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tudies\Для кодинга\mmda\data-analysis\lab4\"/>
    </mc:Choice>
  </mc:AlternateContent>
  <xr:revisionPtr revIDLastSave="0" documentId="13_ncr:1_{4A7AEABE-685E-4DCC-BFD0-EDCAF6B19FAA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lab4" sheetId="1" r:id="rId1"/>
    <sheet name="Результаты дисперсии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N3" i="1" s="1"/>
  <c r="K2" i="1"/>
  <c r="J2" i="1"/>
  <c r="L2" i="1" s="1"/>
  <c r="N50" i="1" l="1"/>
  <c r="N97" i="1"/>
  <c r="N89" i="1"/>
  <c r="N81" i="1"/>
  <c r="N73" i="1"/>
  <c r="N65" i="1"/>
  <c r="N57" i="1"/>
  <c r="N49" i="1"/>
  <c r="N41" i="1"/>
  <c r="N33" i="1"/>
  <c r="N25" i="1"/>
  <c r="N17" i="1"/>
  <c r="N9" i="1"/>
  <c r="N42" i="1"/>
  <c r="N96" i="1"/>
  <c r="N88" i="1"/>
  <c r="N80" i="1"/>
  <c r="N72" i="1"/>
  <c r="N64" i="1"/>
  <c r="N56" i="1"/>
  <c r="N48" i="1"/>
  <c r="N40" i="1"/>
  <c r="N32" i="1"/>
  <c r="N24" i="1"/>
  <c r="N16" i="1"/>
  <c r="N8" i="1"/>
  <c r="N74" i="1"/>
  <c r="N26" i="1"/>
  <c r="N95" i="1"/>
  <c r="N87" i="1"/>
  <c r="N79" i="1"/>
  <c r="N71" i="1"/>
  <c r="N63" i="1"/>
  <c r="N55" i="1"/>
  <c r="N47" i="1"/>
  <c r="N39" i="1"/>
  <c r="N31" i="1"/>
  <c r="N23" i="1"/>
  <c r="N15" i="1"/>
  <c r="N7" i="1"/>
  <c r="N90" i="1"/>
  <c r="N34" i="1"/>
  <c r="N2" i="1"/>
  <c r="N94" i="1"/>
  <c r="N86" i="1"/>
  <c r="N78" i="1"/>
  <c r="N70" i="1"/>
  <c r="N62" i="1"/>
  <c r="N54" i="1"/>
  <c r="N46" i="1"/>
  <c r="N38" i="1"/>
  <c r="N30" i="1"/>
  <c r="N22" i="1"/>
  <c r="N14" i="1"/>
  <c r="N6" i="1"/>
  <c r="N82" i="1"/>
  <c r="N18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66" i="1"/>
  <c r="N10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8" i="1"/>
  <c r="N58" i="1"/>
  <c r="N99" i="1"/>
  <c r="N91" i="1"/>
  <c r="N83" i="1"/>
  <c r="N75" i="1"/>
  <c r="N67" i="1"/>
  <c r="N59" i="1"/>
  <c r="N51" i="1"/>
  <c r="N43" i="1"/>
  <c r="N35" i="1"/>
  <c r="N27" i="1"/>
  <c r="N19" i="1"/>
  <c r="N11" i="1"/>
  <c r="L3" i="1"/>
  <c r="L4" i="1" l="1"/>
  <c r="L5" i="1" l="1"/>
  <c r="L6" i="1" l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AE3" i="1" l="1"/>
  <c r="L101" i="1"/>
  <c r="AD42" i="1" s="1"/>
  <c r="AE9" i="1"/>
  <c r="AG9" i="1" s="1"/>
  <c r="AE84" i="1"/>
  <c r="AG84" i="1" s="1"/>
  <c r="AE23" i="1"/>
  <c r="AG23" i="1" s="1"/>
  <c r="AE35" i="1"/>
  <c r="AG35" i="1" s="1"/>
  <c r="AE66" i="1"/>
  <c r="AG66" i="1" s="1"/>
  <c r="AE33" i="1"/>
  <c r="AG33" i="1" s="1"/>
  <c r="AE70" i="1"/>
  <c r="AG70" i="1" s="1"/>
  <c r="AE92" i="1"/>
  <c r="AG92" i="1" s="1"/>
  <c r="AE11" i="1"/>
  <c r="AG11" i="1" s="1"/>
  <c r="AE60" i="1"/>
  <c r="AG60" i="1" s="1"/>
  <c r="AE41" i="1"/>
  <c r="AG41" i="1" s="1"/>
  <c r="AE17" i="1"/>
  <c r="AG17" i="1" s="1"/>
  <c r="AE74" i="1"/>
  <c r="AG74" i="1" s="1"/>
  <c r="AE64" i="1"/>
  <c r="AG64" i="1" s="1"/>
  <c r="AE37" i="1"/>
  <c r="AG37" i="1" s="1"/>
  <c r="AE72" i="1" l="1"/>
  <c r="AG72" i="1" s="1"/>
  <c r="AE56" i="1"/>
  <c r="AG56" i="1" s="1"/>
  <c r="AE39" i="1"/>
  <c r="AG39" i="1" s="1"/>
  <c r="AE80" i="1"/>
  <c r="AG80" i="1" s="1"/>
  <c r="AE52" i="1"/>
  <c r="AG52" i="1" s="1"/>
  <c r="AE90" i="1"/>
  <c r="AG90" i="1" s="1"/>
  <c r="AD99" i="1"/>
  <c r="AE19" i="1"/>
  <c r="AG19" i="1" s="1"/>
  <c r="AE7" i="1"/>
  <c r="AG7" i="1" s="1"/>
  <c r="AD26" i="1"/>
  <c r="AF26" i="1" s="1"/>
  <c r="AE15" i="1"/>
  <c r="AG15" i="1" s="1"/>
  <c r="AE68" i="1"/>
  <c r="AG68" i="1" s="1"/>
  <c r="AE13" i="1"/>
  <c r="AG13" i="1" s="1"/>
  <c r="AE96" i="1"/>
  <c r="AG96" i="1" s="1"/>
  <c r="AE54" i="1"/>
  <c r="AG54" i="1" s="1"/>
  <c r="AD6" i="1"/>
  <c r="AF6" i="1" s="1"/>
  <c r="AE86" i="1"/>
  <c r="AG86" i="1" s="1"/>
  <c r="AE27" i="1"/>
  <c r="AG27" i="1" s="1"/>
  <c r="AE25" i="1"/>
  <c r="AG25" i="1" s="1"/>
  <c r="AE31" i="1"/>
  <c r="AG31" i="1" s="1"/>
  <c r="AD31" i="1"/>
  <c r="AF31" i="1" s="1"/>
  <c r="AE94" i="1"/>
  <c r="AG94" i="1" s="1"/>
  <c r="AE88" i="1"/>
  <c r="AG88" i="1" s="1"/>
  <c r="AE5" i="1"/>
  <c r="AG5" i="1" s="1"/>
  <c r="AE98" i="1"/>
  <c r="AG98" i="1" s="1"/>
  <c r="AE29" i="1"/>
  <c r="AG29" i="1" s="1"/>
  <c r="AD79" i="1"/>
  <c r="AE45" i="1"/>
  <c r="AG45" i="1" s="1"/>
  <c r="AG3" i="1"/>
  <c r="AD30" i="1"/>
  <c r="AF30" i="1" s="1"/>
  <c r="AE58" i="1"/>
  <c r="AG58" i="1" s="1"/>
  <c r="AE76" i="1"/>
  <c r="AG76" i="1" s="1"/>
  <c r="AE78" i="1"/>
  <c r="AG78" i="1" s="1"/>
  <c r="AE21" i="1"/>
  <c r="AG21" i="1" s="1"/>
  <c r="AE62" i="1"/>
  <c r="AG62" i="1" s="1"/>
  <c r="AE50" i="1"/>
  <c r="AG50" i="1" s="1"/>
  <c r="AE82" i="1"/>
  <c r="AG82" i="1" s="1"/>
  <c r="AE100" i="1"/>
  <c r="AG100" i="1" s="1"/>
  <c r="AD83" i="1"/>
  <c r="AE43" i="1"/>
  <c r="AG43" i="1" s="1"/>
  <c r="AD54" i="1"/>
  <c r="AF54" i="1" s="1"/>
  <c r="AD41" i="1"/>
  <c r="AF41" i="1" s="1"/>
  <c r="AD76" i="1"/>
  <c r="AF76" i="1" s="1"/>
  <c r="AD63" i="1"/>
  <c r="AD18" i="1"/>
  <c r="AD75" i="1"/>
  <c r="AF75" i="1" s="1"/>
  <c r="AD43" i="1"/>
  <c r="AF43" i="1" s="1"/>
  <c r="AD88" i="1"/>
  <c r="AF88" i="1" s="1"/>
  <c r="AD56" i="1"/>
  <c r="AF56" i="1" s="1"/>
  <c r="AD28" i="1"/>
  <c r="AF28" i="1" s="1"/>
  <c r="AD59" i="1"/>
  <c r="AD51" i="1"/>
  <c r="AD7" i="1"/>
  <c r="AF7" i="1" s="1"/>
  <c r="AD93" i="1"/>
  <c r="AF93" i="1" s="1"/>
  <c r="AD64" i="1"/>
  <c r="AF64" i="1" s="1"/>
  <c r="AD71" i="1"/>
  <c r="AF71" i="1" s="1"/>
  <c r="AD5" i="1"/>
  <c r="AF5" i="1" s="1"/>
  <c r="AD20" i="1"/>
  <c r="AF20" i="1" s="1"/>
  <c r="AD4" i="1"/>
  <c r="AD60" i="1"/>
  <c r="AF60" i="1" s="1"/>
  <c r="AD55" i="1"/>
  <c r="AF55" i="1" s="1"/>
  <c r="AD46" i="1"/>
  <c r="AF46" i="1" s="1"/>
  <c r="AD37" i="1"/>
  <c r="AF37" i="1" s="1"/>
  <c r="AD52" i="1"/>
  <c r="AF52" i="1" s="1"/>
  <c r="AD3" i="1"/>
  <c r="AF3" i="1" s="1"/>
  <c r="AD97" i="1"/>
  <c r="AF97" i="1" s="1"/>
  <c r="AD25" i="1"/>
  <c r="AF25" i="1" s="1"/>
  <c r="AD101" i="1"/>
  <c r="AE2" i="1"/>
  <c r="AG2" i="1" s="1"/>
  <c r="AD98" i="1"/>
  <c r="AF98" i="1" s="1"/>
  <c r="AD80" i="1"/>
  <c r="AF80" i="1" s="1"/>
  <c r="AD87" i="1"/>
  <c r="AF87" i="1" s="1"/>
  <c r="AD24" i="1"/>
  <c r="AF24" i="1" s="1"/>
  <c r="AD66" i="1"/>
  <c r="AF66" i="1" s="1"/>
  <c r="AD15" i="1"/>
  <c r="AF15" i="1" s="1"/>
  <c r="AD70" i="1"/>
  <c r="AF70" i="1" s="1"/>
  <c r="AD96" i="1"/>
  <c r="AF96" i="1" s="1"/>
  <c r="AD61" i="1"/>
  <c r="AF61" i="1" s="1"/>
  <c r="AD82" i="1"/>
  <c r="AF82" i="1" s="1"/>
  <c r="AD10" i="1"/>
  <c r="AF10" i="1" s="1"/>
  <c r="AD100" i="1"/>
  <c r="AF100" i="1" s="1"/>
  <c r="AD36" i="1"/>
  <c r="AF36" i="1" s="1"/>
  <c r="AD8" i="1"/>
  <c r="AF8" i="1" s="1"/>
  <c r="AD58" i="1"/>
  <c r="AF58" i="1" s="1"/>
  <c r="AD57" i="1"/>
  <c r="AF57" i="1" s="1"/>
  <c r="AD33" i="1"/>
  <c r="AF33" i="1" s="1"/>
  <c r="AD32" i="1"/>
  <c r="AD21" i="1"/>
  <c r="AF21" i="1" s="1"/>
  <c r="AD91" i="1"/>
  <c r="AF91" i="1" s="1"/>
  <c r="AD72" i="1"/>
  <c r="AF72" i="1" s="1"/>
  <c r="AE48" i="1"/>
  <c r="AG48" i="1" s="1"/>
  <c r="AD85" i="1"/>
  <c r="AD84" i="1"/>
  <c r="AF84" i="1" s="1"/>
  <c r="AD62" i="1"/>
  <c r="AF62" i="1" s="1"/>
  <c r="AD95" i="1"/>
  <c r="AF95" i="1" s="1"/>
  <c r="AD23" i="1"/>
  <c r="AF23" i="1" s="1"/>
  <c r="AD65" i="1"/>
  <c r="AF65" i="1" s="1"/>
  <c r="AD44" i="1"/>
  <c r="AF44" i="1" s="1"/>
  <c r="AD13" i="1"/>
  <c r="AF13" i="1" s="1"/>
  <c r="AD81" i="1"/>
  <c r="AD19" i="1"/>
  <c r="AF19" i="1" s="1"/>
  <c r="AD39" i="1"/>
  <c r="AF39" i="1" s="1"/>
  <c r="AD47" i="1"/>
  <c r="AF47" i="1" s="1"/>
  <c r="AD29" i="1"/>
  <c r="AF29" i="1" s="1"/>
  <c r="AD35" i="1"/>
  <c r="AF35" i="1" s="1"/>
  <c r="AD11" i="1"/>
  <c r="AF11" i="1" s="1"/>
  <c r="AD38" i="1"/>
  <c r="AF38" i="1" s="1"/>
  <c r="AD90" i="1"/>
  <c r="AF90" i="1" s="1"/>
  <c r="AD53" i="1"/>
  <c r="AF53" i="1" s="1"/>
  <c r="AD12" i="1"/>
  <c r="AF12" i="1" s="1"/>
  <c r="AD78" i="1"/>
  <c r="AF78" i="1" s="1"/>
  <c r="AD74" i="1"/>
  <c r="AF74" i="1" s="1"/>
  <c r="AD34" i="1"/>
  <c r="AF34" i="1" s="1"/>
  <c r="AD77" i="1"/>
  <c r="AF77" i="1" s="1"/>
  <c r="AD16" i="1"/>
  <c r="AF16" i="1" s="1"/>
  <c r="AD40" i="1"/>
  <c r="AD49" i="1"/>
  <c r="AF49" i="1" s="1"/>
  <c r="AD67" i="1"/>
  <c r="AF67" i="1" s="1"/>
  <c r="AD89" i="1"/>
  <c r="AF89" i="1" s="1"/>
  <c r="AD45" i="1"/>
  <c r="AF45" i="1" s="1"/>
  <c r="AD27" i="1"/>
  <c r="AF27" i="1" s="1"/>
  <c r="AD92" i="1"/>
  <c r="AF92" i="1" s="1"/>
  <c r="AD86" i="1"/>
  <c r="AF86" i="1" s="1"/>
  <c r="AD48" i="1"/>
  <c r="AF48" i="1" s="1"/>
  <c r="AD50" i="1"/>
  <c r="AF50" i="1" s="1"/>
  <c r="AD69" i="1"/>
  <c r="AF69" i="1" s="1"/>
  <c r="AD73" i="1"/>
  <c r="AF73" i="1" s="1"/>
  <c r="AD9" i="1"/>
  <c r="AF9" i="1" s="1"/>
  <c r="AD17" i="1"/>
  <c r="AF17" i="1" s="1"/>
  <c r="AD14" i="1"/>
  <c r="AF14" i="1" s="1"/>
  <c r="AD94" i="1"/>
  <c r="AF94" i="1" s="1"/>
  <c r="AD68" i="1"/>
  <c r="AF68" i="1" s="1"/>
  <c r="AD22" i="1"/>
  <c r="AF22" i="1" s="1"/>
  <c r="AE101" i="1"/>
  <c r="AG101" i="1" s="1"/>
  <c r="AF101" i="1"/>
  <c r="AD2" i="1"/>
  <c r="AF2" i="1" s="1"/>
  <c r="AF51" i="1"/>
  <c r="AE36" i="1"/>
  <c r="AG36" i="1" s="1"/>
  <c r="AE40" i="1"/>
  <c r="AG40" i="1" s="1"/>
  <c r="AF40" i="1"/>
  <c r="AE51" i="1"/>
  <c r="AG51" i="1" s="1"/>
  <c r="AE59" i="1"/>
  <c r="AG59" i="1" s="1"/>
  <c r="AE32" i="1"/>
  <c r="AG32" i="1" s="1"/>
  <c r="AE71" i="1"/>
  <c r="AG71" i="1" s="1"/>
  <c r="AE77" i="1"/>
  <c r="AG77" i="1" s="1"/>
  <c r="AF42" i="1"/>
  <c r="AF99" i="1"/>
  <c r="AE73" i="1"/>
  <c r="AG73" i="1" s="1"/>
  <c r="AE87" i="1"/>
  <c r="AG87" i="1" s="1"/>
  <c r="AF59" i="1"/>
  <c r="AE61" i="1"/>
  <c r="AG61" i="1" s="1"/>
  <c r="AF81" i="1"/>
  <c r="AE99" i="1"/>
  <c r="AG99" i="1" s="1"/>
  <c r="AE79" i="1"/>
  <c r="AG79" i="1" s="1"/>
  <c r="AE69" i="1"/>
  <c r="AG69" i="1" s="1"/>
  <c r="AF79" i="1"/>
  <c r="AE28" i="1"/>
  <c r="AG28" i="1" s="1"/>
  <c r="AE85" i="1"/>
  <c r="AG85" i="1" s="1"/>
  <c r="AF63" i="1"/>
  <c r="AE83" i="1"/>
  <c r="AG83" i="1" s="1"/>
  <c r="AE65" i="1"/>
  <c r="AG65" i="1" s="1"/>
  <c r="AF4" i="1"/>
  <c r="AE8" i="1"/>
  <c r="AG8" i="1" s="1"/>
  <c r="AE97" i="1"/>
  <c r="AG97" i="1" s="1"/>
  <c r="AF18" i="1"/>
  <c r="AE53" i="1"/>
  <c r="AG53" i="1" s="1"/>
  <c r="AE44" i="1"/>
  <c r="AG44" i="1" s="1"/>
  <c r="AE42" i="1"/>
  <c r="AG42" i="1" s="1"/>
  <c r="AE24" i="1"/>
  <c r="AG24" i="1" s="1"/>
  <c r="AE4" i="1"/>
  <c r="AG4" i="1" s="1"/>
  <c r="AE34" i="1"/>
  <c r="AG34" i="1" s="1"/>
  <c r="AE57" i="1"/>
  <c r="AG57" i="1" s="1"/>
  <c r="AE91" i="1"/>
  <c r="AG91" i="1" s="1"/>
  <c r="AE16" i="1"/>
  <c r="AG16" i="1" s="1"/>
  <c r="AE22" i="1"/>
  <c r="AG22" i="1" s="1"/>
  <c r="AE93" i="1"/>
  <c r="AG93" i="1" s="1"/>
  <c r="AE47" i="1"/>
  <c r="AG47" i="1" s="1"/>
  <c r="AE12" i="1"/>
  <c r="AG12" i="1" s="1"/>
  <c r="AE20" i="1"/>
  <c r="AG20" i="1" s="1"/>
  <c r="AE30" i="1"/>
  <c r="AG30" i="1" s="1"/>
  <c r="AE26" i="1"/>
  <c r="AG26" i="1" s="1"/>
  <c r="AE95" i="1"/>
  <c r="AG95" i="1" s="1"/>
  <c r="AE38" i="1"/>
  <c r="AG38" i="1" s="1"/>
  <c r="AE81" i="1"/>
  <c r="AG81" i="1" s="1"/>
  <c r="AE10" i="1"/>
  <c r="AG10" i="1" s="1"/>
  <c r="AE46" i="1"/>
  <c r="AG46" i="1" s="1"/>
  <c r="AE14" i="1"/>
  <c r="AG14" i="1" s="1"/>
  <c r="AE89" i="1"/>
  <c r="AG89" i="1" s="1"/>
  <c r="AF85" i="1"/>
  <c r="AE55" i="1"/>
  <c r="AG55" i="1" s="1"/>
  <c r="AF32" i="1"/>
  <c r="AE75" i="1"/>
  <c r="AG75" i="1" s="1"/>
  <c r="AE63" i="1"/>
  <c r="AG63" i="1" s="1"/>
  <c r="AF83" i="1"/>
  <c r="AE6" i="1"/>
  <c r="AG6" i="1" s="1"/>
  <c r="AE18" i="1"/>
  <c r="AG18" i="1" s="1"/>
  <c r="AE67" i="1"/>
  <c r="AG67" i="1" s="1"/>
  <c r="AE49" i="1"/>
  <c r="AG49" i="1" s="1"/>
</calcChain>
</file>

<file path=xl/sharedStrings.xml><?xml version="1.0" encoding="utf-8"?>
<sst xmlns="http://schemas.openxmlformats.org/spreadsheetml/2006/main" count="43" uniqueCount="30">
  <si>
    <t>Количество наблюдений, n</t>
  </si>
  <si>
    <r>
      <t>Нормальное стандартное распределение, 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</si>
  <si>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</si>
  <si>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</si>
  <si>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t xml:space="preserve">Случайный процесс </t>
  </si>
  <si>
    <t>t</t>
  </si>
  <si>
    <t>h</t>
  </si>
  <si>
    <t>Отклонения для классической оценки</t>
  </si>
  <si>
    <t>Отклонения для робастной оценки</t>
  </si>
  <si>
    <t>Значения ковариационной функции</t>
  </si>
  <si>
    <t>D</t>
  </si>
  <si>
    <t>α</t>
  </si>
  <si>
    <t>Значения семивариограммы</t>
  </si>
  <si>
    <t>Классическая оценка семивариограммы</t>
  </si>
  <si>
    <t>Робастная оценка семивариограммы</t>
  </si>
  <si>
    <t>Дисперсия классической оценки</t>
  </si>
  <si>
    <t>n=10</t>
  </si>
  <si>
    <t>n=25</t>
  </si>
  <si>
    <t>n=50</t>
  </si>
  <si>
    <t>n=75</t>
  </si>
  <si>
    <t>n=100</t>
  </si>
  <si>
    <t>n=150</t>
  </si>
  <si>
    <t>n=200</t>
  </si>
  <si>
    <t>h=2</t>
  </si>
  <si>
    <t>h=5</t>
  </si>
  <si>
    <t>h=7</t>
  </si>
  <si>
    <t>n=250</t>
  </si>
  <si>
    <t>n=300</t>
  </si>
  <si>
    <t>n=350</t>
  </si>
  <si>
    <t>Дисперсия робастной 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</si>
</sst>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Ковариационная функция и семивариограмма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Ковариационная функция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'lab4'!$O$2:$O$22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'lab4'!$M$2:$M$22</c:f>
              <c:numCache>
                <c:formatCode>General</c:formatCode>
                <c:ptCount val="21"/>
                <c:pt idx="0">
                  <c:v>3</c:v>
                </c:pt>
                <c:pt idx="1">
                  <c:v>0.66939048044528948</c:v>
                </c:pt>
                <c:pt idx="2">
                  <c:v>0.14936120510359183</c:v>
                </c:pt>
                <c:pt idx="3">
                  <c:v>3.3326989614726917E-2</c:v>
                </c:pt>
                <c:pt idx="4">
                  <c:v>7.4362565299990755E-3</c:v>
                </c:pt>
                <c:pt idx="5">
                  <c:v>1.659253110443501E-3</c:v>
                </c:pt>
                <c:pt idx="6">
                  <c:v>3.7022941226003868E-4</c:v>
                </c:pt>
                <c:pt idx="7">
                  <c:v>8.2609348049241481E-5</c:v>
                </c:pt>
                <c:pt idx="8">
                  <c:v>1.8432637059984629E-5</c:v>
                </c:pt>
                <c:pt idx="9">
                  <c:v>4.1128772591522531E-6</c:v>
                </c:pt>
                <c:pt idx="10">
                  <c:v>9.1770696150547736E-7</c:v>
                </c:pt>
                <c:pt idx="11">
                  <c:v>2.047681012900461E-7</c:v>
                </c:pt>
                <c:pt idx="12">
                  <c:v>4.5689939234137891E-8</c:v>
                </c:pt>
                <c:pt idx="13">
                  <c:v>1.0194803458485213E-8</c:v>
                </c:pt>
                <c:pt idx="14">
                  <c:v>2.274768128373572E-9</c:v>
                </c:pt>
                <c:pt idx="15">
                  <c:v>5.0756937678453913E-10</c:v>
                </c:pt>
                <c:pt idx="16">
                  <c:v>1.1325403632837293E-10</c:v>
                </c:pt>
                <c:pt idx="17">
                  <c:v>2.527039126340594E-11</c:v>
                </c:pt>
                <c:pt idx="18">
                  <c:v>5.6385864496172497E-12</c:v>
                </c:pt>
                <c:pt idx="19">
                  <c:v>1.2581386975138634E-12</c:v>
                </c:pt>
                <c:pt idx="20">
                  <c:v>2.8072868906520526E-13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E-4AE5-84CA-3A1B73143930}"/>
            </c:ext>
          </c:extLst>
        </c:ser>
        <c:ser>
          <c:idx val="1"/>
          <c:order val="1"/>
          <c:tx>
            <c:v>Семивариограмма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noFill/>
                <a:round/>
              </a:ln>
              <a:effectLst/>
            </c:spPr>
          </c:marker>
          <c:xVal>
            <c:numRef>
              <c:f>'lab4'!$O$2:$O$22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'lab4'!$N$2:$N$22</c:f>
              <c:numCache>
                <c:formatCode>General</c:formatCode>
                <c:ptCount val="21"/>
                <c:pt idx="0">
                  <c:v>0</c:v>
                </c:pt>
                <c:pt idx="1">
                  <c:v>2.3306095195547103</c:v>
                </c:pt>
                <c:pt idx="2">
                  <c:v>2.8506387948964083</c:v>
                </c:pt>
                <c:pt idx="3">
                  <c:v>2.9666730103852732</c:v>
                </c:pt>
                <c:pt idx="4">
                  <c:v>2.9925637434700008</c:v>
                </c:pt>
                <c:pt idx="5">
                  <c:v>2.9983407468895567</c:v>
                </c:pt>
                <c:pt idx="6">
                  <c:v>2.9996297705877399</c:v>
                </c:pt>
                <c:pt idx="7">
                  <c:v>2.9999173906519507</c:v>
                </c:pt>
                <c:pt idx="8">
                  <c:v>2.9999815673629402</c:v>
                </c:pt>
                <c:pt idx="9">
                  <c:v>2.9999958871227408</c:v>
                </c:pt>
                <c:pt idx="10">
                  <c:v>2.9999990822930385</c:v>
                </c:pt>
                <c:pt idx="11">
                  <c:v>2.9999997952318989</c:v>
                </c:pt>
                <c:pt idx="12">
                  <c:v>2.9999999543100606</c:v>
                </c:pt>
                <c:pt idx="13">
                  <c:v>2.9999999898051963</c:v>
                </c:pt>
                <c:pt idx="14">
                  <c:v>2.9999999977252321</c:v>
                </c:pt>
                <c:pt idx="15">
                  <c:v>2.9999999994924305</c:v>
                </c:pt>
                <c:pt idx="16">
                  <c:v>2.9999999998867461</c:v>
                </c:pt>
                <c:pt idx="17">
                  <c:v>2.9999999999747295</c:v>
                </c:pt>
                <c:pt idx="18">
                  <c:v>2.9999999999943614</c:v>
                </c:pt>
                <c:pt idx="19">
                  <c:v>2.9999999999987419</c:v>
                </c:pt>
                <c:pt idx="20">
                  <c:v>2.9999999999997193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E-4AE5-84CA-3A1B7314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5632"/>
        <c:axId val="1767691056"/>
      </c:scatterChart>
      <c:valAx>
        <c:axId val="176769563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1056"/>
        <c:crosses val="autoZero"/>
        <c:crossBetween val="midCat"/>
      </c:valAx>
      <c:valAx>
        <c:axId val="1767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Оценки</a:t>
            </a:r>
            <a:r>
              <a:rPr lang="ru-RU" sz="1600" b="1" baseline="0"/>
              <a:t> семивариограммы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22916155626601E-2"/>
          <c:y val="0.11856032257752173"/>
          <c:w val="0.90467151144067393"/>
          <c:h val="0.67965491157764524"/>
        </c:manualLayout>
      </c:layout>
      <c:scatterChart>
        <c:scatterStyle val="smoothMarker"/>
        <c:varyColors val="0"/>
        <c:ser>
          <c:idx val="0"/>
          <c:order val="0"/>
          <c:tx>
            <c:v>Классическая оценка семивариограммы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2.6355273608076217</c:v>
                </c:pt>
                <c:pt idx="2">
                  <c:v>2.8131790984626113</c:v>
                </c:pt>
                <c:pt idx="3">
                  <c:v>3.7277413758110596</c:v>
                </c:pt>
                <c:pt idx="4">
                  <c:v>3.2715913604497007</c:v>
                </c:pt>
                <c:pt idx="5">
                  <c:v>2.7643233107360627</c:v>
                </c:pt>
                <c:pt idx="6">
                  <c:v>2.7100277821491243</c:v>
                </c:pt>
                <c:pt idx="7">
                  <c:v>3.0187234830732699</c:v>
                </c:pt>
                <c:pt idx="8">
                  <c:v>2.8364932087734647</c:v>
                </c:pt>
                <c:pt idx="9">
                  <c:v>3.2575262728326329</c:v>
                </c:pt>
                <c:pt idx="10">
                  <c:v>2.8925405768257697</c:v>
                </c:pt>
                <c:pt idx="11">
                  <c:v>3.1221658492083129</c:v>
                </c:pt>
                <c:pt idx="12">
                  <c:v>2.8556582549932013</c:v>
                </c:pt>
                <c:pt idx="13">
                  <c:v>3.2793966817951437</c:v>
                </c:pt>
                <c:pt idx="14">
                  <c:v>3.4802946022269667</c:v>
                </c:pt>
                <c:pt idx="15">
                  <c:v>3.6659298702675929</c:v>
                </c:pt>
                <c:pt idx="16">
                  <c:v>2.7671704214233279</c:v>
                </c:pt>
                <c:pt idx="17">
                  <c:v>2.2477088821656959</c:v>
                </c:pt>
                <c:pt idx="18">
                  <c:v>2.6797851809810229</c:v>
                </c:pt>
                <c:pt idx="19">
                  <c:v>2.8724034440530386</c:v>
                </c:pt>
                <c:pt idx="20">
                  <c:v>3.6343889175876001</c:v>
                </c:pt>
                <c:pt idx="21">
                  <c:v>3.082846134703296</c:v>
                </c:pt>
                <c:pt idx="22">
                  <c:v>3.2486917127191539</c:v>
                </c:pt>
                <c:pt idx="23">
                  <c:v>3.2421856630305022</c:v>
                </c:pt>
                <c:pt idx="24">
                  <c:v>2.943486998615223</c:v>
                </c:pt>
                <c:pt idx="25">
                  <c:v>3.1431976015623762</c:v>
                </c:pt>
                <c:pt idx="26">
                  <c:v>3.0784423359101267</c:v>
                </c:pt>
                <c:pt idx="27">
                  <c:v>3.2114163878098902</c:v>
                </c:pt>
                <c:pt idx="28">
                  <c:v>3.6117875892866018</c:v>
                </c:pt>
                <c:pt idx="29">
                  <c:v>2.35975177234713</c:v>
                </c:pt>
                <c:pt idx="30">
                  <c:v>2.7810687863381442</c:v>
                </c:pt>
                <c:pt idx="31">
                  <c:v>2.8363100106136336</c:v>
                </c:pt>
                <c:pt idx="32">
                  <c:v>3.4626763084341747</c:v>
                </c:pt>
                <c:pt idx="33">
                  <c:v>3.0781805063577732</c:v>
                </c:pt>
                <c:pt idx="34">
                  <c:v>2.3380507238492205</c:v>
                </c:pt>
                <c:pt idx="35">
                  <c:v>2.4814146894300433</c:v>
                </c:pt>
                <c:pt idx="36">
                  <c:v>2.7247448338564966</c:v>
                </c:pt>
                <c:pt idx="37">
                  <c:v>3.3066591511178993</c:v>
                </c:pt>
                <c:pt idx="38">
                  <c:v>2.8114570718444161</c:v>
                </c:pt>
                <c:pt idx="39">
                  <c:v>3.0175713456028541</c:v>
                </c:pt>
                <c:pt idx="40">
                  <c:v>3.0071270398807872</c:v>
                </c:pt>
                <c:pt idx="41">
                  <c:v>3.8333074858962339</c:v>
                </c:pt>
                <c:pt idx="42">
                  <c:v>3.2649578974715143</c:v>
                </c:pt>
                <c:pt idx="43">
                  <c:v>3.1848898568116724</c:v>
                </c:pt>
                <c:pt idx="44">
                  <c:v>3.1776987700357084</c:v>
                </c:pt>
                <c:pt idx="45">
                  <c:v>2.8024883151842492</c:v>
                </c:pt>
                <c:pt idx="46">
                  <c:v>2.4570491975393973</c:v>
                </c:pt>
                <c:pt idx="47">
                  <c:v>2.7162995198475235</c:v>
                </c:pt>
                <c:pt idx="48">
                  <c:v>2.8775427137422138</c:v>
                </c:pt>
                <c:pt idx="49">
                  <c:v>3.7277983272575237</c:v>
                </c:pt>
                <c:pt idx="50">
                  <c:v>2.752550478941064</c:v>
                </c:pt>
                <c:pt idx="51">
                  <c:v>3.2398911242210184</c:v>
                </c:pt>
                <c:pt idx="52">
                  <c:v>2.5656354514346376</c:v>
                </c:pt>
                <c:pt idx="53">
                  <c:v>3.1159902795453585</c:v>
                </c:pt>
                <c:pt idx="54">
                  <c:v>2.8868051211301835</c:v>
                </c:pt>
                <c:pt idx="55">
                  <c:v>2.536207651011495</c:v>
                </c:pt>
                <c:pt idx="56">
                  <c:v>2.2472777610392858</c:v>
                </c:pt>
                <c:pt idx="57">
                  <c:v>2.5759062336843361</c:v>
                </c:pt>
                <c:pt idx="58">
                  <c:v>2.7349149385819507</c:v>
                </c:pt>
                <c:pt idx="59">
                  <c:v>3.2375500027733017</c:v>
                </c:pt>
                <c:pt idx="60">
                  <c:v>2.449324395537491</c:v>
                </c:pt>
                <c:pt idx="61">
                  <c:v>3.535232832194664</c:v>
                </c:pt>
                <c:pt idx="62">
                  <c:v>2.4924067983417486</c:v>
                </c:pt>
                <c:pt idx="63">
                  <c:v>2.532595665860423</c:v>
                </c:pt>
                <c:pt idx="64">
                  <c:v>1.9089179936591796</c:v>
                </c:pt>
                <c:pt idx="65">
                  <c:v>2.2420319224723269</c:v>
                </c:pt>
                <c:pt idx="66">
                  <c:v>3.0063639103208639</c:v>
                </c:pt>
                <c:pt idx="67">
                  <c:v>2.6381725942828593</c:v>
                </c:pt>
                <c:pt idx="68">
                  <c:v>2.9090000548975601</c:v>
                </c:pt>
                <c:pt idx="69">
                  <c:v>2.1007575143136905</c:v>
                </c:pt>
                <c:pt idx="70">
                  <c:v>3.0536380456047518</c:v>
                </c:pt>
                <c:pt idx="71">
                  <c:v>2.3342542790645862</c:v>
                </c:pt>
                <c:pt idx="72">
                  <c:v>2.6231885481037951</c:v>
                </c:pt>
                <c:pt idx="73">
                  <c:v>2.3341610156930677</c:v>
                </c:pt>
                <c:pt idx="74">
                  <c:v>2.206397934168856</c:v>
                </c:pt>
                <c:pt idx="75">
                  <c:v>2.8284779843069794</c:v>
                </c:pt>
                <c:pt idx="76">
                  <c:v>2.4699560560683347</c:v>
                </c:pt>
                <c:pt idx="77">
                  <c:v>2.4776257032482407</c:v>
                </c:pt>
                <c:pt idx="78">
                  <c:v>3.2998031863304051</c:v>
                </c:pt>
                <c:pt idx="79">
                  <c:v>1.8188523845719855</c:v>
                </c:pt>
                <c:pt idx="80">
                  <c:v>2.4495566931794288</c:v>
                </c:pt>
                <c:pt idx="81">
                  <c:v>1.2339577250583535</c:v>
                </c:pt>
                <c:pt idx="82">
                  <c:v>2.2843255946710395</c:v>
                </c:pt>
                <c:pt idx="83">
                  <c:v>2.6386854650820806</c:v>
                </c:pt>
                <c:pt idx="84">
                  <c:v>3.4110486680917913</c:v>
                </c:pt>
                <c:pt idx="85">
                  <c:v>2.5755360089281711</c:v>
                </c:pt>
                <c:pt idx="86">
                  <c:v>1.8593367040778259</c:v>
                </c:pt>
                <c:pt idx="87">
                  <c:v>1.4536387879647334</c:v>
                </c:pt>
                <c:pt idx="88">
                  <c:v>2.2027242051587002</c:v>
                </c:pt>
                <c:pt idx="89">
                  <c:v>1.1818686966201215</c:v>
                </c:pt>
                <c:pt idx="90">
                  <c:v>2.2674458367805301</c:v>
                </c:pt>
                <c:pt idx="91">
                  <c:v>1.0554737340653417</c:v>
                </c:pt>
                <c:pt idx="92">
                  <c:v>2.9024392211939176</c:v>
                </c:pt>
                <c:pt idx="93">
                  <c:v>3.2496749131938634</c:v>
                </c:pt>
                <c:pt idx="94">
                  <c:v>2.8707435116311859</c:v>
                </c:pt>
                <c:pt idx="95">
                  <c:v>4.2213506173008897</c:v>
                </c:pt>
                <c:pt idx="96">
                  <c:v>2.4897764683299695</c:v>
                </c:pt>
                <c:pt idx="97">
                  <c:v>3.6562646873603946</c:v>
                </c:pt>
                <c:pt idx="98">
                  <c:v>2.8105106817382506</c:v>
                </c:pt>
                <c:pt idx="99">
                  <c:v>1.6867023244973254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D-4CA7-B4BE-E337A69C3250}"/>
            </c:ext>
          </c:extLst>
        </c:ser>
        <c:ser>
          <c:idx val="1"/>
          <c:order val="1"/>
          <c:tx>
            <c:v>Робастная оценка семивариограммы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2.4473458742335437</c:v>
                </c:pt>
                <c:pt idx="2">
                  <c:v>2.699396008246739</c:v>
                </c:pt>
                <c:pt idx="3">
                  <c:v>4.0633903277002812</c:v>
                </c:pt>
                <c:pt idx="4">
                  <c:v>3.8037985640372005</c:v>
                </c:pt>
                <c:pt idx="5">
                  <c:v>2.6060789913727005</c:v>
                </c:pt>
                <c:pt idx="6">
                  <c:v>2.9207528323938567</c:v>
                </c:pt>
                <c:pt idx="7">
                  <c:v>3.166818522195824</c:v>
                </c:pt>
                <c:pt idx="8">
                  <c:v>2.9094201619081552</c:v>
                </c:pt>
                <c:pt idx="9">
                  <c:v>3.3874309214926135</c:v>
                </c:pt>
                <c:pt idx="10">
                  <c:v>2.5629377170870367</c:v>
                </c:pt>
                <c:pt idx="11">
                  <c:v>3.2159414589491742</c:v>
                </c:pt>
                <c:pt idx="12">
                  <c:v>2.5743311115988075</c:v>
                </c:pt>
                <c:pt idx="13">
                  <c:v>3.0366149859823142</c:v>
                </c:pt>
                <c:pt idx="14">
                  <c:v>3.766558802514163</c:v>
                </c:pt>
                <c:pt idx="15">
                  <c:v>3.6532158996905215</c:v>
                </c:pt>
                <c:pt idx="16">
                  <c:v>3.3716956123191388</c:v>
                </c:pt>
                <c:pt idx="17">
                  <c:v>2.4765781138406178</c:v>
                </c:pt>
                <c:pt idx="18">
                  <c:v>2.4324860255268885</c:v>
                </c:pt>
                <c:pt idx="19">
                  <c:v>2.8964001244868101</c:v>
                </c:pt>
                <c:pt idx="20">
                  <c:v>3.0294490789087938</c:v>
                </c:pt>
                <c:pt idx="21">
                  <c:v>3.3626624237478286</c:v>
                </c:pt>
                <c:pt idx="22">
                  <c:v>2.6754943386638987</c:v>
                </c:pt>
                <c:pt idx="23">
                  <c:v>3.0926624828509359</c:v>
                </c:pt>
                <c:pt idx="24">
                  <c:v>3.1813575909141698</c:v>
                </c:pt>
                <c:pt idx="25">
                  <c:v>3.3165045310666676</c:v>
                </c:pt>
                <c:pt idx="26">
                  <c:v>3.2575903772769985</c:v>
                </c:pt>
                <c:pt idx="27">
                  <c:v>3.2809978376983508</c:v>
                </c:pt>
                <c:pt idx="28">
                  <c:v>3.2467252434076941</c:v>
                </c:pt>
                <c:pt idx="29">
                  <c:v>2.1845462320587035</c:v>
                </c:pt>
                <c:pt idx="30">
                  <c:v>3.405965393677203</c:v>
                </c:pt>
                <c:pt idx="31">
                  <c:v>3.0353180559312132</c:v>
                </c:pt>
                <c:pt idx="32">
                  <c:v>3.3343764881903093</c:v>
                </c:pt>
                <c:pt idx="33">
                  <c:v>2.4584306332196202</c:v>
                </c:pt>
                <c:pt idx="34">
                  <c:v>1.8811696341962281</c:v>
                </c:pt>
                <c:pt idx="35">
                  <c:v>2.6061283793383052</c:v>
                </c:pt>
                <c:pt idx="36">
                  <c:v>2.7014722967206497</c:v>
                </c:pt>
                <c:pt idx="37">
                  <c:v>3.3034248140795222</c:v>
                </c:pt>
                <c:pt idx="38">
                  <c:v>3.2554389514592361</c:v>
                </c:pt>
                <c:pt idx="39">
                  <c:v>3.1851498986254052</c:v>
                </c:pt>
                <c:pt idx="40">
                  <c:v>3.7426943018427226</c:v>
                </c:pt>
                <c:pt idx="41">
                  <c:v>4.2890273251743203</c:v>
                </c:pt>
                <c:pt idx="42">
                  <c:v>2.9934801540096667</c:v>
                </c:pt>
                <c:pt idx="43">
                  <c:v>3.3873028217109762</c:v>
                </c:pt>
                <c:pt idx="44">
                  <c:v>2.8983335852085728</c:v>
                </c:pt>
                <c:pt idx="45">
                  <c:v>2.77761583127098</c:v>
                </c:pt>
                <c:pt idx="46">
                  <c:v>2.4615623513213434</c:v>
                </c:pt>
                <c:pt idx="47">
                  <c:v>2.5447350661493839</c:v>
                </c:pt>
                <c:pt idx="48">
                  <c:v>2.7303794004796589</c:v>
                </c:pt>
                <c:pt idx="49">
                  <c:v>3.9905433494712428</c:v>
                </c:pt>
                <c:pt idx="50">
                  <c:v>2.5245422254164946</c:v>
                </c:pt>
                <c:pt idx="51">
                  <c:v>3.2025552662145218</c:v>
                </c:pt>
                <c:pt idx="52">
                  <c:v>2.3960988447943543</c:v>
                </c:pt>
                <c:pt idx="53">
                  <c:v>2.9663970257074737</c:v>
                </c:pt>
                <c:pt idx="54">
                  <c:v>3.051647085006258</c:v>
                </c:pt>
                <c:pt idx="55">
                  <c:v>2.6552080098428883</c:v>
                </c:pt>
                <c:pt idx="56">
                  <c:v>2.4267067872319754</c:v>
                </c:pt>
                <c:pt idx="57">
                  <c:v>2.5976573914218264</c:v>
                </c:pt>
                <c:pt idx="58">
                  <c:v>3.0414787890176287</c:v>
                </c:pt>
                <c:pt idx="59">
                  <c:v>2.9753878790366541</c:v>
                </c:pt>
                <c:pt idx="60">
                  <c:v>2.259645429578101</c:v>
                </c:pt>
                <c:pt idx="61">
                  <c:v>4.0225450799274149</c:v>
                </c:pt>
                <c:pt idx="62">
                  <c:v>1.8948570118601418</c:v>
                </c:pt>
                <c:pt idx="63">
                  <c:v>2.6993260552099616</c:v>
                </c:pt>
                <c:pt idx="64">
                  <c:v>2.198366641443287</c:v>
                </c:pt>
                <c:pt idx="65">
                  <c:v>2.4440782361251228</c:v>
                </c:pt>
                <c:pt idx="66">
                  <c:v>3.4110515173281768</c:v>
                </c:pt>
                <c:pt idx="67">
                  <c:v>2.6314193845747007</c:v>
                </c:pt>
                <c:pt idx="68">
                  <c:v>2.7878325763416814</c:v>
                </c:pt>
                <c:pt idx="69">
                  <c:v>2.5427035846113211</c:v>
                </c:pt>
                <c:pt idx="70">
                  <c:v>2.7663232310655497</c:v>
                </c:pt>
                <c:pt idx="71">
                  <c:v>2.6382020252166756</c:v>
                </c:pt>
                <c:pt idx="72">
                  <c:v>2.5224982713760751</c:v>
                </c:pt>
                <c:pt idx="73">
                  <c:v>2.7783625810009411</c:v>
                </c:pt>
                <c:pt idx="74">
                  <c:v>1.8975524981905496</c:v>
                </c:pt>
                <c:pt idx="75">
                  <c:v>2.6491759942527282</c:v>
                </c:pt>
                <c:pt idx="76">
                  <c:v>2.5299209290058116</c:v>
                </c:pt>
                <c:pt idx="77">
                  <c:v>2.3208763423628516</c:v>
                </c:pt>
                <c:pt idx="78">
                  <c:v>2.6859836342795536</c:v>
                </c:pt>
                <c:pt idx="79">
                  <c:v>2.0240961053792472</c:v>
                </c:pt>
                <c:pt idx="80">
                  <c:v>1.8692479709548679</c:v>
                </c:pt>
                <c:pt idx="81">
                  <c:v>1.3801817665979033</c:v>
                </c:pt>
                <c:pt idx="82">
                  <c:v>2.0057740953150578</c:v>
                </c:pt>
                <c:pt idx="83">
                  <c:v>2.498776193521389</c:v>
                </c:pt>
                <c:pt idx="84">
                  <c:v>2.2555227440899932</c:v>
                </c:pt>
                <c:pt idx="85">
                  <c:v>1.9159327858845701</c:v>
                </c:pt>
                <c:pt idx="86">
                  <c:v>2.11352849068115</c:v>
                </c:pt>
                <c:pt idx="87">
                  <c:v>1.5483353819029533</c:v>
                </c:pt>
                <c:pt idx="88">
                  <c:v>2.4568792114339417</c:v>
                </c:pt>
                <c:pt idx="89">
                  <c:v>1.4922121498345662</c:v>
                </c:pt>
                <c:pt idx="90">
                  <c:v>2.1128847772957395</c:v>
                </c:pt>
                <c:pt idx="91">
                  <c:v>0.8110125724538767</c:v>
                </c:pt>
                <c:pt idx="92">
                  <c:v>1.9620061288177191</c:v>
                </c:pt>
                <c:pt idx="93">
                  <c:v>2.5663184152887411</c:v>
                </c:pt>
                <c:pt idx="94">
                  <c:v>1.9302509803186381</c:v>
                </c:pt>
                <c:pt idx="95">
                  <c:v>1.8929631281174244</c:v>
                </c:pt>
                <c:pt idx="96">
                  <c:v>1.0710824871096949</c:v>
                </c:pt>
                <c:pt idx="97">
                  <c:v>1.8784526297644846</c:v>
                </c:pt>
                <c:pt idx="98">
                  <c:v>1.881309338630079</c:v>
                </c:pt>
                <c:pt idx="99">
                  <c:v>1.6934762294149852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D-4CA7-B4BE-E337A69C3250}"/>
            </c:ext>
          </c:extLst>
        </c:ser>
        <c:ser>
          <c:idx val="2"/>
          <c:order val="2"/>
          <c:tx>
            <c:v>Семивариограмма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'lab4'!$N$2:$N$101</c:f>
              <c:numCache>
                <c:formatCode>General</c:formatCode>
                <c:ptCount val="100"/>
                <c:pt idx="0">
                  <c:v>0</c:v>
                </c:pt>
                <c:pt idx="1">
                  <c:v>2.3306095195547103</c:v>
                </c:pt>
                <c:pt idx="2">
                  <c:v>2.8506387948964083</c:v>
                </c:pt>
                <c:pt idx="3">
                  <c:v>2.9666730103852732</c:v>
                </c:pt>
                <c:pt idx="4">
                  <c:v>2.9925637434700008</c:v>
                </c:pt>
                <c:pt idx="5">
                  <c:v>2.9983407468895567</c:v>
                </c:pt>
                <c:pt idx="6">
                  <c:v>2.9996297705877399</c:v>
                </c:pt>
                <c:pt idx="7">
                  <c:v>2.9999173906519507</c:v>
                </c:pt>
                <c:pt idx="8">
                  <c:v>2.9999815673629402</c:v>
                </c:pt>
                <c:pt idx="9">
                  <c:v>2.9999958871227408</c:v>
                </c:pt>
                <c:pt idx="10">
                  <c:v>2.9999990822930385</c:v>
                </c:pt>
                <c:pt idx="11">
                  <c:v>2.9999997952318989</c:v>
                </c:pt>
                <c:pt idx="12">
                  <c:v>2.9999999543100606</c:v>
                </c:pt>
                <c:pt idx="13">
                  <c:v>2.9999999898051963</c:v>
                </c:pt>
                <c:pt idx="14">
                  <c:v>2.9999999977252321</c:v>
                </c:pt>
                <c:pt idx="15">
                  <c:v>2.9999999994924305</c:v>
                </c:pt>
                <c:pt idx="16">
                  <c:v>2.9999999998867461</c:v>
                </c:pt>
                <c:pt idx="17">
                  <c:v>2.9999999999747295</c:v>
                </c:pt>
                <c:pt idx="18">
                  <c:v>2.9999999999943614</c:v>
                </c:pt>
                <c:pt idx="19">
                  <c:v>2.9999999999987419</c:v>
                </c:pt>
                <c:pt idx="20">
                  <c:v>2.9999999999997193</c:v>
                </c:pt>
                <c:pt idx="21">
                  <c:v>2.9999999999999374</c:v>
                </c:pt>
                <c:pt idx="22">
                  <c:v>2.9999999999999862</c:v>
                </c:pt>
                <c:pt idx="23">
                  <c:v>2.9999999999999969</c:v>
                </c:pt>
                <c:pt idx="24">
                  <c:v>2.9999999999999991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D-4CA7-B4BE-E337A69C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84400"/>
        <c:axId val="1844978576"/>
      </c:scatterChart>
      <c:valAx>
        <c:axId val="184498440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78576"/>
        <c:crosses val="autoZero"/>
        <c:crossBetween val="midCat"/>
      </c:valAx>
      <c:valAx>
        <c:axId val="1844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Отклонения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Для классической оценки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-0.30491784125291144</c:v>
                </c:pt>
                <c:pt idx="2">
                  <c:v>3.7459696433796985E-2</c:v>
                </c:pt>
                <c:pt idx="3">
                  <c:v>-0.76106836542578638</c:v>
                </c:pt>
                <c:pt idx="4">
                  <c:v>-0.27902761697969991</c:v>
                </c:pt>
                <c:pt idx="5">
                  <c:v>0.23401743615349391</c:v>
                </c:pt>
                <c:pt idx="6">
                  <c:v>0.28960198843861562</c:v>
                </c:pt>
                <c:pt idx="7">
                  <c:v>-1.8806092421319143E-2</c:v>
                </c:pt>
                <c:pt idx="8">
                  <c:v>0.16348835858947552</c:v>
                </c:pt>
                <c:pt idx="9">
                  <c:v>-0.25753038570989206</c:v>
                </c:pt>
                <c:pt idx="10">
                  <c:v>0.10745850546726876</c:v>
                </c:pt>
                <c:pt idx="11">
                  <c:v>-0.122166053976414</c:v>
                </c:pt>
                <c:pt idx="12">
                  <c:v>0.14434169931685936</c:v>
                </c:pt>
                <c:pt idx="13">
                  <c:v>-0.27939669198994732</c:v>
                </c:pt>
                <c:pt idx="14">
                  <c:v>-0.48029460450173467</c:v>
                </c:pt>
                <c:pt idx="15">
                  <c:v>-0.66592987077516241</c:v>
                </c:pt>
                <c:pt idx="16">
                  <c:v>0.23282957846341823</c:v>
                </c:pt>
                <c:pt idx="17">
                  <c:v>0.75229111780903368</c:v>
                </c:pt>
                <c:pt idx="18">
                  <c:v>0.32021481901333848</c:v>
                </c:pt>
                <c:pt idx="19">
                  <c:v>0.12759655594570329</c:v>
                </c:pt>
                <c:pt idx="20">
                  <c:v>-0.63438891758788074</c:v>
                </c:pt>
                <c:pt idx="21">
                  <c:v>-8.2846134703358665E-2</c:v>
                </c:pt>
                <c:pt idx="22">
                  <c:v>-0.24869171271916768</c:v>
                </c:pt>
                <c:pt idx="23">
                  <c:v>-0.24218566303050526</c:v>
                </c:pt>
                <c:pt idx="24">
                  <c:v>5.6513001384776107E-2</c:v>
                </c:pt>
                <c:pt idx="25">
                  <c:v>-0.14319760156237615</c:v>
                </c:pt>
                <c:pt idx="26">
                  <c:v>-7.8442335910126726E-2</c:v>
                </c:pt>
                <c:pt idx="27">
                  <c:v>-0.21141638780989025</c:v>
                </c:pt>
                <c:pt idx="28">
                  <c:v>-0.61178758928660182</c:v>
                </c:pt>
                <c:pt idx="29">
                  <c:v>0.64024822765287004</c:v>
                </c:pt>
                <c:pt idx="30">
                  <c:v>0.21893121366185575</c:v>
                </c:pt>
                <c:pt idx="31">
                  <c:v>0.16368998938636636</c:v>
                </c:pt>
                <c:pt idx="32">
                  <c:v>-0.46267630843417473</c:v>
                </c:pt>
                <c:pt idx="33">
                  <c:v>-7.8180506357773183E-2</c:v>
                </c:pt>
                <c:pt idx="34">
                  <c:v>0.66194927615077948</c:v>
                </c:pt>
                <c:pt idx="35">
                  <c:v>0.51858531056995671</c:v>
                </c:pt>
                <c:pt idx="36">
                  <c:v>0.27525516614350343</c:v>
                </c:pt>
                <c:pt idx="37">
                  <c:v>-0.30665915111789932</c:v>
                </c:pt>
                <c:pt idx="38">
                  <c:v>0.18854292815558393</c:v>
                </c:pt>
                <c:pt idx="39">
                  <c:v>-1.7571345602854116E-2</c:v>
                </c:pt>
                <c:pt idx="40">
                  <c:v>-7.1270398807872226E-3</c:v>
                </c:pt>
                <c:pt idx="41">
                  <c:v>-0.83330748589623393</c:v>
                </c:pt>
                <c:pt idx="42">
                  <c:v>-0.26495789747151433</c:v>
                </c:pt>
                <c:pt idx="43">
                  <c:v>-0.18488985681167236</c:v>
                </c:pt>
                <c:pt idx="44">
                  <c:v>-0.17769877003570844</c:v>
                </c:pt>
                <c:pt idx="45">
                  <c:v>0.19751168481575077</c:v>
                </c:pt>
                <c:pt idx="46">
                  <c:v>0.54295080246060268</c:v>
                </c:pt>
                <c:pt idx="47">
                  <c:v>0.28370048015247651</c:v>
                </c:pt>
                <c:pt idx="48">
                  <c:v>0.12245728625778618</c:v>
                </c:pt>
                <c:pt idx="49">
                  <c:v>-0.72779832725752369</c:v>
                </c:pt>
                <c:pt idx="50">
                  <c:v>0.24744952105893603</c:v>
                </c:pt>
                <c:pt idx="51">
                  <c:v>-0.23989112422101844</c:v>
                </c:pt>
                <c:pt idx="52">
                  <c:v>0.43436454856536244</c:v>
                </c:pt>
                <c:pt idx="53">
                  <c:v>-0.11599027954535845</c:v>
                </c:pt>
                <c:pt idx="54">
                  <c:v>0.1131948788698165</c:v>
                </c:pt>
                <c:pt idx="55">
                  <c:v>0.46379234898850497</c:v>
                </c:pt>
                <c:pt idx="56">
                  <c:v>0.75272223896071422</c:v>
                </c:pt>
                <c:pt idx="57">
                  <c:v>0.42409376631566387</c:v>
                </c:pt>
                <c:pt idx="58">
                  <c:v>0.26508506141804933</c:v>
                </c:pt>
                <c:pt idx="59">
                  <c:v>-0.23755000277330174</c:v>
                </c:pt>
                <c:pt idx="60">
                  <c:v>0.55067560446250896</c:v>
                </c:pt>
                <c:pt idx="61">
                  <c:v>-0.535232832194664</c:v>
                </c:pt>
                <c:pt idx="62">
                  <c:v>0.50759320165825139</c:v>
                </c:pt>
                <c:pt idx="63">
                  <c:v>0.46740433413957705</c:v>
                </c:pt>
                <c:pt idx="64">
                  <c:v>1.0910820063408204</c:v>
                </c:pt>
                <c:pt idx="65">
                  <c:v>0.75796807752767315</c:v>
                </c:pt>
                <c:pt idx="66">
                  <c:v>-6.3639103208639192E-3</c:v>
                </c:pt>
                <c:pt idx="67">
                  <c:v>0.36182740571714067</c:v>
                </c:pt>
                <c:pt idx="68">
                  <c:v>9.0999945102439916E-2</c:v>
                </c:pt>
                <c:pt idx="69">
                  <c:v>0.89924248568630949</c:v>
                </c:pt>
                <c:pt idx="70">
                  <c:v>-5.3638045604751827E-2</c:v>
                </c:pt>
                <c:pt idx="71">
                  <c:v>0.66574572093541384</c:v>
                </c:pt>
                <c:pt idx="72">
                  <c:v>0.37681145189620491</c:v>
                </c:pt>
                <c:pt idx="73">
                  <c:v>0.66583898430693234</c:v>
                </c:pt>
                <c:pt idx="74">
                  <c:v>0.79360206583114401</c:v>
                </c:pt>
                <c:pt idx="75">
                  <c:v>0.17152201569302061</c:v>
                </c:pt>
                <c:pt idx="76">
                  <c:v>0.53004394393166532</c:v>
                </c:pt>
                <c:pt idx="77">
                  <c:v>0.52237429675175928</c:v>
                </c:pt>
                <c:pt idx="78">
                  <c:v>-0.29980318633040515</c:v>
                </c:pt>
                <c:pt idx="79">
                  <c:v>1.1811476154280145</c:v>
                </c:pt>
                <c:pt idx="80">
                  <c:v>0.55044330682057119</c:v>
                </c:pt>
                <c:pt idx="81">
                  <c:v>1.7660422749416465</c:v>
                </c:pt>
                <c:pt idx="82">
                  <c:v>0.71567440532896054</c:v>
                </c:pt>
                <c:pt idx="83">
                  <c:v>0.36131453491791943</c:v>
                </c:pt>
                <c:pt idx="84">
                  <c:v>-0.4110486680917913</c:v>
                </c:pt>
                <c:pt idx="85">
                  <c:v>0.42446399107182886</c:v>
                </c:pt>
                <c:pt idx="86">
                  <c:v>1.1406632959221741</c:v>
                </c:pt>
                <c:pt idx="87">
                  <c:v>1.5463612120352666</c:v>
                </c:pt>
                <c:pt idx="88">
                  <c:v>0.79727579484129985</c:v>
                </c:pt>
                <c:pt idx="89">
                  <c:v>1.8181313033798785</c:v>
                </c:pt>
                <c:pt idx="90">
                  <c:v>0.73255416321946987</c:v>
                </c:pt>
                <c:pt idx="91">
                  <c:v>1.9445262659346583</c:v>
                </c:pt>
                <c:pt idx="92">
                  <c:v>9.7560778806082382E-2</c:v>
                </c:pt>
                <c:pt idx="93">
                  <c:v>-0.24967491319386337</c:v>
                </c:pt>
                <c:pt idx="94">
                  <c:v>0.12925648836881409</c:v>
                </c:pt>
                <c:pt idx="95">
                  <c:v>-1.2213506173008897</c:v>
                </c:pt>
                <c:pt idx="96">
                  <c:v>0.51022353167003054</c:v>
                </c:pt>
                <c:pt idx="97">
                  <c:v>-0.65626468736039456</c:v>
                </c:pt>
                <c:pt idx="98">
                  <c:v>0.18948931826174942</c:v>
                </c:pt>
                <c:pt idx="99">
                  <c:v>1.3132976755026746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7-4054-A41A-7E60EC687A18}"/>
            </c:ext>
          </c:extLst>
        </c:ser>
        <c:ser>
          <c:idx val="1"/>
          <c:order val="1"/>
          <c:tx>
            <c:v>Для робастной оценки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-0.11673635467883337</c:v>
                </c:pt>
                <c:pt idx="2">
                  <c:v>0.15124278664966928</c:v>
                </c:pt>
                <c:pt idx="3">
                  <c:v>-1.096717317315008</c:v>
                </c:pt>
                <c:pt idx="4">
                  <c:v>-0.81123482056719975</c:v>
                </c:pt>
                <c:pt idx="5">
                  <c:v>0.39226175551685616</c:v>
                </c:pt>
                <c:pt idx="6">
                  <c:v>7.8876938193883195E-2</c:v>
                </c:pt>
                <c:pt idx="7">
                  <c:v>-0.16690113154387332</c:v>
                </c:pt>
                <c:pt idx="8">
                  <c:v>9.0561405454784971E-2</c:v>
                </c:pt>
                <c:pt idx="9">
                  <c:v>-0.3874350343698727</c:v>
                </c:pt>
                <c:pt idx="10">
                  <c:v>0.43706136520600181</c:v>
                </c:pt>
                <c:pt idx="11">
                  <c:v>-0.2159416637172753</c:v>
                </c:pt>
                <c:pt idx="12">
                  <c:v>0.42566884271125316</c:v>
                </c:pt>
                <c:pt idx="13">
                  <c:v>-3.6614996177117831E-2</c:v>
                </c:pt>
                <c:pt idx="14">
                  <c:v>-0.7665588047889309</c:v>
                </c:pt>
                <c:pt idx="15">
                  <c:v>-0.65321590019809106</c:v>
                </c:pt>
                <c:pt idx="16">
                  <c:v>-0.37169561243239269</c:v>
                </c:pt>
                <c:pt idx="17">
                  <c:v>0.52342188613411178</c:v>
                </c:pt>
                <c:pt idx="18">
                  <c:v>0.56751397446747287</c:v>
                </c:pt>
                <c:pt idx="19">
                  <c:v>0.10359987551193184</c:v>
                </c:pt>
                <c:pt idx="20">
                  <c:v>-2.9449078909074444E-2</c:v>
                </c:pt>
                <c:pt idx="21">
                  <c:v>-0.36266242374789126</c:v>
                </c:pt>
                <c:pt idx="22">
                  <c:v>0.32450566133608749</c:v>
                </c:pt>
                <c:pt idx="23">
                  <c:v>-9.2662482850939032E-2</c:v>
                </c:pt>
                <c:pt idx="24">
                  <c:v>-0.1813575909141707</c:v>
                </c:pt>
                <c:pt idx="25">
                  <c:v>-0.31650453106666765</c:v>
                </c:pt>
                <c:pt idx="26">
                  <c:v>-0.25759037727699852</c:v>
                </c:pt>
                <c:pt idx="27">
                  <c:v>-0.28099783769835085</c:v>
                </c:pt>
                <c:pt idx="28">
                  <c:v>-0.24672524340769408</c:v>
                </c:pt>
                <c:pt idx="29">
                  <c:v>0.81545376794129654</c:v>
                </c:pt>
                <c:pt idx="30">
                  <c:v>-0.40596539367720297</c:v>
                </c:pt>
                <c:pt idx="31">
                  <c:v>-3.5318055931213177E-2</c:v>
                </c:pt>
                <c:pt idx="32">
                  <c:v>-0.3343764881903093</c:v>
                </c:pt>
                <c:pt idx="33">
                  <c:v>0.54156936678037981</c:v>
                </c:pt>
                <c:pt idx="34">
                  <c:v>1.1188303658037719</c:v>
                </c:pt>
                <c:pt idx="35">
                  <c:v>0.39387162066169479</c:v>
                </c:pt>
                <c:pt idx="36">
                  <c:v>0.2985277032793503</c:v>
                </c:pt>
                <c:pt idx="37">
                  <c:v>-0.30342481407952215</c:v>
                </c:pt>
                <c:pt idx="38">
                  <c:v>-0.25543895145923612</c:v>
                </c:pt>
                <c:pt idx="39">
                  <c:v>-0.18514989862540521</c:v>
                </c:pt>
                <c:pt idx="40">
                  <c:v>-0.74269430184272256</c:v>
                </c:pt>
                <c:pt idx="41">
                  <c:v>-1.2890273251743203</c:v>
                </c:pt>
                <c:pt idx="42">
                  <c:v>6.5198459903332839E-3</c:v>
                </c:pt>
                <c:pt idx="43">
                  <c:v>-0.38730282171097619</c:v>
                </c:pt>
                <c:pt idx="44">
                  <c:v>0.10166641479142724</c:v>
                </c:pt>
                <c:pt idx="45">
                  <c:v>0.22238416872902</c:v>
                </c:pt>
                <c:pt idx="46">
                  <c:v>0.53843764867865662</c:v>
                </c:pt>
                <c:pt idx="47">
                  <c:v>0.45526493385061606</c:v>
                </c:pt>
                <c:pt idx="48">
                  <c:v>0.26962059952034112</c:v>
                </c:pt>
                <c:pt idx="49">
                  <c:v>-0.99054334947124278</c:v>
                </c:pt>
                <c:pt idx="50">
                  <c:v>0.47545777458350535</c:v>
                </c:pt>
                <c:pt idx="51">
                  <c:v>-0.2025552662145218</c:v>
                </c:pt>
                <c:pt idx="52">
                  <c:v>0.60390115520564569</c:v>
                </c:pt>
                <c:pt idx="53">
                  <c:v>3.3602974292526344E-2</c:v>
                </c:pt>
                <c:pt idx="54">
                  <c:v>-5.1647085006258031E-2</c:v>
                </c:pt>
                <c:pt idx="55">
                  <c:v>0.34479199015711171</c:v>
                </c:pt>
                <c:pt idx="56">
                  <c:v>0.57329321276802458</c:v>
                </c:pt>
                <c:pt idx="57">
                  <c:v>0.40234260857817361</c:v>
                </c:pt>
                <c:pt idx="58">
                  <c:v>-4.1478789017628692E-2</c:v>
                </c:pt>
                <c:pt idx="59">
                  <c:v>2.4612120963345863E-2</c:v>
                </c:pt>
                <c:pt idx="60">
                  <c:v>0.74035457042189901</c:v>
                </c:pt>
                <c:pt idx="61">
                  <c:v>-1.0225450799274149</c:v>
                </c:pt>
                <c:pt idx="62">
                  <c:v>1.1051429881398582</c:v>
                </c:pt>
                <c:pt idx="63">
                  <c:v>0.30067394479003839</c:v>
                </c:pt>
                <c:pt idx="64">
                  <c:v>0.80163335855671303</c:v>
                </c:pt>
                <c:pt idx="65">
                  <c:v>0.55592176387487724</c:v>
                </c:pt>
                <c:pt idx="66">
                  <c:v>-0.4110515173281768</c:v>
                </c:pt>
                <c:pt idx="67">
                  <c:v>0.3685806154252993</c:v>
                </c:pt>
                <c:pt idx="68">
                  <c:v>0.21216742365831864</c:v>
                </c:pt>
                <c:pt idx="69">
                  <c:v>0.45729641538867893</c:v>
                </c:pt>
                <c:pt idx="70">
                  <c:v>0.23367676893445033</c:v>
                </c:pt>
                <c:pt idx="71">
                  <c:v>0.36179797478332443</c:v>
                </c:pt>
                <c:pt idx="72">
                  <c:v>0.47750172862392493</c:v>
                </c:pt>
                <c:pt idx="73">
                  <c:v>0.22163741899905887</c:v>
                </c:pt>
                <c:pt idx="74">
                  <c:v>1.1024475018094504</c:v>
                </c:pt>
                <c:pt idx="75">
                  <c:v>0.35082400574727179</c:v>
                </c:pt>
                <c:pt idx="76">
                  <c:v>0.47007907099418844</c:v>
                </c:pt>
                <c:pt idx="77">
                  <c:v>0.67912365763714844</c:v>
                </c:pt>
                <c:pt idx="78">
                  <c:v>0.31401636572044644</c:v>
                </c:pt>
                <c:pt idx="79">
                  <c:v>0.97590389462075278</c:v>
                </c:pt>
                <c:pt idx="80">
                  <c:v>1.1307520290451321</c:v>
                </c:pt>
                <c:pt idx="81">
                  <c:v>1.6198182334020967</c:v>
                </c:pt>
                <c:pt idx="82">
                  <c:v>0.99422590468494221</c:v>
                </c:pt>
                <c:pt idx="83">
                  <c:v>0.50122380647861098</c:v>
                </c:pt>
                <c:pt idx="84">
                  <c:v>0.7444772559100068</c:v>
                </c:pt>
                <c:pt idx="85">
                  <c:v>1.0840672141154299</c:v>
                </c:pt>
                <c:pt idx="86">
                  <c:v>0.88647150931884999</c:v>
                </c:pt>
                <c:pt idx="87">
                  <c:v>1.4516646180970467</c:v>
                </c:pt>
                <c:pt idx="88">
                  <c:v>0.54312078856605828</c:v>
                </c:pt>
                <c:pt idx="89">
                  <c:v>1.5077878501654338</c:v>
                </c:pt>
                <c:pt idx="90">
                  <c:v>0.88711522270426046</c:v>
                </c:pt>
                <c:pt idx="91">
                  <c:v>2.1889874275461234</c:v>
                </c:pt>
                <c:pt idx="92">
                  <c:v>1.0379938711822809</c:v>
                </c:pt>
                <c:pt idx="93">
                  <c:v>0.43368158471125895</c:v>
                </c:pt>
                <c:pt idx="94">
                  <c:v>1.0697490196813619</c:v>
                </c:pt>
                <c:pt idx="95">
                  <c:v>1.1070368718825756</c:v>
                </c:pt>
                <c:pt idx="96">
                  <c:v>1.9289175128903051</c:v>
                </c:pt>
                <c:pt idx="97">
                  <c:v>1.1215473702355154</c:v>
                </c:pt>
                <c:pt idx="98">
                  <c:v>1.118690661369921</c:v>
                </c:pt>
                <c:pt idx="99">
                  <c:v>1.3065237705850148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7-4054-A41A-7E60EC68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83568"/>
        <c:axId val="1767688144"/>
      </c:scatterChart>
      <c:valAx>
        <c:axId val="176768356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8144"/>
        <c:crosses val="autoZero"/>
        <c:crossBetween val="midCat"/>
      </c:valAx>
      <c:valAx>
        <c:axId val="1767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наблюдений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'lab4'!$L$2:$L$101</c:f>
              <c:numCache>
                <c:formatCode>General</c:formatCode>
                <c:ptCount val="100"/>
                <c:pt idx="0">
                  <c:v>-0.85707397433409527</c:v>
                </c:pt>
                <c:pt idx="1">
                  <c:v>4.2867457733608116</c:v>
                </c:pt>
                <c:pt idx="2">
                  <c:v>0.52037378072508844</c:v>
                </c:pt>
                <c:pt idx="3">
                  <c:v>0.40023868174979077</c:v>
                </c:pt>
                <c:pt idx="4">
                  <c:v>-2.5620275931492111</c:v>
                </c:pt>
                <c:pt idx="5">
                  <c:v>0.43139938072738548</c:v>
                </c:pt>
                <c:pt idx="6">
                  <c:v>-0.28387934341320054</c:v>
                </c:pt>
                <c:pt idx="7">
                  <c:v>-0.11158983608914066</c:v>
                </c:pt>
                <c:pt idx="8">
                  <c:v>1.1981525439924496</c:v>
                </c:pt>
                <c:pt idx="9">
                  <c:v>-1.6912177463360389</c:v>
                </c:pt>
                <c:pt idx="10">
                  <c:v>1.2381984545463565</c:v>
                </c:pt>
                <c:pt idx="11">
                  <c:v>1.9010530155996612</c:v>
                </c:pt>
                <c:pt idx="12">
                  <c:v>0.68802490376279268</c:v>
                </c:pt>
                <c:pt idx="13">
                  <c:v>-0.50323899971714292</c:v>
                </c:pt>
                <c:pt idx="14">
                  <c:v>-3.5376353903333189</c:v>
                </c:pt>
                <c:pt idx="15">
                  <c:v>-0.70711154841764001</c:v>
                </c:pt>
                <c:pt idx="16">
                  <c:v>-1.9939427175454281</c:v>
                </c:pt>
                <c:pt idx="17">
                  <c:v>-0.63146970500642285</c:v>
                </c:pt>
                <c:pt idx="18">
                  <c:v>2.4033035297813954</c:v>
                </c:pt>
                <c:pt idx="19">
                  <c:v>2.2408231348234025</c:v>
                </c:pt>
                <c:pt idx="20">
                  <c:v>1.2664452719089545</c:v>
                </c:pt>
                <c:pt idx="21">
                  <c:v>-0.98454433104904737</c:v>
                </c:pt>
                <c:pt idx="22">
                  <c:v>0.95632386308999051</c:v>
                </c:pt>
                <c:pt idx="23">
                  <c:v>-1.5659599629506715</c:v>
                </c:pt>
                <c:pt idx="24">
                  <c:v>2.1899765386269392</c:v>
                </c:pt>
                <c:pt idx="25">
                  <c:v>0.56455716824062419</c:v>
                </c:pt>
                <c:pt idx="26">
                  <c:v>3.8861649896401369</c:v>
                </c:pt>
                <c:pt idx="27">
                  <c:v>-0.42202216941963899</c:v>
                </c:pt>
                <c:pt idx="28">
                  <c:v>-1.7508333804795135</c:v>
                </c:pt>
                <c:pt idx="29">
                  <c:v>-1.9873401298829081</c:v>
                </c:pt>
                <c:pt idx="30">
                  <c:v>1.1928664102710451</c:v>
                </c:pt>
                <c:pt idx="31">
                  <c:v>1.3548282364940212</c:v>
                </c:pt>
                <c:pt idx="32">
                  <c:v>3.64856847762201</c:v>
                </c:pt>
                <c:pt idx="33">
                  <c:v>-3.1072636291776532</c:v>
                </c:pt>
                <c:pt idx="34">
                  <c:v>-1.3068290055539231</c:v>
                </c:pt>
                <c:pt idx="35">
                  <c:v>-0.52579707215513194</c:v>
                </c:pt>
                <c:pt idx="36">
                  <c:v>1.6510325907223233</c:v>
                </c:pt>
                <c:pt idx="37">
                  <c:v>3.0878999698712963</c:v>
                </c:pt>
                <c:pt idx="38">
                  <c:v>-0.42490501525953694</c:v>
                </c:pt>
                <c:pt idx="39">
                  <c:v>-0.35669198538490793</c:v>
                </c:pt>
                <c:pt idx="40">
                  <c:v>-0.39494611008311475</c:v>
                </c:pt>
                <c:pt idx="41">
                  <c:v>1.0701662218327308</c:v>
                </c:pt>
                <c:pt idx="42">
                  <c:v>1.0377387894485599</c:v>
                </c:pt>
                <c:pt idx="43">
                  <c:v>-0.58565000603091077</c:v>
                </c:pt>
                <c:pt idx="44">
                  <c:v>-1.4897337333179168</c:v>
                </c:pt>
                <c:pt idx="45">
                  <c:v>-0.29178086778317969</c:v>
                </c:pt>
                <c:pt idx="46">
                  <c:v>-2.8697729510498164</c:v>
                </c:pt>
                <c:pt idx="47">
                  <c:v>-0.96542198027116455</c:v>
                </c:pt>
                <c:pt idx="48">
                  <c:v>2.1825865298849814</c:v>
                </c:pt>
                <c:pt idx="49">
                  <c:v>-0.62129329896209318</c:v>
                </c:pt>
                <c:pt idx="50">
                  <c:v>-1.8222614911869861</c:v>
                </c:pt>
                <c:pt idx="51">
                  <c:v>-3.0338335499387687</c:v>
                </c:pt>
                <c:pt idx="52">
                  <c:v>-3.400705792296332</c:v>
                </c:pt>
                <c:pt idx="53">
                  <c:v>1.4166579350374353</c:v>
                </c:pt>
                <c:pt idx="54">
                  <c:v>0.88538122169910871</c:v>
                </c:pt>
                <c:pt idx="55">
                  <c:v>1.8689143818206422</c:v>
                </c:pt>
                <c:pt idx="56">
                  <c:v>2.1954575131316711</c:v>
                </c:pt>
                <c:pt idx="57">
                  <c:v>2.6659219462907631</c:v>
                </c:pt>
                <c:pt idx="58">
                  <c:v>4.1966942690085274</c:v>
                </c:pt>
                <c:pt idx="59">
                  <c:v>-1.7017102199090108</c:v>
                </c:pt>
                <c:pt idx="60">
                  <c:v>-0.90257604300487215</c:v>
                </c:pt>
                <c:pt idx="61">
                  <c:v>0.90098259904803168</c:v>
                </c:pt>
                <c:pt idx="62">
                  <c:v>-0.68436703740047533</c:v>
                </c:pt>
                <c:pt idx="63">
                  <c:v>-0.94011550324227078</c:v>
                </c:pt>
                <c:pt idx="64">
                  <c:v>0.94607132490275014</c:v>
                </c:pt>
                <c:pt idx="65">
                  <c:v>1.4525218130911477</c:v>
                </c:pt>
                <c:pt idx="66">
                  <c:v>2.4035743813683625</c:v>
                </c:pt>
                <c:pt idx="67">
                  <c:v>-0.97803272333563496</c:v>
                </c:pt>
                <c:pt idx="68">
                  <c:v>-1.0056411747750813</c:v>
                </c:pt>
                <c:pt idx="69">
                  <c:v>-0.79066317699159738</c:v>
                </c:pt>
                <c:pt idx="70">
                  <c:v>1.4827535324754888</c:v>
                </c:pt>
                <c:pt idx="71">
                  <c:v>-1.3576759937624723</c:v>
                </c:pt>
                <c:pt idx="72">
                  <c:v>1.2152700102253193</c:v>
                </c:pt>
                <c:pt idx="73">
                  <c:v>-2.1856504534227295</c:v>
                </c:pt>
                <c:pt idx="74">
                  <c:v>1.16877182885273</c:v>
                </c:pt>
                <c:pt idx="75">
                  <c:v>1.5565109737224154</c:v>
                </c:pt>
                <c:pt idx="76">
                  <c:v>-0.87574705915048567</c:v>
                </c:pt>
                <c:pt idx="77">
                  <c:v>0.13231509364297153</c:v>
                </c:pt>
                <c:pt idx="78">
                  <c:v>-1.0736495474693486</c:v>
                </c:pt>
                <c:pt idx="79">
                  <c:v>-2.5805105662805232</c:v>
                </c:pt>
                <c:pt idx="80">
                  <c:v>-0.38610965039066336</c:v>
                </c:pt>
                <c:pt idx="81">
                  <c:v>-1.339115407909276</c:v>
                </c:pt>
                <c:pt idx="82">
                  <c:v>1.0970145258640644</c:v>
                </c:pt>
                <c:pt idx="83">
                  <c:v>-0.90665915715162726</c:v>
                </c:pt>
                <c:pt idx="84">
                  <c:v>1.9793893980443562</c:v>
                </c:pt>
                <c:pt idx="85">
                  <c:v>-3.4172713110758246</c:v>
                </c:pt>
                <c:pt idx="86">
                  <c:v>-4.6537900858656389E-2</c:v>
                </c:pt>
                <c:pt idx="87">
                  <c:v>0.73977933650171745</c:v>
                </c:pt>
                <c:pt idx="88">
                  <c:v>0.25286938859421082</c:v>
                </c:pt>
                <c:pt idx="89">
                  <c:v>0.25377499346668231</c:v>
                </c:pt>
                <c:pt idx="90">
                  <c:v>0.88633486789121951</c:v>
                </c:pt>
                <c:pt idx="91">
                  <c:v>-0.74581835638121197</c:v>
                </c:pt>
                <c:pt idx="92">
                  <c:v>1.6831097449662837</c:v>
                </c:pt>
                <c:pt idx="93">
                  <c:v>-1.2838329285166703</c:v>
                </c:pt>
                <c:pt idx="94">
                  <c:v>-1.4519523887649113</c:v>
                </c:pt>
                <c:pt idx="95">
                  <c:v>-0.80445988669253254</c:v>
                </c:pt>
                <c:pt idx="96">
                  <c:v>-1.0834812404994161</c:v>
                </c:pt>
                <c:pt idx="97">
                  <c:v>-5.4935347704816062E-2</c:v>
                </c:pt>
                <c:pt idx="98">
                  <c:v>-0.304905856064285</c:v>
                </c:pt>
                <c:pt idx="99">
                  <c:v>0.97960908188291318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D-4578-A8D8-091CCF06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42544"/>
        <c:axId val="2013946144"/>
      </c:lineChart>
      <c:catAx>
        <c:axId val="27104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46144"/>
        <c:crosses val="autoZero"/>
        <c:auto val="1"/>
        <c:lblAlgn val="ctr"/>
        <c:lblOffset val="100"/>
        <c:noMultiLvlLbl val="0"/>
      </c:catAx>
      <c:valAx>
        <c:axId val="2013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162984</xdr:rowOff>
    </xdr:from>
    <xdr:ext cx="2921000" cy="529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3625" y="1629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Моделирование случайного процесса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 с заданной ковариационной функцией вида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3625" y="1629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Моделирование случайного процесса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 с заданной ковариационной функцией вида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 (𝑡)=𝐷𝑒^(−𝛼|𝑡|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102394</xdr:colOff>
      <xdr:row>0</xdr:row>
      <xdr:rowOff>790575</xdr:rowOff>
    </xdr:from>
    <xdr:ext cx="3183115" cy="724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0269" y="790575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Моделирующий алгоритм и его параметры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0,1</m:t>
                        </m:r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  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n-US" sz="1100"/>
                <a:t>=1</a:t>
              </a:r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0269" y="790575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Моделирующий алгоритм и его параметры</a:t>
              </a:r>
              <a:r>
                <a:rPr lang="en-US" sz="11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_𝑛=𝑎_0 𝑥_𝑛+𝑏_1 𝜉_(𝑛−1)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𝑎_0= √(𝐷(1−𝑒^(−2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</a:t>
              </a:r>
              <a:r>
                <a:rPr lang="en-US" sz="1100" b="0" i="0">
                  <a:latin typeface="Cambria Math" panose="02040503050406030204" pitchFamily="18" charset="0"/>
                </a:rPr>
                <a:t>)), 𝑏_1=𝑒^(−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𝛾), 𝛾=𝛼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𝑡, 𝑥_𝑛∈𝑁(0,1)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_0=0, 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/>
                <a:t>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4</xdr:row>
      <xdr:rowOff>100806</xdr:rowOff>
    </xdr:from>
    <xdr:ext cx="3175000" cy="42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52650" y="1539081"/>
              <a:ext cx="3175000" cy="42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семивариограмму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r>
                      <a:rPr lang="en-GB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α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52650" y="1539081"/>
              <a:ext cx="3175000" cy="42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семивариограмму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:r>
                <a:rPr lang="ru-RU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_𝜉 (𝑡)=𝑅_𝜉 (0)−𝑅_𝜉 (𝑡)=</a:t>
              </a:r>
              <a:r>
                <a:rPr lang="en-GB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𝐷(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|𝑡|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341841</xdr:colOff>
      <xdr:row>11</xdr:row>
      <xdr:rowOff>24341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38758" y="27230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16</xdr:col>
      <xdr:colOff>68790</xdr:colOff>
      <xdr:row>0</xdr:row>
      <xdr:rowOff>0</xdr:rowOff>
    </xdr:from>
    <xdr:to>
      <xdr:col>27</xdr:col>
      <xdr:colOff>465666</xdr:colOff>
      <xdr:row>21</xdr:row>
      <xdr:rowOff>1059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58207</xdr:colOff>
      <xdr:row>21</xdr:row>
      <xdr:rowOff>147106</xdr:rowOff>
    </xdr:from>
    <xdr:to>
      <xdr:col>27</xdr:col>
      <xdr:colOff>603250</xdr:colOff>
      <xdr:row>45</xdr:row>
      <xdr:rowOff>63499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248709</xdr:colOff>
      <xdr:row>46</xdr:row>
      <xdr:rowOff>125940</xdr:rowOff>
    </xdr:from>
    <xdr:to>
      <xdr:col>27</xdr:col>
      <xdr:colOff>433916</xdr:colOff>
      <xdr:row>67</xdr:row>
      <xdr:rowOff>74083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341313</xdr:colOff>
      <xdr:row>68</xdr:row>
      <xdr:rowOff>127001</xdr:rowOff>
    </xdr:from>
    <xdr:ext cx="6556375" cy="3516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Выводы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семивариограммы из вида ковариационной функции</a:t>
              </a:r>
              <a:r>
                <a:rPr lang="en-US" sz="1200" baseline="0"/>
                <a:t>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</m:oMath>
              </a14:m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семивариограммы. Из графического представления оценок сложно сделать какой-либо вывод о том, какая из оценок лучше описывает поведение семивариограммы, они довольно похожи. Робастные оценки устойчивы к отклонениям от однородности в выборке (в нашем случае отклонениям от нормального распределения). Тем не менее, для наших наблюдений заметной разницы между классической и робастной оценкой не наблюдается.</a:t>
              </a:r>
            </a:p>
            <a:p>
              <a:r>
                <a:rPr lang="ru-RU" sz="1200" baseline="0"/>
                <a:t>Также, как видно из графика оценок и из графика отклонений, начиная примерно с 80-го лага обе оценки имеют довольно большое отклонение и плохо отражают истинное поведение семивариограммы. Обычно рекомендуется считать лаги до </a:t>
              </a:r>
              <a14:m>
                <m:oMath xmlns:m="http://schemas.openxmlformats.org/officeDocument/2006/math">
                  <m:f>
                    <m:fPr>
                      <m:ctrlPr>
                        <a:rPr lang="en-GB" sz="12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</m:oMath>
              </a14:m>
              <a:r>
                <a:rPr lang="en-GB" sz="1200" baseline="0"/>
                <a:t> </a:t>
              </a:r>
              <a:r>
                <a:rPr lang="ru-RU" sz="1200" baseline="0"/>
                <a:t>из-за того, что для бОльших лагов оценка строится по малому количеству наблюдений.</a:t>
              </a: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ru-RU" sz="1400" b="0" i="0">
                  <a:latin typeface="Cambria Math" panose="02040503050406030204" pitchFamily="18" charset="0"/>
                </a:rPr>
                <a:t>Выводы</a:t>
              </a:r>
              <a:r>
                <a:rPr lang="en-US" sz="14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семивариограммы из вида ковариационной функции</a:t>
              </a:r>
              <a:r>
                <a:rPr lang="en-US" sz="1200" baseline="0"/>
                <a:t>: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_𝜉 (𝑡)=𝑅_𝜉 (0)−𝑅_𝜉 (𝑡)</a:t>
              </a:r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семивариограммы. Из графического представления оценок сложно сделать какой-либо вывод о том, какая из оценок лучше описывает поведение семивариограммы, они довольно похожи. Робастные оценки устойчивы к отклонениям от однородности в выборке (в нашем случае отклонениям от нормального распределения). Тем не менее, для наших наблюдений заметной разницы между классической и робастной оценкой не наблюдается.</a:t>
              </a:r>
            </a:p>
            <a:p>
              <a:r>
                <a:rPr lang="ru-RU" sz="1200" baseline="0"/>
                <a:t>Также, как видно из графика оценок и из графика отклонений, начиная примерно с 80-го лага обе оценки имеют довольно большое отклонение и плохо отражают истинное поведение семивариограммы. Обычно рекомендуется считать лаги до </a:t>
              </a:r>
              <a:r>
                <a:rPr lang="en-GB" sz="1200" i="0" baseline="0">
                  <a:latin typeface="Cambria Math" panose="02040503050406030204" pitchFamily="18" charset="0"/>
                </a:rPr>
                <a:t>2𝑛/3</a:t>
              </a:r>
              <a:r>
                <a:rPr lang="en-GB" sz="1200" baseline="0"/>
                <a:t> </a:t>
              </a:r>
              <a:r>
                <a:rPr lang="ru-RU" sz="1200" baseline="0"/>
                <a:t>из-за того, что для бОльших лагов оценка строится по малому количеству наблюдений.</a:t>
              </a:r>
            </a:p>
          </xdr:txBody>
        </xdr:sp>
      </mc:Fallback>
    </mc:AlternateContent>
    <xdr:clientData/>
  </xdr:oneCellAnchor>
  <xdr:twoCellAnchor>
    <xdr:from>
      <xdr:col>2</xdr:col>
      <xdr:colOff>85724</xdr:colOff>
      <xdr:row>8</xdr:row>
      <xdr:rowOff>33337</xdr:rowOff>
    </xdr:from>
    <xdr:to>
      <xdr:col>10</xdr:col>
      <xdr:colOff>457200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B86D1-CC07-4419-8745-24F979B3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opLeftCell="K16" zoomScale="80" zoomScaleNormal="80" workbookViewId="0">
      <selection activeCell="AC1" sqref="AC1:AG101"/>
    </sheetView>
  </sheetViews>
  <sheetFormatPr defaultRowHeight="14.4" x14ac:dyDescent="0.3"/>
  <cols>
    <col min="1" max="1" width="13.21875" customWidth="1"/>
    <col min="2" max="2" width="16.6640625" customWidth="1"/>
    <col min="3" max="3" width="11" customWidth="1"/>
    <col min="4" max="4" width="11.21875" customWidth="1"/>
    <col min="10" max="10" width="11.88671875" customWidth="1"/>
    <col min="12" max="12" width="15.21875" customWidth="1"/>
    <col min="13" max="13" width="17.21875" customWidth="1"/>
    <col min="14" max="14" width="20" customWidth="1"/>
    <col min="29" max="29" width="14.109375" customWidth="1"/>
    <col min="30" max="30" width="17.21875" customWidth="1"/>
    <col min="31" max="31" width="17.109375" customWidth="1"/>
    <col min="32" max="32" width="12.21875" customWidth="1"/>
    <col min="33" max="33" width="12.44140625" customWidth="1"/>
  </cols>
  <sheetData>
    <row r="1" spans="1:33" ht="70.5" customHeight="1" x14ac:dyDescent="0.3">
      <c r="A1" s="8" t="s">
        <v>0</v>
      </c>
      <c r="B1" s="8" t="s">
        <v>1</v>
      </c>
      <c r="C1" s="6"/>
      <c r="D1" s="6"/>
      <c r="E1" s="6"/>
      <c r="F1" s="6"/>
      <c r="G1" s="6"/>
      <c r="H1" s="8" t="s">
        <v>10</v>
      </c>
      <c r="I1" s="10" t="s">
        <v>11</v>
      </c>
      <c r="J1" s="8" t="s">
        <v>2</v>
      </c>
      <c r="K1" s="12" t="s">
        <v>3</v>
      </c>
      <c r="L1" s="8" t="s">
        <v>4</v>
      </c>
      <c r="M1" s="8" t="s">
        <v>9</v>
      </c>
      <c r="N1" s="8" t="s">
        <v>12</v>
      </c>
      <c r="O1" s="8" t="s">
        <v>5</v>
      </c>
      <c r="P1" s="2"/>
      <c r="Q1" s="2"/>
      <c r="R1" s="2"/>
      <c r="S1" s="2"/>
      <c r="T1" s="2"/>
      <c r="U1" s="1"/>
      <c r="AC1" s="8" t="s">
        <v>6</v>
      </c>
      <c r="AD1" s="8" t="s">
        <v>13</v>
      </c>
      <c r="AE1" s="8" t="s">
        <v>14</v>
      </c>
      <c r="AF1" s="8" t="s">
        <v>7</v>
      </c>
      <c r="AG1" s="8" t="s">
        <v>8</v>
      </c>
    </row>
    <row r="2" spans="1:33" x14ac:dyDescent="0.3">
      <c r="A2" s="9">
        <v>1</v>
      </c>
      <c r="B2" s="9">
        <v>-0.50762992032105103</v>
      </c>
      <c r="C2" s="6"/>
      <c r="D2" s="6"/>
      <c r="E2" s="6"/>
      <c r="F2" s="6"/>
      <c r="G2" s="6"/>
      <c r="H2" s="11">
        <v>3</v>
      </c>
      <c r="I2" s="11">
        <v>1.5</v>
      </c>
      <c r="J2" s="9">
        <f>SQRT(H2 * (1 - EXP(-2 * I2)))</f>
        <v>1.6883834857331459</v>
      </c>
      <c r="K2" s="13">
        <f>EXP(- I2)</f>
        <v>0.22313016014842982</v>
      </c>
      <c r="L2" s="9">
        <f>$J$2*B2</f>
        <v>-0.85707397433409527</v>
      </c>
      <c r="M2" s="9">
        <f>$H$2 * EXP(- ($I$2 * O2))</f>
        <v>3</v>
      </c>
      <c r="N2" s="9">
        <f>$M$2 - M2</f>
        <v>0</v>
      </c>
      <c r="O2" s="9">
        <v>0</v>
      </c>
      <c r="AC2" s="9">
        <v>0</v>
      </c>
      <c r="AD2" s="9">
        <f>SUMPRODUCT(POWER((INDEX($L$2:$L$101,AC2+1):$L$101)-($L$2:INDEX($L$2:$L$101,100 - AC2)),2))/(2*(100 - AC2))</f>
        <v>0</v>
      </c>
      <c r="AE2" s="9">
        <f>POWER(SUMPRODUCT(SQRT(ABS((INDEX($L$2:$L$101,AC2+1):$L$101)-($L$2:INDEX($L$2:$L$101,100-AC2)))))/(100-AC2),4)/(2*(0.457+0.494/(100-AC2)+0.045/POWER(100-AC2,2)))</f>
        <v>0</v>
      </c>
      <c r="AF2" s="9">
        <f>N2-AD2</f>
        <v>0</v>
      </c>
      <c r="AG2" s="9">
        <f>N2-AE2</f>
        <v>0</v>
      </c>
    </row>
    <row r="3" spans="1:33" x14ac:dyDescent="0.3">
      <c r="A3" s="9">
        <v>2</v>
      </c>
      <c r="B3" s="9">
        <v>2.6522320695221424</v>
      </c>
      <c r="C3" s="6"/>
      <c r="D3" s="6"/>
      <c r="E3" s="6"/>
      <c r="F3" s="6"/>
      <c r="G3" s="6"/>
      <c r="H3" s="3"/>
      <c r="I3" s="3"/>
      <c r="L3" s="9">
        <f>$J$2*B3+$K$2*L2</f>
        <v>4.2867457733608116</v>
      </c>
      <c r="M3" s="9">
        <f t="shared" ref="M3:M66" si="0">$H$2 * EXP(- ($I$2 * O3))</f>
        <v>0.66939048044528948</v>
      </c>
      <c r="N3" s="9">
        <f t="shared" ref="N3:N66" si="1">$M$2 - M3</f>
        <v>2.3306095195547103</v>
      </c>
      <c r="O3" s="9">
        <v>1</v>
      </c>
      <c r="AC3" s="9">
        <v>1</v>
      </c>
      <c r="AD3" s="9">
        <f>SUMPRODUCT(POWER((INDEX($L$2:$L$101,AC3+1):$L$101)-($L$2:INDEX($L$2:$L$101,100 - AC3)),2))/(2*(100 - AC3))</f>
        <v>2.6355273608076217</v>
      </c>
      <c r="AE3" s="9">
        <f>POWER(SUMPRODUCT(SQRT(ABS((INDEX($L$2:$L$101,AC3+1):$L$101)-($L$2:INDEX($L$2:$L$101,100-AC3)))))/(100-AC3),4)/(2*(0.457+0.494/(100-AC3)+0.045/POWER(100-AC3,2)))</f>
        <v>2.4473458742335437</v>
      </c>
      <c r="AF3" s="9">
        <f>N3-AD3</f>
        <v>-0.30491784125291144</v>
      </c>
      <c r="AG3" s="9">
        <f t="shared" ref="AG3:AG66" si="2">N3-AE3</f>
        <v>-0.11673635467883337</v>
      </c>
    </row>
    <row r="4" spans="1:33" x14ac:dyDescent="0.3">
      <c r="A4" s="9">
        <v>3</v>
      </c>
      <c r="B4" s="9">
        <v>-0.25831127459241543</v>
      </c>
      <c r="C4" s="6"/>
      <c r="D4" s="6"/>
      <c r="E4" s="6"/>
      <c r="F4" s="6"/>
      <c r="G4" s="6"/>
      <c r="H4" s="3"/>
      <c r="I4" s="3"/>
      <c r="L4" s="9">
        <f t="shared" ref="L4:L67" si="3">$J$2*B4+$K$2*L3</f>
        <v>0.52037378072508844</v>
      </c>
      <c r="M4" s="9">
        <f t="shared" si="0"/>
        <v>0.14936120510359183</v>
      </c>
      <c r="N4" s="9">
        <f t="shared" si="1"/>
        <v>2.8506387948964083</v>
      </c>
      <c r="O4" s="9">
        <v>2</v>
      </c>
      <c r="AC4" s="9">
        <v>2</v>
      </c>
      <c r="AD4" s="9">
        <f>SUMPRODUCT(POWER((INDEX($L$2:$L$101,AC4+1):$L$101)-($L$2:INDEX($L$2:$L$101,100 - AC4)),2))/(2*(100 - AC4))</f>
        <v>2.8131790984626113</v>
      </c>
      <c r="AE4" s="9">
        <f>POWER(SUMPRODUCT(SQRT(ABS((INDEX($L$2:$L$101,AC4+1):$L$101)-($L$2:INDEX($L$2:$L$101,100-AC4)))))/(100-AC4),4)/(2*(0.457+0.494/(100-AC4)+0.045/POWER(100-AC4,2)))</f>
        <v>2.699396008246739</v>
      </c>
      <c r="AF4" s="9">
        <f t="shared" ref="AF4:AF66" si="4">N4-AD4</f>
        <v>3.7459696433796985E-2</v>
      </c>
      <c r="AG4" s="9">
        <f t="shared" si="2"/>
        <v>0.15124278664966928</v>
      </c>
    </row>
    <row r="5" spans="1:33" x14ac:dyDescent="0.3">
      <c r="A5" s="9">
        <v>4</v>
      </c>
      <c r="B5" s="9">
        <v>0.16828380466904491</v>
      </c>
      <c r="C5" s="6"/>
      <c r="D5" s="6"/>
      <c r="E5" s="6"/>
      <c r="F5" s="6"/>
      <c r="G5" s="6"/>
      <c r="H5" s="3"/>
      <c r="I5" s="3"/>
      <c r="L5" s="9">
        <f t="shared" si="3"/>
        <v>0.40023868174979077</v>
      </c>
      <c r="M5" s="9">
        <f t="shared" si="0"/>
        <v>3.3326989614726917E-2</v>
      </c>
      <c r="N5" s="9">
        <f t="shared" si="1"/>
        <v>2.9666730103852732</v>
      </c>
      <c r="O5" s="9">
        <v>3</v>
      </c>
      <c r="AC5" s="9">
        <v>3</v>
      </c>
      <c r="AD5" s="9">
        <f>SUMPRODUCT(POWER((INDEX($L$2:$L$101,AC5+1):$L$101)-($L$2:INDEX($L$2:$L$101,100 - AC5)),2))/(2*(100 - AC5))</f>
        <v>3.7277413758110596</v>
      </c>
      <c r="AE5" s="9">
        <f>POWER(SUMPRODUCT(SQRT(ABS((INDEX($L$2:$L$101,AC5+1):$L$101)-($L$2:INDEX($L$2:$L$101,100-AC5)))))/(100-AC5),4)/(2*(0.457+0.494/(100-AC5)+0.045/POWER(100-AC5,2)))</f>
        <v>4.0633903277002812</v>
      </c>
      <c r="AF5" s="9">
        <f t="shared" si="4"/>
        <v>-0.76106836542578638</v>
      </c>
      <c r="AG5" s="9">
        <f t="shared" si="2"/>
        <v>-1.096717317315008</v>
      </c>
    </row>
    <row r="6" spans="1:33" x14ac:dyDescent="0.3">
      <c r="A6" s="9">
        <v>5</v>
      </c>
      <c r="B6" s="9">
        <v>-1.5703380995546468</v>
      </c>
      <c r="C6" s="6"/>
      <c r="D6" s="6"/>
      <c r="E6" s="6"/>
      <c r="F6" s="6"/>
      <c r="G6" s="6"/>
      <c r="H6" s="3"/>
      <c r="I6" s="3"/>
      <c r="L6" s="9">
        <f t="shared" si="3"/>
        <v>-2.5620275931492111</v>
      </c>
      <c r="M6" s="9">
        <f t="shared" si="0"/>
        <v>7.4362565299990755E-3</v>
      </c>
      <c r="N6" s="9">
        <f t="shared" si="1"/>
        <v>2.9925637434700008</v>
      </c>
      <c r="O6" s="9">
        <v>4</v>
      </c>
      <c r="AC6" s="9">
        <v>4</v>
      </c>
      <c r="AD6" s="9">
        <f>SUMPRODUCT(POWER((INDEX($L$2:$L$101,AC6+1):$L$101)-($L$2:INDEX($L$2:$L$101,100 - AC6)),2))/(2*(100 - AC6))</f>
        <v>3.2715913604497007</v>
      </c>
      <c r="AE6" s="9">
        <f>POWER(SUMPRODUCT(SQRT(ABS((INDEX($L$2:$L$101,AC6+1):$L$101)-($L$2:INDEX($L$2:$L$101,100-AC6)))))/(100-AC6),4)/(2*(0.457+0.494/(100-AC6)+0.045/POWER(100-AC6,2)))</f>
        <v>3.8037985640372005</v>
      </c>
      <c r="AF6" s="9">
        <f t="shared" si="4"/>
        <v>-0.27902761697969991</v>
      </c>
      <c r="AG6" s="9">
        <f t="shared" si="2"/>
        <v>-0.81123482056719975</v>
      </c>
    </row>
    <row r="7" spans="1:33" x14ac:dyDescent="0.3">
      <c r="A7" s="9">
        <v>6</v>
      </c>
      <c r="B7" s="9">
        <v>0.59409785535535775</v>
      </c>
      <c r="C7" s="6"/>
      <c r="D7" s="6"/>
      <c r="E7" s="6"/>
      <c r="F7" s="6"/>
      <c r="G7" s="6"/>
      <c r="H7" s="3"/>
      <c r="I7" s="3"/>
      <c r="L7" s="9">
        <f t="shared" si="3"/>
        <v>0.43139938072738548</v>
      </c>
      <c r="M7" s="9">
        <f t="shared" si="0"/>
        <v>1.659253110443501E-3</v>
      </c>
      <c r="N7" s="9">
        <f t="shared" si="1"/>
        <v>2.9983407468895567</v>
      </c>
      <c r="O7" s="9">
        <v>5</v>
      </c>
      <c r="AC7" s="9">
        <v>5</v>
      </c>
      <c r="AD7" s="9">
        <f>SUMPRODUCT(POWER((INDEX($L$2:$L$101,AC7+1):$L$101)-($L$2:INDEX($L$2:$L$101,100 - AC7)),2))/(2*(100 - AC7))</f>
        <v>2.7643233107360627</v>
      </c>
      <c r="AE7" s="9">
        <f>POWER(SUMPRODUCT(SQRT(ABS((INDEX($L$2:$L$101,AC7+1):$L$101)-($L$2:INDEX($L$2:$L$101,100-AC7)))))/(100-AC7),4)/(2*(0.457+0.494/(100-AC7)+0.045/POWER(100-AC7,2)))</f>
        <v>2.6060789913727005</v>
      </c>
      <c r="AF7" s="9">
        <f t="shared" si="4"/>
        <v>0.23401743615349391</v>
      </c>
      <c r="AG7" s="9">
        <f t="shared" si="2"/>
        <v>0.39226175551685616</v>
      </c>
    </row>
    <row r="8" spans="1:33" x14ac:dyDescent="0.3">
      <c r="A8" s="9">
        <v>7</v>
      </c>
      <c r="B8" s="9">
        <v>-0.22514882402902003</v>
      </c>
      <c r="C8" s="4"/>
      <c r="D8" s="4"/>
      <c r="E8" s="4"/>
      <c r="F8" s="4"/>
      <c r="G8" s="4"/>
      <c r="H8" s="3"/>
      <c r="I8" s="3"/>
      <c r="L8" s="9">
        <f t="shared" si="3"/>
        <v>-0.28387934341320054</v>
      </c>
      <c r="M8" s="9">
        <f t="shared" si="0"/>
        <v>3.7022941226003868E-4</v>
      </c>
      <c r="N8" s="9">
        <f t="shared" si="1"/>
        <v>2.9996297705877399</v>
      </c>
      <c r="O8" s="9">
        <v>6</v>
      </c>
      <c r="AC8" s="9">
        <v>6</v>
      </c>
      <c r="AD8" s="9">
        <f>SUMPRODUCT(POWER((INDEX($L$2:$L$101,AC8+1):$L$101)-($L$2:INDEX($L$2:$L$101,100 - AC8)),2))/(2*(100 - AC8))</f>
        <v>2.7100277821491243</v>
      </c>
      <c r="AE8" s="9">
        <f>POWER(SUMPRODUCT(SQRT(ABS((INDEX($L$2:$L$101,AC8+1):$L$101)-($L$2:INDEX($L$2:$L$101,100-AC8)))))/(100-AC8),4)/(2*(0.457+0.494/(100-AC8)+0.045/POWER(100-AC8,2)))</f>
        <v>2.9207528323938567</v>
      </c>
      <c r="AF8" s="9">
        <f t="shared" si="4"/>
        <v>0.28960198843861562</v>
      </c>
      <c r="AG8" s="9">
        <f t="shared" si="2"/>
        <v>7.8876938193883195E-2</v>
      </c>
    </row>
    <row r="9" spans="1:33" x14ac:dyDescent="0.3">
      <c r="A9" s="9">
        <v>8</v>
      </c>
      <c r="B9" s="9">
        <v>-2.8576323529705405E-2</v>
      </c>
      <c r="C9" s="4"/>
      <c r="D9" s="4"/>
      <c r="E9" s="4"/>
      <c r="F9" s="4"/>
      <c r="G9" s="4"/>
      <c r="H9" s="3"/>
      <c r="I9" s="3"/>
      <c r="L9" s="9">
        <f t="shared" si="3"/>
        <v>-0.11158983608914066</v>
      </c>
      <c r="M9" s="9">
        <f t="shared" si="0"/>
        <v>8.2609348049241481E-5</v>
      </c>
      <c r="N9" s="9">
        <f t="shared" si="1"/>
        <v>2.9999173906519507</v>
      </c>
      <c r="O9" s="9">
        <v>7</v>
      </c>
      <c r="AC9" s="9">
        <v>7</v>
      </c>
      <c r="AD9" s="9">
        <f>SUMPRODUCT(POWER((INDEX($L$2:$L$101,AC9+1):$L$101)-($L$2:INDEX($L$2:$L$101,100 - AC9)),2))/(2*(100 - AC9))</f>
        <v>3.0187234830732699</v>
      </c>
      <c r="AE9" s="9">
        <f>POWER(SUMPRODUCT(SQRT(ABS((INDEX($L$2:$L$101,AC9+1):$L$101)-($L$2:INDEX($L$2:$L$101,100-AC9)))))/(100-AC9),4)/(2*(0.457+0.494/(100-AC9)+0.045/POWER(100-AC9,2)))</f>
        <v>3.166818522195824</v>
      </c>
      <c r="AF9" s="9">
        <f t="shared" si="4"/>
        <v>-1.8806092421319143E-2</v>
      </c>
      <c r="AG9" s="9">
        <f t="shared" si="2"/>
        <v>-0.16690113154387332</v>
      </c>
    </row>
    <row r="10" spans="1:33" x14ac:dyDescent="0.3">
      <c r="A10" s="9">
        <v>9</v>
      </c>
      <c r="B10" s="9">
        <v>0.72439206633134745</v>
      </c>
      <c r="C10" s="4"/>
      <c r="D10" s="4"/>
      <c r="E10" s="4"/>
      <c r="F10" s="4"/>
      <c r="G10" s="4"/>
      <c r="H10" s="3"/>
      <c r="I10" s="3"/>
      <c r="L10" s="9">
        <f t="shared" si="3"/>
        <v>1.1981525439924496</v>
      </c>
      <c r="M10" s="9">
        <f t="shared" si="0"/>
        <v>1.8432637059984629E-5</v>
      </c>
      <c r="N10" s="9">
        <f t="shared" si="1"/>
        <v>2.9999815673629402</v>
      </c>
      <c r="O10" s="9">
        <v>8</v>
      </c>
      <c r="AC10" s="9">
        <v>8</v>
      </c>
      <c r="AD10" s="9">
        <f>SUMPRODUCT(POWER((INDEX($L$2:$L$101,AC10+1):$L$101)-($L$2:INDEX($L$2:$L$101,100 - AC10)),2))/(2*(100 - AC10))</f>
        <v>2.8364932087734647</v>
      </c>
      <c r="AE10" s="9">
        <f>POWER(SUMPRODUCT(SQRT(ABS((INDEX($L$2:$L$101,AC10+1):$L$101)-($L$2:INDEX($L$2:$L$101,100-AC10)))))/(100-AC10),4)/(2*(0.457+0.494/(100-AC10)+0.045/POWER(100-AC10,2)))</f>
        <v>2.9094201619081552</v>
      </c>
      <c r="AF10" s="9">
        <f t="shared" si="4"/>
        <v>0.16348835858947552</v>
      </c>
      <c r="AG10" s="9">
        <f t="shared" si="2"/>
        <v>9.0561405454784971E-2</v>
      </c>
    </row>
    <row r="11" spans="1:33" x14ac:dyDescent="0.3">
      <c r="A11" s="9">
        <v>10</v>
      </c>
      <c r="B11" s="9">
        <v>-1.1600218385865446</v>
      </c>
      <c r="C11" s="4"/>
      <c r="D11" s="4"/>
      <c r="E11" s="4"/>
      <c r="F11" s="4"/>
      <c r="G11" s="4"/>
      <c r="H11" s="3"/>
      <c r="I11" s="3"/>
      <c r="L11" s="9">
        <f t="shared" si="3"/>
        <v>-1.6912177463360389</v>
      </c>
      <c r="M11" s="9">
        <f t="shared" si="0"/>
        <v>4.1128772591522531E-6</v>
      </c>
      <c r="N11" s="9">
        <f t="shared" si="1"/>
        <v>2.9999958871227408</v>
      </c>
      <c r="O11" s="9">
        <v>9</v>
      </c>
      <c r="AC11" s="9">
        <v>9</v>
      </c>
      <c r="AD11" s="9">
        <f>SUMPRODUCT(POWER((INDEX($L$2:$L$101,AC11+1):$L$101)-($L$2:INDEX($L$2:$L$101,100 - AC11)),2))/(2*(100 - AC11))</f>
        <v>3.2575262728326329</v>
      </c>
      <c r="AE11" s="9">
        <f>POWER(SUMPRODUCT(SQRT(ABS((INDEX($L$2:$L$101,AC11+1):$L$101)-($L$2:INDEX($L$2:$L$101,100-AC11)))))/(100-AC11),4)/(2*(0.457+0.494/(100-AC11)+0.045/POWER(100-AC11,2)))</f>
        <v>3.3874309214926135</v>
      </c>
      <c r="AF11" s="9">
        <f t="shared" si="4"/>
        <v>-0.25753038570989206</v>
      </c>
      <c r="AG11" s="9">
        <f t="shared" si="2"/>
        <v>-0.3874350343698727</v>
      </c>
    </row>
    <row r="12" spans="1:33" x14ac:dyDescent="0.3">
      <c r="A12" s="9">
        <v>11</v>
      </c>
      <c r="B12" s="9">
        <v>0.95686800705152564</v>
      </c>
      <c r="C12" s="4"/>
      <c r="D12" s="4"/>
      <c r="E12" s="4"/>
      <c r="F12" s="4"/>
      <c r="G12" s="4"/>
      <c r="H12" s="3"/>
      <c r="I12" s="3"/>
      <c r="L12" s="9">
        <f t="shared" si="3"/>
        <v>1.2381984545463565</v>
      </c>
      <c r="M12" s="9">
        <f t="shared" si="0"/>
        <v>9.1770696150547736E-7</v>
      </c>
      <c r="N12" s="9">
        <f t="shared" si="1"/>
        <v>2.9999990822930385</v>
      </c>
      <c r="O12" s="9">
        <v>10</v>
      </c>
      <c r="AC12" s="9">
        <v>10</v>
      </c>
      <c r="AD12" s="9">
        <f>SUMPRODUCT(POWER((INDEX($L$2:$L$101,AC12+1):$L$101)-($L$2:INDEX($L$2:$L$101,100 - AC12)),2))/(2*(100 - AC12))</f>
        <v>2.8925405768257697</v>
      </c>
      <c r="AE12" s="9">
        <f>POWER(SUMPRODUCT(SQRT(ABS((INDEX($L$2:$L$101,AC12+1):$L$101)-($L$2:INDEX($L$2:$L$101,100-AC12)))))/(100-AC12),4)/(2*(0.457+0.494/(100-AC12)+0.045/POWER(100-AC12,2)))</f>
        <v>2.5629377170870367</v>
      </c>
      <c r="AF12" s="9">
        <f t="shared" si="4"/>
        <v>0.10745850546726876</v>
      </c>
      <c r="AG12" s="9">
        <f t="shared" si="2"/>
        <v>0.43706136520600181</v>
      </c>
    </row>
    <row r="13" spans="1:33" x14ac:dyDescent="0.3">
      <c r="A13" s="9">
        <v>12</v>
      </c>
      <c r="B13" s="9">
        <v>0.96232497526216321</v>
      </c>
      <c r="C13" s="4"/>
      <c r="D13" s="4"/>
      <c r="E13" s="4"/>
      <c r="F13" s="4"/>
      <c r="G13" s="4"/>
      <c r="H13" s="3"/>
      <c r="I13" s="3"/>
      <c r="L13" s="9">
        <f t="shared" si="3"/>
        <v>1.9010530155996612</v>
      </c>
      <c r="M13" s="9">
        <f t="shared" si="0"/>
        <v>2.047681012900461E-7</v>
      </c>
      <c r="N13" s="9">
        <f t="shared" si="1"/>
        <v>2.9999997952318989</v>
      </c>
      <c r="O13" s="9">
        <v>11</v>
      </c>
      <c r="AC13" s="9">
        <v>11</v>
      </c>
      <c r="AD13" s="9">
        <f>SUMPRODUCT(POWER((INDEX($L$2:$L$101,AC13+1):$L$101)-($L$2:INDEX($L$2:$L$101,100 - AC13)),2))/(2*(100 - AC13))</f>
        <v>3.1221658492083129</v>
      </c>
      <c r="AE13" s="9">
        <f>POWER(SUMPRODUCT(SQRT(ABS((INDEX($L$2:$L$101,AC13+1):$L$101)-($L$2:INDEX($L$2:$L$101,100-AC13)))))/(100-AC13),4)/(2*(0.457+0.494/(100-AC13)+0.045/POWER(100-AC13,2)))</f>
        <v>3.2159414589491742</v>
      </c>
      <c r="AF13" s="9">
        <f t="shared" si="4"/>
        <v>-0.122166053976414</v>
      </c>
      <c r="AG13" s="9">
        <f t="shared" si="2"/>
        <v>-0.2159416637172753</v>
      </c>
    </row>
    <row r="14" spans="1:33" x14ac:dyDescent="0.3">
      <c r="A14" s="9">
        <v>13</v>
      </c>
      <c r="B14" s="9">
        <v>0.15626937965862453</v>
      </c>
      <c r="C14" s="4"/>
      <c r="D14" s="4"/>
      <c r="E14" s="4"/>
      <c r="F14" s="4"/>
      <c r="G14" s="4"/>
      <c r="H14" s="3"/>
      <c r="I14" s="3"/>
      <c r="L14" s="9">
        <f t="shared" si="3"/>
        <v>0.68802490376279268</v>
      </c>
      <c r="M14" s="9">
        <f t="shared" si="0"/>
        <v>4.5689939234137891E-8</v>
      </c>
      <c r="N14" s="9">
        <f t="shared" si="1"/>
        <v>2.9999999543100606</v>
      </c>
      <c r="O14" s="9">
        <v>12</v>
      </c>
      <c r="AC14" s="9">
        <v>12</v>
      </c>
      <c r="AD14" s="9">
        <f>SUMPRODUCT(POWER((INDEX($L$2:$L$101,AC14+1):$L$101)-($L$2:INDEX($L$2:$L$101,100 - AC14)),2))/(2*(100 - AC14))</f>
        <v>2.8556582549932013</v>
      </c>
      <c r="AE14" s="9">
        <f>POWER(SUMPRODUCT(SQRT(ABS((INDEX($L$2:$L$101,AC14+1):$L$101)-($L$2:INDEX($L$2:$L$101,100-AC14)))))/(100-AC14),4)/(2*(0.457+0.494/(100-AC14)+0.045/POWER(100-AC14,2)))</f>
        <v>2.5743311115988075</v>
      </c>
      <c r="AF14" s="9">
        <f t="shared" si="4"/>
        <v>0.14434169931685936</v>
      </c>
      <c r="AG14" s="9">
        <f t="shared" si="2"/>
        <v>0.42566884271125316</v>
      </c>
    </row>
    <row r="15" spans="1:33" x14ac:dyDescent="0.3">
      <c r="A15" s="9">
        <v>14</v>
      </c>
      <c r="B15" s="9">
        <v>-0.38898633647477254</v>
      </c>
      <c r="C15" s="4"/>
      <c r="D15" s="4"/>
      <c r="E15" s="4"/>
      <c r="F15" s="4"/>
      <c r="G15" s="4"/>
      <c r="H15" s="3"/>
      <c r="I15" s="3"/>
      <c r="L15" s="9">
        <f t="shared" si="3"/>
        <v>-0.50323899971714292</v>
      </c>
      <c r="M15" s="9">
        <f t="shared" si="0"/>
        <v>1.0194803458485213E-8</v>
      </c>
      <c r="N15" s="9">
        <f t="shared" si="1"/>
        <v>2.9999999898051963</v>
      </c>
      <c r="O15" s="9">
        <v>13</v>
      </c>
      <c r="AC15" s="9">
        <v>13</v>
      </c>
      <c r="AD15" s="9">
        <f>SUMPRODUCT(POWER((INDEX($L$2:$L$101,AC15+1):$L$101)-($L$2:INDEX($L$2:$L$101,100 - AC15)),2))/(2*(100 - AC15))</f>
        <v>3.2793966817951437</v>
      </c>
      <c r="AE15" s="9">
        <f>POWER(SUMPRODUCT(SQRT(ABS((INDEX($L$2:$L$101,AC15+1):$L$101)-($L$2:INDEX($L$2:$L$101,100-AC15)))))/(100-AC15),4)/(2*(0.457+0.494/(100-AC15)+0.045/POWER(100-AC15,2)))</f>
        <v>3.0366149859823142</v>
      </c>
      <c r="AF15" s="9">
        <f t="shared" si="4"/>
        <v>-0.27939669198994732</v>
      </c>
      <c r="AG15" s="9">
        <f t="shared" si="2"/>
        <v>-3.6614996177117831E-2</v>
      </c>
    </row>
    <row r="16" spans="1:33" x14ac:dyDescent="0.3">
      <c r="A16" s="9">
        <v>15</v>
      </c>
      <c r="B16" s="9">
        <v>-2.0287734514568001</v>
      </c>
      <c r="C16" s="4"/>
      <c r="D16" s="4"/>
      <c r="E16" s="4"/>
      <c r="F16" s="4"/>
      <c r="G16" s="4"/>
      <c r="H16" s="3"/>
      <c r="I16" s="3"/>
      <c r="L16" s="9">
        <f t="shared" si="3"/>
        <v>-3.5376353903333189</v>
      </c>
      <c r="M16" s="9">
        <f t="shared" si="0"/>
        <v>2.274768128373572E-9</v>
      </c>
      <c r="N16" s="9">
        <f t="shared" si="1"/>
        <v>2.9999999977252321</v>
      </c>
      <c r="O16" s="9">
        <v>14</v>
      </c>
      <c r="AC16" s="9">
        <v>14</v>
      </c>
      <c r="AD16" s="9">
        <f>SUMPRODUCT(POWER((INDEX($L$2:$L$101,AC16+1):$L$101)-($L$2:INDEX($L$2:$L$101,100 - AC16)),2))/(2*(100 - AC16))</f>
        <v>3.4802946022269667</v>
      </c>
      <c r="AE16" s="9">
        <f>POWER(SUMPRODUCT(SQRT(ABS((INDEX($L$2:$L$101,AC16+1):$L$101)-($L$2:INDEX($L$2:$L$101,100-AC16)))))/(100-AC16),4)/(2*(0.457+0.494/(100-AC16)+0.045/POWER(100-AC16,2)))</f>
        <v>3.766558802514163</v>
      </c>
      <c r="AF16" s="9">
        <f t="shared" si="4"/>
        <v>-0.48029460450173467</v>
      </c>
      <c r="AG16" s="9">
        <f t="shared" si="2"/>
        <v>-0.7665588047889309</v>
      </c>
    </row>
    <row r="17" spans="1:33" x14ac:dyDescent="0.3">
      <c r="A17" s="9">
        <v>16</v>
      </c>
      <c r="B17" s="9">
        <v>4.8710262490203604E-2</v>
      </c>
      <c r="C17" s="4"/>
      <c r="D17" s="4"/>
      <c r="E17" s="4"/>
      <c r="F17" s="4"/>
      <c r="G17" s="4"/>
      <c r="H17" s="3"/>
      <c r="I17" s="3"/>
      <c r="L17" s="9">
        <f t="shared" si="3"/>
        <v>-0.70711154841764001</v>
      </c>
      <c r="M17" s="9">
        <f t="shared" si="0"/>
        <v>5.0756937678453913E-10</v>
      </c>
      <c r="N17" s="9">
        <f t="shared" si="1"/>
        <v>2.9999999994924305</v>
      </c>
      <c r="O17" s="9">
        <v>15</v>
      </c>
      <c r="AC17" s="9">
        <v>15</v>
      </c>
      <c r="AD17" s="9">
        <f>SUMPRODUCT(POWER((INDEX($L$2:$L$101,AC17+1):$L$101)-($L$2:INDEX($L$2:$L$101,100 - AC17)),2))/(2*(100 - AC17))</f>
        <v>3.6659298702675929</v>
      </c>
      <c r="AE17" s="9">
        <f>POWER(SUMPRODUCT(SQRT(ABS((INDEX($L$2:$L$101,AC17+1):$L$101)-($L$2:INDEX($L$2:$L$101,100-AC17)))))/(100-AC17),4)/(2*(0.457+0.494/(100-AC17)+0.045/POWER(100-AC17,2)))</f>
        <v>3.6532158996905215</v>
      </c>
      <c r="AF17" s="9">
        <f t="shared" si="4"/>
        <v>-0.66592987077516241</v>
      </c>
      <c r="AG17" s="9">
        <f t="shared" si="2"/>
        <v>-0.65321590019809106</v>
      </c>
    </row>
    <row r="18" spans="1:33" x14ac:dyDescent="0.3">
      <c r="A18" s="9">
        <v>17</v>
      </c>
      <c r="B18" s="9">
        <v>-1.0875282896449789</v>
      </c>
      <c r="L18" s="9">
        <f t="shared" si="3"/>
        <v>-1.9939427175454281</v>
      </c>
      <c r="M18" s="9">
        <f t="shared" si="0"/>
        <v>1.1325403632837293E-10</v>
      </c>
      <c r="N18" s="9">
        <f t="shared" si="1"/>
        <v>2.9999999998867461</v>
      </c>
      <c r="O18" s="9">
        <v>16</v>
      </c>
      <c r="AC18" s="9">
        <v>16</v>
      </c>
      <c r="AD18" s="9">
        <f>SUMPRODUCT(POWER((INDEX($L$2:$L$101,AC18+1):$L$101)-($L$2:INDEX($L$2:$L$101,100 - AC18)),2))/(2*(100 - AC18))</f>
        <v>2.7671704214233279</v>
      </c>
      <c r="AE18" s="9">
        <f>POWER(SUMPRODUCT(SQRT(ABS((INDEX($L$2:$L$101,AC18+1):$L$101)-($L$2:INDEX($L$2:$L$101,100-AC18)))))/(100-AC18),4)/(2*(0.457+0.494/(100-AC18)+0.045/POWER(100-AC18,2)))</f>
        <v>3.3716956123191388</v>
      </c>
      <c r="AF18" s="9">
        <f t="shared" si="4"/>
        <v>0.23282957846341823</v>
      </c>
      <c r="AG18" s="9">
        <f t="shared" si="2"/>
        <v>-0.37169561243239269</v>
      </c>
    </row>
    <row r="19" spans="1:33" x14ac:dyDescent="0.3">
      <c r="A19" s="9">
        <v>18</v>
      </c>
      <c r="B19" s="9">
        <v>-0.11049678505514748</v>
      </c>
      <c r="L19" s="9">
        <f t="shared" si="3"/>
        <v>-0.63146970500642285</v>
      </c>
      <c r="M19" s="9">
        <f t="shared" si="0"/>
        <v>2.527039126340594E-11</v>
      </c>
      <c r="N19" s="9">
        <f t="shared" si="1"/>
        <v>2.9999999999747295</v>
      </c>
      <c r="O19" s="9">
        <v>17</v>
      </c>
      <c r="AC19" s="9">
        <v>17</v>
      </c>
      <c r="AD19" s="9">
        <f>SUMPRODUCT(POWER((INDEX($L$2:$L$101,AC19+1):$L$101)-($L$2:INDEX($L$2:$L$101,100 - AC19)),2))/(2*(100 - AC19))</f>
        <v>2.2477088821656959</v>
      </c>
      <c r="AE19" s="9">
        <f>POWER(SUMPRODUCT(SQRT(ABS((INDEX($L$2:$L$101,AC19+1):$L$101)-($L$2:INDEX($L$2:$L$101,100-AC19)))))/(100-AC19),4)/(2*(0.457+0.494/(100-AC19)+0.045/POWER(100-AC19,2)))</f>
        <v>2.4765781138406178</v>
      </c>
      <c r="AF19" s="9">
        <f t="shared" si="4"/>
        <v>0.75229111780903368</v>
      </c>
      <c r="AG19" s="9">
        <f t="shared" si="2"/>
        <v>0.52342188613411178</v>
      </c>
    </row>
    <row r="20" spans="1:33" x14ac:dyDescent="0.3">
      <c r="A20" s="9">
        <v>19</v>
      </c>
      <c r="B20" s="9">
        <v>1.5068872016854584</v>
      </c>
      <c r="L20" s="9">
        <f t="shared" si="3"/>
        <v>2.4033035297813954</v>
      </c>
      <c r="M20" s="9">
        <f t="shared" si="0"/>
        <v>5.6385864496172497E-12</v>
      </c>
      <c r="N20" s="9">
        <f t="shared" si="1"/>
        <v>2.9999999999943614</v>
      </c>
      <c r="O20" s="9">
        <v>18</v>
      </c>
      <c r="AC20" s="9">
        <v>18</v>
      </c>
      <c r="AD20" s="9">
        <f>SUMPRODUCT(POWER((INDEX($L$2:$L$101,AC20+1):$L$101)-($L$2:INDEX($L$2:$L$101,100 - AC20)),2))/(2*(100 - AC20))</f>
        <v>2.6797851809810229</v>
      </c>
      <c r="AE20" s="9">
        <f>POWER(SUMPRODUCT(SQRT(ABS((INDEX($L$2:$L$101,AC20+1):$L$101)-($L$2:INDEX($L$2:$L$101,100-AC20)))))/(100-AC20),4)/(2*(0.457+0.494/(100-AC20)+0.045/POWER(100-AC20,2)))</f>
        <v>2.4324860255268885</v>
      </c>
      <c r="AF20" s="9">
        <f t="shared" si="4"/>
        <v>0.32021481901333848</v>
      </c>
      <c r="AG20" s="9">
        <f t="shared" si="2"/>
        <v>0.56751397446747287</v>
      </c>
    </row>
    <row r="21" spans="1:33" x14ac:dyDescent="0.3">
      <c r="A21" s="9">
        <v>20</v>
      </c>
      <c r="B21" s="9">
        <v>1.0095891411765479</v>
      </c>
      <c r="L21" s="9">
        <f t="shared" si="3"/>
        <v>2.2408231348234025</v>
      </c>
      <c r="M21" s="9">
        <f t="shared" si="0"/>
        <v>1.2581386975138634E-12</v>
      </c>
      <c r="N21" s="9">
        <f t="shared" si="1"/>
        <v>2.9999999999987419</v>
      </c>
      <c r="O21" s="9">
        <v>19</v>
      </c>
      <c r="AC21" s="9">
        <v>19</v>
      </c>
      <c r="AD21" s="9">
        <f>SUMPRODUCT(POWER((INDEX($L$2:$L$101,AC21+1):$L$101)-($L$2:INDEX($L$2:$L$101,100 - AC21)),2))/(2*(100 - AC21))</f>
        <v>2.8724034440530386</v>
      </c>
      <c r="AE21" s="9">
        <f>POWER(SUMPRODUCT(SQRT(ABS((INDEX($L$2:$L$101,AC21+1):$L$101)-($L$2:INDEX($L$2:$L$101,100-AC21)))))/(100-AC21),4)/(2*(0.457+0.494/(100-AC21)+0.045/POWER(100-AC21,2)))</f>
        <v>2.8964001244868101</v>
      </c>
      <c r="AF21" s="9">
        <f t="shared" si="4"/>
        <v>0.12759655594570329</v>
      </c>
      <c r="AG21" s="9">
        <f t="shared" si="2"/>
        <v>0.10359987551193184</v>
      </c>
    </row>
    <row r="22" spans="1:33" x14ac:dyDescent="0.3">
      <c r="A22" s="9">
        <v>21</v>
      </c>
      <c r="B22" s="9">
        <v>0.45395495362754446</v>
      </c>
      <c r="L22" s="9">
        <f t="shared" si="3"/>
        <v>1.2664452719089545</v>
      </c>
      <c r="M22" s="9">
        <f t="shared" si="0"/>
        <v>2.8072868906520526E-13</v>
      </c>
      <c r="N22" s="9">
        <f t="shared" si="1"/>
        <v>2.9999999999997193</v>
      </c>
      <c r="O22" s="9">
        <v>20</v>
      </c>
      <c r="AC22" s="9">
        <v>20</v>
      </c>
      <c r="AD22" s="9">
        <f>SUMPRODUCT(POWER((INDEX($L$2:$L$101,AC22+1):$L$101)-($L$2:INDEX($L$2:$L$101,100 - AC22)),2))/(2*(100 - AC22))</f>
        <v>3.6343889175876001</v>
      </c>
      <c r="AE22" s="9">
        <f>POWER(SUMPRODUCT(SQRT(ABS((INDEX($L$2:$L$101,AC22+1):$L$101)-($L$2:INDEX($L$2:$L$101,100-AC22)))))/(100-AC22),4)/(2*(0.457+0.494/(100-AC22)+0.045/POWER(100-AC22,2)))</f>
        <v>3.0294490789087938</v>
      </c>
      <c r="AF22" s="9">
        <f t="shared" si="4"/>
        <v>-0.63438891758788074</v>
      </c>
      <c r="AG22" s="9">
        <f t="shared" si="2"/>
        <v>-2.9449078909074444E-2</v>
      </c>
    </row>
    <row r="23" spans="1:33" x14ac:dyDescent="0.3">
      <c r="A23" s="9">
        <v>22</v>
      </c>
      <c r="B23" s="9">
        <v>-0.75049683800898492</v>
      </c>
      <c r="L23" s="9">
        <f t="shared" si="3"/>
        <v>-0.98454433104904737</v>
      </c>
      <c r="M23" s="9">
        <f t="shared" si="0"/>
        <v>6.2639037349378002E-14</v>
      </c>
      <c r="N23" s="9">
        <f t="shared" si="1"/>
        <v>2.9999999999999374</v>
      </c>
      <c r="O23" s="9">
        <v>21</v>
      </c>
      <c r="AC23" s="9">
        <v>21</v>
      </c>
      <c r="AD23" s="9">
        <f>SUMPRODUCT(POWER((INDEX($L$2:$L$101,AC23+1):$L$101)-($L$2:INDEX($L$2:$L$101,100 - AC23)),2))/(2*(100 - AC23))</f>
        <v>3.082846134703296</v>
      </c>
      <c r="AE23" s="9">
        <f>POWER(SUMPRODUCT(SQRT(ABS((INDEX($L$2:$L$101,AC23+1):$L$101)-($L$2:INDEX($L$2:$L$101,100-AC23)))))/(100-AC23),4)/(2*(0.457+0.494/(100-AC23)+0.045/POWER(100-AC23,2)))</f>
        <v>3.3626624237478286</v>
      </c>
      <c r="AF23" s="9">
        <f t="shared" si="4"/>
        <v>-8.2846134703358665E-2</v>
      </c>
      <c r="AG23" s="9">
        <f t="shared" si="2"/>
        <v>-0.36266242374789126</v>
      </c>
    </row>
    <row r="24" spans="1:33" x14ac:dyDescent="0.3">
      <c r="A24" s="9">
        <v>23</v>
      </c>
      <c r="B24" s="9">
        <v>0.69652742240577936</v>
      </c>
      <c r="L24" s="9">
        <f t="shared" si="3"/>
        <v>0.95632386308999051</v>
      </c>
      <c r="M24" s="9">
        <f t="shared" si="0"/>
        <v>1.3976658435310193E-14</v>
      </c>
      <c r="N24" s="9">
        <f t="shared" si="1"/>
        <v>2.9999999999999862</v>
      </c>
      <c r="O24" s="9">
        <v>22</v>
      </c>
      <c r="AC24" s="9">
        <v>22</v>
      </c>
      <c r="AD24" s="9">
        <f>SUMPRODUCT(POWER((INDEX($L$2:$L$101,AC24+1):$L$101)-($L$2:INDEX($L$2:$L$101,100 - AC24)),2))/(2*(100 - AC24))</f>
        <v>3.2486917127191539</v>
      </c>
      <c r="AE24" s="9">
        <f>POWER(SUMPRODUCT(SQRT(ABS((INDEX($L$2:$L$101,AC24+1):$L$101)-($L$2:INDEX($L$2:$L$101,100-AC24)))))/(100-AC24),4)/(2*(0.457+0.494/(100-AC24)+0.045/POWER(100-AC24,2)))</f>
        <v>2.6754943386638987</v>
      </c>
      <c r="AF24" s="9">
        <f t="shared" si="4"/>
        <v>-0.24869171271916768</v>
      </c>
      <c r="AG24" s="9">
        <f t="shared" si="2"/>
        <v>0.32450566133608749</v>
      </c>
    </row>
    <row r="25" spans="1:33" x14ac:dyDescent="0.3">
      <c r="A25" s="9">
        <v>24</v>
      </c>
      <c r="B25" s="9">
        <v>-1.0538747119426262</v>
      </c>
      <c r="L25" s="9">
        <f t="shared" si="3"/>
        <v>-1.5659599629506715</v>
      </c>
      <c r="M25" s="9">
        <f t="shared" si="0"/>
        <v>3.1186140350106659E-15</v>
      </c>
      <c r="N25" s="9">
        <f t="shared" si="1"/>
        <v>2.9999999999999969</v>
      </c>
      <c r="O25" s="9">
        <v>23</v>
      </c>
      <c r="AC25" s="9">
        <v>23</v>
      </c>
      <c r="AD25" s="9">
        <f>SUMPRODUCT(POWER((INDEX($L$2:$L$101,AC25+1):$L$101)-($L$2:INDEX($L$2:$L$101,100 - AC25)),2))/(2*(100 - AC25))</f>
        <v>3.2421856630305022</v>
      </c>
      <c r="AE25" s="9">
        <f>POWER(SUMPRODUCT(SQRT(ABS((INDEX($L$2:$L$101,AC25+1):$L$101)-($L$2:INDEX($L$2:$L$101,100-AC25)))))/(100-AC25),4)/(2*(0.457+0.494/(100-AC25)+0.045/POWER(100-AC25,2)))</f>
        <v>3.0926624828509359</v>
      </c>
      <c r="AF25" s="9">
        <f t="shared" si="4"/>
        <v>-0.24218566303050526</v>
      </c>
      <c r="AG25" s="9">
        <f t="shared" si="2"/>
        <v>-9.2662482850939032E-2</v>
      </c>
    </row>
    <row r="26" spans="1:33" x14ac:dyDescent="0.3">
      <c r="A26" s="9">
        <v>25</v>
      </c>
      <c r="B26" s="9">
        <v>1.5040359357954003</v>
      </c>
      <c r="L26" s="9">
        <f t="shared" si="3"/>
        <v>2.1899765386269392</v>
      </c>
      <c r="M26" s="9">
        <f t="shared" si="0"/>
        <v>6.9585684907307069E-16</v>
      </c>
      <c r="N26" s="9">
        <f t="shared" si="1"/>
        <v>2.9999999999999991</v>
      </c>
      <c r="O26" s="9">
        <v>24</v>
      </c>
      <c r="AC26" s="9">
        <v>24</v>
      </c>
      <c r="AD26" s="9">
        <f>SUMPRODUCT(POWER((INDEX($L$2:$L$101,AC26+1):$L$101)-($L$2:INDEX($L$2:$L$101,100 - AC26)),2))/(2*(100 - AC26))</f>
        <v>2.943486998615223</v>
      </c>
      <c r="AE26" s="9">
        <f>POWER(SUMPRODUCT(SQRT(ABS((INDEX($L$2:$L$101,AC26+1):$L$101)-($L$2:INDEX($L$2:$L$101,100-AC26)))))/(100-AC26),4)/(2*(0.457+0.494/(100-AC26)+0.045/POWER(100-AC26,2)))</f>
        <v>3.1813575909141698</v>
      </c>
      <c r="AF26" s="9">
        <f t="shared" si="4"/>
        <v>5.6513001384776107E-2</v>
      </c>
      <c r="AG26" s="9">
        <f t="shared" si="2"/>
        <v>-0.1813575909141707</v>
      </c>
    </row>
    <row r="27" spans="1:33" x14ac:dyDescent="0.3">
      <c r="A27" s="9">
        <v>26</v>
      </c>
      <c r="B27" s="9">
        <v>4.4958596845390275E-2</v>
      </c>
      <c r="L27" s="9">
        <f t="shared" si="3"/>
        <v>0.56455716824062419</v>
      </c>
      <c r="M27" s="9">
        <f t="shared" si="0"/>
        <v>1.5526665017405606E-16</v>
      </c>
      <c r="N27" s="9">
        <f t="shared" si="1"/>
        <v>3</v>
      </c>
      <c r="O27" s="9">
        <v>25</v>
      </c>
      <c r="AC27" s="9">
        <v>25</v>
      </c>
      <c r="AD27" s="9">
        <f>SUMPRODUCT(POWER((INDEX($L$2:$L$101,AC27+1):$L$101)-($L$2:INDEX($L$2:$L$101,100 - AC27)),2))/(2*(100 - AC27))</f>
        <v>3.1431976015623762</v>
      </c>
      <c r="AE27" s="9">
        <f>POWER(SUMPRODUCT(SQRT(ABS((INDEX($L$2:$L$101,AC27+1):$L$101)-($L$2:INDEX($L$2:$L$101,100-AC27)))))/(100-AC27),4)/(2*(0.457+0.494/(100-AC27)+0.045/POWER(100-AC27,2)))</f>
        <v>3.3165045310666676</v>
      </c>
      <c r="AF27" s="9">
        <f t="shared" si="4"/>
        <v>-0.14319760156237615</v>
      </c>
      <c r="AG27" s="9">
        <f t="shared" si="2"/>
        <v>-0.31650453106666765</v>
      </c>
    </row>
    <row r="28" spans="1:33" x14ac:dyDescent="0.3">
      <c r="A28" s="9">
        <v>27</v>
      </c>
      <c r="B28" s="9">
        <v>2.2270978661254048</v>
      </c>
      <c r="L28" s="9">
        <f t="shared" si="3"/>
        <v>3.8861649896401369</v>
      </c>
      <c r="M28" s="9">
        <f t="shared" si="0"/>
        <v>3.4644672519047358E-17</v>
      </c>
      <c r="N28" s="9">
        <f t="shared" si="1"/>
        <v>3</v>
      </c>
      <c r="O28" s="9">
        <v>26</v>
      </c>
      <c r="AC28" s="9">
        <v>26</v>
      </c>
      <c r="AD28" s="9">
        <f>SUMPRODUCT(POWER((INDEX($L$2:$L$101,AC28+1):$L$101)-($L$2:INDEX($L$2:$L$101,100 - AC28)),2))/(2*(100 - AC28))</f>
        <v>3.0784423359101267</v>
      </c>
      <c r="AE28" s="9">
        <f>POWER(SUMPRODUCT(SQRT(ABS((INDEX($L$2:$L$101,AC28+1):$L$101)-($L$2:INDEX($L$2:$L$101,100-AC28)))))/(100-AC28),4)/(2*(0.457+0.494/(100-AC28)+0.045/POWER(100-AC28,2)))</f>
        <v>3.2575903772769985</v>
      </c>
      <c r="AF28" s="9">
        <f t="shared" si="4"/>
        <v>-7.8442335910126726E-2</v>
      </c>
      <c r="AG28" s="9">
        <f t="shared" si="2"/>
        <v>-0.25759037727699852</v>
      </c>
    </row>
    <row r="29" spans="1:33" x14ac:dyDescent="0.3">
      <c r="A29" s="9">
        <v>28</v>
      </c>
      <c r="B29" s="9">
        <v>-0.76353671829565428</v>
      </c>
      <c r="L29" s="9">
        <f t="shared" si="3"/>
        <v>-0.42202216941963899</v>
      </c>
      <c r="M29" s="9">
        <f t="shared" si="0"/>
        <v>7.7302713274649439E-18</v>
      </c>
      <c r="N29" s="9">
        <f t="shared" si="1"/>
        <v>3</v>
      </c>
      <c r="O29" s="9">
        <v>27</v>
      </c>
      <c r="AC29" s="9">
        <v>27</v>
      </c>
      <c r="AD29" s="9">
        <f>SUMPRODUCT(POWER((INDEX($L$2:$L$101,AC29+1):$L$101)-($L$2:INDEX($L$2:$L$101,100 - AC29)),2))/(2*(100 - AC29))</f>
        <v>3.2114163878098902</v>
      </c>
      <c r="AE29" s="9">
        <f>POWER(SUMPRODUCT(SQRT(ABS((INDEX($L$2:$L$101,AC29+1):$L$101)-($L$2:INDEX($L$2:$L$101,100-AC29)))))/(100-AC29),4)/(2*(0.457+0.494/(100-AC29)+0.045/POWER(100-AC29,2)))</f>
        <v>3.2809978376983508</v>
      </c>
      <c r="AF29" s="9">
        <f t="shared" si="4"/>
        <v>-0.21141638780989025</v>
      </c>
      <c r="AG29" s="9">
        <f t="shared" si="2"/>
        <v>-0.28099783769835085</v>
      </c>
    </row>
    <row r="30" spans="1:33" x14ac:dyDescent="0.3">
      <c r="A30" s="9">
        <v>29</v>
      </c>
      <c r="B30" s="9">
        <v>-0.98121518021798693</v>
      </c>
      <c r="L30" s="9">
        <f t="shared" si="3"/>
        <v>-1.7508333804795135</v>
      </c>
      <c r="M30" s="9">
        <f t="shared" si="0"/>
        <v>1.724856679288068E-18</v>
      </c>
      <c r="N30" s="9">
        <f t="shared" si="1"/>
        <v>3</v>
      </c>
      <c r="O30" s="9">
        <v>28</v>
      </c>
      <c r="AC30" s="9">
        <v>28</v>
      </c>
      <c r="AD30" s="9">
        <f>SUMPRODUCT(POWER((INDEX($L$2:$L$101,AC30+1):$L$101)-($L$2:INDEX($L$2:$L$101,100 - AC30)),2))/(2*(100 - AC30))</f>
        <v>3.6117875892866018</v>
      </c>
      <c r="AE30" s="9">
        <f>POWER(SUMPRODUCT(SQRT(ABS((INDEX($L$2:$L$101,AC30+1):$L$101)-($L$2:INDEX($L$2:$L$101,100-AC30)))))/(100-AC30),4)/(2*(0.457+0.494/(100-AC30)+0.045/POWER(100-AC30,2)))</f>
        <v>3.2467252434076941</v>
      </c>
      <c r="AF30" s="9">
        <f t="shared" si="4"/>
        <v>-0.61178758928660182</v>
      </c>
      <c r="AG30" s="9">
        <f t="shared" si="2"/>
        <v>-0.24672524340769408</v>
      </c>
    </row>
    <row r="31" spans="1:33" x14ac:dyDescent="0.3">
      <c r="A31" s="9">
        <v>30</v>
      </c>
      <c r="B31" s="9">
        <v>-0.94568349595647305</v>
      </c>
      <c r="L31" s="9">
        <f t="shared" si="3"/>
        <v>-1.9873401298829081</v>
      </c>
      <c r="M31" s="9">
        <f t="shared" si="0"/>
        <v>3.8486754708263547E-19</v>
      </c>
      <c r="N31" s="9">
        <f t="shared" si="1"/>
        <v>3</v>
      </c>
      <c r="O31" s="9">
        <v>29</v>
      </c>
      <c r="AC31" s="9">
        <v>29</v>
      </c>
      <c r="AD31" s="9">
        <f>SUMPRODUCT(POWER((INDEX($L$2:$L$101,AC31+1):$L$101)-($L$2:INDEX($L$2:$L$101,100 - AC31)),2))/(2*(100 - AC31))</f>
        <v>2.35975177234713</v>
      </c>
      <c r="AE31" s="9">
        <f>POWER(SUMPRODUCT(SQRT(ABS((INDEX($L$2:$L$101,AC31+1):$L$101)-($L$2:INDEX($L$2:$L$101,100-AC31)))))/(100-AC31),4)/(2*(0.457+0.494/(100-AC31)+0.045/POWER(100-AC31,2)))</f>
        <v>2.1845462320587035</v>
      </c>
      <c r="AF31" s="9">
        <f t="shared" si="4"/>
        <v>0.64024822765287004</v>
      </c>
      <c r="AG31" s="9">
        <f t="shared" si="2"/>
        <v>0.81545376794129654</v>
      </c>
    </row>
    <row r="32" spans="1:33" x14ac:dyDescent="0.3">
      <c r="A32" s="9">
        <v>31</v>
      </c>
      <c r="B32" s="9">
        <v>0.96915300673572347</v>
      </c>
      <c r="L32" s="9">
        <f t="shared" si="3"/>
        <v>1.1928664102710451</v>
      </c>
      <c r="M32" s="9">
        <f t="shared" si="0"/>
        <v>8.5875557416481816E-20</v>
      </c>
      <c r="N32" s="9">
        <f t="shared" si="1"/>
        <v>3</v>
      </c>
      <c r="O32" s="9">
        <v>30</v>
      </c>
      <c r="AC32" s="9">
        <v>30</v>
      </c>
      <c r="AD32" s="9">
        <f>SUMPRODUCT(POWER((INDEX($L$2:$L$101,AC32+1):$L$101)-($L$2:INDEX($L$2:$L$101,100 - AC32)),2))/(2*(100 - AC32))</f>
        <v>2.7810687863381442</v>
      </c>
      <c r="AE32" s="9">
        <f>POWER(SUMPRODUCT(SQRT(ABS((INDEX($L$2:$L$101,AC32+1):$L$101)-($L$2:INDEX($L$2:$L$101,100-AC32)))))/(100-AC32),4)/(2*(0.457+0.494/(100-AC32)+0.045/POWER(100-AC32,2)))</f>
        <v>3.405965393677203</v>
      </c>
      <c r="AF32" s="9">
        <f t="shared" si="4"/>
        <v>0.21893121366185575</v>
      </c>
      <c r="AG32" s="9">
        <f t="shared" si="2"/>
        <v>-0.40596539367720297</v>
      </c>
    </row>
    <row r="33" spans="1:33" x14ac:dyDescent="0.3">
      <c r="A33" s="9">
        <v>32</v>
      </c>
      <c r="B33" s="9">
        <v>0.64479650063731242</v>
      </c>
      <c r="L33" s="9">
        <f t="shared" si="3"/>
        <v>1.3548282364940212</v>
      </c>
      <c r="M33" s="9">
        <f t="shared" si="0"/>
        <v>1.9161426879175267E-20</v>
      </c>
      <c r="N33" s="9">
        <f t="shared" si="1"/>
        <v>3</v>
      </c>
      <c r="O33" s="9">
        <v>31</v>
      </c>
      <c r="AC33" s="9">
        <v>31</v>
      </c>
      <c r="AD33" s="9">
        <f>SUMPRODUCT(POWER((INDEX($L$2:$L$101,AC33+1):$L$101)-($L$2:INDEX($L$2:$L$101,100 - AC33)),2))/(2*(100 - AC33))</f>
        <v>2.8363100106136336</v>
      </c>
      <c r="AE33" s="9">
        <f>POWER(SUMPRODUCT(SQRT(ABS((INDEX($L$2:$L$101,AC33+1):$L$101)-($L$2:INDEX($L$2:$L$101,100-AC33)))))/(100-AC33),4)/(2*(0.457+0.494/(100-AC33)+0.045/POWER(100-AC33,2)))</f>
        <v>3.0353180559312132</v>
      </c>
      <c r="AF33" s="9">
        <f t="shared" si="4"/>
        <v>0.16368998938636636</v>
      </c>
      <c r="AG33" s="9">
        <f t="shared" si="2"/>
        <v>-3.5318055931213177E-2</v>
      </c>
    </row>
    <row r="34" spans="1:33" x14ac:dyDescent="0.3">
      <c r="A34" s="9">
        <v>33</v>
      </c>
      <c r="B34" s="9">
        <v>1.9819344743154943</v>
      </c>
      <c r="L34" s="9">
        <f t="shared" si="3"/>
        <v>3.64856847762201</v>
      </c>
      <c r="M34" s="9">
        <f t="shared" si="0"/>
        <v>4.2754922482228057E-21</v>
      </c>
      <c r="N34" s="9">
        <f t="shared" si="1"/>
        <v>3</v>
      </c>
      <c r="O34" s="9">
        <v>32</v>
      </c>
      <c r="AC34" s="9">
        <v>32</v>
      </c>
      <c r="AD34" s="9">
        <f>SUMPRODUCT(POWER((INDEX($L$2:$L$101,AC34+1):$L$101)-($L$2:INDEX($L$2:$L$101,100 - AC34)),2))/(2*(100 - AC34))</f>
        <v>3.4626763084341747</v>
      </c>
      <c r="AE34" s="9">
        <f>POWER(SUMPRODUCT(SQRT(ABS((INDEX($L$2:$L$101,AC34+1):$L$101)-($L$2:INDEX($L$2:$L$101,100-AC34)))))/(100-AC34),4)/(2*(0.457+0.494/(100-AC34)+0.045/POWER(100-AC34,2)))</f>
        <v>3.3343764881903093</v>
      </c>
      <c r="AF34" s="9">
        <f t="shared" si="4"/>
        <v>-0.46267630843417473</v>
      </c>
      <c r="AG34" s="9">
        <f t="shared" si="2"/>
        <v>-0.3343764881903093</v>
      </c>
    </row>
    <row r="35" spans="1:33" x14ac:dyDescent="0.3">
      <c r="A35" s="9">
        <v>34</v>
      </c>
      <c r="B35" s="9">
        <v>-2.3225584300234914</v>
      </c>
      <c r="L35" s="9">
        <f t="shared" si="3"/>
        <v>-3.1072636291776532</v>
      </c>
      <c r="M35" s="9">
        <f t="shared" si="0"/>
        <v>9.5399127005932482E-22</v>
      </c>
      <c r="N35" s="9">
        <f t="shared" si="1"/>
        <v>3</v>
      </c>
      <c r="O35" s="9">
        <v>33</v>
      </c>
      <c r="AC35" s="9">
        <v>33</v>
      </c>
      <c r="AD35" s="9">
        <f>SUMPRODUCT(POWER((INDEX($L$2:$L$101,AC35+1):$L$101)-($L$2:INDEX($L$2:$L$101,100 - AC35)),2))/(2*(100 - AC35))</f>
        <v>3.0781805063577732</v>
      </c>
      <c r="AE35" s="9">
        <f>POWER(SUMPRODUCT(SQRT(ABS((INDEX($L$2:$L$101,AC35+1):$L$101)-($L$2:INDEX($L$2:$L$101,100-AC35)))))/(100-AC35),4)/(2*(0.457+0.494/(100-AC35)+0.045/POWER(100-AC35,2)))</f>
        <v>2.4584306332196202</v>
      </c>
      <c r="AF35" s="9">
        <f t="shared" si="4"/>
        <v>-7.8180506357773183E-2</v>
      </c>
      <c r="AG35" s="9">
        <f t="shared" si="2"/>
        <v>0.54156936678037981</v>
      </c>
    </row>
    <row r="36" spans="1:33" x14ac:dyDescent="0.3">
      <c r="A36" s="9">
        <v>35</v>
      </c>
      <c r="B36" s="9">
        <v>-0.36336814446258359</v>
      </c>
      <c r="L36" s="9">
        <f t="shared" si="3"/>
        <v>-1.3068290055539231</v>
      </c>
      <c r="M36" s="9">
        <f t="shared" si="0"/>
        <v>2.1286422486854112E-22</v>
      </c>
      <c r="N36" s="9">
        <f t="shared" si="1"/>
        <v>3</v>
      </c>
      <c r="O36" s="9">
        <v>34</v>
      </c>
      <c r="AC36" s="9">
        <v>34</v>
      </c>
      <c r="AD36" s="9">
        <f>SUMPRODUCT(POWER((INDEX($L$2:$L$101,AC36+1):$L$101)-($L$2:INDEX($L$2:$L$101,100 - AC36)),2))/(2*(100 - AC36))</f>
        <v>2.3380507238492205</v>
      </c>
      <c r="AE36" s="9">
        <f>POWER(SUMPRODUCT(SQRT(ABS((INDEX($L$2:$L$101,AC36+1):$L$101)-($L$2:INDEX($L$2:$L$101,100-AC36)))))/(100-AC36),4)/(2*(0.457+0.494/(100-AC36)+0.045/POWER(100-AC36,2)))</f>
        <v>1.8811696341962281</v>
      </c>
      <c r="AF36" s="9">
        <f t="shared" si="4"/>
        <v>0.66194927615077948</v>
      </c>
      <c r="AG36" s="9">
        <f t="shared" si="2"/>
        <v>1.1188303658037719</v>
      </c>
    </row>
    <row r="37" spans="1:33" x14ac:dyDescent="0.3">
      <c r="A37" s="9">
        <v>36</v>
      </c>
      <c r="B37" s="9">
        <v>-0.1387149950460298</v>
      </c>
      <c r="L37" s="9">
        <f t="shared" si="3"/>
        <v>-0.52579707215513194</v>
      </c>
      <c r="M37" s="9">
        <f t="shared" si="0"/>
        <v>4.7496428584788963E-23</v>
      </c>
      <c r="N37" s="9">
        <f t="shared" si="1"/>
        <v>3</v>
      </c>
      <c r="O37" s="9">
        <v>35</v>
      </c>
      <c r="AC37" s="9">
        <v>35</v>
      </c>
      <c r="AD37" s="9">
        <f>SUMPRODUCT(POWER((INDEX($L$2:$L$101,AC37+1):$L$101)-($L$2:INDEX($L$2:$L$101,100 - AC37)),2))/(2*(100 - AC37))</f>
        <v>2.4814146894300433</v>
      </c>
      <c r="AE37" s="9">
        <f>POWER(SUMPRODUCT(SQRT(ABS((INDEX($L$2:$L$101,AC37+1):$L$101)-($L$2:INDEX($L$2:$L$101,100-AC37)))))/(100-AC37),4)/(2*(0.457+0.494/(100-AC37)+0.045/POWER(100-AC37,2)))</f>
        <v>2.6061283793383052</v>
      </c>
      <c r="AF37" s="9">
        <f t="shared" si="4"/>
        <v>0.51858531056995671</v>
      </c>
      <c r="AG37" s="9">
        <f t="shared" si="2"/>
        <v>0.39387162066169479</v>
      </c>
    </row>
    <row r="38" spans="1:33" x14ac:dyDescent="0.3">
      <c r="A38" s="9">
        <v>37</v>
      </c>
      <c r="B38" s="9">
        <v>1.0473650036146864</v>
      </c>
      <c r="L38" s="9">
        <f t="shared" si="3"/>
        <v>1.6510325907223233</v>
      </c>
      <c r="M38" s="9">
        <f t="shared" si="0"/>
        <v>1.0597885716602421E-23</v>
      </c>
      <c r="N38" s="9">
        <f t="shared" si="1"/>
        <v>3</v>
      </c>
      <c r="O38" s="9">
        <v>36</v>
      </c>
      <c r="AC38" s="9">
        <v>36</v>
      </c>
      <c r="AD38" s="9">
        <f>SUMPRODUCT(POWER((INDEX($L$2:$L$101,AC38+1):$L$101)-($L$2:INDEX($L$2:$L$101,100 - AC38)),2))/(2*(100 - AC38))</f>
        <v>2.7247448338564966</v>
      </c>
      <c r="AE38" s="9">
        <f>POWER(SUMPRODUCT(SQRT(ABS((INDEX($L$2:$L$101,AC38+1):$L$101)-($L$2:INDEX($L$2:$L$101,100-AC38)))))/(100-AC38),4)/(2*(0.457+0.494/(100-AC38)+0.045/POWER(100-AC38,2)))</f>
        <v>2.7014722967206497</v>
      </c>
      <c r="AF38" s="9">
        <f t="shared" si="4"/>
        <v>0.27525516614350343</v>
      </c>
      <c r="AG38" s="9">
        <f t="shared" si="2"/>
        <v>0.2985277032793503</v>
      </c>
    </row>
    <row r="39" spans="1:33" x14ac:dyDescent="0.3">
      <c r="A39" s="9">
        <v>38</v>
      </c>
      <c r="B39" s="9">
        <v>1.6107151168398559</v>
      </c>
      <c r="L39" s="9">
        <f t="shared" si="3"/>
        <v>3.0878999698712963</v>
      </c>
      <c r="M39" s="9">
        <f t="shared" si="0"/>
        <v>2.3647079371802553E-24</v>
      </c>
      <c r="N39" s="9">
        <f t="shared" si="1"/>
        <v>3</v>
      </c>
      <c r="O39" s="9">
        <v>37</v>
      </c>
      <c r="AC39" s="9">
        <v>37</v>
      </c>
      <c r="AD39" s="9">
        <f>SUMPRODUCT(POWER((INDEX($L$2:$L$101,AC39+1):$L$101)-($L$2:INDEX($L$2:$L$101,100 - AC39)),2))/(2*(100 - AC39))</f>
        <v>3.3066591511178993</v>
      </c>
      <c r="AE39" s="9">
        <f>POWER(SUMPRODUCT(SQRT(ABS((INDEX($L$2:$L$101,AC39+1):$L$101)-($L$2:INDEX($L$2:$L$101,100-AC39)))))/(100-AC39),4)/(2*(0.457+0.494/(100-AC39)+0.045/POWER(100-AC39,2)))</f>
        <v>3.3034248140795222</v>
      </c>
      <c r="AF39" s="9">
        <f t="shared" si="4"/>
        <v>-0.30665915111789932</v>
      </c>
      <c r="AG39" s="9">
        <f t="shared" si="2"/>
        <v>-0.30342481407952215</v>
      </c>
    </row>
    <row r="40" spans="1:33" x14ac:dyDescent="0.3">
      <c r="A40" s="9">
        <v>39</v>
      </c>
      <c r="B40" s="9">
        <v>-0.65974859353445936</v>
      </c>
      <c r="L40" s="9">
        <f t="shared" si="3"/>
        <v>-0.42490501525953694</v>
      </c>
      <c r="M40" s="9">
        <f t="shared" si="0"/>
        <v>5.2763766072729351E-25</v>
      </c>
      <c r="N40" s="9">
        <f t="shared" si="1"/>
        <v>3</v>
      </c>
      <c r="O40" s="9">
        <v>38</v>
      </c>
      <c r="AC40" s="9">
        <v>38</v>
      </c>
      <c r="AD40" s="9">
        <f>SUMPRODUCT(POWER((INDEX($L$2:$L$101,AC40+1):$L$101)-($L$2:INDEX($L$2:$L$101,100 - AC40)),2))/(2*(100 - AC40))</f>
        <v>2.8114570718444161</v>
      </c>
      <c r="AE40" s="9">
        <f>POWER(SUMPRODUCT(SQRT(ABS((INDEX($L$2:$L$101,AC40+1):$L$101)-($L$2:INDEX($L$2:$L$101,100-AC40)))))/(100-AC40),4)/(2*(0.457+0.494/(100-AC40)+0.045/POWER(100-AC40,2)))</f>
        <v>3.2554389514592361</v>
      </c>
      <c r="AF40" s="9">
        <f t="shared" si="4"/>
        <v>0.18854292815558393</v>
      </c>
      <c r="AG40" s="9">
        <f t="shared" si="2"/>
        <v>-0.25543895145923612</v>
      </c>
    </row>
    <row r="41" spans="1:33" x14ac:dyDescent="0.3">
      <c r="A41" s="9">
        <v>40</v>
      </c>
      <c r="B41" s="9">
        <v>-0.15510863704548683</v>
      </c>
      <c r="L41" s="9">
        <f t="shared" si="3"/>
        <v>-0.35669198538490793</v>
      </c>
      <c r="M41" s="9">
        <f t="shared" si="0"/>
        <v>1.1773187573842388E-25</v>
      </c>
      <c r="N41" s="9">
        <f t="shared" si="1"/>
        <v>3</v>
      </c>
      <c r="O41" s="9">
        <v>39</v>
      </c>
      <c r="AC41" s="9">
        <v>39</v>
      </c>
      <c r="AD41" s="9">
        <f>SUMPRODUCT(POWER((INDEX($L$2:$L$101,AC41+1):$L$101)-($L$2:INDEX($L$2:$L$101,100 - AC41)),2))/(2*(100 - AC41))</f>
        <v>3.0175713456028541</v>
      </c>
      <c r="AE41" s="9">
        <f>POWER(SUMPRODUCT(SQRT(ABS((INDEX($L$2:$L$101,AC41+1):$L$101)-($L$2:INDEX($L$2:$L$101,100-AC41)))))/(100-AC41),4)/(2*(0.457+0.494/(100-AC41)+0.045/POWER(100-AC41,2)))</f>
        <v>3.1851498986254052</v>
      </c>
      <c r="AF41" s="9">
        <f t="shared" si="4"/>
        <v>-1.7571345602854116E-2</v>
      </c>
      <c r="AG41" s="9">
        <f t="shared" si="2"/>
        <v>-0.18514989862540521</v>
      </c>
    </row>
    <row r="42" spans="1:33" x14ac:dyDescent="0.3">
      <c r="A42" s="9">
        <v>41</v>
      </c>
      <c r="B42" s="9">
        <v>-0.18678065316635184</v>
      </c>
      <c r="L42" s="9">
        <f t="shared" si="3"/>
        <v>-0.39494611008311475</v>
      </c>
      <c r="M42" s="9">
        <f t="shared" si="0"/>
        <v>2.6269532288089563E-26</v>
      </c>
      <c r="N42" s="9">
        <f t="shared" si="1"/>
        <v>3</v>
      </c>
      <c r="O42" s="9">
        <v>40</v>
      </c>
      <c r="AC42" s="9">
        <v>40</v>
      </c>
      <c r="AD42" s="9">
        <f>SUMPRODUCT(POWER((INDEX($L$2:$L$101,AC42+1):$L$101)-($L$2:INDEX($L$2:$L$101,100 - AC42)),2))/(2*(100 - AC42))</f>
        <v>3.0071270398807872</v>
      </c>
      <c r="AE42" s="9">
        <f>POWER(SUMPRODUCT(SQRT(ABS((INDEX($L$2:$L$101,AC42+1):$L$101)-($L$2:INDEX($L$2:$L$101,100-AC42)))))/(100-AC42),4)/(2*(0.457+0.494/(100-AC42)+0.045/POWER(100-AC42,2)))</f>
        <v>3.7426943018427226</v>
      </c>
      <c r="AF42" s="9">
        <f t="shared" si="4"/>
        <v>-7.1270398807872226E-3</v>
      </c>
      <c r="AG42" s="9">
        <f t="shared" si="2"/>
        <v>-0.74269430184272256</v>
      </c>
    </row>
    <row r="43" spans="1:33" x14ac:dyDescent="0.3">
      <c r="A43" s="9">
        <v>42</v>
      </c>
      <c r="B43" s="9">
        <v>0.68603526415245142</v>
      </c>
      <c r="L43" s="9">
        <f t="shared" si="3"/>
        <v>1.0701662218327308</v>
      </c>
      <c r="M43" s="9">
        <f t="shared" si="0"/>
        <v>5.861524946465772E-27</v>
      </c>
      <c r="N43" s="9">
        <f t="shared" si="1"/>
        <v>3</v>
      </c>
      <c r="O43" s="9">
        <v>41</v>
      </c>
      <c r="AC43" s="9">
        <v>41</v>
      </c>
      <c r="AD43" s="9">
        <f>SUMPRODUCT(POWER((INDEX($L$2:$L$101,AC43+1):$L$101)-($L$2:INDEX($L$2:$L$101,100 - AC43)),2))/(2*(100 - AC43))</f>
        <v>3.8333074858962339</v>
      </c>
      <c r="AE43" s="9">
        <f>POWER(SUMPRODUCT(SQRT(ABS((INDEX($L$2:$L$101,AC43+1):$L$101)-($L$2:INDEX($L$2:$L$101,100-AC43)))))/(100-AC43),4)/(2*(0.457+0.494/(100-AC43)+0.045/POWER(100-AC43,2)))</f>
        <v>4.2890273251743203</v>
      </c>
      <c r="AF43" s="9">
        <f t="shared" si="4"/>
        <v>-0.83330748589623393</v>
      </c>
      <c r="AG43" s="9">
        <f t="shared" si="2"/>
        <v>-1.2890273251743203</v>
      </c>
    </row>
    <row r="44" spans="1:33" x14ac:dyDescent="0.3">
      <c r="A44" s="9">
        <v>43</v>
      </c>
      <c r="B44" s="9">
        <v>0.4732055458589457</v>
      </c>
      <c r="L44" s="9">
        <f t="shared" si="3"/>
        <v>1.0377387894485599</v>
      </c>
      <c r="M44" s="9">
        <f t="shared" si="0"/>
        <v>1.3078830000189243E-27</v>
      </c>
      <c r="N44" s="9">
        <f t="shared" si="1"/>
        <v>3</v>
      </c>
      <c r="O44" s="9">
        <v>42</v>
      </c>
      <c r="AC44" s="9">
        <v>42</v>
      </c>
      <c r="AD44" s="9">
        <f>SUMPRODUCT(POWER((INDEX($L$2:$L$101,AC44+1):$L$101)-($L$2:INDEX($L$2:$L$101,100 - AC44)),2))/(2*(100 - AC44))</f>
        <v>3.2649578974715143</v>
      </c>
      <c r="AE44" s="9">
        <f>POWER(SUMPRODUCT(SQRT(ABS((INDEX($L$2:$L$101,AC44+1):$L$101)-($L$2:INDEX($L$2:$L$101,100-AC44)))))/(100-AC44),4)/(2*(0.457+0.494/(100-AC44)+0.045/POWER(100-AC44,2)))</f>
        <v>2.9934801540096667</v>
      </c>
      <c r="AF44" s="9">
        <f t="shared" si="4"/>
        <v>-0.26495789747151433</v>
      </c>
      <c r="AG44" s="9">
        <f t="shared" si="2"/>
        <v>6.5198459903332839E-3</v>
      </c>
    </row>
    <row r="45" spans="1:33" x14ac:dyDescent="0.3">
      <c r="A45" s="9">
        <v>44</v>
      </c>
      <c r="B45" s="9">
        <v>-0.48401375352113973</v>
      </c>
      <c r="L45" s="9">
        <f t="shared" si="3"/>
        <v>-0.58565000603091077</v>
      </c>
      <c r="M45" s="9">
        <f t="shared" si="0"/>
        <v>2.9182814324963143E-28</v>
      </c>
      <c r="N45" s="9">
        <f t="shared" si="1"/>
        <v>3</v>
      </c>
      <c r="O45" s="9">
        <v>43</v>
      </c>
      <c r="AC45" s="9">
        <v>43</v>
      </c>
      <c r="AD45" s="9">
        <f>SUMPRODUCT(POWER((INDEX($L$2:$L$101,AC45+1):$L$101)-($L$2:INDEX($L$2:$L$101,100 - AC45)),2))/(2*(100 - AC45))</f>
        <v>3.1848898568116724</v>
      </c>
      <c r="AE45" s="9">
        <f>POWER(SUMPRODUCT(SQRT(ABS((INDEX($L$2:$L$101,AC45+1):$L$101)-($L$2:INDEX($L$2:$L$101,100-AC45)))))/(100-AC45),4)/(2*(0.457+0.494/(100-AC45)+0.045/POWER(100-AC45,2)))</f>
        <v>3.3873028217109762</v>
      </c>
      <c r="AF45" s="9">
        <f t="shared" si="4"/>
        <v>-0.18488985681167236</v>
      </c>
      <c r="AG45" s="9">
        <f t="shared" si="2"/>
        <v>-0.38730282171097619</v>
      </c>
    </row>
    <row r="46" spans="1:33" x14ac:dyDescent="0.3">
      <c r="A46" s="9">
        <v>45</v>
      </c>
      <c r="B46" s="9">
        <v>-0.8049460120673757</v>
      </c>
      <c r="L46" s="9">
        <f t="shared" si="3"/>
        <v>-1.4897337333179168</v>
      </c>
      <c r="M46" s="9">
        <f t="shared" si="0"/>
        <v>6.5115660339109181E-29</v>
      </c>
      <c r="N46" s="9">
        <f t="shared" si="1"/>
        <v>3</v>
      </c>
      <c r="O46" s="9">
        <v>44</v>
      </c>
      <c r="AC46" s="9">
        <v>44</v>
      </c>
      <c r="AD46" s="9">
        <f>SUMPRODUCT(POWER((INDEX($L$2:$L$101,AC46+1):$L$101)-($L$2:INDEX($L$2:$L$101,100 - AC46)),2))/(2*(100 - AC46))</f>
        <v>3.1776987700357084</v>
      </c>
      <c r="AE46" s="9">
        <f>POWER(SUMPRODUCT(SQRT(ABS((INDEX($L$2:$L$101,AC46+1):$L$101)-($L$2:INDEX($L$2:$L$101,100-AC46)))))/(100-AC46),4)/(2*(0.457+0.494/(100-AC46)+0.045/POWER(100-AC46,2)))</f>
        <v>2.8983335852085728</v>
      </c>
      <c r="AF46" s="9">
        <f t="shared" si="4"/>
        <v>-0.17769877003570844</v>
      </c>
      <c r="AG46" s="9">
        <f t="shared" si="2"/>
        <v>0.10166641479142724</v>
      </c>
    </row>
    <row r="47" spans="1:33" x14ac:dyDescent="0.3">
      <c r="A47" s="9">
        <v>46</v>
      </c>
      <c r="B47" s="9">
        <v>2.4060682335402817E-2</v>
      </c>
      <c r="L47" s="9">
        <f t="shared" si="3"/>
        <v>-0.29178086778317969</v>
      </c>
      <c r="M47" s="9">
        <f t="shared" si="0"/>
        <v>1.4529267719636193E-29</v>
      </c>
      <c r="N47" s="9">
        <f t="shared" si="1"/>
        <v>3</v>
      </c>
      <c r="O47" s="9">
        <v>45</v>
      </c>
      <c r="AC47" s="9">
        <v>45</v>
      </c>
      <c r="AD47" s="9">
        <f>SUMPRODUCT(POWER((INDEX($L$2:$L$101,AC47+1):$L$101)-($L$2:INDEX($L$2:$L$101,100 - AC47)),2))/(2*(100 - AC47))</f>
        <v>2.8024883151842492</v>
      </c>
      <c r="AE47" s="9">
        <f>POWER(SUMPRODUCT(SQRT(ABS((INDEX($L$2:$L$101,AC47+1):$L$101)-($L$2:INDEX($L$2:$L$101,100-AC47)))))/(100-AC47),4)/(2*(0.457+0.494/(100-AC47)+0.045/POWER(100-AC47,2)))</f>
        <v>2.77761583127098</v>
      </c>
      <c r="AF47" s="9">
        <f t="shared" si="4"/>
        <v>0.19751168481575077</v>
      </c>
      <c r="AG47" s="9">
        <f t="shared" si="2"/>
        <v>0.22238416872902</v>
      </c>
    </row>
    <row r="48" spans="1:33" x14ac:dyDescent="0.3">
      <c r="A48" s="9">
        <v>47</v>
      </c>
      <c r="B48" s="9">
        <v>-1.6611556930001825</v>
      </c>
      <c r="L48" s="9">
        <f t="shared" si="3"/>
        <v>-2.8697729510498164</v>
      </c>
      <c r="M48" s="9">
        <f t="shared" si="0"/>
        <v>3.2419178331218356E-30</v>
      </c>
      <c r="N48" s="9">
        <f t="shared" si="1"/>
        <v>3</v>
      </c>
      <c r="O48" s="9">
        <v>46</v>
      </c>
      <c r="AC48" s="9">
        <v>46</v>
      </c>
      <c r="AD48" s="9">
        <f>SUMPRODUCT(POWER((INDEX($L$2:$L$101,AC48+1):$L$101)-($L$2:INDEX($L$2:$L$101,100 - AC48)),2))/(2*(100 - AC48))</f>
        <v>2.4570491975393973</v>
      </c>
      <c r="AE48" s="9">
        <f>POWER(SUMPRODUCT(SQRT(ABS((INDEX($L$2:$L$101,AC48+1):$L$101)-($L$2:INDEX($L$2:$L$101,100-AC48)))))/(100-AC48),4)/(2*(0.457+0.494/(100-AC48)+0.045/POWER(100-AC48,2)))</f>
        <v>2.4615623513213434</v>
      </c>
      <c r="AF48" s="9">
        <f t="shared" si="4"/>
        <v>0.54295080246060268</v>
      </c>
      <c r="AG48" s="9">
        <f t="shared" si="2"/>
        <v>0.53843764867865662</v>
      </c>
    </row>
    <row r="49" spans="1:33" x14ac:dyDescent="0.3">
      <c r="A49" s="9">
        <v>48</v>
      </c>
      <c r="B49" s="9">
        <v>-0.19254457583883777</v>
      </c>
      <c r="L49" s="9">
        <f t="shared" si="3"/>
        <v>-0.96542198027116455</v>
      </c>
      <c r="M49" s="9">
        <f t="shared" si="0"/>
        <v>7.2336964529252576E-31</v>
      </c>
      <c r="N49" s="9">
        <f t="shared" si="1"/>
        <v>3</v>
      </c>
      <c r="O49" s="9">
        <v>47</v>
      </c>
      <c r="AC49" s="9">
        <v>47</v>
      </c>
      <c r="AD49" s="9">
        <f>SUMPRODUCT(POWER((INDEX($L$2:$L$101,AC49+1):$L$101)-($L$2:INDEX($L$2:$L$101,100 - AC49)),2))/(2*(100 - AC49))</f>
        <v>2.7162995198475235</v>
      </c>
      <c r="AE49" s="9">
        <f>POWER(SUMPRODUCT(SQRT(ABS((INDEX($L$2:$L$101,AC49+1):$L$101)-($L$2:INDEX($L$2:$L$101,100-AC49)))))/(100-AC49),4)/(2*(0.457+0.494/(100-AC49)+0.045/POWER(100-AC49,2)))</f>
        <v>2.5447350661493839</v>
      </c>
      <c r="AF49" s="9">
        <f t="shared" si="4"/>
        <v>0.28370048015247651</v>
      </c>
      <c r="AG49" s="9">
        <f t="shared" si="2"/>
        <v>0.45526493385061606</v>
      </c>
    </row>
    <row r="50" spans="1:33" x14ac:dyDescent="0.3">
      <c r="A50" s="9">
        <v>49</v>
      </c>
      <c r="B50" s="9">
        <v>1.4202942111296579</v>
      </c>
      <c r="L50" s="9">
        <f t="shared" si="3"/>
        <v>2.1825865298849814</v>
      </c>
      <c r="M50" s="9">
        <f t="shared" si="0"/>
        <v>1.6140558480063416E-31</v>
      </c>
      <c r="N50" s="9">
        <f t="shared" si="1"/>
        <v>3</v>
      </c>
      <c r="O50" s="9">
        <v>48</v>
      </c>
      <c r="AC50" s="9">
        <v>48</v>
      </c>
      <c r="AD50" s="9">
        <f>SUMPRODUCT(POWER((INDEX($L$2:$L$101,AC50+1):$L$101)-($L$2:INDEX($L$2:$L$101,100 - AC50)),2))/(2*(100 - AC50))</f>
        <v>2.8775427137422138</v>
      </c>
      <c r="AE50" s="9">
        <f>POWER(SUMPRODUCT(SQRT(ABS((INDEX($L$2:$L$101,AC50+1):$L$101)-($L$2:INDEX($L$2:$L$101,100-AC50)))))/(100-AC50),4)/(2*(0.457+0.494/(100-AC50)+0.045/POWER(100-AC50,2)))</f>
        <v>2.7303794004796589</v>
      </c>
      <c r="AF50" s="9">
        <f t="shared" si="4"/>
        <v>0.12245728625778618</v>
      </c>
      <c r="AG50" s="9">
        <f t="shared" si="2"/>
        <v>0.26962059952034112</v>
      </c>
    </row>
    <row r="51" spans="1:33" x14ac:dyDescent="0.3">
      <c r="A51" s="9">
        <v>50</v>
      </c>
      <c r="B51" s="9">
        <v>-0.65642325353110209</v>
      </c>
      <c r="L51" s="9">
        <f t="shared" si="3"/>
        <v>-0.62129329896209318</v>
      </c>
      <c r="M51" s="9">
        <f t="shared" si="0"/>
        <v>3.6014453985416469E-32</v>
      </c>
      <c r="N51" s="9">
        <f t="shared" si="1"/>
        <v>3</v>
      </c>
      <c r="O51" s="9">
        <v>49</v>
      </c>
      <c r="AC51" s="9">
        <v>49</v>
      </c>
      <c r="AD51" s="9">
        <f>SUMPRODUCT(POWER((INDEX($L$2:$L$101,AC51+1):$L$101)-($L$2:INDEX($L$2:$L$101,100 - AC51)),2))/(2*(100 - AC51))</f>
        <v>3.7277983272575237</v>
      </c>
      <c r="AE51" s="9">
        <f>POWER(SUMPRODUCT(SQRT(ABS((INDEX($L$2:$L$101,AC51+1):$L$101)-($L$2:INDEX($L$2:$L$101,100-AC51)))))/(100-AC51),4)/(2*(0.457+0.494/(100-AC51)+0.045/POWER(100-AC51,2)))</f>
        <v>3.9905433494712428</v>
      </c>
      <c r="AF51" s="9">
        <f t="shared" si="4"/>
        <v>-0.72779832725752369</v>
      </c>
      <c r="AG51" s="9">
        <f t="shared" si="2"/>
        <v>-0.99054334947124278</v>
      </c>
    </row>
    <row r="52" spans="1:33" x14ac:dyDescent="0.3">
      <c r="A52" s="9">
        <v>51</v>
      </c>
      <c r="B52" s="9">
        <v>-0.99718590718111955</v>
      </c>
      <c r="L52" s="9">
        <f t="shared" si="3"/>
        <v>-1.8222614911869861</v>
      </c>
      <c r="M52" s="9">
        <f t="shared" si="0"/>
        <v>8.0359108854242341E-33</v>
      </c>
      <c r="N52" s="9">
        <f t="shared" si="1"/>
        <v>3</v>
      </c>
      <c r="O52" s="9">
        <v>50</v>
      </c>
      <c r="AC52" s="9">
        <v>50</v>
      </c>
      <c r="AD52" s="9">
        <f>SUMPRODUCT(POWER((INDEX($L$2:$L$101,AC52+1):$L$101)-($L$2:INDEX($L$2:$L$101,100 - AC52)),2))/(2*(100 - AC52))</f>
        <v>2.752550478941064</v>
      </c>
      <c r="AE52" s="9">
        <f>POWER(SUMPRODUCT(SQRT(ABS((INDEX($L$2:$L$101,AC52+1):$L$101)-($L$2:INDEX($L$2:$L$101,100-AC52)))))/(100-AC52),4)/(2*(0.457+0.494/(100-AC52)+0.045/POWER(100-AC52,2)))</f>
        <v>2.5245422254164946</v>
      </c>
      <c r="AF52" s="9">
        <f t="shared" si="4"/>
        <v>0.24744952105893603</v>
      </c>
      <c r="AG52" s="9">
        <f t="shared" si="2"/>
        <v>0.47545777458350535</v>
      </c>
    </row>
    <row r="53" spans="1:33" x14ac:dyDescent="0.3">
      <c r="A53" s="9">
        <v>52</v>
      </c>
      <c r="B53" s="9">
        <v>-1.5560635802103207</v>
      </c>
      <c r="L53" s="9">
        <f t="shared" si="3"/>
        <v>-3.0338335499387687</v>
      </c>
      <c r="M53" s="9">
        <f t="shared" si="0"/>
        <v>1.7930540828032197E-33</v>
      </c>
      <c r="N53" s="9">
        <f t="shared" si="1"/>
        <v>3</v>
      </c>
      <c r="O53" s="9">
        <v>51</v>
      </c>
      <c r="AC53" s="9">
        <v>51</v>
      </c>
      <c r="AD53" s="9">
        <f>SUMPRODUCT(POWER((INDEX($L$2:$L$101,AC53+1):$L$101)-($L$2:INDEX($L$2:$L$101,100 - AC53)),2))/(2*(100 - AC53))</f>
        <v>3.2398911242210184</v>
      </c>
      <c r="AE53" s="9">
        <f>POWER(SUMPRODUCT(SQRT(ABS((INDEX($L$2:$L$101,AC53+1):$L$101)-($L$2:INDEX($L$2:$L$101,100-AC53)))))/(100-AC53),4)/(2*(0.457+0.494/(100-AC53)+0.045/POWER(100-AC53,2)))</f>
        <v>3.2025552662145218</v>
      </c>
      <c r="AF53" s="9">
        <f t="shared" si="4"/>
        <v>-0.23989112422101844</v>
      </c>
      <c r="AG53" s="9">
        <f t="shared" si="2"/>
        <v>-0.2025552662145218</v>
      </c>
    </row>
    <row r="54" spans="1:33" x14ac:dyDescent="0.3">
      <c r="A54" s="9">
        <v>53</v>
      </c>
      <c r="B54" s="9">
        <v>-1.6132389646372758</v>
      </c>
      <c r="L54" s="9">
        <f t="shared" si="3"/>
        <v>-3.400705792296332</v>
      </c>
      <c r="M54" s="9">
        <f t="shared" si="0"/>
        <v>4.0008444465067841E-34</v>
      </c>
      <c r="N54" s="9">
        <f t="shared" si="1"/>
        <v>3</v>
      </c>
      <c r="O54" s="9">
        <v>52</v>
      </c>
      <c r="AC54" s="9">
        <v>52</v>
      </c>
      <c r="AD54" s="9">
        <f>SUMPRODUCT(POWER((INDEX($L$2:$L$101,AC54+1):$L$101)-($L$2:INDEX($L$2:$L$101,100 - AC54)),2))/(2*(100 - AC54))</f>
        <v>2.5656354514346376</v>
      </c>
      <c r="AE54" s="9">
        <f>POWER(SUMPRODUCT(SQRT(ABS((INDEX($L$2:$L$101,AC54+1):$L$101)-($L$2:INDEX($L$2:$L$101,100-AC54)))))/(100-AC54),4)/(2*(0.457+0.494/(100-AC54)+0.045/POWER(100-AC54,2)))</f>
        <v>2.3960988447943543</v>
      </c>
      <c r="AF54" s="9">
        <f t="shared" si="4"/>
        <v>0.43436454856536244</v>
      </c>
      <c r="AG54" s="9">
        <f t="shared" si="2"/>
        <v>0.60390115520564569</v>
      </c>
    </row>
    <row r="55" spans="1:33" x14ac:dyDescent="0.3">
      <c r="A55" s="9">
        <v>54</v>
      </c>
      <c r="B55" s="9">
        <v>1.2884856914752163</v>
      </c>
      <c r="L55" s="9">
        <f t="shared" si="3"/>
        <v>1.4166579350374353</v>
      </c>
      <c r="M55" s="9">
        <f t="shared" si="0"/>
        <v>8.9270906207801469E-35</v>
      </c>
      <c r="N55" s="9">
        <f t="shared" si="1"/>
        <v>3</v>
      </c>
      <c r="O55" s="9">
        <v>53</v>
      </c>
      <c r="AC55" s="9">
        <v>53</v>
      </c>
      <c r="AD55" s="9">
        <f>SUMPRODUCT(POWER((INDEX($L$2:$L$101,AC55+1):$L$101)-($L$2:INDEX($L$2:$L$101,100 - AC55)),2))/(2*(100 - AC55))</f>
        <v>3.1159902795453585</v>
      </c>
      <c r="AE55" s="9">
        <f>POWER(SUMPRODUCT(SQRT(ABS((INDEX($L$2:$L$101,AC55+1):$L$101)-($L$2:INDEX($L$2:$L$101,100-AC55)))))/(100-AC55),4)/(2*(0.457+0.494/(100-AC55)+0.045/POWER(100-AC55,2)))</f>
        <v>2.9663970257074737</v>
      </c>
      <c r="AF55" s="9">
        <f t="shared" si="4"/>
        <v>-0.11599027954535845</v>
      </c>
      <c r="AG55" s="9">
        <f t="shared" si="2"/>
        <v>3.3602974292526344E-2</v>
      </c>
    </row>
    <row r="56" spans="1:33" x14ac:dyDescent="0.3">
      <c r="A56" s="9">
        <v>55</v>
      </c>
      <c r="B56" s="9">
        <v>0.33717583391990047</v>
      </c>
      <c r="L56" s="9">
        <f t="shared" si="3"/>
        <v>0.88538122169910871</v>
      </c>
      <c r="M56" s="9">
        <f t="shared" si="0"/>
        <v>1.9919031598742206E-35</v>
      </c>
      <c r="N56" s="9">
        <f t="shared" si="1"/>
        <v>3</v>
      </c>
      <c r="O56" s="9">
        <v>54</v>
      </c>
      <c r="AC56" s="9">
        <v>54</v>
      </c>
      <c r="AD56" s="9">
        <f>SUMPRODUCT(POWER((INDEX($L$2:$L$101,AC56+1):$L$101)-($L$2:INDEX($L$2:$L$101,100 - AC56)),2))/(2*(100 - AC56))</f>
        <v>2.8868051211301835</v>
      </c>
      <c r="AE56" s="9">
        <f>POWER(SUMPRODUCT(SQRT(ABS((INDEX($L$2:$L$101,AC56+1):$L$101)-($L$2:INDEX($L$2:$L$101,100-AC56)))))/(100-AC56),4)/(2*(0.457+0.494/(100-AC56)+0.045/POWER(100-AC56,2)))</f>
        <v>3.051647085006258</v>
      </c>
      <c r="AF56" s="9">
        <f t="shared" si="4"/>
        <v>0.1131948788698165</v>
      </c>
      <c r="AG56" s="9">
        <f t="shared" si="2"/>
        <v>-5.1647085006258031E-2</v>
      </c>
    </row>
    <row r="57" spans="1:33" x14ac:dyDescent="0.3">
      <c r="A57" s="9">
        <v>56</v>
      </c>
      <c r="B57" s="9">
        <v>0.98991677077719942</v>
      </c>
      <c r="L57" s="9">
        <f t="shared" si="3"/>
        <v>1.8689143818206422</v>
      </c>
      <c r="M57" s="9">
        <f t="shared" si="0"/>
        <v>4.4445367106289819E-36</v>
      </c>
      <c r="N57" s="9">
        <f t="shared" si="1"/>
        <v>3</v>
      </c>
      <c r="O57" s="9">
        <v>55</v>
      </c>
      <c r="AC57" s="9">
        <v>55</v>
      </c>
      <c r="AD57" s="9">
        <f>SUMPRODUCT(POWER((INDEX($L$2:$L$101,AC57+1):$L$101)-($L$2:INDEX($L$2:$L$101,100 - AC57)),2))/(2*(100 - AC57))</f>
        <v>2.536207651011495</v>
      </c>
      <c r="AE57" s="9">
        <f>POWER(SUMPRODUCT(SQRT(ABS((INDEX($L$2:$L$101,AC57+1):$L$101)-($L$2:INDEX($L$2:$L$101,100-AC57)))))/(100-AC57),4)/(2*(0.457+0.494/(100-AC57)+0.045/POWER(100-AC57,2)))</f>
        <v>2.6552080098428883</v>
      </c>
      <c r="AF57" s="9">
        <f t="shared" si="4"/>
        <v>0.46379234898850497</v>
      </c>
      <c r="AG57" s="9">
        <f t="shared" si="2"/>
        <v>0.34479199015711171</v>
      </c>
    </row>
    <row r="58" spans="1:33" x14ac:dyDescent="0.3">
      <c r="A58" s="9">
        <v>57</v>
      </c>
      <c r="B58" s="9">
        <v>1.053342657542089</v>
      </c>
      <c r="L58" s="9">
        <f t="shared" si="3"/>
        <v>2.1954575131316711</v>
      </c>
      <c r="M58" s="9">
        <f t="shared" si="0"/>
        <v>9.9171018802822022E-37</v>
      </c>
      <c r="N58" s="9">
        <f t="shared" si="1"/>
        <v>3</v>
      </c>
      <c r="O58" s="9">
        <v>56</v>
      </c>
      <c r="AC58" s="9">
        <v>56</v>
      </c>
      <c r="AD58" s="9">
        <f>SUMPRODUCT(POWER((INDEX($L$2:$L$101,AC58+1):$L$101)-($L$2:INDEX($L$2:$L$101,100 - AC58)),2))/(2*(100 - AC58))</f>
        <v>2.2472777610392858</v>
      </c>
      <c r="AE58" s="9">
        <f>POWER(SUMPRODUCT(SQRT(ABS((INDEX($L$2:$L$101,AC58+1):$L$101)-($L$2:INDEX($L$2:$L$101,100-AC58)))))/(100-AC58),4)/(2*(0.457+0.494/(100-AC58)+0.045/POWER(100-AC58,2)))</f>
        <v>2.4267067872319754</v>
      </c>
      <c r="AF58" s="9">
        <f t="shared" si="4"/>
        <v>0.75272223896071422</v>
      </c>
      <c r="AG58" s="9">
        <f t="shared" si="2"/>
        <v>0.57329321276802458</v>
      </c>
    </row>
    <row r="59" spans="1:33" x14ac:dyDescent="0.3">
      <c r="A59" s="9">
        <v>58</v>
      </c>
      <c r="B59" s="9">
        <v>1.2888358469353989</v>
      </c>
      <c r="L59" s="9">
        <f t="shared" si="3"/>
        <v>2.6659219462907631</v>
      </c>
      <c r="M59" s="9">
        <f t="shared" si="0"/>
        <v>2.2128045307556629E-37</v>
      </c>
      <c r="N59" s="9">
        <f t="shared" si="1"/>
        <v>3</v>
      </c>
      <c r="O59" s="9">
        <v>57</v>
      </c>
      <c r="AC59" s="9">
        <v>57</v>
      </c>
      <c r="AD59" s="9">
        <f>SUMPRODUCT(POWER((INDEX($L$2:$L$101,AC59+1):$L$101)-($L$2:INDEX($L$2:$L$101,100 - AC59)),2))/(2*(100 - AC59))</f>
        <v>2.5759062336843361</v>
      </c>
      <c r="AE59" s="9">
        <f>POWER(SUMPRODUCT(SQRT(ABS((INDEX($L$2:$L$101,AC59+1):$L$101)-($L$2:INDEX($L$2:$L$101,100-AC59)))))/(100-AC59),4)/(2*(0.457+0.494/(100-AC59)+0.045/POWER(100-AC59,2)))</f>
        <v>2.5976573914218264</v>
      </c>
      <c r="AF59" s="9">
        <f t="shared" si="4"/>
        <v>0.42409376631566387</v>
      </c>
      <c r="AG59" s="9">
        <f t="shared" si="2"/>
        <v>0.40234260857817361</v>
      </c>
    </row>
    <row r="60" spans="1:33" x14ac:dyDescent="0.3">
      <c r="A60" s="9">
        <v>59</v>
      </c>
      <c r="B60" s="9">
        <v>2.1333107724785805</v>
      </c>
      <c r="L60" s="9">
        <f t="shared" si="3"/>
        <v>4.1966942690085274</v>
      </c>
      <c r="M60" s="9">
        <f t="shared" si="0"/>
        <v>4.9374342932468214E-38</v>
      </c>
      <c r="N60" s="9">
        <f t="shared" si="1"/>
        <v>3</v>
      </c>
      <c r="O60" s="9">
        <v>58</v>
      </c>
      <c r="AC60" s="9">
        <v>58</v>
      </c>
      <c r="AD60" s="9">
        <f>SUMPRODUCT(POWER((INDEX($L$2:$L$101,AC60+1):$L$101)-($L$2:INDEX($L$2:$L$101,100 - AC60)),2))/(2*(100 - AC60))</f>
        <v>2.7349149385819507</v>
      </c>
      <c r="AE60" s="9">
        <f>POWER(SUMPRODUCT(SQRT(ABS((INDEX($L$2:$L$101,AC60+1):$L$101)-($L$2:INDEX($L$2:$L$101,100-AC60)))))/(100-AC60),4)/(2*(0.457+0.494/(100-AC60)+0.045/POWER(100-AC60,2)))</f>
        <v>3.0414787890176287</v>
      </c>
      <c r="AF60" s="9">
        <f t="shared" si="4"/>
        <v>0.26508506141804933</v>
      </c>
      <c r="AG60" s="9">
        <f t="shared" si="2"/>
        <v>-4.1478789017628692E-2</v>
      </c>
    </row>
    <row r="61" spans="1:33" x14ac:dyDescent="0.3">
      <c r="A61" s="9">
        <v>60</v>
      </c>
      <c r="B61" s="9">
        <v>-1.5625118976458907</v>
      </c>
      <c r="L61" s="9">
        <f t="shared" si="3"/>
        <v>-1.7017102199090108</v>
      </c>
      <c r="M61" s="9">
        <f t="shared" si="0"/>
        <v>1.1016905045745127E-38</v>
      </c>
      <c r="N61" s="9">
        <f t="shared" si="1"/>
        <v>3</v>
      </c>
      <c r="O61" s="9">
        <v>59</v>
      </c>
      <c r="AC61" s="9">
        <v>59</v>
      </c>
      <c r="AD61" s="9">
        <f>SUMPRODUCT(POWER((INDEX($L$2:$L$101,AC61+1):$L$101)-($L$2:INDEX($L$2:$L$101,100 - AC61)),2))/(2*(100 - AC61))</f>
        <v>3.2375500027733017</v>
      </c>
      <c r="AE61" s="9">
        <f>POWER(SUMPRODUCT(SQRT(ABS((INDEX($L$2:$L$101,AC61+1):$L$101)-($L$2:INDEX($L$2:$L$101,100-AC61)))))/(100-AC61),4)/(2*(0.457+0.494/(100-AC61)+0.045/POWER(100-AC61,2)))</f>
        <v>2.9753878790366541</v>
      </c>
      <c r="AF61" s="9">
        <f t="shared" si="4"/>
        <v>-0.23755000277330174</v>
      </c>
      <c r="AG61" s="9">
        <f t="shared" si="2"/>
        <v>2.4612120963345863E-2</v>
      </c>
    </row>
    <row r="62" spans="1:33" x14ac:dyDescent="0.3">
      <c r="A62" s="9">
        <v>61</v>
      </c>
      <c r="B62" s="9">
        <v>-0.30968863029556815</v>
      </c>
      <c r="L62" s="9">
        <f t="shared" si="3"/>
        <v>-0.90257604300487215</v>
      </c>
      <c r="M62" s="9">
        <f t="shared" si="0"/>
        <v>2.4582037871971544E-39</v>
      </c>
      <c r="N62" s="9">
        <f t="shared" si="1"/>
        <v>3</v>
      </c>
      <c r="O62" s="9">
        <v>60</v>
      </c>
      <c r="AC62" s="9">
        <v>60</v>
      </c>
      <c r="AD62" s="9">
        <f>SUMPRODUCT(POWER((INDEX($L$2:$L$101,AC62+1):$L$101)-($L$2:INDEX($L$2:$L$101,100 - AC62)),2))/(2*(100 - AC62))</f>
        <v>2.449324395537491</v>
      </c>
      <c r="AE62" s="9">
        <f>POWER(SUMPRODUCT(SQRT(ABS((INDEX($L$2:$L$101,AC62+1):$L$101)-($L$2:INDEX($L$2:$L$101,100-AC62)))))/(100-AC62),4)/(2*(0.457+0.494/(100-AC62)+0.045/POWER(100-AC62,2)))</f>
        <v>2.259645429578101</v>
      </c>
      <c r="AF62" s="9">
        <f t="shared" si="4"/>
        <v>0.55067560446250896</v>
      </c>
      <c r="AG62" s="9">
        <f t="shared" si="2"/>
        <v>0.74035457042189901</v>
      </c>
    </row>
    <row r="63" spans="1:33" x14ac:dyDescent="0.3">
      <c r="A63" s="9">
        <v>62</v>
      </c>
      <c r="B63" s="9">
        <v>0.65291715145576745</v>
      </c>
      <c r="L63" s="9">
        <f t="shared" si="3"/>
        <v>0.90098259904803168</v>
      </c>
      <c r="M63" s="9">
        <f t="shared" si="0"/>
        <v>5.4849940471477782E-40</v>
      </c>
      <c r="N63" s="9">
        <f t="shared" si="1"/>
        <v>3</v>
      </c>
      <c r="O63" s="9">
        <v>61</v>
      </c>
      <c r="AC63" s="9">
        <v>61</v>
      </c>
      <c r="AD63" s="9">
        <f>SUMPRODUCT(POWER((INDEX($L$2:$L$101,AC63+1):$L$101)-($L$2:INDEX($L$2:$L$101,100 - AC63)),2))/(2*(100 - AC63))</f>
        <v>3.535232832194664</v>
      </c>
      <c r="AE63" s="9">
        <f>POWER(SUMPRODUCT(SQRT(ABS((INDEX($L$2:$L$101,AC63+1):$L$101)-($L$2:INDEX($L$2:$L$101,100-AC63)))))/(100-AC63),4)/(2*(0.457+0.494/(100-AC63)+0.045/POWER(100-AC63,2)))</f>
        <v>4.0225450799274149</v>
      </c>
      <c r="AF63" s="9">
        <f t="shared" si="4"/>
        <v>-0.535232832194664</v>
      </c>
      <c r="AG63" s="9">
        <f t="shared" si="2"/>
        <v>-1.0225450799274149</v>
      </c>
    </row>
    <row r="64" spans="1:33" x14ac:dyDescent="0.3">
      <c r="A64" s="9">
        <v>63</v>
      </c>
      <c r="B64" s="9">
        <v>-0.52440896070038434</v>
      </c>
      <c r="L64" s="9">
        <f t="shared" si="3"/>
        <v>-0.68436703740047533</v>
      </c>
      <c r="M64" s="9">
        <f t="shared" si="0"/>
        <v>1.2238676001532681E-40</v>
      </c>
      <c r="N64" s="9">
        <f t="shared" si="1"/>
        <v>3</v>
      </c>
      <c r="O64" s="9">
        <v>62</v>
      </c>
      <c r="AC64" s="9">
        <v>62</v>
      </c>
      <c r="AD64" s="9">
        <f>SUMPRODUCT(POWER((INDEX($L$2:$L$101,AC64+1):$L$101)-($L$2:INDEX($L$2:$L$101,100 - AC64)),2))/(2*(100 - AC64))</f>
        <v>2.4924067983417486</v>
      </c>
      <c r="AE64" s="9">
        <f>POWER(SUMPRODUCT(SQRT(ABS((INDEX($L$2:$L$101,AC64+1):$L$101)-($L$2:INDEX($L$2:$L$101,100-AC64)))))/(100-AC64),4)/(2*(0.457+0.494/(100-AC64)+0.045/POWER(100-AC64,2)))</f>
        <v>1.8948570118601418</v>
      </c>
      <c r="AF64" s="9">
        <f t="shared" si="4"/>
        <v>0.50759320165825139</v>
      </c>
      <c r="AG64" s="9">
        <f t="shared" si="2"/>
        <v>1.1051429881398582</v>
      </c>
    </row>
    <row r="65" spans="1:33" x14ac:dyDescent="0.3">
      <c r="A65" s="9">
        <v>64</v>
      </c>
      <c r="B65" s="9">
        <v>-0.46637069317512214</v>
      </c>
      <c r="L65" s="9">
        <f t="shared" si="3"/>
        <v>-0.94011550324227078</v>
      </c>
      <c r="M65" s="9">
        <f t="shared" si="0"/>
        <v>2.7308177362267319E-41</v>
      </c>
      <c r="N65" s="9">
        <f t="shared" si="1"/>
        <v>3</v>
      </c>
      <c r="O65" s="9">
        <v>63</v>
      </c>
      <c r="AC65" s="9">
        <v>63</v>
      </c>
      <c r="AD65" s="9">
        <f>SUMPRODUCT(POWER((INDEX($L$2:$L$101,AC65+1):$L$101)-($L$2:INDEX($L$2:$L$101,100 - AC65)),2))/(2*(100 - AC65))</f>
        <v>2.532595665860423</v>
      </c>
      <c r="AE65" s="9">
        <f>POWER(SUMPRODUCT(SQRT(ABS((INDEX($L$2:$L$101,AC65+1):$L$101)-($L$2:INDEX($L$2:$L$101,100-AC65)))))/(100-AC65),4)/(2*(0.457+0.494/(100-AC65)+0.045/POWER(100-AC65,2)))</f>
        <v>2.6993260552099616</v>
      </c>
      <c r="AF65" s="9">
        <f t="shared" si="4"/>
        <v>0.46740433413957705</v>
      </c>
      <c r="AG65" s="9">
        <f t="shared" si="2"/>
        <v>0.30067394479003839</v>
      </c>
    </row>
    <row r="66" spans="1:33" x14ac:dyDescent="0.3">
      <c r="A66" s="9">
        <v>65</v>
      </c>
      <c r="B66" s="9">
        <v>0.68458348323474638</v>
      </c>
      <c r="L66" s="9">
        <f t="shared" si="3"/>
        <v>0.94607132490275014</v>
      </c>
      <c r="M66" s="9">
        <f t="shared" si="0"/>
        <v>6.0932779882044322E-42</v>
      </c>
      <c r="N66" s="9">
        <f t="shared" si="1"/>
        <v>3</v>
      </c>
      <c r="O66" s="9">
        <v>64</v>
      </c>
      <c r="AC66" s="9">
        <v>64</v>
      </c>
      <c r="AD66" s="9">
        <f>SUMPRODUCT(POWER((INDEX($L$2:$L$101,AC66+1):$L$101)-($L$2:INDEX($L$2:$L$101,100 - AC66)),2))/(2*(100 - AC66))</f>
        <v>1.9089179936591796</v>
      </c>
      <c r="AE66" s="9">
        <f>POWER(SUMPRODUCT(SQRT(ABS((INDEX($L$2:$L$101,AC66+1):$L$101)-($L$2:INDEX($L$2:$L$101,100-AC66)))))/(100-AC66),4)/(2*(0.457+0.494/(100-AC66)+0.045/POWER(100-AC66,2)))</f>
        <v>2.198366641443287</v>
      </c>
      <c r="AF66" s="9">
        <f t="shared" si="4"/>
        <v>1.0910820063408204</v>
      </c>
      <c r="AG66" s="9">
        <f t="shared" si="2"/>
        <v>0.80163335855671303</v>
      </c>
    </row>
    <row r="67" spans="1:33" x14ac:dyDescent="0.3">
      <c r="A67" s="9">
        <v>66</v>
      </c>
      <c r="B67" s="9">
        <v>0.73527417043806054</v>
      </c>
      <c r="L67" s="9">
        <f t="shared" si="3"/>
        <v>1.4525218130911477</v>
      </c>
      <c r="M67" s="9">
        <f t="shared" ref="M67:M101" si="5">$H$2 * EXP(- ($I$2 * O67))</f>
        <v>1.3595940933369574E-42</v>
      </c>
      <c r="N67" s="9">
        <f t="shared" ref="N67:N101" si="6">$M$2 - M67</f>
        <v>3</v>
      </c>
      <c r="O67" s="9">
        <v>65</v>
      </c>
      <c r="AC67" s="9">
        <v>65</v>
      </c>
      <c r="AD67" s="9">
        <f>SUMPRODUCT(POWER((INDEX($L$2:$L$101,AC67+1):$L$101)-($L$2:INDEX($L$2:$L$101,100 - AC67)),2))/(2*(100 - AC67))</f>
        <v>2.2420319224723269</v>
      </c>
      <c r="AE67" s="9">
        <f>POWER(SUMPRODUCT(SQRT(ABS((INDEX($L$2:$L$101,AC67+1):$L$101)-($L$2:INDEX($L$2:$L$101,100-AC67)))))/(100-AC67),4)/(2*(0.457+0.494/(100-AC67)+0.045/POWER(100-AC67,2)))</f>
        <v>2.4440782361251228</v>
      </c>
      <c r="AF67" s="9">
        <f t="shared" ref="AF67:AF101" si="7">N67-AD67</f>
        <v>0.75796807752767315</v>
      </c>
      <c r="AG67" s="9">
        <f t="shared" ref="AG67:AG101" si="8">N67-AE67</f>
        <v>0.55592176387487724</v>
      </c>
    </row>
    <row r="68" spans="1:33" x14ac:dyDescent="0.3">
      <c r="A68" s="9">
        <v>67</v>
      </c>
      <c r="B68" s="9">
        <v>1.231635451404145</v>
      </c>
      <c r="L68" s="9">
        <f t="shared" ref="L68:L101" si="9">$J$2*B68+$K$2*L67</f>
        <v>2.4035743813683625</v>
      </c>
      <c r="M68" s="9">
        <f t="shared" si="5"/>
        <v>3.0336644778313459E-43</v>
      </c>
      <c r="N68" s="9">
        <f t="shared" si="6"/>
        <v>3</v>
      </c>
      <c r="O68" s="9">
        <v>66</v>
      </c>
      <c r="AC68" s="9">
        <v>66</v>
      </c>
      <c r="AD68" s="9">
        <f>SUMPRODUCT(POWER((INDEX($L$2:$L$101,AC68+1):$L$101)-($L$2:INDEX($L$2:$L$101,100 - AC68)),2))/(2*(100 - AC68))</f>
        <v>3.0063639103208639</v>
      </c>
      <c r="AE68" s="9">
        <f>POWER(SUMPRODUCT(SQRT(ABS((INDEX($L$2:$L$101,AC68+1):$L$101)-($L$2:INDEX($L$2:$L$101,100-AC68)))))/(100-AC68),4)/(2*(0.457+0.494/(100-AC68)+0.045/POWER(100-AC68,2)))</f>
        <v>3.4110515173281768</v>
      </c>
      <c r="AF68" s="9">
        <f t="shared" si="7"/>
        <v>-6.3639103208639192E-3</v>
      </c>
      <c r="AG68" s="9">
        <f t="shared" si="8"/>
        <v>-0.4110515173281768</v>
      </c>
    </row>
    <row r="69" spans="1:33" x14ac:dyDescent="0.3">
      <c r="A69" s="9">
        <v>68</v>
      </c>
      <c r="B69" s="9">
        <v>-0.89691866378416307</v>
      </c>
      <c r="L69" s="9">
        <f t="shared" si="9"/>
        <v>-0.97803272333563496</v>
      </c>
      <c r="M69" s="9">
        <f t="shared" si="5"/>
        <v>6.769020407751108E-44</v>
      </c>
      <c r="N69" s="9">
        <f t="shared" si="6"/>
        <v>3</v>
      </c>
      <c r="O69" s="9">
        <v>67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9">
        <v>67</v>
      </c>
      <c r="AD69" s="9">
        <f>SUMPRODUCT(POWER((INDEX($L$2:$L$101,AC69+1):$L$101)-($L$2:INDEX($L$2:$L$101,100 - AC69)),2))/(2*(100 - AC69))</f>
        <v>2.6381725942828593</v>
      </c>
      <c r="AE69" s="9">
        <f>POWER(SUMPRODUCT(SQRT(ABS((INDEX($L$2:$L$101,AC69+1):$L$101)-($L$2:INDEX($L$2:$L$101,100-AC69)))))/(100-AC69),4)/(2*(0.457+0.494/(100-AC69)+0.045/POWER(100-AC69,2)))</f>
        <v>2.6314193845747007</v>
      </c>
      <c r="AF69" s="9">
        <f t="shared" si="7"/>
        <v>0.36182740571714067</v>
      </c>
      <c r="AG69" s="9">
        <f t="shared" si="8"/>
        <v>0.3685806154252993</v>
      </c>
    </row>
    <row r="70" spans="1:33" x14ac:dyDescent="0.3">
      <c r="A70" s="9">
        <v>69</v>
      </c>
      <c r="B70" s="9">
        <v>-0.46637069317512214</v>
      </c>
      <c r="L70" s="9">
        <f t="shared" si="9"/>
        <v>-1.0056411747750813</v>
      </c>
      <c r="M70" s="9">
        <f t="shared" si="5"/>
        <v>1.5103726076294948E-44</v>
      </c>
      <c r="N70" s="9">
        <f t="shared" si="6"/>
        <v>3</v>
      </c>
      <c r="O70" s="9">
        <v>68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9">
        <v>68</v>
      </c>
      <c r="AD70" s="9">
        <f>SUMPRODUCT(POWER((INDEX($L$2:$L$101,AC70+1):$L$101)-($L$2:INDEX($L$2:$L$101,100 - AC70)),2))/(2*(100 - AC70))</f>
        <v>2.9090000548975601</v>
      </c>
      <c r="AE70" s="9">
        <f>POWER(SUMPRODUCT(SQRT(ABS((INDEX($L$2:$L$101,AC70+1):$L$101)-($L$2:INDEX($L$2:$L$101,100-AC70)))))/(100-AC70),4)/(2*(0.457+0.494/(100-AC70)+0.045/POWER(100-AC70,2)))</f>
        <v>2.7878325763416814</v>
      </c>
      <c r="AF70" s="9">
        <f t="shared" si="7"/>
        <v>9.0999945102439916E-2</v>
      </c>
      <c r="AG70" s="9">
        <f t="shared" si="8"/>
        <v>0.21216742365831864</v>
      </c>
    </row>
    <row r="71" spans="1:33" x14ac:dyDescent="0.3">
      <c r="A71" s="9">
        <v>70</v>
      </c>
      <c r="B71" s="9">
        <v>-0.33539436117280275</v>
      </c>
      <c r="L71" s="9">
        <f t="shared" si="9"/>
        <v>-0.79066317699159738</v>
      </c>
      <c r="M71" s="9">
        <f t="shared" si="5"/>
        <v>3.3700968182417073E-45</v>
      </c>
      <c r="N71" s="9">
        <f t="shared" si="6"/>
        <v>3</v>
      </c>
      <c r="O71" s="9">
        <v>69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9">
        <v>69</v>
      </c>
      <c r="AD71" s="9">
        <f>SUMPRODUCT(POWER((INDEX($L$2:$L$101,AC71+1):$L$101)-($L$2:INDEX($L$2:$L$101,100 - AC71)),2))/(2*(100 - AC71))</f>
        <v>2.1007575143136905</v>
      </c>
      <c r="AE71" s="9">
        <f>POWER(SUMPRODUCT(SQRT(ABS((INDEX($L$2:$L$101,AC71+1):$L$101)-($L$2:INDEX($L$2:$L$101,100-AC71)))))/(100-AC71),4)/(2*(0.457+0.494/(100-AC71)+0.045/POWER(100-AC71,2)))</f>
        <v>2.5427035846113211</v>
      </c>
      <c r="AF71" s="9">
        <f t="shared" si="7"/>
        <v>0.89924248568630949</v>
      </c>
      <c r="AG71" s="9">
        <f t="shared" si="8"/>
        <v>0.45729641538867893</v>
      </c>
    </row>
    <row r="72" spans="1:33" x14ac:dyDescent="0.3">
      <c r="A72" s="9">
        <v>71</v>
      </c>
      <c r="B72" s="9">
        <v>0.98269993031863123</v>
      </c>
      <c r="L72" s="9">
        <f t="shared" si="9"/>
        <v>1.4827535324754888</v>
      </c>
      <c r="M72" s="9">
        <f t="shared" si="5"/>
        <v>7.5197024276998589E-46</v>
      </c>
      <c r="N72" s="9">
        <f t="shared" si="6"/>
        <v>3</v>
      </c>
      <c r="O72" s="9">
        <v>70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9">
        <v>70</v>
      </c>
      <c r="AD72" s="9">
        <f>SUMPRODUCT(POWER((INDEX($L$2:$L$101,AC72+1):$L$101)-($L$2:INDEX($L$2:$L$101,100 - AC72)),2))/(2*(100 - AC72))</f>
        <v>3.0536380456047518</v>
      </c>
      <c r="AE72" s="9">
        <f>POWER(SUMPRODUCT(SQRT(ABS((INDEX($L$2:$L$101,AC72+1):$L$101)-($L$2:INDEX($L$2:$L$101,100-AC72)))))/(100-AC72),4)/(2*(0.457+0.494/(100-AC72)+0.045/POWER(100-AC72,2)))</f>
        <v>2.7663232310655497</v>
      </c>
      <c r="AF72" s="9">
        <f t="shared" si="7"/>
        <v>-5.3638045604751827E-2</v>
      </c>
      <c r="AG72" s="9">
        <f t="shared" si="8"/>
        <v>0.23367676893445033</v>
      </c>
    </row>
    <row r="73" spans="1:33" x14ac:dyDescent="0.3">
      <c r="A73" s="9">
        <v>72</v>
      </c>
      <c r="B73" s="9">
        <v>-1.0000826478062663</v>
      </c>
      <c r="L73" s="9">
        <f t="shared" si="9"/>
        <v>-1.3576759937624723</v>
      </c>
      <c r="M73" s="9">
        <f t="shared" si="5"/>
        <v>1.6778724069612062E-46</v>
      </c>
      <c r="N73" s="9">
        <f t="shared" si="6"/>
        <v>3</v>
      </c>
      <c r="O73" s="9">
        <v>71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9">
        <v>71</v>
      </c>
      <c r="AD73" s="9">
        <f>SUMPRODUCT(POWER((INDEX($L$2:$L$101,AC73+1):$L$101)-($L$2:INDEX($L$2:$L$101,100 - AC73)),2))/(2*(100 - AC73))</f>
        <v>2.3342542790645862</v>
      </c>
      <c r="AE73" s="9">
        <f>POWER(SUMPRODUCT(SQRT(ABS((INDEX($L$2:$L$101,AC73+1):$L$101)-($L$2:INDEX($L$2:$L$101,100-AC73)))))/(100-AC73),4)/(2*(0.457+0.494/(100-AC73)+0.045/POWER(100-AC73,2)))</f>
        <v>2.6382020252166756</v>
      </c>
      <c r="AF73" s="9">
        <f t="shared" si="7"/>
        <v>0.66574572093541384</v>
      </c>
      <c r="AG73" s="9">
        <f t="shared" si="8"/>
        <v>0.36179797478332443</v>
      </c>
    </row>
    <row r="74" spans="1:33" x14ac:dyDescent="0.3">
      <c r="A74" s="9">
        <v>73</v>
      </c>
      <c r="B74" s="9">
        <v>0.89920831669587642</v>
      </c>
      <c r="L74" s="9">
        <f t="shared" si="9"/>
        <v>1.2152700102253193</v>
      </c>
      <c r="M74" s="9">
        <f t="shared" si="5"/>
        <v>3.7438393887388539E-47</v>
      </c>
      <c r="N74" s="9">
        <f t="shared" si="6"/>
        <v>3</v>
      </c>
      <c r="O74" s="9">
        <v>72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9">
        <v>72</v>
      </c>
      <c r="AD74" s="9">
        <f>SUMPRODUCT(POWER((INDEX($L$2:$L$101,AC74+1):$L$101)-($L$2:INDEX($L$2:$L$101,100 - AC74)),2))/(2*(100 - AC74))</f>
        <v>2.6231885481037951</v>
      </c>
      <c r="AE74" s="9">
        <f>POWER(SUMPRODUCT(SQRT(ABS((INDEX($L$2:$L$101,AC74+1):$L$101)-($L$2:INDEX($L$2:$L$101,100-AC74)))))/(100-AC74),4)/(2*(0.457+0.494/(100-AC74)+0.045/POWER(100-AC74,2)))</f>
        <v>2.5224982713760751</v>
      </c>
      <c r="AF74" s="9">
        <f t="shared" si="7"/>
        <v>0.37681145189620491</v>
      </c>
      <c r="AG74" s="9">
        <f t="shared" si="8"/>
        <v>0.47750172862392493</v>
      </c>
    </row>
    <row r="75" spans="1:33" x14ac:dyDescent="0.3">
      <c r="A75" s="9">
        <v>74</v>
      </c>
      <c r="B75" s="9">
        <v>-1.4551278582075611</v>
      </c>
      <c r="L75" s="9">
        <f t="shared" si="9"/>
        <v>-2.1856504534227295</v>
      </c>
      <c r="M75" s="9">
        <f t="shared" si="5"/>
        <v>8.3536348237930003E-48</v>
      </c>
      <c r="N75" s="9">
        <f t="shared" si="6"/>
        <v>3</v>
      </c>
      <c r="O75" s="9">
        <v>73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9">
        <v>73</v>
      </c>
      <c r="AD75" s="9">
        <f>SUMPRODUCT(POWER((INDEX($L$2:$L$101,AC75+1):$L$101)-($L$2:INDEX($L$2:$L$101,100 - AC75)),2))/(2*(100 - AC75))</f>
        <v>2.3341610156930677</v>
      </c>
      <c r="AE75" s="9">
        <f>POWER(SUMPRODUCT(SQRT(ABS((INDEX($L$2:$L$101,AC75+1):$L$101)-($L$2:INDEX($L$2:$L$101,100-AC75)))))/(100-AC75),4)/(2*(0.457+0.494/(100-AC75)+0.045/POWER(100-AC75,2)))</f>
        <v>2.7783625810009411</v>
      </c>
      <c r="AF75" s="9">
        <f t="shared" si="7"/>
        <v>0.66583898430693234</v>
      </c>
      <c r="AG75" s="9">
        <f t="shared" si="8"/>
        <v>0.22163741899905887</v>
      </c>
    </row>
    <row r="76" spans="1:33" x14ac:dyDescent="0.3">
      <c r="A76" s="9">
        <v>75</v>
      </c>
      <c r="B76" s="9">
        <v>0.98109012469649315</v>
      </c>
      <c r="L76" s="9">
        <f t="shared" si="9"/>
        <v>1.16877182885273</v>
      </c>
      <c r="M76" s="9">
        <f t="shared" si="5"/>
        <v>1.8639478760544327E-48</v>
      </c>
      <c r="N76" s="9">
        <f t="shared" si="6"/>
        <v>3</v>
      </c>
      <c r="O76" s="9">
        <v>74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9">
        <v>74</v>
      </c>
      <c r="AD76" s="9">
        <f>SUMPRODUCT(POWER((INDEX($L$2:$L$101,AC76+1):$L$101)-($L$2:INDEX($L$2:$L$101,100 - AC76)),2))/(2*(100 - AC76))</f>
        <v>2.206397934168856</v>
      </c>
      <c r="AE76" s="9">
        <f>POWER(SUMPRODUCT(SQRT(ABS((INDEX($L$2:$L$101,AC76+1):$L$101)-($L$2:INDEX($L$2:$L$101,100-AC76)))))/(100-AC76),4)/(2*(0.457+0.494/(100-AC76)+0.045/POWER(100-AC76,2)))</f>
        <v>1.8975524981905496</v>
      </c>
      <c r="AF76" s="9">
        <f t="shared" si="7"/>
        <v>0.79360206583114401</v>
      </c>
      <c r="AG76" s="9">
        <f t="shared" si="8"/>
        <v>1.1024475018094504</v>
      </c>
    </row>
    <row r="77" spans="1:33" x14ac:dyDescent="0.3">
      <c r="A77" s="9">
        <v>76</v>
      </c>
      <c r="B77" s="9">
        <v>0.76743390309275128</v>
      </c>
      <c r="L77" s="9">
        <f t="shared" si="9"/>
        <v>1.5565109737224154</v>
      </c>
      <c r="M77" s="9">
        <f t="shared" si="5"/>
        <v>4.1590298809235116E-49</v>
      </c>
      <c r="N77" s="9">
        <f t="shared" si="6"/>
        <v>3</v>
      </c>
      <c r="O77" s="9">
        <v>75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9">
        <v>75</v>
      </c>
      <c r="AD77" s="9">
        <f>SUMPRODUCT(POWER((INDEX($L$2:$L$101,AC77+1):$L$101)-($L$2:INDEX($L$2:$L$101,100 - AC77)),2))/(2*(100 - AC77))</f>
        <v>2.8284779843069794</v>
      </c>
      <c r="AE77" s="9">
        <f>POWER(SUMPRODUCT(SQRT(ABS((INDEX($L$2:$L$101,AC77+1):$L$101)-($L$2:INDEX($L$2:$L$101,100-AC77)))))/(100-AC77),4)/(2*(0.457+0.494/(100-AC77)+0.045/POWER(100-AC77,2)))</f>
        <v>2.6491759942527282</v>
      </c>
      <c r="AF77" s="9">
        <f t="shared" si="7"/>
        <v>0.17152201569302061</v>
      </c>
      <c r="AG77" s="9">
        <f t="shared" si="8"/>
        <v>0.35082400574727179</v>
      </c>
    </row>
    <row r="78" spans="1:33" x14ac:dyDescent="0.3">
      <c r="A78" s="9">
        <v>77</v>
      </c>
      <c r="B78" s="9">
        <v>-0.72439206633134745</v>
      </c>
      <c r="L78" s="9">
        <f t="shared" si="9"/>
        <v>-0.87574705915048567</v>
      </c>
      <c r="M78" s="9">
        <f t="shared" si="5"/>
        <v>9.2800500339256835E-50</v>
      </c>
      <c r="N78" s="9">
        <f t="shared" si="6"/>
        <v>3</v>
      </c>
      <c r="O78" s="9">
        <v>76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9">
        <v>76</v>
      </c>
      <c r="AD78" s="9">
        <f>SUMPRODUCT(POWER((INDEX($L$2:$L$101,AC78+1):$L$101)-($L$2:INDEX($L$2:$L$101,100 - AC78)),2))/(2*(100 - AC78))</f>
        <v>2.4699560560683347</v>
      </c>
      <c r="AE78" s="9">
        <f>POWER(SUMPRODUCT(SQRT(ABS((INDEX($L$2:$L$101,AC78+1):$L$101)-($L$2:INDEX($L$2:$L$101,100-AC78)))))/(100-AC78),4)/(2*(0.457+0.494/(100-AC78)+0.045/POWER(100-AC78,2)))</f>
        <v>2.5299209290058116</v>
      </c>
      <c r="AF78" s="9">
        <f t="shared" si="7"/>
        <v>0.53004394393166532</v>
      </c>
      <c r="AG78" s="9">
        <f t="shared" si="8"/>
        <v>0.47007907099418844</v>
      </c>
    </row>
    <row r="79" spans="1:33" x14ac:dyDescent="0.3">
      <c r="A79" s="9">
        <v>78</v>
      </c>
      <c r="B79" s="9">
        <v>0.19410322238400113</v>
      </c>
      <c r="L79" s="9">
        <f t="shared" si="9"/>
        <v>0.13231509364297153</v>
      </c>
      <c r="M79" s="9">
        <f t="shared" si="5"/>
        <v>2.0706590502552792E-50</v>
      </c>
      <c r="N79" s="9">
        <f t="shared" si="6"/>
        <v>3</v>
      </c>
      <c r="O79" s="9">
        <v>77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9">
        <v>77</v>
      </c>
      <c r="AD79" s="9">
        <f>SUMPRODUCT(POWER((INDEX($L$2:$L$101,AC79+1):$L$101)-($L$2:INDEX($L$2:$L$101,100 - AC79)),2))/(2*(100 - AC79))</f>
        <v>2.4776257032482407</v>
      </c>
      <c r="AE79" s="9">
        <f>POWER(SUMPRODUCT(SQRT(ABS((INDEX($L$2:$L$101,AC79+1):$L$101)-($L$2:INDEX($L$2:$L$101,100-AC79)))))/(100-AC79),4)/(2*(0.457+0.494/(100-AC79)+0.045/POWER(100-AC79,2)))</f>
        <v>2.3208763423628516</v>
      </c>
      <c r="AF79" s="9">
        <f t="shared" si="7"/>
        <v>0.52237429675175928</v>
      </c>
      <c r="AG79" s="9">
        <f t="shared" si="8"/>
        <v>0.67912365763714844</v>
      </c>
    </row>
    <row r="80" spans="1:33" x14ac:dyDescent="0.3">
      <c r="A80" s="9">
        <v>79</v>
      </c>
      <c r="B80" s="9">
        <v>-0.65339008870068938</v>
      </c>
      <c r="L80" s="9">
        <f t="shared" si="9"/>
        <v>-1.0736495474693486</v>
      </c>
      <c r="M80" s="9">
        <f t="shared" si="5"/>
        <v>4.6202648549625606E-51</v>
      </c>
      <c r="N80" s="9">
        <f t="shared" si="6"/>
        <v>3</v>
      </c>
      <c r="O80" s="9">
        <v>78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9">
        <v>78</v>
      </c>
      <c r="AD80" s="9">
        <f>SUMPRODUCT(POWER((INDEX($L$2:$L$101,AC80+1):$L$101)-($L$2:INDEX($L$2:$L$101,100 - AC80)),2))/(2*(100 - AC80))</f>
        <v>3.2998031863304051</v>
      </c>
      <c r="AE80" s="9">
        <f>POWER(SUMPRODUCT(SQRT(ABS((INDEX($L$2:$L$101,AC80+1):$L$101)-($L$2:INDEX($L$2:$L$101,100-AC80)))))/(100-AC80),4)/(2*(0.457+0.494/(100-AC80)+0.045/POWER(100-AC80,2)))</f>
        <v>2.6859836342795536</v>
      </c>
      <c r="AF80" s="9">
        <f t="shared" si="7"/>
        <v>-0.29980318633040515</v>
      </c>
      <c r="AG80" s="9">
        <f t="shared" si="8"/>
        <v>0.31401636572044644</v>
      </c>
    </row>
    <row r="81" spans="1:33" x14ac:dyDescent="0.3">
      <c r="A81" s="9">
        <v>80</v>
      </c>
      <c r="B81" s="9">
        <v>-1.3865019354852848</v>
      </c>
      <c r="L81" s="9">
        <f t="shared" si="9"/>
        <v>-2.5805105662805232</v>
      </c>
      <c r="M81" s="9">
        <f t="shared" si="5"/>
        <v>1.0309204370159581E-51</v>
      </c>
      <c r="N81" s="9">
        <f t="shared" si="6"/>
        <v>3</v>
      </c>
      <c r="O81" s="9">
        <v>79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9">
        <v>79</v>
      </c>
      <c r="AD81" s="9">
        <f>SUMPRODUCT(POWER((INDEX($L$2:$L$101,AC81+1):$L$101)-($L$2:INDEX($L$2:$L$101,100 - AC81)),2))/(2*(100 - AC81))</f>
        <v>1.8188523845719855</v>
      </c>
      <c r="AE81" s="9">
        <f>POWER(SUMPRODUCT(SQRT(ABS((INDEX($L$2:$L$101,AC81+1):$L$101)-($L$2:INDEX($L$2:$L$101,100-AC81)))))/(100-AC81),4)/(2*(0.457+0.494/(100-AC81)+0.045/POWER(100-AC81,2)))</f>
        <v>2.0240961053792472</v>
      </c>
      <c r="AF81" s="9">
        <f t="shared" si="7"/>
        <v>1.1811476154280145</v>
      </c>
      <c r="AG81" s="9">
        <f t="shared" si="8"/>
        <v>0.97590389462075278</v>
      </c>
    </row>
    <row r="82" spans="1:33" x14ac:dyDescent="0.3">
      <c r="A82" s="9">
        <v>81</v>
      </c>
      <c r="B82" s="9">
        <v>0.11234419616812374</v>
      </c>
      <c r="L82" s="9">
        <f t="shared" si="9"/>
        <v>-0.38610965039066336</v>
      </c>
      <c r="M82" s="9">
        <f t="shared" si="5"/>
        <v>2.3002944221166001E-52</v>
      </c>
      <c r="N82" s="9">
        <f t="shared" si="6"/>
        <v>3</v>
      </c>
      <c r="O82" s="9">
        <v>80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9">
        <v>80</v>
      </c>
      <c r="AD82" s="9">
        <f>SUMPRODUCT(POWER((INDEX($L$2:$L$101,AC82+1):$L$101)-($L$2:INDEX($L$2:$L$101,100 - AC82)),2))/(2*(100 - AC82))</f>
        <v>2.4495566931794288</v>
      </c>
      <c r="AE82" s="9">
        <f>POWER(SUMPRODUCT(SQRT(ABS((INDEX($L$2:$L$101,AC82+1):$L$101)-($L$2:INDEX($L$2:$L$101,100-AC82)))))/(100-AC82),4)/(2*(0.457+0.494/(100-AC82)+0.045/POWER(100-AC82,2)))</f>
        <v>1.8692479709548679</v>
      </c>
      <c r="AF82" s="9">
        <f t="shared" si="7"/>
        <v>0.55044330682057119</v>
      </c>
      <c r="AG82" s="9">
        <f t="shared" si="8"/>
        <v>1.1307520290451321</v>
      </c>
    </row>
    <row r="83" spans="1:33" x14ac:dyDescent="0.3">
      <c r="A83" s="9">
        <v>82</v>
      </c>
      <c r="B83" s="9">
        <v>-0.74210788625350688</v>
      </c>
      <c r="L83" s="9">
        <f t="shared" si="9"/>
        <v>-1.339115407909276</v>
      </c>
      <c r="M83" s="9">
        <f t="shared" si="5"/>
        <v>5.1326506279541676E-53</v>
      </c>
      <c r="N83" s="9">
        <f t="shared" si="6"/>
        <v>3</v>
      </c>
      <c r="O83" s="9">
        <v>81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9">
        <v>81</v>
      </c>
      <c r="AD83" s="9">
        <f>SUMPRODUCT(POWER((INDEX($L$2:$L$101,AC83+1):$L$101)-($L$2:INDEX($L$2:$L$101,100 - AC83)),2))/(2*(100 - AC83))</f>
        <v>1.2339577250583535</v>
      </c>
      <c r="AE83" s="9">
        <f>POWER(SUMPRODUCT(SQRT(ABS((INDEX($L$2:$L$101,AC83+1):$L$101)-($L$2:INDEX($L$2:$L$101,100-AC83)))))/(100-AC83),4)/(2*(0.457+0.494/(100-AC83)+0.045/POWER(100-AC83,2)))</f>
        <v>1.3801817665979033</v>
      </c>
      <c r="AF83" s="9">
        <f t="shared" si="7"/>
        <v>1.7660422749416465</v>
      </c>
      <c r="AG83" s="9">
        <f t="shared" si="8"/>
        <v>1.6198182334020967</v>
      </c>
    </row>
    <row r="84" spans="1:33" x14ac:dyDescent="0.3">
      <c r="A84" s="9">
        <v>83</v>
      </c>
      <c r="B84" s="9">
        <v>0.82671476775431074</v>
      </c>
      <c r="L84" s="9">
        <f t="shared" si="9"/>
        <v>1.0970145258640644</v>
      </c>
      <c r="M84" s="9">
        <f t="shared" si="5"/>
        <v>1.1452491566013524E-53</v>
      </c>
      <c r="N84" s="9">
        <f t="shared" si="6"/>
        <v>3</v>
      </c>
      <c r="O84" s="9">
        <v>82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9">
        <v>82</v>
      </c>
      <c r="AD84" s="9">
        <f>SUMPRODUCT(POWER((INDEX($L$2:$L$101,AC84+1):$L$101)-($L$2:INDEX($L$2:$L$101,100 - AC84)),2))/(2*(100 - AC84))</f>
        <v>2.2843255946710395</v>
      </c>
      <c r="AE84" s="9">
        <f>POWER(SUMPRODUCT(SQRT(ABS((INDEX($L$2:$L$101,AC84+1):$L$101)-($L$2:INDEX($L$2:$L$101,100-AC84)))))/(100-AC84),4)/(2*(0.457+0.494/(100-AC84)+0.045/POWER(100-AC84,2)))</f>
        <v>2.0057740953150578</v>
      </c>
      <c r="AF84" s="9">
        <f t="shared" si="7"/>
        <v>0.71567440532896054</v>
      </c>
      <c r="AG84" s="9">
        <f t="shared" si="8"/>
        <v>0.99422590468494221</v>
      </c>
    </row>
    <row r="85" spans="1:33" x14ac:dyDescent="0.3">
      <c r="A85" s="9">
        <v>84</v>
      </c>
      <c r="B85" s="9">
        <v>-0.68197550717741251</v>
      </c>
      <c r="L85" s="9">
        <f t="shared" si="9"/>
        <v>-0.90665915715162726</v>
      </c>
      <c r="M85" s="9">
        <f t="shared" si="5"/>
        <v>2.5553962772231398E-54</v>
      </c>
      <c r="N85" s="9">
        <f t="shared" si="6"/>
        <v>3</v>
      </c>
      <c r="O85" s="9">
        <v>83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9">
        <v>83</v>
      </c>
      <c r="AD85" s="9">
        <f>SUMPRODUCT(POWER((INDEX($L$2:$L$101,AC85+1):$L$101)-($L$2:INDEX($L$2:$L$101,100 - AC85)),2))/(2*(100 - AC85))</f>
        <v>2.6386854650820806</v>
      </c>
      <c r="AE85" s="9">
        <f>POWER(SUMPRODUCT(SQRT(ABS((INDEX($L$2:$L$101,AC85+1):$L$101)-($L$2:INDEX($L$2:$L$101,100-AC85)))))/(100-AC85),4)/(2*(0.457+0.494/(100-AC85)+0.045/POWER(100-AC85,2)))</f>
        <v>2.498776193521389</v>
      </c>
      <c r="AF85" s="9">
        <f t="shared" si="7"/>
        <v>0.36131453491791943</v>
      </c>
      <c r="AG85" s="9">
        <f t="shared" si="8"/>
        <v>0.50122380647861098</v>
      </c>
    </row>
    <row r="86" spans="1:33" x14ac:dyDescent="0.3">
      <c r="A86" s="9">
        <v>85</v>
      </c>
      <c r="B86" s="9">
        <v>1.2921782399644144</v>
      </c>
      <c r="L86" s="9">
        <f t="shared" si="9"/>
        <v>1.9793893980443562</v>
      </c>
      <c r="M86" s="9">
        <f t="shared" si="5"/>
        <v>5.7018598057950051E-55</v>
      </c>
      <c r="N86" s="9">
        <f t="shared" si="6"/>
        <v>3</v>
      </c>
      <c r="O86" s="9">
        <v>84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9">
        <v>84</v>
      </c>
      <c r="AD86" s="9">
        <f>SUMPRODUCT(POWER((INDEX($L$2:$L$101,AC86+1):$L$101)-($L$2:INDEX($L$2:$L$101,100 - AC86)),2))/(2*(100 - AC86))</f>
        <v>3.4110486680917913</v>
      </c>
      <c r="AE86" s="9">
        <f>POWER(SUMPRODUCT(SQRT(ABS((INDEX($L$2:$L$101,AC86+1):$L$101)-($L$2:INDEX($L$2:$L$101,100-AC86)))))/(100-AC86),4)/(2*(0.457+0.494/(100-AC86)+0.045/POWER(100-AC86,2)))</f>
        <v>2.2555227440899932</v>
      </c>
      <c r="AF86" s="9">
        <f t="shared" si="7"/>
        <v>-0.4110486680917913</v>
      </c>
      <c r="AG86" s="9">
        <f t="shared" si="8"/>
        <v>0.7444772559100068</v>
      </c>
    </row>
    <row r="87" spans="1:33" x14ac:dyDescent="0.3">
      <c r="A87" s="9">
        <v>86</v>
      </c>
      <c r="B87" s="9">
        <v>-2.2855783754494041</v>
      </c>
      <c r="L87" s="9">
        <f t="shared" si="9"/>
        <v>-3.4172713110758246</v>
      </c>
      <c r="M87" s="9">
        <f t="shared" si="5"/>
        <v>1.2722568916109344E-55</v>
      </c>
      <c r="N87" s="9">
        <f t="shared" si="6"/>
        <v>3</v>
      </c>
      <c r="O87" s="9">
        <v>85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9">
        <v>85</v>
      </c>
      <c r="AD87" s="9">
        <f>SUMPRODUCT(POWER((INDEX($L$2:$L$101,AC87+1):$L$101)-($L$2:INDEX($L$2:$L$101,100 - AC87)),2))/(2*(100 - AC87))</f>
        <v>2.5755360089281711</v>
      </c>
      <c r="AE87" s="9">
        <f>POWER(SUMPRODUCT(SQRT(ABS((INDEX($L$2:$L$101,AC87+1):$L$101)-($L$2:INDEX($L$2:$L$101,100-AC87)))))/(100-AC87),4)/(2*(0.457+0.494/(100-AC87)+0.045/POWER(100-AC87,2)))</f>
        <v>1.9159327858845701</v>
      </c>
      <c r="AF87" s="9">
        <f t="shared" si="7"/>
        <v>0.42446399107182886</v>
      </c>
      <c r="AG87" s="9">
        <f t="shared" si="8"/>
        <v>1.0840672141154299</v>
      </c>
    </row>
    <row r="88" spans="1:33" x14ac:dyDescent="0.3">
      <c r="A88" s="9">
        <v>87</v>
      </c>
      <c r="B88" s="9">
        <v>0.42404963096487336</v>
      </c>
      <c r="L88" s="9">
        <f t="shared" si="9"/>
        <v>-4.6537900858656389E-2</v>
      </c>
      <c r="M88" s="9">
        <f t="shared" si="5"/>
        <v>2.8387888397509135E-56</v>
      </c>
      <c r="N88" s="9">
        <f t="shared" si="6"/>
        <v>3</v>
      </c>
      <c r="O88" s="9">
        <v>86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9">
        <v>86</v>
      </c>
      <c r="AD88" s="9">
        <f>SUMPRODUCT(POWER((INDEX($L$2:$L$101,AC88+1):$L$101)-($L$2:INDEX($L$2:$L$101,100 - AC88)),2))/(2*(100 - AC88))</f>
        <v>1.8593367040778259</v>
      </c>
      <c r="AE88" s="9">
        <f>POWER(SUMPRODUCT(SQRT(ABS((INDEX($L$2:$L$101,AC88+1):$L$101)-($L$2:INDEX($L$2:$L$101,100-AC88)))))/(100-AC88),4)/(2*(0.457+0.494/(100-AC88)+0.045/POWER(100-AC88,2)))</f>
        <v>2.11352849068115</v>
      </c>
      <c r="AF88" s="9">
        <f t="shared" si="7"/>
        <v>1.1406632959221741</v>
      </c>
      <c r="AG88" s="9">
        <f t="shared" si="8"/>
        <v>0.88647150931884999</v>
      </c>
    </row>
    <row r="89" spans="1:33" x14ac:dyDescent="0.3">
      <c r="A89" s="9">
        <v>88</v>
      </c>
      <c r="B89" s="9">
        <v>0.44430862544686534</v>
      </c>
      <c r="L89" s="9">
        <f t="shared" si="9"/>
        <v>0.73977933650171745</v>
      </c>
      <c r="M89" s="9">
        <f t="shared" si="5"/>
        <v>6.3341940844119662E-57</v>
      </c>
      <c r="N89" s="9">
        <f t="shared" si="6"/>
        <v>3</v>
      </c>
      <c r="O89" s="9">
        <v>87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9">
        <v>87</v>
      </c>
      <c r="AD89" s="9">
        <f>SUMPRODUCT(POWER((INDEX($L$2:$L$101,AC89+1):$L$101)-($L$2:INDEX($L$2:$L$101,100 - AC89)),2))/(2*(100 - AC89))</f>
        <v>1.4536387879647334</v>
      </c>
      <c r="AE89" s="9">
        <f>POWER(SUMPRODUCT(SQRT(ABS((INDEX($L$2:$L$101,AC89+1):$L$101)-($L$2:INDEX($L$2:$L$101,100-AC89)))))/(100-AC89),4)/(2*(0.457+0.494/(100-AC89)+0.045/POWER(100-AC89,2)))</f>
        <v>1.5483353819029533</v>
      </c>
      <c r="AF89" s="9">
        <f t="shared" si="7"/>
        <v>1.5463612120352666</v>
      </c>
      <c r="AG89" s="9">
        <f t="shared" si="8"/>
        <v>1.4516646180970467</v>
      </c>
    </row>
    <row r="90" spans="1:33" x14ac:dyDescent="0.3">
      <c r="A90" s="9">
        <v>89</v>
      </c>
      <c r="B90" s="9">
        <v>5.200377017899882E-2</v>
      </c>
      <c r="L90" s="9">
        <f t="shared" si="9"/>
        <v>0.25286938859421082</v>
      </c>
      <c r="M90" s="9">
        <f t="shared" si="5"/>
        <v>1.413349740466079E-57</v>
      </c>
      <c r="N90" s="9">
        <f t="shared" si="6"/>
        <v>3</v>
      </c>
      <c r="O90" s="9">
        <v>88</v>
      </c>
      <c r="AC90" s="9">
        <v>88</v>
      </c>
      <c r="AD90" s="9">
        <f>SUMPRODUCT(POWER((INDEX($L$2:$L$101,AC90+1):$L$101)-($L$2:INDEX($L$2:$L$101,100 - AC90)),2))/(2*(100 - AC90))</f>
        <v>2.2027242051587002</v>
      </c>
      <c r="AE90" s="9">
        <f>POWER(SUMPRODUCT(SQRT(ABS((INDEX($L$2:$L$101,AC90+1):$L$101)-($L$2:INDEX($L$2:$L$101,100-AC90)))))/(100-AC90),4)/(2*(0.457+0.494/(100-AC90)+0.045/POWER(100-AC90,2)))</f>
        <v>2.4568792114339417</v>
      </c>
      <c r="AF90" s="9">
        <f t="shared" si="7"/>
        <v>0.79727579484129985</v>
      </c>
      <c r="AG90" s="9">
        <f t="shared" si="8"/>
        <v>0.54312078856605828</v>
      </c>
    </row>
    <row r="91" spans="1:33" x14ac:dyDescent="0.3">
      <c r="A91" s="9">
        <v>90</v>
      </c>
      <c r="B91" s="9">
        <v>0.11688825907185674</v>
      </c>
      <c r="L91" s="9">
        <f t="shared" si="9"/>
        <v>0.25377499346668231</v>
      </c>
      <c r="M91" s="9">
        <f t="shared" si="5"/>
        <v>3.1536095393593792E-58</v>
      </c>
      <c r="N91" s="9">
        <f t="shared" si="6"/>
        <v>3</v>
      </c>
      <c r="O91" s="9">
        <v>89</v>
      </c>
      <c r="AC91" s="9">
        <v>89</v>
      </c>
      <c r="AD91" s="9">
        <f>SUMPRODUCT(POWER((INDEX($L$2:$L$101,AC91+1):$L$101)-($L$2:INDEX($L$2:$L$101,100 - AC91)),2))/(2*(100 - AC91))</f>
        <v>1.1818686966201215</v>
      </c>
      <c r="AE91" s="9">
        <f>POWER(SUMPRODUCT(SQRT(ABS((INDEX($L$2:$L$101,AC91+1):$L$101)-($L$2:INDEX($L$2:$L$101,100-AC91)))))/(100-AC91),4)/(2*(0.457+0.494/(100-AC91)+0.045/POWER(100-AC91,2)))</f>
        <v>1.4922121498345662</v>
      </c>
      <c r="AF91" s="9">
        <f t="shared" si="7"/>
        <v>1.8181313033798785</v>
      </c>
      <c r="AG91" s="9">
        <f t="shared" si="8"/>
        <v>1.5077878501654338</v>
      </c>
    </row>
    <row r="92" spans="1:33" x14ac:dyDescent="0.3">
      <c r="A92" s="9">
        <v>91</v>
      </c>
      <c r="B92" s="9">
        <v>0.49142272473545745</v>
      </c>
      <c r="L92" s="9">
        <f t="shared" si="9"/>
        <v>0.88633486789121951</v>
      </c>
      <c r="M92" s="9">
        <f t="shared" si="5"/>
        <v>7.0366540156287425E-59</v>
      </c>
      <c r="N92" s="9">
        <f t="shared" si="6"/>
        <v>3</v>
      </c>
      <c r="O92" s="9">
        <v>90</v>
      </c>
      <c r="AC92" s="9">
        <v>90</v>
      </c>
      <c r="AD92" s="9">
        <f>SUMPRODUCT(POWER((INDEX($L$2:$L$101,AC92+1):$L$101)-($L$2:INDEX($L$2:$L$101,100 - AC92)),2))/(2*(100 - AC92))</f>
        <v>2.2674458367805301</v>
      </c>
      <c r="AE92" s="9">
        <f>POWER(SUMPRODUCT(SQRT(ABS((INDEX($L$2:$L$101,AC92+1):$L$101)-($L$2:INDEX($L$2:$L$101,100-AC92)))))/(100-AC92),4)/(2*(0.457+0.494/(100-AC92)+0.045/POWER(100-AC92,2)))</f>
        <v>2.1128847772957395</v>
      </c>
      <c r="AF92" s="9">
        <f t="shared" si="7"/>
        <v>0.73255416321946987</v>
      </c>
      <c r="AG92" s="9">
        <f t="shared" si="8"/>
        <v>0.88711522270426046</v>
      </c>
    </row>
    <row r="93" spans="1:33" x14ac:dyDescent="0.3">
      <c r="A93" s="9">
        <v>92</v>
      </c>
      <c r="B93" s="9">
        <v>-0.55886971495056059</v>
      </c>
      <c r="L93" s="9">
        <f t="shared" si="9"/>
        <v>-0.74581835638121197</v>
      </c>
      <c r="M93" s="9">
        <f t="shared" si="5"/>
        <v>1.5700897374163332E-59</v>
      </c>
      <c r="N93" s="9">
        <f t="shared" si="6"/>
        <v>3</v>
      </c>
      <c r="O93" s="9">
        <v>91</v>
      </c>
      <c r="AC93" s="9">
        <v>91</v>
      </c>
      <c r="AD93" s="9">
        <f>SUMPRODUCT(POWER((INDEX($L$2:$L$101,AC93+1):$L$101)-($L$2:INDEX($L$2:$L$101,100 - AC93)),2))/(2*(100 - AC93))</f>
        <v>1.0554737340653417</v>
      </c>
      <c r="AE93" s="9">
        <f>POWER(SUMPRODUCT(SQRT(ABS((INDEX($L$2:$L$101,AC93+1):$L$101)-($L$2:INDEX($L$2:$L$101,100-AC93)))))/(100-AC93),4)/(2*(0.457+0.494/(100-AC93)+0.045/POWER(100-AC93,2)))</f>
        <v>0.8110125724538767</v>
      </c>
      <c r="AF93" s="9">
        <f t="shared" si="7"/>
        <v>1.9445262659346583</v>
      </c>
      <c r="AG93" s="9">
        <f t="shared" si="8"/>
        <v>2.1889874275461234</v>
      </c>
    </row>
    <row r="94" spans="1:33" x14ac:dyDescent="0.3">
      <c r="A94" s="9">
        <v>93</v>
      </c>
      <c r="B94" s="9">
        <v>1.0954408935504034</v>
      </c>
      <c r="L94" s="9">
        <f t="shared" si="9"/>
        <v>1.6831097449662837</v>
      </c>
      <c r="M94" s="9">
        <f t="shared" si="5"/>
        <v>3.5033437455711254E-60</v>
      </c>
      <c r="N94" s="9">
        <f t="shared" si="6"/>
        <v>3</v>
      </c>
      <c r="O94" s="9">
        <v>92</v>
      </c>
      <c r="AC94" s="9">
        <v>92</v>
      </c>
      <c r="AD94" s="9">
        <f>SUMPRODUCT(POWER((INDEX($L$2:$L$101,AC94+1):$L$101)-($L$2:INDEX($L$2:$L$101,100 - AC94)),2))/(2*(100 - AC94))</f>
        <v>2.9024392211939176</v>
      </c>
      <c r="AE94" s="9">
        <f>POWER(SUMPRODUCT(SQRT(ABS((INDEX($L$2:$L$101,AC94+1):$L$101)-($L$2:INDEX($L$2:$L$101,100-AC94)))))/(100-AC94),4)/(2*(0.457+0.494/(100-AC94)+0.045/POWER(100-AC94,2)))</f>
        <v>1.9620061288177191</v>
      </c>
      <c r="AF94" s="9">
        <f t="shared" si="7"/>
        <v>9.7560778806082382E-2</v>
      </c>
      <c r="AG94" s="9">
        <f t="shared" si="8"/>
        <v>1.0379938711822809</v>
      </c>
    </row>
    <row r="95" spans="1:33" x14ac:dyDescent="0.3">
      <c r="A95" s="9">
        <v>94</v>
      </c>
      <c r="B95" s="9">
        <v>-0.98282498584012501</v>
      </c>
      <c r="L95" s="9">
        <f t="shared" si="9"/>
        <v>-1.2838329285166703</v>
      </c>
      <c r="M95" s="9">
        <f t="shared" si="5"/>
        <v>7.8170165100428526E-61</v>
      </c>
      <c r="N95" s="9">
        <f t="shared" si="6"/>
        <v>3</v>
      </c>
      <c r="O95" s="9">
        <v>93</v>
      </c>
      <c r="AC95" s="9">
        <v>93</v>
      </c>
      <c r="AD95" s="9">
        <f>SUMPRODUCT(POWER((INDEX($L$2:$L$101,AC95+1):$L$101)-($L$2:INDEX($L$2:$L$101,100 - AC95)),2))/(2*(100 - AC95))</f>
        <v>3.2496749131938634</v>
      </c>
      <c r="AE95" s="9">
        <f>POWER(SUMPRODUCT(SQRT(ABS((INDEX($L$2:$L$101,AC95+1):$L$101)-($L$2:INDEX($L$2:$L$101,100-AC95)))))/(100-AC95),4)/(2*(0.457+0.494/(100-AC95)+0.045/POWER(100-AC95,2)))</f>
        <v>2.5663184152887411</v>
      </c>
      <c r="AF95" s="9">
        <f t="shared" si="7"/>
        <v>-0.24967491319386337</v>
      </c>
      <c r="AG95" s="9">
        <f t="shared" si="8"/>
        <v>0.43368158471125895</v>
      </c>
    </row>
    <row r="96" spans="1:33" x14ac:dyDescent="0.3">
      <c r="A96" s="9">
        <v>95</v>
      </c>
      <c r="B96" s="9">
        <v>-0.69029965743538924</v>
      </c>
      <c r="L96" s="9">
        <f t="shared" si="9"/>
        <v>-1.4519523887649113</v>
      </c>
      <c r="M96" s="9">
        <f t="shared" si="5"/>
        <v>1.7442121457687816E-61</v>
      </c>
      <c r="N96" s="9">
        <f t="shared" si="6"/>
        <v>3</v>
      </c>
      <c r="O96" s="9">
        <v>94</v>
      </c>
      <c r="AC96" s="9">
        <v>94</v>
      </c>
      <c r="AD96" s="9">
        <f>SUMPRODUCT(POWER((INDEX($L$2:$L$101,AC96+1):$L$101)-($L$2:INDEX($L$2:$L$101,100 - AC96)),2))/(2*(100 - AC96))</f>
        <v>2.8707435116311859</v>
      </c>
      <c r="AE96" s="9">
        <f>POWER(SUMPRODUCT(SQRT(ABS((INDEX($L$2:$L$101,AC96+1):$L$101)-($L$2:INDEX($L$2:$L$101,100-AC96)))))/(100-AC96),4)/(2*(0.457+0.494/(100-AC96)+0.045/POWER(100-AC96,2)))</f>
        <v>1.9302509803186381</v>
      </c>
      <c r="AF96" s="9">
        <f t="shared" si="7"/>
        <v>0.12925648836881409</v>
      </c>
      <c r="AG96" s="9">
        <f t="shared" si="8"/>
        <v>1.0697490196813619</v>
      </c>
    </row>
    <row r="97" spans="1:33" x14ac:dyDescent="0.3">
      <c r="A97" s="9">
        <v>96</v>
      </c>
      <c r="B97" s="9">
        <v>-0.28458316592150368</v>
      </c>
      <c r="L97" s="9">
        <f t="shared" si="9"/>
        <v>-0.80445988669253254</v>
      </c>
      <c r="M97" s="9">
        <f t="shared" si="5"/>
        <v>3.8918633541822464E-62</v>
      </c>
      <c r="N97" s="9">
        <f t="shared" si="6"/>
        <v>3</v>
      </c>
      <c r="O97" s="9">
        <v>95</v>
      </c>
      <c r="AC97" s="9">
        <v>95</v>
      </c>
      <c r="AD97" s="9">
        <f>SUMPRODUCT(POWER((INDEX($L$2:$L$101,AC97+1):$L$101)-($L$2:INDEX($L$2:$L$101,100 - AC97)),2))/(2*(100 - AC97))</f>
        <v>4.2213506173008897</v>
      </c>
      <c r="AE97" s="9">
        <f>POWER(SUMPRODUCT(SQRT(ABS((INDEX($L$2:$L$101,AC97+1):$L$101)-($L$2:INDEX($L$2:$L$101,100-AC97)))))/(100-AC97),4)/(2*(0.457+0.494/(100-AC97)+0.045/POWER(100-AC97,2)))</f>
        <v>1.8929631281174244</v>
      </c>
      <c r="AF97" s="9">
        <f t="shared" si="7"/>
        <v>-1.2213506173008897</v>
      </c>
      <c r="AG97" s="9">
        <f t="shared" si="8"/>
        <v>1.1070368718825756</v>
      </c>
    </row>
    <row r="98" spans="1:33" x14ac:dyDescent="0.3">
      <c r="A98" s="9">
        <v>97</v>
      </c>
      <c r="B98" s="9">
        <v>-0.53541270972345956</v>
      </c>
      <c r="L98" s="9">
        <f t="shared" si="9"/>
        <v>-1.0834812404994161</v>
      </c>
      <c r="M98" s="9">
        <f t="shared" si="5"/>
        <v>8.6839209349449009E-63</v>
      </c>
      <c r="N98" s="9">
        <f t="shared" si="6"/>
        <v>3</v>
      </c>
      <c r="O98" s="9">
        <v>96</v>
      </c>
      <c r="AC98" s="9">
        <v>96</v>
      </c>
      <c r="AD98" s="9">
        <f>SUMPRODUCT(POWER((INDEX($L$2:$L$101,AC98+1):$L$101)-($L$2:INDEX($L$2:$L$101,100 - AC98)),2))/(2*(100 - AC98))</f>
        <v>2.4897764683299695</v>
      </c>
      <c r="AE98" s="9">
        <f>POWER(SUMPRODUCT(SQRT(ABS((INDEX($L$2:$L$101,AC98+1):$L$101)-($L$2:INDEX($L$2:$L$101,100-AC98)))))/(100-AC98),4)/(2*(0.457+0.494/(100-AC98)+0.045/POWER(100-AC98,2)))</f>
        <v>1.0710824871096949</v>
      </c>
      <c r="AF98" s="9">
        <f t="shared" si="7"/>
        <v>0.51022353167003054</v>
      </c>
      <c r="AG98" s="9">
        <f t="shared" si="8"/>
        <v>1.9289175128903051</v>
      </c>
    </row>
    <row r="99" spans="1:33" x14ac:dyDescent="0.3">
      <c r="A99" s="9">
        <v>98</v>
      </c>
      <c r="B99" s="9">
        <v>0.11065139915444888</v>
      </c>
      <c r="L99" s="9">
        <f t="shared" si="9"/>
        <v>-5.4935347704816062E-2</v>
      </c>
      <c r="M99" s="9">
        <f t="shared" si="5"/>
        <v>1.9376446689305582E-63</v>
      </c>
      <c r="N99" s="9">
        <f t="shared" si="6"/>
        <v>3</v>
      </c>
      <c r="O99" s="9">
        <v>97</v>
      </c>
      <c r="AC99" s="9">
        <v>97</v>
      </c>
      <c r="AD99" s="9">
        <f>SUMPRODUCT(POWER((INDEX($L$2:$L$101,AC99+1):$L$101)-($L$2:INDEX($L$2:$L$101,100 - AC99)),2))/(2*(100 - AC99))</f>
        <v>3.6562646873603946</v>
      </c>
      <c r="AE99" s="9">
        <f>POWER(SUMPRODUCT(SQRT(ABS((INDEX($L$2:$L$101,AC99+1):$L$101)-($L$2:INDEX($L$2:$L$101,100-AC99)))))/(100-AC99),4)/(2*(0.457+0.494/(100-AC99)+0.045/POWER(100-AC99,2)))</f>
        <v>1.8784526297644846</v>
      </c>
      <c r="AF99" s="9">
        <f t="shared" si="7"/>
        <v>-0.65626468736039456</v>
      </c>
      <c r="AG99" s="9">
        <f t="shared" si="8"/>
        <v>1.1215473702355154</v>
      </c>
    </row>
    <row r="100" spans="1:33" x14ac:dyDescent="0.3">
      <c r="A100" s="9">
        <v>99</v>
      </c>
      <c r="B100" s="9">
        <v>-0.17333036339550745</v>
      </c>
      <c r="L100" s="9">
        <f t="shared" si="9"/>
        <v>-0.304905856064285</v>
      </c>
      <c r="M100" s="9">
        <f t="shared" si="5"/>
        <v>4.3234696528922676E-64</v>
      </c>
      <c r="N100" s="9">
        <f t="shared" si="6"/>
        <v>3</v>
      </c>
      <c r="O100" s="9">
        <v>98</v>
      </c>
      <c r="AC100" s="9">
        <v>98</v>
      </c>
      <c r="AD100" s="9">
        <f>SUMPRODUCT(POWER((INDEX($L$2:$L$101,AC100+1):$L$101)-($L$2:INDEX($L$2:$L$101,100 - AC100)),2))/(2*(100 - AC100))</f>
        <v>2.8105106817382506</v>
      </c>
      <c r="AE100" s="9">
        <f>POWER(SUMPRODUCT(SQRT(ABS((INDEX($L$2:$L$101,AC100+1):$L$101)-($L$2:INDEX($L$2:$L$101,100-AC100)))))/(100-AC100),4)/(2*(0.457+0.494/(100-AC100)+0.045/POWER(100-AC100,2)))</f>
        <v>1.881309338630079</v>
      </c>
      <c r="AF100" s="9">
        <f t="shared" si="7"/>
        <v>0.18948931826174942</v>
      </c>
      <c r="AG100" s="9">
        <f t="shared" si="8"/>
        <v>1.118690661369921</v>
      </c>
    </row>
    <row r="101" spans="1:33" x14ac:dyDescent="0.3">
      <c r="A101" s="9">
        <v>100</v>
      </c>
      <c r="B101" s="9">
        <v>0.62050048654782586</v>
      </c>
      <c r="L101" s="9">
        <f t="shared" si="9"/>
        <v>0.97960908188291318</v>
      </c>
      <c r="M101" s="9">
        <f t="shared" si="5"/>
        <v>9.6469647604672794E-65</v>
      </c>
      <c r="N101" s="9">
        <f t="shared" si="6"/>
        <v>3</v>
      </c>
      <c r="O101" s="9">
        <v>99</v>
      </c>
      <c r="AC101" s="9">
        <v>99</v>
      </c>
      <c r="AD101" s="9">
        <f>SUMPRODUCT(POWER((INDEX($L$2:$L$101,AC101+1):$L$101)-($L$2:INDEX($L$2:$L$101,100 - AC101)),2))/(2*(100 - AC101))</f>
        <v>1.6867023244973254</v>
      </c>
      <c r="AE101" s="9">
        <f>POWER(SUMPRODUCT(SQRT(ABS((INDEX($L$2:$L$101,AC101+1):$L$101)-($L$2:INDEX($L$2:$L$101,100-AC101)))))/(100-AC101),4)/(2*(0.457+0.494/(100-AC101)+0.045/POWER(100-AC101,2)))</f>
        <v>1.6934762294149852</v>
      </c>
      <c r="AF101" s="9">
        <f t="shared" si="7"/>
        <v>1.3132976755026746</v>
      </c>
      <c r="AG101" s="9">
        <f t="shared" si="8"/>
        <v>1.3065237705850148</v>
      </c>
    </row>
  </sheetData>
  <mergeCells count="2">
    <mergeCell ref="Q69:AB89"/>
    <mergeCell ref="C1:G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F783-944C-4E98-83C9-09E841D474BA}">
  <dimension ref="A1:V10"/>
  <sheetViews>
    <sheetView tabSelected="1" workbookViewId="0">
      <selection activeCell="G13" sqref="G13"/>
    </sheetView>
  </sheetViews>
  <sheetFormatPr defaultRowHeight="14.4" x14ac:dyDescent="0.3"/>
  <cols>
    <col min="1" max="1" width="13.6640625" customWidth="1"/>
    <col min="2" max="2" width="6.33203125" customWidth="1"/>
    <col min="3" max="3" width="6" customWidth="1"/>
    <col min="4" max="4" width="6.44140625" customWidth="1"/>
    <col min="5" max="5" width="5.77734375" customWidth="1"/>
    <col min="6" max="6" width="6.21875" customWidth="1"/>
    <col min="7" max="7" width="6.6640625" customWidth="1"/>
    <col min="8" max="8" width="6.33203125" customWidth="1"/>
    <col min="9" max="9" width="6.44140625" customWidth="1"/>
    <col min="10" max="10" width="6.21875" customWidth="1"/>
    <col min="11" max="11" width="6.6640625" customWidth="1"/>
  </cols>
  <sheetData>
    <row r="1" spans="1:22" ht="43.8" customHeight="1" x14ac:dyDescent="0.3">
      <c r="A1" s="14" t="s">
        <v>15</v>
      </c>
      <c r="B1" s="18" t="s">
        <v>16</v>
      </c>
      <c r="C1" s="18" t="s">
        <v>17</v>
      </c>
      <c r="D1" s="18" t="s">
        <v>18</v>
      </c>
      <c r="E1" s="18" t="s">
        <v>19</v>
      </c>
      <c r="F1" s="18" t="s">
        <v>20</v>
      </c>
      <c r="G1" s="18" t="s">
        <v>21</v>
      </c>
      <c r="H1" s="18" t="s">
        <v>22</v>
      </c>
      <c r="I1" s="18" t="s">
        <v>26</v>
      </c>
      <c r="J1" s="18" t="s">
        <v>27</v>
      </c>
      <c r="K1" s="18" t="s">
        <v>28</v>
      </c>
    </row>
    <row r="2" spans="1:22" x14ac:dyDescent="0.3">
      <c r="A2" s="18" t="s">
        <v>23</v>
      </c>
      <c r="B2" s="15">
        <v>2.7933611541166798</v>
      </c>
      <c r="C2" s="9">
        <v>1.0292088527615899</v>
      </c>
      <c r="D2" s="9">
        <v>0.50082990387739201</v>
      </c>
      <c r="E2" s="9">
        <v>0.33090124112518798</v>
      </c>
      <c r="F2" s="9">
        <v>0.24706719381286399</v>
      </c>
      <c r="G2" s="9">
        <v>0.16397710738787599</v>
      </c>
      <c r="H2" s="9">
        <v>0.122708799894636</v>
      </c>
      <c r="I2" s="9">
        <v>9.8035851683055494E-2</v>
      </c>
      <c r="J2" s="9">
        <v>8.1623781054456404E-2</v>
      </c>
      <c r="K2" s="9">
        <v>6.9918743258729696E-2</v>
      </c>
    </row>
    <row r="3" spans="1:22" x14ac:dyDescent="0.3">
      <c r="A3" s="18" t="s">
        <v>24</v>
      </c>
      <c r="B3" s="9">
        <v>3.9055881377029098</v>
      </c>
      <c r="C3" s="9">
        <v>1.3569055330205699</v>
      </c>
      <c r="D3" s="9">
        <v>0.63479424669631102</v>
      </c>
      <c r="E3" s="9">
        <v>0.41390907875751598</v>
      </c>
      <c r="F3" s="9">
        <v>0.30701945953059701</v>
      </c>
      <c r="G3" s="9">
        <v>0.20243723638369801</v>
      </c>
      <c r="H3" s="9">
        <v>0.15099632262118601</v>
      </c>
      <c r="I3" s="9">
        <v>0.120400290551836</v>
      </c>
      <c r="J3" s="9">
        <v>0.100113986935678</v>
      </c>
      <c r="K3" s="9">
        <v>8.5677899481461497E-2</v>
      </c>
    </row>
    <row r="4" spans="1:22" x14ac:dyDescent="0.3">
      <c r="A4" s="18" t="s">
        <v>25</v>
      </c>
      <c r="B4" s="9">
        <v>6.4075397857070904</v>
      </c>
      <c r="C4" s="9">
        <v>1.43588054116493</v>
      </c>
      <c r="D4" s="9">
        <v>0.654818079349761</v>
      </c>
      <c r="E4" s="9">
        <v>0.423073521214961</v>
      </c>
      <c r="F4" s="9">
        <v>0.31238585911414901</v>
      </c>
      <c r="G4" s="9">
        <v>0.20504141827174399</v>
      </c>
      <c r="H4" s="9">
        <v>0.15259358986817101</v>
      </c>
      <c r="I4" s="9">
        <v>0.121509683411406</v>
      </c>
      <c r="J4" s="9">
        <v>0.10094575315403399</v>
      </c>
      <c r="K4" s="9">
        <v>8.6334423830898302E-2</v>
      </c>
    </row>
    <row r="6" spans="1:22" ht="43.2" customHeight="1" x14ac:dyDescent="0.3">
      <c r="A6" s="14" t="s">
        <v>29</v>
      </c>
      <c r="B6" s="18" t="s">
        <v>16</v>
      </c>
      <c r="C6" s="18" t="s">
        <v>17</v>
      </c>
      <c r="D6" s="18" t="s">
        <v>18</v>
      </c>
      <c r="E6" s="18" t="s">
        <v>19</v>
      </c>
      <c r="F6" s="18" t="s">
        <v>20</v>
      </c>
      <c r="G6" s="18" t="s">
        <v>21</v>
      </c>
      <c r="H6" s="18" t="s">
        <v>22</v>
      </c>
      <c r="I6" s="18" t="s">
        <v>26</v>
      </c>
      <c r="J6" s="18" t="s">
        <v>27</v>
      </c>
      <c r="K6" s="18" t="s">
        <v>28</v>
      </c>
    </row>
    <row r="7" spans="1:22" ht="17.399999999999999" customHeight="1" x14ac:dyDescent="0.3">
      <c r="A7" s="14" t="s">
        <v>23</v>
      </c>
      <c r="B7" s="16">
        <v>1.9490758453547199</v>
      </c>
      <c r="C7" s="17">
        <v>0.84609486606817996</v>
      </c>
      <c r="D7" s="17">
        <v>0.43178967471391</v>
      </c>
      <c r="E7" s="17">
        <v>0.28965234002983897</v>
      </c>
      <c r="F7" s="17">
        <v>0.21789133807696601</v>
      </c>
      <c r="G7" s="17">
        <v>0.145686857045319</v>
      </c>
      <c r="H7" s="17">
        <v>0.109422449129827</v>
      </c>
      <c r="I7" s="17">
        <v>8.7612850036317802E-2</v>
      </c>
      <c r="J7" s="17">
        <v>7.3052101457275601E-2</v>
      </c>
      <c r="K7" s="17">
        <v>6.2641340609385601E-2</v>
      </c>
      <c r="L7" s="7"/>
      <c r="V7" s="7"/>
    </row>
    <row r="8" spans="1:22" x14ac:dyDescent="0.3">
      <c r="A8" s="18" t="s">
        <v>24</v>
      </c>
      <c r="B8" s="17">
        <v>2.3650225688537598</v>
      </c>
      <c r="C8" s="9">
        <v>1.1004944685471401</v>
      </c>
      <c r="D8" s="9">
        <v>0.54567700449913203</v>
      </c>
      <c r="E8" s="9">
        <v>0.36185886466468797</v>
      </c>
      <c r="F8" s="9">
        <v>0.270577093298424</v>
      </c>
      <c r="G8" s="9">
        <v>0.179803067963833</v>
      </c>
      <c r="H8" s="9">
        <v>0.13462461411766799</v>
      </c>
      <c r="I8" s="9">
        <v>0.107588097268166</v>
      </c>
      <c r="J8" s="9">
        <v>8.9593977543250297E-2</v>
      </c>
      <c r="K8" s="9">
        <v>7.6756089447436199E-2</v>
      </c>
    </row>
    <row r="9" spans="1:22" x14ac:dyDescent="0.3">
      <c r="A9" s="18" t="s">
        <v>25</v>
      </c>
      <c r="B9" s="17">
        <v>3.0719383736196901</v>
      </c>
      <c r="C9" s="9">
        <v>1.1512661635404799</v>
      </c>
      <c r="D9" s="9">
        <v>0.56165843419270001</v>
      </c>
      <c r="E9" s="9">
        <v>0.369539337906022</v>
      </c>
      <c r="F9" s="9">
        <v>0.27517308849240801</v>
      </c>
      <c r="G9" s="9">
        <v>0.18207834349448301</v>
      </c>
      <c r="H9" s="9">
        <v>0.13603314081294801</v>
      </c>
      <c r="I9" s="9">
        <v>0.108571579376198</v>
      </c>
      <c r="J9" s="9">
        <v>9.0333836273520804E-2</v>
      </c>
      <c r="K9" s="9">
        <v>7.7341429938208098E-2</v>
      </c>
    </row>
    <row r="10" spans="1:22" ht="13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lab4</vt:lpstr>
      <vt:lpstr>Результаты дисперсии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Кручелетти Джузеппе</dc:creator>
  <cp:lastModifiedBy>feel it break</cp:lastModifiedBy>
  <dcterms:created xsi:type="dcterms:W3CDTF">2023-05-18T20:19:37Z</dcterms:created>
  <dcterms:modified xsi:type="dcterms:W3CDTF">2023-05-20T18:34:19Z</dcterms:modified>
</cp:coreProperties>
</file>