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studies\Для кодинга\mmda\data-analysis\lab4\"/>
    </mc:Choice>
  </mc:AlternateContent>
  <xr:revisionPtr revIDLastSave="0" documentId="13_ncr:1_{7F6C7FEB-BE78-426E-8C5D-8C461DE9D0B2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lab4" sheetId="1" r:id="rId1"/>
    <sheet name="Женины данные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N3" i="1" s="1"/>
  <c r="K2" i="1"/>
  <c r="J2" i="1"/>
  <c r="L2" i="1" s="1"/>
  <c r="N50" i="1" l="1"/>
  <c r="N97" i="1"/>
  <c r="N89" i="1"/>
  <c r="N81" i="1"/>
  <c r="N73" i="1"/>
  <c r="N65" i="1"/>
  <c r="N57" i="1"/>
  <c r="N49" i="1"/>
  <c r="N41" i="1"/>
  <c r="N33" i="1"/>
  <c r="N25" i="1"/>
  <c r="N17" i="1"/>
  <c r="N9" i="1"/>
  <c r="N42" i="1"/>
  <c r="N96" i="1"/>
  <c r="N88" i="1"/>
  <c r="N80" i="1"/>
  <c r="N72" i="1"/>
  <c r="N64" i="1"/>
  <c r="N56" i="1"/>
  <c r="N48" i="1"/>
  <c r="N40" i="1"/>
  <c r="N32" i="1"/>
  <c r="N24" i="1"/>
  <c r="N16" i="1"/>
  <c r="N8" i="1"/>
  <c r="N74" i="1"/>
  <c r="N26" i="1"/>
  <c r="N95" i="1"/>
  <c r="N87" i="1"/>
  <c r="N79" i="1"/>
  <c r="N71" i="1"/>
  <c r="N63" i="1"/>
  <c r="N55" i="1"/>
  <c r="N47" i="1"/>
  <c r="N39" i="1"/>
  <c r="N31" i="1"/>
  <c r="N23" i="1"/>
  <c r="N15" i="1"/>
  <c r="N7" i="1"/>
  <c r="N90" i="1"/>
  <c r="N34" i="1"/>
  <c r="N2" i="1"/>
  <c r="N94" i="1"/>
  <c r="N86" i="1"/>
  <c r="N78" i="1"/>
  <c r="N70" i="1"/>
  <c r="N62" i="1"/>
  <c r="N54" i="1"/>
  <c r="N46" i="1"/>
  <c r="N38" i="1"/>
  <c r="N30" i="1"/>
  <c r="N22" i="1"/>
  <c r="N14" i="1"/>
  <c r="N6" i="1"/>
  <c r="N82" i="1"/>
  <c r="N18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66" i="1"/>
  <c r="N10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98" i="1"/>
  <c r="N58" i="1"/>
  <c r="N99" i="1"/>
  <c r="N91" i="1"/>
  <c r="N83" i="1"/>
  <c r="N75" i="1"/>
  <c r="N67" i="1"/>
  <c r="N59" i="1"/>
  <c r="N51" i="1"/>
  <c r="N43" i="1"/>
  <c r="N35" i="1"/>
  <c r="N27" i="1"/>
  <c r="N19" i="1"/>
  <c r="N11" i="1"/>
  <c r="L3" i="1"/>
  <c r="L4" i="1" l="1"/>
  <c r="L5" i="1" l="1"/>
  <c r="L6" i="1" l="1"/>
  <c r="L7" i="1" l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4" i="1" l="1"/>
  <c r="L75" i="1" l="1"/>
  <c r="L76" i="1" l="1"/>
  <c r="L77" i="1" l="1"/>
  <c r="L78" i="1" l="1"/>
  <c r="L79" i="1" l="1"/>
  <c r="L80" i="1" l="1"/>
  <c r="L81" i="1" l="1"/>
  <c r="L82" i="1" l="1"/>
  <c r="L83" i="1" l="1"/>
  <c r="L84" i="1" l="1"/>
  <c r="L85" i="1" l="1"/>
  <c r="L86" i="1" l="1"/>
  <c r="L87" i="1" l="1"/>
  <c r="L88" i="1" l="1"/>
  <c r="L89" i="1" l="1"/>
  <c r="L90" i="1" l="1"/>
  <c r="L91" i="1" l="1"/>
  <c r="L92" i="1" l="1"/>
  <c r="L93" i="1" l="1"/>
  <c r="L94" i="1" l="1"/>
  <c r="L95" i="1" l="1"/>
  <c r="L96" i="1" l="1"/>
  <c r="L97" i="1" l="1"/>
  <c r="L98" i="1" l="1"/>
  <c r="L99" i="1" l="1"/>
  <c r="L100" i="1" l="1"/>
  <c r="AE3" i="1" l="1"/>
  <c r="L101" i="1"/>
  <c r="AD42" i="1" s="1"/>
  <c r="AE9" i="1"/>
  <c r="AG9" i="1" s="1"/>
  <c r="AE84" i="1"/>
  <c r="AG84" i="1" s="1"/>
  <c r="AE23" i="1"/>
  <c r="AG23" i="1" s="1"/>
  <c r="AE35" i="1"/>
  <c r="AG35" i="1" s="1"/>
  <c r="AE66" i="1"/>
  <c r="AG66" i="1" s="1"/>
  <c r="AE33" i="1"/>
  <c r="AG33" i="1" s="1"/>
  <c r="AE70" i="1"/>
  <c r="AG70" i="1" s="1"/>
  <c r="AE92" i="1"/>
  <c r="AG92" i="1" s="1"/>
  <c r="AE11" i="1"/>
  <c r="AG11" i="1" s="1"/>
  <c r="AE60" i="1"/>
  <c r="AG60" i="1" s="1"/>
  <c r="AE41" i="1"/>
  <c r="AG41" i="1" s="1"/>
  <c r="AE17" i="1"/>
  <c r="AG17" i="1" s="1"/>
  <c r="AE74" i="1"/>
  <c r="AG74" i="1" s="1"/>
  <c r="AE64" i="1"/>
  <c r="AG64" i="1" s="1"/>
  <c r="AE37" i="1"/>
  <c r="AG37" i="1" s="1"/>
  <c r="AE72" i="1" l="1"/>
  <c r="AG72" i="1" s="1"/>
  <c r="AE56" i="1"/>
  <c r="AG56" i="1" s="1"/>
  <c r="AE39" i="1"/>
  <c r="AG39" i="1" s="1"/>
  <c r="AE80" i="1"/>
  <c r="AG80" i="1" s="1"/>
  <c r="AE52" i="1"/>
  <c r="AG52" i="1" s="1"/>
  <c r="AE90" i="1"/>
  <c r="AG90" i="1" s="1"/>
  <c r="AD99" i="1"/>
  <c r="AE19" i="1"/>
  <c r="AG19" i="1" s="1"/>
  <c r="AE7" i="1"/>
  <c r="AG7" i="1" s="1"/>
  <c r="AD26" i="1"/>
  <c r="AF26" i="1" s="1"/>
  <c r="AE15" i="1"/>
  <c r="AG15" i="1" s="1"/>
  <c r="AE68" i="1"/>
  <c r="AG68" i="1" s="1"/>
  <c r="AE13" i="1"/>
  <c r="AG13" i="1" s="1"/>
  <c r="AE96" i="1"/>
  <c r="AG96" i="1" s="1"/>
  <c r="AE54" i="1"/>
  <c r="AG54" i="1" s="1"/>
  <c r="AD6" i="1"/>
  <c r="AF6" i="1" s="1"/>
  <c r="AE86" i="1"/>
  <c r="AG86" i="1" s="1"/>
  <c r="AE27" i="1"/>
  <c r="AG27" i="1" s="1"/>
  <c r="AE25" i="1"/>
  <c r="AG25" i="1" s="1"/>
  <c r="AE31" i="1"/>
  <c r="AG31" i="1" s="1"/>
  <c r="AD31" i="1"/>
  <c r="AF31" i="1" s="1"/>
  <c r="AE94" i="1"/>
  <c r="AG94" i="1" s="1"/>
  <c r="AE88" i="1"/>
  <c r="AG88" i="1" s="1"/>
  <c r="AE5" i="1"/>
  <c r="AG5" i="1" s="1"/>
  <c r="AE98" i="1"/>
  <c r="AG98" i="1" s="1"/>
  <c r="AE29" i="1"/>
  <c r="AG29" i="1" s="1"/>
  <c r="AD79" i="1"/>
  <c r="AE45" i="1"/>
  <c r="AG45" i="1" s="1"/>
  <c r="AG3" i="1"/>
  <c r="AD30" i="1"/>
  <c r="AF30" i="1" s="1"/>
  <c r="AE58" i="1"/>
  <c r="AG58" i="1" s="1"/>
  <c r="AE76" i="1"/>
  <c r="AG76" i="1" s="1"/>
  <c r="AE78" i="1"/>
  <c r="AG78" i="1" s="1"/>
  <c r="AE21" i="1"/>
  <c r="AG21" i="1" s="1"/>
  <c r="AE62" i="1"/>
  <c r="AG62" i="1" s="1"/>
  <c r="AE50" i="1"/>
  <c r="AG50" i="1" s="1"/>
  <c r="AE82" i="1"/>
  <c r="AG82" i="1" s="1"/>
  <c r="AE100" i="1"/>
  <c r="AG100" i="1" s="1"/>
  <c r="AD83" i="1"/>
  <c r="AE43" i="1"/>
  <c r="AG43" i="1" s="1"/>
  <c r="AD54" i="1"/>
  <c r="AF54" i="1" s="1"/>
  <c r="AD41" i="1"/>
  <c r="AF41" i="1" s="1"/>
  <c r="AD76" i="1"/>
  <c r="AF76" i="1" s="1"/>
  <c r="AD63" i="1"/>
  <c r="AD18" i="1"/>
  <c r="AD75" i="1"/>
  <c r="AF75" i="1" s="1"/>
  <c r="AD43" i="1"/>
  <c r="AF43" i="1" s="1"/>
  <c r="AD88" i="1"/>
  <c r="AF88" i="1" s="1"/>
  <c r="AD56" i="1"/>
  <c r="AF56" i="1" s="1"/>
  <c r="AD28" i="1"/>
  <c r="AF28" i="1" s="1"/>
  <c r="AD59" i="1"/>
  <c r="AD51" i="1"/>
  <c r="AD7" i="1"/>
  <c r="AF7" i="1" s="1"/>
  <c r="AD93" i="1"/>
  <c r="AF93" i="1" s="1"/>
  <c r="AD64" i="1"/>
  <c r="AF64" i="1" s="1"/>
  <c r="AD71" i="1"/>
  <c r="AF71" i="1" s="1"/>
  <c r="AD5" i="1"/>
  <c r="AF5" i="1" s="1"/>
  <c r="AD20" i="1"/>
  <c r="AF20" i="1" s="1"/>
  <c r="AD4" i="1"/>
  <c r="AD60" i="1"/>
  <c r="AF60" i="1" s="1"/>
  <c r="AD55" i="1"/>
  <c r="AF55" i="1" s="1"/>
  <c r="AD46" i="1"/>
  <c r="AF46" i="1" s="1"/>
  <c r="AD37" i="1"/>
  <c r="AF37" i="1" s="1"/>
  <c r="AD52" i="1"/>
  <c r="AF52" i="1" s="1"/>
  <c r="AD3" i="1"/>
  <c r="AF3" i="1" s="1"/>
  <c r="AD97" i="1"/>
  <c r="AF97" i="1" s="1"/>
  <c r="AD25" i="1"/>
  <c r="AF25" i="1" s="1"/>
  <c r="AD101" i="1"/>
  <c r="AE2" i="1"/>
  <c r="AG2" i="1" s="1"/>
  <c r="AD98" i="1"/>
  <c r="AF98" i="1" s="1"/>
  <c r="AD80" i="1"/>
  <c r="AF80" i="1" s="1"/>
  <c r="AD87" i="1"/>
  <c r="AF87" i="1" s="1"/>
  <c r="AD24" i="1"/>
  <c r="AF24" i="1" s="1"/>
  <c r="AD66" i="1"/>
  <c r="AF66" i="1" s="1"/>
  <c r="AD15" i="1"/>
  <c r="AF15" i="1" s="1"/>
  <c r="AD70" i="1"/>
  <c r="AF70" i="1" s="1"/>
  <c r="AD96" i="1"/>
  <c r="AF96" i="1" s="1"/>
  <c r="AD61" i="1"/>
  <c r="AF61" i="1" s="1"/>
  <c r="AD82" i="1"/>
  <c r="AF82" i="1" s="1"/>
  <c r="AD10" i="1"/>
  <c r="AF10" i="1" s="1"/>
  <c r="AD100" i="1"/>
  <c r="AF100" i="1" s="1"/>
  <c r="AD36" i="1"/>
  <c r="AF36" i="1" s="1"/>
  <c r="AD8" i="1"/>
  <c r="AF8" i="1" s="1"/>
  <c r="AD58" i="1"/>
  <c r="AF58" i="1" s="1"/>
  <c r="AD57" i="1"/>
  <c r="AF57" i="1" s="1"/>
  <c r="AD33" i="1"/>
  <c r="AF33" i="1" s="1"/>
  <c r="AD32" i="1"/>
  <c r="AD21" i="1"/>
  <c r="AF21" i="1" s="1"/>
  <c r="AD91" i="1"/>
  <c r="AF91" i="1" s="1"/>
  <c r="AD72" i="1"/>
  <c r="AF72" i="1" s="1"/>
  <c r="AE48" i="1"/>
  <c r="AG48" i="1" s="1"/>
  <c r="AD85" i="1"/>
  <c r="AD84" i="1"/>
  <c r="AF84" i="1" s="1"/>
  <c r="AD62" i="1"/>
  <c r="AF62" i="1" s="1"/>
  <c r="AD95" i="1"/>
  <c r="AF95" i="1" s="1"/>
  <c r="AD23" i="1"/>
  <c r="AF23" i="1" s="1"/>
  <c r="AD65" i="1"/>
  <c r="AF65" i="1" s="1"/>
  <c r="AD44" i="1"/>
  <c r="AF44" i="1" s="1"/>
  <c r="AD13" i="1"/>
  <c r="AF13" i="1" s="1"/>
  <c r="AD81" i="1"/>
  <c r="AD19" i="1"/>
  <c r="AF19" i="1" s="1"/>
  <c r="AD39" i="1"/>
  <c r="AF39" i="1" s="1"/>
  <c r="AD47" i="1"/>
  <c r="AF47" i="1" s="1"/>
  <c r="AD29" i="1"/>
  <c r="AF29" i="1" s="1"/>
  <c r="AD35" i="1"/>
  <c r="AF35" i="1" s="1"/>
  <c r="AD11" i="1"/>
  <c r="AF11" i="1" s="1"/>
  <c r="AD38" i="1"/>
  <c r="AF38" i="1" s="1"/>
  <c r="AD90" i="1"/>
  <c r="AF90" i="1" s="1"/>
  <c r="AD53" i="1"/>
  <c r="AF53" i="1" s="1"/>
  <c r="AD12" i="1"/>
  <c r="AF12" i="1" s="1"/>
  <c r="AD78" i="1"/>
  <c r="AF78" i="1" s="1"/>
  <c r="AD74" i="1"/>
  <c r="AF74" i="1" s="1"/>
  <c r="AD34" i="1"/>
  <c r="AF34" i="1" s="1"/>
  <c r="AD77" i="1"/>
  <c r="AF77" i="1" s="1"/>
  <c r="AD16" i="1"/>
  <c r="AF16" i="1" s="1"/>
  <c r="AD40" i="1"/>
  <c r="AD49" i="1"/>
  <c r="AF49" i="1" s="1"/>
  <c r="AD67" i="1"/>
  <c r="AF67" i="1" s="1"/>
  <c r="AD89" i="1"/>
  <c r="AF89" i="1" s="1"/>
  <c r="AD45" i="1"/>
  <c r="AF45" i="1" s="1"/>
  <c r="AD27" i="1"/>
  <c r="AF27" i="1" s="1"/>
  <c r="AD92" i="1"/>
  <c r="AF92" i="1" s="1"/>
  <c r="AD86" i="1"/>
  <c r="AF86" i="1" s="1"/>
  <c r="AD48" i="1"/>
  <c r="AF48" i="1" s="1"/>
  <c r="AD50" i="1"/>
  <c r="AF50" i="1" s="1"/>
  <c r="AD69" i="1"/>
  <c r="AF69" i="1" s="1"/>
  <c r="AD73" i="1"/>
  <c r="AF73" i="1" s="1"/>
  <c r="AD9" i="1"/>
  <c r="AF9" i="1" s="1"/>
  <c r="AD17" i="1"/>
  <c r="AF17" i="1" s="1"/>
  <c r="AD14" i="1"/>
  <c r="AF14" i="1" s="1"/>
  <c r="AD94" i="1"/>
  <c r="AF94" i="1" s="1"/>
  <c r="AD68" i="1"/>
  <c r="AF68" i="1" s="1"/>
  <c r="AD22" i="1"/>
  <c r="AF22" i="1" s="1"/>
  <c r="AE101" i="1"/>
  <c r="AG101" i="1" s="1"/>
  <c r="AF101" i="1"/>
  <c r="AD2" i="1"/>
  <c r="AF2" i="1" s="1"/>
  <c r="AF51" i="1"/>
  <c r="AE36" i="1"/>
  <c r="AG36" i="1" s="1"/>
  <c r="AE40" i="1"/>
  <c r="AG40" i="1" s="1"/>
  <c r="AF40" i="1"/>
  <c r="AE51" i="1"/>
  <c r="AG51" i="1" s="1"/>
  <c r="AE59" i="1"/>
  <c r="AG59" i="1" s="1"/>
  <c r="AE32" i="1"/>
  <c r="AG32" i="1" s="1"/>
  <c r="AE71" i="1"/>
  <c r="AG71" i="1" s="1"/>
  <c r="AE77" i="1"/>
  <c r="AG77" i="1" s="1"/>
  <c r="AF42" i="1"/>
  <c r="AF99" i="1"/>
  <c r="AE73" i="1"/>
  <c r="AG73" i="1" s="1"/>
  <c r="AE87" i="1"/>
  <c r="AG87" i="1" s="1"/>
  <c r="AF59" i="1"/>
  <c r="AE61" i="1"/>
  <c r="AG61" i="1" s="1"/>
  <c r="AF81" i="1"/>
  <c r="AE99" i="1"/>
  <c r="AG99" i="1" s="1"/>
  <c r="AE79" i="1"/>
  <c r="AG79" i="1" s="1"/>
  <c r="AE69" i="1"/>
  <c r="AG69" i="1" s="1"/>
  <c r="AF79" i="1"/>
  <c r="AE28" i="1"/>
  <c r="AG28" i="1" s="1"/>
  <c r="AE85" i="1"/>
  <c r="AG85" i="1" s="1"/>
  <c r="AF63" i="1"/>
  <c r="AE83" i="1"/>
  <c r="AG83" i="1" s="1"/>
  <c r="AE65" i="1"/>
  <c r="AG65" i="1" s="1"/>
  <c r="AF4" i="1"/>
  <c r="AE8" i="1"/>
  <c r="AG8" i="1" s="1"/>
  <c r="AE97" i="1"/>
  <c r="AG97" i="1" s="1"/>
  <c r="AF18" i="1"/>
  <c r="AE53" i="1"/>
  <c r="AG53" i="1" s="1"/>
  <c r="AE44" i="1"/>
  <c r="AG44" i="1" s="1"/>
  <c r="AE42" i="1"/>
  <c r="AG42" i="1" s="1"/>
  <c r="AE24" i="1"/>
  <c r="AG24" i="1" s="1"/>
  <c r="AE4" i="1"/>
  <c r="AG4" i="1" s="1"/>
  <c r="AE34" i="1"/>
  <c r="AG34" i="1" s="1"/>
  <c r="AE57" i="1"/>
  <c r="AG57" i="1" s="1"/>
  <c r="AE91" i="1"/>
  <c r="AG91" i="1" s="1"/>
  <c r="AE16" i="1"/>
  <c r="AG16" i="1" s="1"/>
  <c r="AE22" i="1"/>
  <c r="AG22" i="1" s="1"/>
  <c r="AE93" i="1"/>
  <c r="AG93" i="1" s="1"/>
  <c r="AE47" i="1"/>
  <c r="AG47" i="1" s="1"/>
  <c r="AE12" i="1"/>
  <c r="AG12" i="1" s="1"/>
  <c r="AE20" i="1"/>
  <c r="AG20" i="1" s="1"/>
  <c r="AE30" i="1"/>
  <c r="AG30" i="1" s="1"/>
  <c r="AE26" i="1"/>
  <c r="AG26" i="1" s="1"/>
  <c r="AE95" i="1"/>
  <c r="AG95" i="1" s="1"/>
  <c r="AE38" i="1"/>
  <c r="AG38" i="1" s="1"/>
  <c r="AE81" i="1"/>
  <c r="AG81" i="1" s="1"/>
  <c r="AE10" i="1"/>
  <c r="AG10" i="1" s="1"/>
  <c r="AE46" i="1"/>
  <c r="AG46" i="1" s="1"/>
  <c r="AE14" i="1"/>
  <c r="AG14" i="1" s="1"/>
  <c r="AE89" i="1"/>
  <c r="AG89" i="1" s="1"/>
  <c r="AF85" i="1"/>
  <c r="AE55" i="1"/>
  <c r="AG55" i="1" s="1"/>
  <c r="AF32" i="1"/>
  <c r="AE75" i="1"/>
  <c r="AG75" i="1" s="1"/>
  <c r="AE63" i="1"/>
  <c r="AG63" i="1" s="1"/>
  <c r="AF83" i="1"/>
  <c r="AE6" i="1"/>
  <c r="AG6" i="1" s="1"/>
  <c r="AE18" i="1"/>
  <c r="AG18" i="1" s="1"/>
  <c r="AE67" i="1"/>
  <c r="AG67" i="1" s="1"/>
  <c r="AE49" i="1"/>
  <c r="AG49" i="1" s="1"/>
</calcChain>
</file>

<file path=xl/sharedStrings.xml><?xml version="1.0" encoding="utf-8"?>
<sst xmlns="http://schemas.openxmlformats.org/spreadsheetml/2006/main" count="15" uniqueCount="15">
  <si>
    <t>Количество наблюдений, n</t>
  </si>
  <si>
    <r>
      <t>Нормальное стандартное распределение, x</t>
    </r>
    <r>
      <rPr>
        <b/>
        <vertAlign val="subscript"/>
        <sz val="11"/>
        <color theme="1"/>
        <rFont val="Calibri"/>
        <family val="2"/>
        <charset val="204"/>
        <scheme val="minor"/>
      </rPr>
      <t>n</t>
    </r>
  </si>
  <si>
    <r>
      <t>a</t>
    </r>
    <r>
      <rPr>
        <b/>
        <vertAlign val="subscript"/>
        <sz val="11"/>
        <color theme="1"/>
        <rFont val="Calibri"/>
        <family val="2"/>
        <charset val="204"/>
        <scheme val="minor"/>
      </rPr>
      <t>0</t>
    </r>
  </si>
  <si>
    <r>
      <t>b</t>
    </r>
    <r>
      <rPr>
        <b/>
        <vertAlign val="subscript"/>
        <sz val="11"/>
        <color theme="1"/>
        <rFont val="Calibri"/>
        <family val="2"/>
        <charset val="204"/>
        <scheme val="minor"/>
      </rPr>
      <t>1</t>
    </r>
  </si>
  <si>
    <t xml:space="preserve">Случайный процесс </t>
  </si>
  <si>
    <t>t</t>
  </si>
  <si>
    <t>h</t>
  </si>
  <si>
    <t>Отклонения для классической оценки</t>
  </si>
  <si>
    <t>Отклонения для робастной оценки</t>
  </si>
  <si>
    <t>Значения ковариационной функции</t>
  </si>
  <si>
    <t>D</t>
  </si>
  <si>
    <t>α</t>
  </si>
  <si>
    <t>Значения семивариограммы</t>
  </si>
  <si>
    <t>Классическая оценка семивариограммы</t>
  </si>
  <si>
    <t>Робастная оценка семивариограммы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</si>
</sst>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Ковариационная функция и семивариограмма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Ковариационная функция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  <a:round/>
              </a:ln>
              <a:effectLst/>
            </c:spPr>
          </c:marker>
          <c:xVal>
            <c:numRef>
              <c:f>'lab4'!$O$2:$O$22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'lab4'!$M$2:$M$22</c:f>
              <c:numCache>
                <c:formatCode>General</c:formatCode>
                <c:ptCount val="21"/>
                <c:pt idx="0">
                  <c:v>3</c:v>
                </c:pt>
                <c:pt idx="1">
                  <c:v>0.66939048044528948</c:v>
                </c:pt>
                <c:pt idx="2">
                  <c:v>0.14936120510359183</c:v>
                </c:pt>
                <c:pt idx="3">
                  <c:v>3.3326989614726917E-2</c:v>
                </c:pt>
                <c:pt idx="4">
                  <c:v>7.4362565299990755E-3</c:v>
                </c:pt>
                <c:pt idx="5">
                  <c:v>1.659253110443501E-3</c:v>
                </c:pt>
                <c:pt idx="6">
                  <c:v>3.7022941226003868E-4</c:v>
                </c:pt>
                <c:pt idx="7">
                  <c:v>8.2609348049241481E-5</c:v>
                </c:pt>
                <c:pt idx="8">
                  <c:v>1.8432637059984629E-5</c:v>
                </c:pt>
                <c:pt idx="9">
                  <c:v>4.1128772591522531E-6</c:v>
                </c:pt>
                <c:pt idx="10">
                  <c:v>9.1770696150547736E-7</c:v>
                </c:pt>
                <c:pt idx="11">
                  <c:v>2.047681012900461E-7</c:v>
                </c:pt>
                <c:pt idx="12">
                  <c:v>4.5689939234137891E-8</c:v>
                </c:pt>
                <c:pt idx="13">
                  <c:v>1.0194803458485213E-8</c:v>
                </c:pt>
                <c:pt idx="14">
                  <c:v>2.274768128373572E-9</c:v>
                </c:pt>
                <c:pt idx="15">
                  <c:v>5.0756937678453913E-10</c:v>
                </c:pt>
                <c:pt idx="16">
                  <c:v>1.1325403632837293E-10</c:v>
                </c:pt>
                <c:pt idx="17">
                  <c:v>2.527039126340594E-11</c:v>
                </c:pt>
                <c:pt idx="18">
                  <c:v>5.6385864496172497E-12</c:v>
                </c:pt>
                <c:pt idx="19">
                  <c:v>1.2581386975138634E-12</c:v>
                </c:pt>
                <c:pt idx="20">
                  <c:v>2.8072868906520526E-13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1E-4AE5-84CA-3A1B73143930}"/>
            </c:ext>
          </c:extLst>
        </c:ser>
        <c:ser>
          <c:idx val="1"/>
          <c:order val="1"/>
          <c:tx>
            <c:v>Семивариограмма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noFill/>
                <a:round/>
              </a:ln>
              <a:effectLst/>
            </c:spPr>
          </c:marker>
          <c:xVal>
            <c:numRef>
              <c:f>'lab4'!$O$2:$O$22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'lab4'!$N$2:$N$22</c:f>
              <c:numCache>
                <c:formatCode>General</c:formatCode>
                <c:ptCount val="21"/>
                <c:pt idx="0">
                  <c:v>0</c:v>
                </c:pt>
                <c:pt idx="1">
                  <c:v>2.3306095195547103</c:v>
                </c:pt>
                <c:pt idx="2">
                  <c:v>2.8506387948964083</c:v>
                </c:pt>
                <c:pt idx="3">
                  <c:v>2.9666730103852732</c:v>
                </c:pt>
                <c:pt idx="4">
                  <c:v>2.9925637434700008</c:v>
                </c:pt>
                <c:pt idx="5">
                  <c:v>2.9983407468895567</c:v>
                </c:pt>
                <c:pt idx="6">
                  <c:v>2.9996297705877399</c:v>
                </c:pt>
                <c:pt idx="7">
                  <c:v>2.9999173906519507</c:v>
                </c:pt>
                <c:pt idx="8">
                  <c:v>2.9999815673629402</c:v>
                </c:pt>
                <c:pt idx="9">
                  <c:v>2.9999958871227408</c:v>
                </c:pt>
                <c:pt idx="10">
                  <c:v>2.9999990822930385</c:v>
                </c:pt>
                <c:pt idx="11">
                  <c:v>2.9999997952318989</c:v>
                </c:pt>
                <c:pt idx="12">
                  <c:v>2.9999999543100606</c:v>
                </c:pt>
                <c:pt idx="13">
                  <c:v>2.9999999898051963</c:v>
                </c:pt>
                <c:pt idx="14">
                  <c:v>2.9999999977252321</c:v>
                </c:pt>
                <c:pt idx="15">
                  <c:v>2.9999999994924305</c:v>
                </c:pt>
                <c:pt idx="16">
                  <c:v>2.9999999998867461</c:v>
                </c:pt>
                <c:pt idx="17">
                  <c:v>2.9999999999747295</c:v>
                </c:pt>
                <c:pt idx="18">
                  <c:v>2.9999999999943614</c:v>
                </c:pt>
                <c:pt idx="19">
                  <c:v>2.9999999999987419</c:v>
                </c:pt>
                <c:pt idx="20">
                  <c:v>2.9999999999997193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1E-4AE5-84CA-3A1B73143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95632"/>
        <c:axId val="1767691056"/>
      </c:scatterChart>
      <c:valAx>
        <c:axId val="1767695632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91056"/>
        <c:crosses val="autoZero"/>
        <c:crossBetween val="midCat"/>
      </c:valAx>
      <c:valAx>
        <c:axId val="17676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9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Оценки</a:t>
            </a:r>
            <a:r>
              <a:rPr lang="ru-RU" sz="1600" b="1" baseline="0"/>
              <a:t> семивариограммы</a:t>
            </a:r>
            <a:endParaRPr lang="ru-RU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622916155626601E-2"/>
          <c:y val="0.11856032257752173"/>
          <c:w val="0.90467151144067393"/>
          <c:h val="0.67965491157764524"/>
        </c:manualLayout>
      </c:layout>
      <c:scatterChart>
        <c:scatterStyle val="smoothMarker"/>
        <c:varyColors val="0"/>
        <c:ser>
          <c:idx val="0"/>
          <c:order val="0"/>
          <c:tx>
            <c:v>Классическая оценка семивариограммы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'lab4'!$AC$2:$AC$101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'lab4'!$AD$2:$AD$101</c:f>
              <c:numCache>
                <c:formatCode>General</c:formatCode>
                <c:ptCount val="100"/>
                <c:pt idx="0">
                  <c:v>0</c:v>
                </c:pt>
                <c:pt idx="1">
                  <c:v>1.9695603035084546</c:v>
                </c:pt>
                <c:pt idx="2">
                  <c:v>2.9581510234158266</c:v>
                </c:pt>
                <c:pt idx="3">
                  <c:v>3.1564765199609921</c:v>
                </c:pt>
                <c:pt idx="4">
                  <c:v>3.1740731707524925</c:v>
                </c:pt>
                <c:pt idx="5">
                  <c:v>2.8668476053870049</c:v>
                </c:pt>
                <c:pt idx="6">
                  <c:v>2.5911201255266216</c:v>
                </c:pt>
                <c:pt idx="7">
                  <c:v>2.7667660062646635</c:v>
                </c:pt>
                <c:pt idx="8">
                  <c:v>3.1417591403977094</c:v>
                </c:pt>
                <c:pt idx="9">
                  <c:v>3.2226437702694111</c:v>
                </c:pt>
                <c:pt idx="10">
                  <c:v>3.437285175708094</c:v>
                </c:pt>
                <c:pt idx="11">
                  <c:v>3.3460662513994968</c:v>
                </c:pt>
                <c:pt idx="12">
                  <c:v>2.7312769841910032</c:v>
                </c:pt>
                <c:pt idx="13">
                  <c:v>2.6285245095916991</c:v>
                </c:pt>
                <c:pt idx="14">
                  <c:v>2.3339261978977661</c:v>
                </c:pt>
                <c:pt idx="15">
                  <c:v>2.9912537776480468</c:v>
                </c:pt>
                <c:pt idx="16">
                  <c:v>3.7232990109900546</c:v>
                </c:pt>
                <c:pt idx="17">
                  <c:v>3.7767061100321069</c:v>
                </c:pt>
                <c:pt idx="18">
                  <c:v>3.1006459237330937</c:v>
                </c:pt>
                <c:pt idx="19">
                  <c:v>2.6558746284827452</c:v>
                </c:pt>
                <c:pt idx="20">
                  <c:v>2.4973523671514206</c:v>
                </c:pt>
                <c:pt idx="21">
                  <c:v>2.6733566650643148</c:v>
                </c:pt>
                <c:pt idx="22">
                  <c:v>2.9473015748321263</c:v>
                </c:pt>
                <c:pt idx="23">
                  <c:v>3.1978613251306727</c:v>
                </c:pt>
                <c:pt idx="24">
                  <c:v>3.0394978010164322</c:v>
                </c:pt>
                <c:pt idx="25">
                  <c:v>2.4967844515554556</c:v>
                </c:pt>
                <c:pt idx="26">
                  <c:v>2.680904208320753</c:v>
                </c:pt>
                <c:pt idx="27">
                  <c:v>2.8370597178764148</c:v>
                </c:pt>
                <c:pt idx="28">
                  <c:v>2.8868602801272387</c:v>
                </c:pt>
                <c:pt idx="29">
                  <c:v>3.246581176867533</c:v>
                </c:pt>
                <c:pt idx="30">
                  <c:v>3.4130715331742985</c:v>
                </c:pt>
                <c:pt idx="31">
                  <c:v>3.1789849843634461</c:v>
                </c:pt>
                <c:pt idx="32">
                  <c:v>3.3290136018563565</c:v>
                </c:pt>
                <c:pt idx="33">
                  <c:v>3.4892683560262001</c:v>
                </c:pt>
                <c:pt idx="34">
                  <c:v>3.098904824274952</c:v>
                </c:pt>
                <c:pt idx="35">
                  <c:v>3.6403883062206472</c:v>
                </c:pt>
                <c:pt idx="36">
                  <c:v>3.5339125968368461</c:v>
                </c:pt>
                <c:pt idx="37">
                  <c:v>3.4800197287687005</c:v>
                </c:pt>
                <c:pt idx="38">
                  <c:v>3.8360454002126652</c:v>
                </c:pt>
                <c:pt idx="39">
                  <c:v>3.0573970136908817</c:v>
                </c:pt>
                <c:pt idx="40">
                  <c:v>2.9443268463167893</c:v>
                </c:pt>
                <c:pt idx="41">
                  <c:v>3.2816240904234437</c:v>
                </c:pt>
                <c:pt idx="42">
                  <c:v>3.4057698141727046</c:v>
                </c:pt>
                <c:pt idx="43">
                  <c:v>2.9309316429970407</c:v>
                </c:pt>
                <c:pt idx="44">
                  <c:v>2.8934742157424269</c:v>
                </c:pt>
                <c:pt idx="45">
                  <c:v>2.9264116140001302</c:v>
                </c:pt>
                <c:pt idx="46">
                  <c:v>3.088591484162563</c:v>
                </c:pt>
                <c:pt idx="47">
                  <c:v>3.2029595126145041</c:v>
                </c:pt>
                <c:pt idx="48">
                  <c:v>2.5323588819134111</c:v>
                </c:pt>
                <c:pt idx="49">
                  <c:v>2.6552973365504391</c:v>
                </c:pt>
                <c:pt idx="50">
                  <c:v>3.010018361332969</c:v>
                </c:pt>
                <c:pt idx="51">
                  <c:v>3.0951899585133749</c:v>
                </c:pt>
                <c:pt idx="52">
                  <c:v>2.888608874440624</c:v>
                </c:pt>
                <c:pt idx="53">
                  <c:v>3.0212771895877459</c:v>
                </c:pt>
                <c:pt idx="54">
                  <c:v>2.2934744420542401</c:v>
                </c:pt>
                <c:pt idx="55">
                  <c:v>2.4079100320981763</c:v>
                </c:pt>
                <c:pt idx="56">
                  <c:v>2.4400591990684388</c:v>
                </c:pt>
                <c:pt idx="57">
                  <c:v>2.403697072648129</c:v>
                </c:pt>
                <c:pt idx="58">
                  <c:v>3.2793379270511736</c:v>
                </c:pt>
                <c:pt idx="59">
                  <c:v>3.4765376086622419</c:v>
                </c:pt>
                <c:pt idx="60">
                  <c:v>4.1022641751748772</c:v>
                </c:pt>
                <c:pt idx="61">
                  <c:v>3.4826803842925891</c:v>
                </c:pt>
                <c:pt idx="62">
                  <c:v>2.7540852672155625</c:v>
                </c:pt>
                <c:pt idx="63">
                  <c:v>2.6811385149802986</c:v>
                </c:pt>
                <c:pt idx="64">
                  <c:v>2.4059011312238665</c:v>
                </c:pt>
                <c:pt idx="65">
                  <c:v>2.6323318824584758</c:v>
                </c:pt>
                <c:pt idx="66">
                  <c:v>2.49608693819714</c:v>
                </c:pt>
                <c:pt idx="67">
                  <c:v>2.1172837510382507</c:v>
                </c:pt>
                <c:pt idx="68">
                  <c:v>1.577102316738475</c:v>
                </c:pt>
                <c:pt idx="69">
                  <c:v>1.6988068812538395</c:v>
                </c:pt>
                <c:pt idx="70">
                  <c:v>2.6899419061952545</c:v>
                </c:pt>
                <c:pt idx="71">
                  <c:v>2.8596733057940145</c:v>
                </c:pt>
                <c:pt idx="72">
                  <c:v>3.4151276803745376</c:v>
                </c:pt>
                <c:pt idx="73">
                  <c:v>2.7367747922083567</c:v>
                </c:pt>
                <c:pt idx="74">
                  <c:v>2.8358543709703121</c:v>
                </c:pt>
                <c:pt idx="75">
                  <c:v>2.438245070806917</c:v>
                </c:pt>
                <c:pt idx="76">
                  <c:v>2.2534450102167849</c:v>
                </c:pt>
                <c:pt idx="77">
                  <c:v>1.8585546055808597</c:v>
                </c:pt>
                <c:pt idx="78">
                  <c:v>1.5356626479016748</c:v>
                </c:pt>
                <c:pt idx="79">
                  <c:v>2.025337261396587</c:v>
                </c:pt>
                <c:pt idx="80">
                  <c:v>2.8855149713640271</c:v>
                </c:pt>
                <c:pt idx="81">
                  <c:v>3.0531594091985936</c:v>
                </c:pt>
                <c:pt idx="82">
                  <c:v>2.8475090908168412</c:v>
                </c:pt>
                <c:pt idx="83">
                  <c:v>2.5602394494525065</c:v>
                </c:pt>
                <c:pt idx="84">
                  <c:v>3.4363032995408984</c:v>
                </c:pt>
                <c:pt idx="85">
                  <c:v>3.9330593099841575</c:v>
                </c:pt>
                <c:pt idx="86">
                  <c:v>4.5344109861940041</c:v>
                </c:pt>
                <c:pt idx="87">
                  <c:v>2.9705195820904646</c:v>
                </c:pt>
                <c:pt idx="88">
                  <c:v>2.4982080917342682</c:v>
                </c:pt>
                <c:pt idx="89">
                  <c:v>3.808413802451919</c:v>
                </c:pt>
                <c:pt idx="90">
                  <c:v>4.3594357937337689</c:v>
                </c:pt>
                <c:pt idx="91">
                  <c:v>2.9051426644107696</c:v>
                </c:pt>
                <c:pt idx="92">
                  <c:v>2.4204347239998385</c:v>
                </c:pt>
                <c:pt idx="93">
                  <c:v>1.5895713495748651</c:v>
                </c:pt>
                <c:pt idx="94">
                  <c:v>5.1705405764651839</c:v>
                </c:pt>
                <c:pt idx="95">
                  <c:v>6.7307191653218892</c:v>
                </c:pt>
                <c:pt idx="96">
                  <c:v>5.4738133886148832</c:v>
                </c:pt>
                <c:pt idx="97">
                  <c:v>2.6124788509493295</c:v>
                </c:pt>
                <c:pt idx="98">
                  <c:v>3.8444585383282623</c:v>
                </c:pt>
                <c:pt idx="99">
                  <c:v>2.3678584725115197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8D-4CA7-B4BE-E337A69C3250}"/>
            </c:ext>
          </c:extLst>
        </c:ser>
        <c:ser>
          <c:idx val="1"/>
          <c:order val="1"/>
          <c:tx>
            <c:v>Робастная оценка семивариограммы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'lab4'!$AC$2:$AC$101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'lab4'!$AE$2:$AE$101</c:f>
              <c:numCache>
                <c:formatCode>General</c:formatCode>
                <c:ptCount val="100"/>
                <c:pt idx="0">
                  <c:v>0</c:v>
                </c:pt>
                <c:pt idx="1">
                  <c:v>2.0375339282226448</c:v>
                </c:pt>
                <c:pt idx="2">
                  <c:v>3.2406112473005622</c:v>
                </c:pt>
                <c:pt idx="3">
                  <c:v>3.5669688835580349</c:v>
                </c:pt>
                <c:pt idx="4">
                  <c:v>3.6574290045474638</c:v>
                </c:pt>
                <c:pt idx="5">
                  <c:v>2.8040703011691268</c:v>
                </c:pt>
                <c:pt idx="6">
                  <c:v>2.5884367346021113</c:v>
                </c:pt>
                <c:pt idx="7">
                  <c:v>2.8321556437201272</c:v>
                </c:pt>
                <c:pt idx="8">
                  <c:v>2.8046383108642368</c:v>
                </c:pt>
                <c:pt idx="9">
                  <c:v>3.2427744196502526</c:v>
                </c:pt>
                <c:pt idx="10">
                  <c:v>3.3548451196549194</c:v>
                </c:pt>
                <c:pt idx="11">
                  <c:v>3.2081937388922195</c:v>
                </c:pt>
                <c:pt idx="12">
                  <c:v>3.0280734954561628</c:v>
                </c:pt>
                <c:pt idx="13">
                  <c:v>2.3805413331366232</c:v>
                </c:pt>
                <c:pt idx="14">
                  <c:v>2.6674404188389942</c:v>
                </c:pt>
                <c:pt idx="15">
                  <c:v>2.7101659847561912</c:v>
                </c:pt>
                <c:pt idx="16">
                  <c:v>4.0703034044873476</c:v>
                </c:pt>
                <c:pt idx="17">
                  <c:v>4.1181447704187146</c:v>
                </c:pt>
                <c:pt idx="18">
                  <c:v>3.3122237527959397</c:v>
                </c:pt>
                <c:pt idx="19">
                  <c:v>2.7769399594766186</c:v>
                </c:pt>
                <c:pt idx="20">
                  <c:v>2.4291497109707429</c:v>
                </c:pt>
                <c:pt idx="21">
                  <c:v>2.4458720800803526</c:v>
                </c:pt>
                <c:pt idx="22">
                  <c:v>3.4543953422370666</c:v>
                </c:pt>
                <c:pt idx="23">
                  <c:v>3.5074286417305207</c:v>
                </c:pt>
                <c:pt idx="24">
                  <c:v>3.2948715747493647</c:v>
                </c:pt>
                <c:pt idx="25">
                  <c:v>2.9392233236002006</c:v>
                </c:pt>
                <c:pt idx="26">
                  <c:v>2.7465423718920441</c:v>
                </c:pt>
                <c:pt idx="27">
                  <c:v>3.4150541615758185</c:v>
                </c:pt>
                <c:pt idx="28">
                  <c:v>3.4222471187323968</c:v>
                </c:pt>
                <c:pt idx="29">
                  <c:v>2.975577915665522</c:v>
                </c:pt>
                <c:pt idx="30">
                  <c:v>3.9397447509962982</c:v>
                </c:pt>
                <c:pt idx="31">
                  <c:v>3.9821962046096275</c:v>
                </c:pt>
                <c:pt idx="32">
                  <c:v>3.8491849347578158</c:v>
                </c:pt>
                <c:pt idx="33">
                  <c:v>3.5062278465382053</c:v>
                </c:pt>
                <c:pt idx="34">
                  <c:v>2.9222518096826033</c:v>
                </c:pt>
                <c:pt idx="35">
                  <c:v>3.7716486251389161</c:v>
                </c:pt>
                <c:pt idx="36">
                  <c:v>3.5091702377056126</c:v>
                </c:pt>
                <c:pt idx="37">
                  <c:v>3.2016122850212954</c:v>
                </c:pt>
                <c:pt idx="38">
                  <c:v>4.5011693484821871</c:v>
                </c:pt>
                <c:pt idx="39">
                  <c:v>3.6497023078904673</c:v>
                </c:pt>
                <c:pt idx="40">
                  <c:v>3.626779458436963</c:v>
                </c:pt>
                <c:pt idx="41">
                  <c:v>3.5824427158067293</c:v>
                </c:pt>
                <c:pt idx="42">
                  <c:v>3.1880126296519844</c:v>
                </c:pt>
                <c:pt idx="43">
                  <c:v>3.2294344630233676</c:v>
                </c:pt>
                <c:pt idx="44">
                  <c:v>3.0764924035541337</c:v>
                </c:pt>
                <c:pt idx="45">
                  <c:v>2.804050130708966</c:v>
                </c:pt>
                <c:pt idx="46">
                  <c:v>3.7135067532652912</c:v>
                </c:pt>
                <c:pt idx="47">
                  <c:v>3.1587845799413659</c:v>
                </c:pt>
                <c:pt idx="48">
                  <c:v>2.7922094468621208</c:v>
                </c:pt>
                <c:pt idx="49">
                  <c:v>3.3582951531613743</c:v>
                </c:pt>
                <c:pt idx="50">
                  <c:v>3.3561422796129845</c:v>
                </c:pt>
                <c:pt idx="51">
                  <c:v>3.874630820758699</c:v>
                </c:pt>
                <c:pt idx="52">
                  <c:v>2.6680227020146412</c:v>
                </c:pt>
                <c:pt idx="53">
                  <c:v>2.8224035746237162</c:v>
                </c:pt>
                <c:pt idx="54">
                  <c:v>2.2239354299503589</c:v>
                </c:pt>
                <c:pt idx="55">
                  <c:v>2.447978763208992</c:v>
                </c:pt>
                <c:pt idx="56">
                  <c:v>2.6993988586211732</c:v>
                </c:pt>
                <c:pt idx="57">
                  <c:v>2.9299778705605517</c:v>
                </c:pt>
                <c:pt idx="58">
                  <c:v>2.8550501589959243</c:v>
                </c:pt>
                <c:pt idx="59">
                  <c:v>3.7328302907451945</c:v>
                </c:pt>
                <c:pt idx="60">
                  <c:v>3.6432883068112178</c:v>
                </c:pt>
                <c:pt idx="61">
                  <c:v>3.8090051505171414</c:v>
                </c:pt>
                <c:pt idx="62">
                  <c:v>2.4360925382397722</c:v>
                </c:pt>
                <c:pt idx="63">
                  <c:v>2.0291377120203276</c:v>
                </c:pt>
                <c:pt idx="64">
                  <c:v>2.6482545950453305</c:v>
                </c:pt>
                <c:pt idx="65">
                  <c:v>2.5207897634550624</c:v>
                </c:pt>
                <c:pt idx="66">
                  <c:v>2.2195271383032438</c:v>
                </c:pt>
                <c:pt idx="67">
                  <c:v>2.0035161917650259</c:v>
                </c:pt>
                <c:pt idx="68">
                  <c:v>1.5467471711485927</c:v>
                </c:pt>
                <c:pt idx="69">
                  <c:v>1.7198218864599251</c:v>
                </c:pt>
                <c:pt idx="70">
                  <c:v>2.8675577156166985</c:v>
                </c:pt>
                <c:pt idx="71">
                  <c:v>2.1642287125046451</c:v>
                </c:pt>
                <c:pt idx="72">
                  <c:v>3.11980845520976</c:v>
                </c:pt>
                <c:pt idx="73">
                  <c:v>2.185883473172308</c:v>
                </c:pt>
                <c:pt idx="74">
                  <c:v>2.3383022685912191</c:v>
                </c:pt>
                <c:pt idx="75">
                  <c:v>2.5792150824089157</c:v>
                </c:pt>
                <c:pt idx="76">
                  <c:v>1.7961998579383385</c:v>
                </c:pt>
                <c:pt idx="77">
                  <c:v>2.1517494356877713</c:v>
                </c:pt>
                <c:pt idx="78">
                  <c:v>1.8216956572499516</c:v>
                </c:pt>
                <c:pt idx="79">
                  <c:v>1.5720213572192847</c:v>
                </c:pt>
                <c:pt idx="80">
                  <c:v>3.0916681560558019</c:v>
                </c:pt>
                <c:pt idx="81">
                  <c:v>3.3255858179350284</c:v>
                </c:pt>
                <c:pt idx="82">
                  <c:v>3.1680678299712541</c:v>
                </c:pt>
                <c:pt idx="83">
                  <c:v>1.738582074703126</c:v>
                </c:pt>
                <c:pt idx="84">
                  <c:v>2.4488538332227114</c:v>
                </c:pt>
                <c:pt idx="85">
                  <c:v>4.1667469951823382</c:v>
                </c:pt>
                <c:pt idx="86">
                  <c:v>4.5138891434357191</c:v>
                </c:pt>
                <c:pt idx="87">
                  <c:v>3.1792650596718679</c:v>
                </c:pt>
                <c:pt idx="88">
                  <c:v>3.3518989335159626</c:v>
                </c:pt>
                <c:pt idx="89">
                  <c:v>2.8814812946060337</c:v>
                </c:pt>
                <c:pt idx="90">
                  <c:v>3.6137717480234466</c:v>
                </c:pt>
                <c:pt idx="91">
                  <c:v>3.5894970434409412</c:v>
                </c:pt>
                <c:pt idx="92">
                  <c:v>2.9703363942940726</c:v>
                </c:pt>
                <c:pt idx="93">
                  <c:v>2.0631699306212612</c:v>
                </c:pt>
                <c:pt idx="94">
                  <c:v>5.1288362116150124</c:v>
                </c:pt>
                <c:pt idx="95">
                  <c:v>4.1181284043469661</c:v>
                </c:pt>
                <c:pt idx="96">
                  <c:v>3.5309119988788642</c:v>
                </c:pt>
                <c:pt idx="97">
                  <c:v>1.78543452954002</c:v>
                </c:pt>
                <c:pt idx="98">
                  <c:v>4.6665996409191388</c:v>
                </c:pt>
                <c:pt idx="99">
                  <c:v>2.3773679442886757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8D-4CA7-B4BE-E337A69C3250}"/>
            </c:ext>
          </c:extLst>
        </c:ser>
        <c:ser>
          <c:idx val="2"/>
          <c:order val="2"/>
          <c:tx>
            <c:v>Семивариограмма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'lab4'!$AC$2:$AC$101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'lab4'!$N$2:$N$101</c:f>
              <c:numCache>
                <c:formatCode>General</c:formatCode>
                <c:ptCount val="100"/>
                <c:pt idx="0">
                  <c:v>0</c:v>
                </c:pt>
                <c:pt idx="1">
                  <c:v>2.3306095195547103</c:v>
                </c:pt>
                <c:pt idx="2">
                  <c:v>2.8506387948964083</c:v>
                </c:pt>
                <c:pt idx="3">
                  <c:v>2.9666730103852732</c:v>
                </c:pt>
                <c:pt idx="4">
                  <c:v>2.9925637434700008</c:v>
                </c:pt>
                <c:pt idx="5">
                  <c:v>2.9983407468895567</c:v>
                </c:pt>
                <c:pt idx="6">
                  <c:v>2.9996297705877399</c:v>
                </c:pt>
                <c:pt idx="7">
                  <c:v>2.9999173906519507</c:v>
                </c:pt>
                <c:pt idx="8">
                  <c:v>2.9999815673629402</c:v>
                </c:pt>
                <c:pt idx="9">
                  <c:v>2.9999958871227408</c:v>
                </c:pt>
                <c:pt idx="10">
                  <c:v>2.9999990822930385</c:v>
                </c:pt>
                <c:pt idx="11">
                  <c:v>2.9999997952318989</c:v>
                </c:pt>
                <c:pt idx="12">
                  <c:v>2.9999999543100606</c:v>
                </c:pt>
                <c:pt idx="13">
                  <c:v>2.9999999898051963</c:v>
                </c:pt>
                <c:pt idx="14">
                  <c:v>2.9999999977252321</c:v>
                </c:pt>
                <c:pt idx="15">
                  <c:v>2.9999999994924305</c:v>
                </c:pt>
                <c:pt idx="16">
                  <c:v>2.9999999998867461</c:v>
                </c:pt>
                <c:pt idx="17">
                  <c:v>2.9999999999747295</c:v>
                </c:pt>
                <c:pt idx="18">
                  <c:v>2.9999999999943614</c:v>
                </c:pt>
                <c:pt idx="19">
                  <c:v>2.9999999999987419</c:v>
                </c:pt>
                <c:pt idx="20">
                  <c:v>2.9999999999997193</c:v>
                </c:pt>
                <c:pt idx="21">
                  <c:v>2.9999999999999374</c:v>
                </c:pt>
                <c:pt idx="22">
                  <c:v>2.9999999999999862</c:v>
                </c:pt>
                <c:pt idx="23">
                  <c:v>2.9999999999999969</c:v>
                </c:pt>
                <c:pt idx="24">
                  <c:v>2.9999999999999991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8D-4CA7-B4BE-E337A69C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984400"/>
        <c:axId val="1844978576"/>
      </c:scatterChart>
      <c:valAx>
        <c:axId val="1844984400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78576"/>
        <c:crosses val="autoZero"/>
        <c:crossBetween val="midCat"/>
      </c:valAx>
      <c:valAx>
        <c:axId val="18449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84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Отклонения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Для классической оценки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'lab4'!$AC$2:$AC$101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'lab4'!$AF$2:$AF$101</c:f>
              <c:numCache>
                <c:formatCode>General</c:formatCode>
                <c:ptCount val="100"/>
                <c:pt idx="0">
                  <c:v>0</c:v>
                </c:pt>
                <c:pt idx="1">
                  <c:v>0.36104921604625573</c:v>
                </c:pt>
                <c:pt idx="2">
                  <c:v>-0.10751222851941833</c:v>
                </c:pt>
                <c:pt idx="3">
                  <c:v>-0.1898035095757189</c:v>
                </c:pt>
                <c:pt idx="4">
                  <c:v>-0.18150942728249175</c:v>
                </c:pt>
                <c:pt idx="5">
                  <c:v>0.13149314150255176</c:v>
                </c:pt>
                <c:pt idx="6">
                  <c:v>0.40850964506111831</c:v>
                </c:pt>
                <c:pt idx="7">
                  <c:v>0.23315138438728722</c:v>
                </c:pt>
                <c:pt idx="8">
                  <c:v>-0.14177757303476923</c:v>
                </c:pt>
                <c:pt idx="9">
                  <c:v>-0.22264788314667028</c:v>
                </c:pt>
                <c:pt idx="10">
                  <c:v>-0.43728609341505553</c:v>
                </c:pt>
                <c:pt idx="11">
                  <c:v>-0.3460664561675979</c:v>
                </c:pt>
                <c:pt idx="12">
                  <c:v>0.26872297011905744</c:v>
                </c:pt>
                <c:pt idx="13">
                  <c:v>0.37147548021349719</c:v>
                </c:pt>
                <c:pt idx="14">
                  <c:v>0.66607379982746595</c:v>
                </c:pt>
                <c:pt idx="15">
                  <c:v>8.7462218443836726E-3</c:v>
                </c:pt>
                <c:pt idx="16">
                  <c:v>-0.72329901110330841</c:v>
                </c:pt>
                <c:pt idx="17">
                  <c:v>-0.77670611005737733</c:v>
                </c:pt>
                <c:pt idx="18">
                  <c:v>-0.10064592373873227</c:v>
                </c:pt>
                <c:pt idx="19">
                  <c:v>0.34412537151599665</c:v>
                </c:pt>
                <c:pt idx="20">
                  <c:v>0.50264763284829872</c:v>
                </c:pt>
                <c:pt idx="21">
                  <c:v>0.32664333493562259</c:v>
                </c:pt>
                <c:pt idx="22">
                  <c:v>5.2698425167859941E-2</c:v>
                </c:pt>
                <c:pt idx="23">
                  <c:v>-0.19786132513067578</c:v>
                </c:pt>
                <c:pt idx="24">
                  <c:v>-3.9497801016433076E-2</c:v>
                </c:pt>
                <c:pt idx="25">
                  <c:v>0.50321554844454441</c:v>
                </c:pt>
                <c:pt idx="26">
                  <c:v>0.31909579167924695</c:v>
                </c:pt>
                <c:pt idx="27">
                  <c:v>0.16294028212358524</c:v>
                </c:pt>
                <c:pt idx="28">
                  <c:v>0.11313971987276128</c:v>
                </c:pt>
                <c:pt idx="29">
                  <c:v>-0.246581176867533</c:v>
                </c:pt>
                <c:pt idx="30">
                  <c:v>-0.41307153317429846</c:v>
                </c:pt>
                <c:pt idx="31">
                  <c:v>-0.17898498436344612</c:v>
                </c:pt>
                <c:pt idx="32">
                  <c:v>-0.32901360185635653</c:v>
                </c:pt>
                <c:pt idx="33">
                  <c:v>-0.48926835602620011</c:v>
                </c:pt>
                <c:pt idx="34">
                  <c:v>-9.8904824274951952E-2</c:v>
                </c:pt>
                <c:pt idx="35">
                  <c:v>-0.64038830622064724</c:v>
                </c:pt>
                <c:pt idx="36">
                  <c:v>-0.53391259683684611</c:v>
                </c:pt>
                <c:pt idx="37">
                  <c:v>-0.48001972876870047</c:v>
                </c:pt>
                <c:pt idx="38">
                  <c:v>-0.83604540021266516</c:v>
                </c:pt>
                <c:pt idx="39">
                  <c:v>-5.7397013690881682E-2</c:v>
                </c:pt>
                <c:pt idx="40">
                  <c:v>5.5673153683210685E-2</c:v>
                </c:pt>
                <c:pt idx="41">
                  <c:v>-0.28162409042344372</c:v>
                </c:pt>
                <c:pt idx="42">
                  <c:v>-0.40576981417270463</c:v>
                </c:pt>
                <c:pt idx="43">
                  <c:v>6.9068357002959324E-2</c:v>
                </c:pt>
                <c:pt idx="44">
                  <c:v>0.10652578425757309</c:v>
                </c:pt>
                <c:pt idx="45">
                  <c:v>7.3588385999869832E-2</c:v>
                </c:pt>
                <c:pt idx="46">
                  <c:v>-8.8591484162563017E-2</c:v>
                </c:pt>
                <c:pt idx="47">
                  <c:v>-0.20295951261450407</c:v>
                </c:pt>
                <c:pt idx="48">
                  <c:v>0.46764111808658892</c:v>
                </c:pt>
                <c:pt idx="49">
                  <c:v>0.34470266344956091</c:v>
                </c:pt>
                <c:pt idx="50">
                  <c:v>-1.0018361332968961E-2</c:v>
                </c:pt>
                <c:pt idx="51">
                  <c:v>-9.5189958513374862E-2</c:v>
                </c:pt>
                <c:pt idx="52">
                  <c:v>0.11139112555937603</c:v>
                </c:pt>
                <c:pt idx="53">
                  <c:v>-2.1277189587745937E-2</c:v>
                </c:pt>
                <c:pt idx="54">
                  <c:v>0.70652555794575989</c:v>
                </c:pt>
                <c:pt idx="55">
                  <c:v>0.59208996790182367</c:v>
                </c:pt>
                <c:pt idx="56">
                  <c:v>0.55994080093156118</c:v>
                </c:pt>
                <c:pt idx="57">
                  <c:v>0.59630292735187096</c:v>
                </c:pt>
                <c:pt idx="58">
                  <c:v>-0.27933792705117355</c:v>
                </c:pt>
                <c:pt idx="59">
                  <c:v>-0.47653760866224193</c:v>
                </c:pt>
                <c:pt idx="60">
                  <c:v>-1.1022641751748772</c:v>
                </c:pt>
                <c:pt idx="61">
                  <c:v>-0.48268038429258908</c:v>
                </c:pt>
                <c:pt idx="62">
                  <c:v>0.24591473278443754</c:v>
                </c:pt>
                <c:pt idx="63">
                  <c:v>0.31886148501970135</c:v>
                </c:pt>
                <c:pt idx="64">
                  <c:v>0.59409886877613349</c:v>
                </c:pt>
                <c:pt idx="65">
                  <c:v>0.36766811754152418</c:v>
                </c:pt>
                <c:pt idx="66">
                  <c:v>0.50391306180286</c:v>
                </c:pt>
                <c:pt idx="67">
                  <c:v>0.88271624896174927</c:v>
                </c:pt>
                <c:pt idx="68">
                  <c:v>1.422897683261525</c:v>
                </c:pt>
                <c:pt idx="69">
                  <c:v>1.3011931187461605</c:v>
                </c:pt>
                <c:pt idx="70">
                  <c:v>0.31005809380474547</c:v>
                </c:pt>
                <c:pt idx="71">
                  <c:v>0.14032669420598554</c:v>
                </c:pt>
                <c:pt idx="72">
                  <c:v>-0.41512768037453762</c:v>
                </c:pt>
                <c:pt idx="73">
                  <c:v>0.26322520779164327</c:v>
                </c:pt>
                <c:pt idx="74">
                  <c:v>0.16414562902968788</c:v>
                </c:pt>
                <c:pt idx="75">
                  <c:v>0.56175492919308301</c:v>
                </c:pt>
                <c:pt idx="76">
                  <c:v>0.74655498978321511</c:v>
                </c:pt>
                <c:pt idx="77">
                  <c:v>1.1414453944191403</c:v>
                </c:pt>
                <c:pt idx="78">
                  <c:v>1.4643373520983252</c:v>
                </c:pt>
                <c:pt idx="79">
                  <c:v>0.97466273860341301</c:v>
                </c:pt>
                <c:pt idx="80">
                  <c:v>0.11448502863597287</c:v>
                </c:pt>
                <c:pt idx="81">
                  <c:v>-5.3159409198593632E-2</c:v>
                </c:pt>
                <c:pt idx="82">
                  <c:v>0.15249090918315877</c:v>
                </c:pt>
                <c:pt idx="83">
                  <c:v>0.43976055054749352</c:v>
                </c:pt>
                <c:pt idx="84">
                  <c:v>-0.43630329954089841</c:v>
                </c:pt>
                <c:pt idx="85">
                  <c:v>-0.93305930998415754</c:v>
                </c:pt>
                <c:pt idx="86">
                  <c:v>-1.5344109861940041</c:v>
                </c:pt>
                <c:pt idx="87">
                  <c:v>2.9480417909535372E-2</c:v>
                </c:pt>
                <c:pt idx="88">
                  <c:v>0.50179190826573183</c:v>
                </c:pt>
                <c:pt idx="89">
                  <c:v>-0.80841380245191896</c:v>
                </c:pt>
                <c:pt idx="90">
                  <c:v>-1.3594357937337689</c:v>
                </c:pt>
                <c:pt idx="91">
                  <c:v>9.4857335589230374E-2</c:v>
                </c:pt>
                <c:pt idx="92">
                  <c:v>0.5795652760001615</c:v>
                </c:pt>
                <c:pt idx="93">
                  <c:v>1.4104286504251349</c:v>
                </c:pt>
                <c:pt idx="94">
                  <c:v>-2.1705405764651839</c:v>
                </c:pt>
                <c:pt idx="95">
                  <c:v>-3.7307191653218892</c:v>
                </c:pt>
                <c:pt idx="96">
                  <c:v>-2.4738133886148832</c:v>
                </c:pt>
                <c:pt idx="97">
                  <c:v>0.38752114905067048</c:v>
                </c:pt>
                <c:pt idx="98">
                  <c:v>-0.84445853832826234</c:v>
                </c:pt>
                <c:pt idx="99">
                  <c:v>0.63214152748848029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7-4054-A41A-7E60EC687A18}"/>
            </c:ext>
          </c:extLst>
        </c:ser>
        <c:ser>
          <c:idx val="1"/>
          <c:order val="1"/>
          <c:tx>
            <c:v>Для робастной оценки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'lab4'!$AC$2:$AC$101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'lab4'!$AG$2:$AG$101</c:f>
              <c:numCache>
                <c:formatCode>General</c:formatCode>
                <c:ptCount val="100"/>
                <c:pt idx="0">
                  <c:v>0</c:v>
                </c:pt>
                <c:pt idx="1">
                  <c:v>0.29307559133206551</c:v>
                </c:pt>
                <c:pt idx="2">
                  <c:v>-0.3899724524041539</c:v>
                </c:pt>
                <c:pt idx="3">
                  <c:v>-0.60029587317276167</c:v>
                </c:pt>
                <c:pt idx="4">
                  <c:v>-0.66486526107746302</c:v>
                </c:pt>
                <c:pt idx="5">
                  <c:v>0.19427044572042984</c:v>
                </c:pt>
                <c:pt idx="6">
                  <c:v>0.41119303598562862</c:v>
                </c:pt>
                <c:pt idx="7">
                  <c:v>0.16776174693182355</c:v>
                </c:pt>
                <c:pt idx="8">
                  <c:v>0.19534325649870343</c:v>
                </c:pt>
                <c:pt idx="9">
                  <c:v>-0.2427785325275118</c:v>
                </c:pt>
                <c:pt idx="10">
                  <c:v>-0.35484603736188092</c:v>
                </c:pt>
                <c:pt idx="11">
                  <c:v>-0.20819394366032062</c:v>
                </c:pt>
                <c:pt idx="12">
                  <c:v>-2.8073541146102166E-2</c:v>
                </c:pt>
                <c:pt idx="13">
                  <c:v>0.61945865666857314</c:v>
                </c:pt>
                <c:pt idx="14">
                  <c:v>0.33255957888623788</c:v>
                </c:pt>
                <c:pt idx="15">
                  <c:v>0.28983401473623926</c:v>
                </c:pt>
                <c:pt idx="16">
                  <c:v>-1.0703034046006015</c:v>
                </c:pt>
                <c:pt idx="17">
                  <c:v>-1.1181447704439851</c:v>
                </c:pt>
                <c:pt idx="18">
                  <c:v>-0.31222375280157832</c:v>
                </c:pt>
                <c:pt idx="19">
                  <c:v>0.22306004052212325</c:v>
                </c:pt>
                <c:pt idx="20">
                  <c:v>0.57085028902897639</c:v>
                </c:pt>
                <c:pt idx="21">
                  <c:v>0.55412791991958477</c:v>
                </c:pt>
                <c:pt idx="22">
                  <c:v>-0.45439534223708034</c:v>
                </c:pt>
                <c:pt idx="23">
                  <c:v>-0.50742864173052382</c:v>
                </c:pt>
                <c:pt idx="24">
                  <c:v>-0.29487157474936554</c:v>
                </c:pt>
                <c:pt idx="25">
                  <c:v>6.0776676399799445E-2</c:v>
                </c:pt>
                <c:pt idx="26">
                  <c:v>0.25345762810795591</c:v>
                </c:pt>
                <c:pt idx="27">
                  <c:v>-0.41505416157581854</c:v>
                </c:pt>
                <c:pt idx="28">
                  <c:v>-0.42224711873239684</c:v>
                </c:pt>
                <c:pt idx="29">
                  <c:v>2.4422084334478011E-2</c:v>
                </c:pt>
                <c:pt idx="30">
                  <c:v>-0.93974475099629817</c:v>
                </c:pt>
                <c:pt idx="31">
                  <c:v>-0.98219620460962753</c:v>
                </c:pt>
                <c:pt idx="32">
                  <c:v>-0.84918493475781576</c:v>
                </c:pt>
                <c:pt idx="33">
                  <c:v>-0.50622784653820529</c:v>
                </c:pt>
                <c:pt idx="34">
                  <c:v>7.7748190317396659E-2</c:v>
                </c:pt>
                <c:pt idx="35">
                  <c:v>-0.77164862513891608</c:v>
                </c:pt>
                <c:pt idx="36">
                  <c:v>-0.50917023770561265</c:v>
                </c:pt>
                <c:pt idx="37">
                  <c:v>-0.20161228502129536</c:v>
                </c:pt>
                <c:pt idx="38">
                  <c:v>-1.5011693484821871</c:v>
                </c:pt>
                <c:pt idx="39">
                  <c:v>-0.64970230789046735</c:v>
                </c:pt>
                <c:pt idx="40">
                  <c:v>-0.62677945843696303</c:v>
                </c:pt>
                <c:pt idx="41">
                  <c:v>-0.58244271580672935</c:v>
                </c:pt>
                <c:pt idx="42">
                  <c:v>-0.1880126296519844</c:v>
                </c:pt>
                <c:pt idx="43">
                  <c:v>-0.22943446302336756</c:v>
                </c:pt>
                <c:pt idx="44">
                  <c:v>-7.649240355413367E-2</c:v>
                </c:pt>
                <c:pt idx="45">
                  <c:v>0.19594986929103397</c:v>
                </c:pt>
                <c:pt idx="46">
                  <c:v>-0.71350675326529123</c:v>
                </c:pt>
                <c:pt idx="47">
                  <c:v>-0.15878457994136586</c:v>
                </c:pt>
                <c:pt idx="48">
                  <c:v>0.2077905531378792</c:v>
                </c:pt>
                <c:pt idx="49">
                  <c:v>-0.35829515316137428</c:v>
                </c:pt>
                <c:pt idx="50">
                  <c:v>-0.3561422796129845</c:v>
                </c:pt>
                <c:pt idx="51">
                  <c:v>-0.87463082075869902</c:v>
                </c:pt>
                <c:pt idx="52">
                  <c:v>0.3319772979853588</c:v>
                </c:pt>
                <c:pt idx="53">
                  <c:v>0.17759642537628384</c:v>
                </c:pt>
                <c:pt idx="54">
                  <c:v>0.77606457004964113</c:v>
                </c:pt>
                <c:pt idx="55">
                  <c:v>0.55202123679100801</c:v>
                </c:pt>
                <c:pt idx="56">
                  <c:v>0.30060114137882676</c:v>
                </c:pt>
                <c:pt idx="57">
                  <c:v>7.00221294394483E-2</c:v>
                </c:pt>
                <c:pt idx="58">
                  <c:v>0.14494984100407571</c:v>
                </c:pt>
                <c:pt idx="59">
                  <c:v>-0.73283029074519446</c:v>
                </c:pt>
                <c:pt idx="60">
                  <c:v>-0.64328830681121785</c:v>
                </c:pt>
                <c:pt idx="61">
                  <c:v>-0.80900515051714139</c:v>
                </c:pt>
                <c:pt idx="62">
                  <c:v>0.56390746176022777</c:v>
                </c:pt>
                <c:pt idx="63">
                  <c:v>0.97086228797967244</c:v>
                </c:pt>
                <c:pt idx="64">
                  <c:v>0.35174540495466955</c:v>
                </c:pt>
                <c:pt idx="65">
                  <c:v>0.47921023654493755</c:v>
                </c:pt>
                <c:pt idx="66">
                  <c:v>0.78047286169675623</c:v>
                </c:pt>
                <c:pt idx="67">
                  <c:v>0.99648380823497407</c:v>
                </c:pt>
                <c:pt idx="68">
                  <c:v>1.4532528288514073</c:v>
                </c:pt>
                <c:pt idx="69">
                  <c:v>1.2801781135400749</c:v>
                </c:pt>
                <c:pt idx="70">
                  <c:v>0.13244228438330152</c:v>
                </c:pt>
                <c:pt idx="71">
                  <c:v>0.8357712874953549</c:v>
                </c:pt>
                <c:pt idx="72">
                  <c:v>-0.11980845520976002</c:v>
                </c:pt>
                <c:pt idx="73">
                  <c:v>0.81411652682769198</c:v>
                </c:pt>
                <c:pt idx="74">
                  <c:v>0.66169773140878085</c:v>
                </c:pt>
                <c:pt idx="75">
                  <c:v>0.42078491759108427</c:v>
                </c:pt>
                <c:pt idx="76">
                  <c:v>1.2038001420616615</c:v>
                </c:pt>
                <c:pt idx="77">
                  <c:v>0.84825056431222867</c:v>
                </c:pt>
                <c:pt idx="78">
                  <c:v>1.1783043427500484</c:v>
                </c:pt>
                <c:pt idx="79">
                  <c:v>1.4279786427807153</c:v>
                </c:pt>
                <c:pt idx="80">
                  <c:v>-9.1668156055801919E-2</c:v>
                </c:pt>
                <c:pt idx="81">
                  <c:v>-0.32558581793502839</c:v>
                </c:pt>
                <c:pt idx="82">
                  <c:v>-0.16806782997125413</c:v>
                </c:pt>
                <c:pt idx="83">
                  <c:v>1.261417925296874</c:v>
                </c:pt>
                <c:pt idx="84">
                  <c:v>0.55114616677728856</c:v>
                </c:pt>
                <c:pt idx="85">
                  <c:v>-1.1667469951823382</c:v>
                </c:pt>
                <c:pt idx="86">
                  <c:v>-1.5138891434357191</c:v>
                </c:pt>
                <c:pt idx="87">
                  <c:v>-0.1792650596718679</c:v>
                </c:pt>
                <c:pt idx="88">
                  <c:v>-0.35189893351596258</c:v>
                </c:pt>
                <c:pt idx="89">
                  <c:v>0.11851870539396625</c:v>
                </c:pt>
                <c:pt idx="90">
                  <c:v>-0.61377174802344658</c:v>
                </c:pt>
                <c:pt idx="91">
                  <c:v>-0.58949704344094123</c:v>
                </c:pt>
                <c:pt idx="92">
                  <c:v>2.9663605705927409E-2</c:v>
                </c:pt>
                <c:pt idx="93">
                  <c:v>0.93683006937873881</c:v>
                </c:pt>
                <c:pt idx="94">
                  <c:v>-2.1288362116150124</c:v>
                </c:pt>
                <c:pt idx="95">
                  <c:v>-1.1181284043469661</c:v>
                </c:pt>
                <c:pt idx="96">
                  <c:v>-0.5309119988788642</c:v>
                </c:pt>
                <c:pt idx="97">
                  <c:v>1.21456547045998</c:v>
                </c:pt>
                <c:pt idx="98">
                  <c:v>-1.6665996409191388</c:v>
                </c:pt>
                <c:pt idx="99">
                  <c:v>0.62263205571132429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97-4054-A41A-7E60EC68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683568"/>
        <c:axId val="1767688144"/>
      </c:scatterChart>
      <c:valAx>
        <c:axId val="1767683568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88144"/>
        <c:crosses val="autoZero"/>
        <c:crossBetween val="midCat"/>
      </c:valAx>
      <c:valAx>
        <c:axId val="17676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68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наблюдений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'lab4'!$L$2:$L$101</c:f>
              <c:numCache>
                <c:formatCode>General</c:formatCode>
                <c:ptCount val="100"/>
                <c:pt idx="0">
                  <c:v>-2.5027659522853325</c:v>
                </c:pt>
                <c:pt idx="1">
                  <c:v>3.1424180402721662</c:v>
                </c:pt>
                <c:pt idx="2">
                  <c:v>0.50459725849219539</c:v>
                </c:pt>
                <c:pt idx="3">
                  <c:v>-1.1126431720473939</c:v>
                </c:pt>
                <c:pt idx="4">
                  <c:v>-0.99671734735422546</c:v>
                </c:pt>
                <c:pt idx="5">
                  <c:v>-1.2387454402006561</c:v>
                </c:pt>
                <c:pt idx="6">
                  <c:v>0.33765419372775973</c:v>
                </c:pt>
                <c:pt idx="7">
                  <c:v>1.2577726165402425</c:v>
                </c:pt>
                <c:pt idx="8">
                  <c:v>1.4576390101830086</c:v>
                </c:pt>
                <c:pt idx="9">
                  <c:v>-1.1952878048126732</c:v>
                </c:pt>
                <c:pt idx="10">
                  <c:v>0.78469825639096713</c:v>
                </c:pt>
                <c:pt idx="11">
                  <c:v>1.5529850778518617</c:v>
                </c:pt>
                <c:pt idx="12">
                  <c:v>-7.6270366006175649E-2</c:v>
                </c:pt>
                <c:pt idx="13">
                  <c:v>3.7129261953498709</c:v>
                </c:pt>
                <c:pt idx="14">
                  <c:v>-0.67451742115311053</c:v>
                </c:pt>
                <c:pt idx="15">
                  <c:v>0.53013880858590501</c:v>
                </c:pt>
                <c:pt idx="16">
                  <c:v>1.0910081477162052</c:v>
                </c:pt>
                <c:pt idx="17">
                  <c:v>0.55235629129613084</c:v>
                </c:pt>
                <c:pt idx="18">
                  <c:v>-2.8152075361672266</c:v>
                </c:pt>
                <c:pt idx="19">
                  <c:v>-0.22984853153774315</c:v>
                </c:pt>
                <c:pt idx="20">
                  <c:v>-0.49636895643929502</c:v>
                </c:pt>
                <c:pt idx="21">
                  <c:v>-2.1478651429937399</c:v>
                </c:pt>
                <c:pt idx="22">
                  <c:v>-0.19957714706509389</c:v>
                </c:pt>
                <c:pt idx="23">
                  <c:v>2.6125749986580176</c:v>
                </c:pt>
                <c:pt idx="24">
                  <c:v>0.45968168611833188</c:v>
                </c:pt>
                <c:pt idx="25">
                  <c:v>1.8229128454026342</c:v>
                </c:pt>
                <c:pt idx="26">
                  <c:v>0.54581434114337646</c:v>
                </c:pt>
                <c:pt idx="27">
                  <c:v>-8.2457380971005731E-2</c:v>
                </c:pt>
                <c:pt idx="28">
                  <c:v>-4.0470126428283368</c:v>
                </c:pt>
                <c:pt idx="29">
                  <c:v>-2.7494790974729471</c:v>
                </c:pt>
                <c:pt idx="30">
                  <c:v>-2.4345008671850188E-2</c:v>
                </c:pt>
                <c:pt idx="31">
                  <c:v>-1.820970287786537</c:v>
                </c:pt>
                <c:pt idx="32">
                  <c:v>-2.1881380065883076</c:v>
                </c:pt>
                <c:pt idx="33">
                  <c:v>-0.50638625126508008</c:v>
                </c:pt>
                <c:pt idx="34">
                  <c:v>-2.3126678782868875</c:v>
                </c:pt>
                <c:pt idx="35">
                  <c:v>-1.4115314557221814E-2</c:v>
                </c:pt>
                <c:pt idx="36">
                  <c:v>1.2080090147514597</c:v>
                </c:pt>
                <c:pt idx="37">
                  <c:v>1.0272693016820846</c:v>
                </c:pt>
                <c:pt idx="38">
                  <c:v>3.489687578147131</c:v>
                </c:pt>
                <c:pt idx="39">
                  <c:v>-0.34926045296278596</c:v>
                </c:pt>
                <c:pt idx="40">
                  <c:v>0.25242172748458508</c:v>
                </c:pt>
                <c:pt idx="41">
                  <c:v>0.13740130455787758</c:v>
                </c:pt>
                <c:pt idx="42">
                  <c:v>-1.2243466405524812</c:v>
                </c:pt>
                <c:pt idx="43">
                  <c:v>-2.1622847655146327</c:v>
                </c:pt>
                <c:pt idx="44">
                  <c:v>1.9525761119533098</c:v>
                </c:pt>
                <c:pt idx="45">
                  <c:v>1.5462185811337217</c:v>
                </c:pt>
                <c:pt idx="46">
                  <c:v>-2.2848191751059259</c:v>
                </c:pt>
                <c:pt idx="47">
                  <c:v>-2.1050757359868375</c:v>
                </c:pt>
                <c:pt idx="48">
                  <c:v>-3.6059506154043905</c:v>
                </c:pt>
                <c:pt idx="49">
                  <c:v>-1.9425424885863132</c:v>
                </c:pt>
                <c:pt idx="50">
                  <c:v>-0.25947826918450023</c:v>
                </c:pt>
                <c:pt idx="51">
                  <c:v>-0.83495830374838831</c:v>
                </c:pt>
                <c:pt idx="52">
                  <c:v>-3.2669842977582011</c:v>
                </c:pt>
                <c:pt idx="53">
                  <c:v>-2.314767249953857</c:v>
                </c:pt>
                <c:pt idx="54">
                  <c:v>-2.638825265333042</c:v>
                </c:pt>
                <c:pt idx="55">
                  <c:v>-1.7342143918381732</c:v>
                </c:pt>
                <c:pt idx="56">
                  <c:v>-0.17568333374676179</c:v>
                </c:pt>
                <c:pt idx="57">
                  <c:v>-0.84350032222472127</c:v>
                </c:pt>
                <c:pt idx="58">
                  <c:v>1.8596412492321486</c:v>
                </c:pt>
                <c:pt idx="59">
                  <c:v>4.5129321456433114E-2</c:v>
                </c:pt>
                <c:pt idx="60">
                  <c:v>-2.5560540985066691</c:v>
                </c:pt>
                <c:pt idx="61">
                  <c:v>-2.7104264119617971</c:v>
                </c:pt>
                <c:pt idx="62">
                  <c:v>-0.6782283104913247</c:v>
                </c:pt>
                <c:pt idx="63">
                  <c:v>2.6777426256506853</c:v>
                </c:pt>
                <c:pt idx="64">
                  <c:v>3.0111723390042564</c:v>
                </c:pt>
                <c:pt idx="65">
                  <c:v>1.6738715515738287</c:v>
                </c:pt>
                <c:pt idx="66">
                  <c:v>-1.6232871315782149</c:v>
                </c:pt>
                <c:pt idx="67">
                  <c:v>-1.4402361377840522</c:v>
                </c:pt>
                <c:pt idx="68">
                  <c:v>-1.6752466221328146</c:v>
                </c:pt>
                <c:pt idx="69">
                  <c:v>0.21589762394839135</c:v>
                </c:pt>
                <c:pt idx="70">
                  <c:v>1.4858599857113173</c:v>
                </c:pt>
                <c:pt idx="71">
                  <c:v>1.1355523279312747</c:v>
                </c:pt>
                <c:pt idx="72">
                  <c:v>-0.67169521898216411</c:v>
                </c:pt>
                <c:pt idx="73">
                  <c:v>-2.8123489787697928</c:v>
                </c:pt>
                <c:pt idx="74">
                  <c:v>-0.7948592546273433</c:v>
                </c:pt>
                <c:pt idx="75">
                  <c:v>-1.4594246930427215</c:v>
                </c:pt>
                <c:pt idx="76">
                  <c:v>-1.2071946380943575</c:v>
                </c:pt>
                <c:pt idx="77">
                  <c:v>0.22566780735688574</c:v>
                </c:pt>
                <c:pt idx="78">
                  <c:v>0.46701260208048423</c:v>
                </c:pt>
                <c:pt idx="79">
                  <c:v>0.93202201243445093</c:v>
                </c:pt>
                <c:pt idx="80">
                  <c:v>-0.38145704648637113</c:v>
                </c:pt>
                <c:pt idx="81">
                  <c:v>1.4670723545562834</c:v>
                </c:pt>
                <c:pt idx="82">
                  <c:v>0.40946108771949652</c:v>
                </c:pt>
                <c:pt idx="83">
                  <c:v>-1.7120171423530628</c:v>
                </c:pt>
                <c:pt idx="84">
                  <c:v>1.1900008734269867</c:v>
                </c:pt>
                <c:pt idx="85">
                  <c:v>0.29167978087136553</c:v>
                </c:pt>
                <c:pt idx="86">
                  <c:v>0.67183079689673397</c:v>
                </c:pt>
                <c:pt idx="87">
                  <c:v>-1.8347070460930868</c:v>
                </c:pt>
                <c:pt idx="88">
                  <c:v>-1.4705189629851358</c:v>
                </c:pt>
                <c:pt idx="89">
                  <c:v>1.7343646782696192</c:v>
                </c:pt>
                <c:pt idx="90">
                  <c:v>2.6431185079913559</c:v>
                </c:pt>
                <c:pt idx="91">
                  <c:v>0.42345659306673755</c:v>
                </c:pt>
                <c:pt idx="92">
                  <c:v>0.51487477532034298</c:v>
                </c:pt>
                <c:pt idx="93">
                  <c:v>-0.20823177609240878</c:v>
                </c:pt>
                <c:pt idx="94">
                  <c:v>2.0003139185835273</c:v>
                </c:pt>
                <c:pt idx="95">
                  <c:v>-0.92185618701873051</c:v>
                </c:pt>
                <c:pt idx="96">
                  <c:v>-3.9862202009741905</c:v>
                </c:pt>
                <c:pt idx="97">
                  <c:v>-3.1490457927902806</c:v>
                </c:pt>
                <c:pt idx="98">
                  <c:v>-0.67416599926342857</c:v>
                </c:pt>
                <c:pt idx="99">
                  <c:v>-0.32659570503374391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D-4578-A8D8-091CCF06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042544"/>
        <c:axId val="2013946144"/>
      </c:lineChart>
      <c:catAx>
        <c:axId val="27104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946144"/>
        <c:crosses val="autoZero"/>
        <c:auto val="1"/>
        <c:lblAlgn val="ctr"/>
        <c:lblOffset val="100"/>
        <c:noMultiLvlLbl val="0"/>
      </c:catAx>
      <c:valAx>
        <c:axId val="2013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285750</xdr:colOff>
      <xdr:row>0</xdr:row>
      <xdr:rowOff>162984</xdr:rowOff>
    </xdr:from>
    <xdr:ext cx="2921000" cy="5293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333625" y="162984"/>
              <a:ext cx="2921000" cy="529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Моделирование случайного процесса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 с заданной ковариационной функцией вида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</m:d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333625" y="162984"/>
              <a:ext cx="2921000" cy="529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Моделирование случайного процесса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 с заданной ковариационной функцией вида</a:t>
              </a:r>
              <a:r>
                <a:rPr lang="en-US" sz="1100" b="0" i="0">
                  <a:latin typeface="Cambria Math" panose="02040503050406030204" pitchFamily="18" charset="0"/>
                </a:rPr>
                <a:t>: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𝑅_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 (𝑡)=𝐷𝑒^(−𝛼|𝑡|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102394</xdr:colOff>
      <xdr:row>0</xdr:row>
      <xdr:rowOff>790575</xdr:rowOff>
    </xdr:from>
    <xdr:ext cx="3183115" cy="7248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150269" y="790575"/>
              <a:ext cx="3183115" cy="724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Моделирующий алгоритм и его параметры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(1−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0,1</m:t>
                        </m:r>
                      </m:e>
                    </m:d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sz="11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=0,  </m:t>
                  </m:r>
                  <m:r>
                    <m:rPr>
                      <m:sty m:val="p"/>
                    </m:rPr>
                    <a:rPr lang="el-G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Δ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𝑡</m:t>
                  </m:r>
                </m:oMath>
              </a14:m>
              <a:r>
                <a:rPr lang="en-US" sz="1100"/>
                <a:t>=1</a:t>
              </a:r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150269" y="790575"/>
              <a:ext cx="3183115" cy="7248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b="0" i="0">
                  <a:latin typeface="Cambria Math" panose="02040503050406030204" pitchFamily="18" charset="0"/>
                </a:rPr>
                <a:t>Моделирующий алгоритм и его параметры</a:t>
              </a:r>
              <a:r>
                <a:rPr lang="en-US" sz="1100" b="0" i="0">
                  <a:latin typeface="Cambria Math" panose="02040503050406030204" pitchFamily="18" charset="0"/>
                </a:rPr>
                <a:t>:</a:t>
              </a:r>
              <a:endParaRPr lang="en-US" sz="1100" b="0"/>
            </a:p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_𝑛=𝑎_0 𝑥_𝑛+𝑏_1 𝜉_(𝑛−1)</a:t>
              </a:r>
              <a:endParaRPr lang="en-US" sz="1100" b="0">
                <a:ea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𝑎_0= √(𝐷(1−𝑒^(−2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𝛾)</a:t>
              </a:r>
              <a:r>
                <a:rPr lang="en-US" sz="1100" b="0" i="0">
                  <a:latin typeface="Cambria Math" panose="02040503050406030204" pitchFamily="18" charset="0"/>
                </a:rPr>
                <a:t>)), 𝑏_1=𝑒^(−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𝛾), 𝛾=𝛼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𝑡, 𝑥_𝑛∈𝑁(0,1)</a:t>
              </a:r>
              <a:endParaRPr lang="en-US" sz="1100" b="0">
                <a:ea typeface="Cambria Math" panose="02040503050406030204" pitchFamily="18" charset="0"/>
              </a:endParaRPr>
            </a:p>
            <a:p>
              <a:pPr algn="ctr"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_0=0, 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/>
                <a:t>=1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4</xdr:row>
      <xdr:rowOff>100806</xdr:rowOff>
    </xdr:from>
    <xdr:ext cx="3175000" cy="423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152650" y="1539081"/>
              <a:ext cx="3175000" cy="42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ru-RU">
                  <a:effectLst/>
                </a:rPr>
                <a:t>Вычислим</a:t>
              </a:r>
              <a:r>
                <a:rPr lang="ru-RU" baseline="0">
                  <a:effectLst/>
                </a:rPr>
                <a:t> семивариограмму</a:t>
              </a:r>
              <a:r>
                <a:rPr lang="en-US" baseline="0">
                  <a:effectLst/>
                </a:rPr>
                <a:t>:</a:t>
              </a: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𝛾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𝜉</m:t>
                        </m:r>
                      </m:sub>
                    </m:sSub>
                    <m:d>
                      <m:dPr>
                        <m:ctrlP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b="0" i="1"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𝐷</m:t>
                    </m:r>
                    <m:r>
                      <a:rPr lang="en-GB" b="0" i="1"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α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</m:d>
                      </m:sup>
                    </m:sSup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2152650" y="1539081"/>
              <a:ext cx="3175000" cy="423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ctr"/>
              <a:r>
                <a:rPr lang="ru-RU">
                  <a:effectLst/>
                </a:rPr>
                <a:t>Вычислим</a:t>
              </a:r>
              <a:r>
                <a:rPr lang="ru-RU" baseline="0">
                  <a:effectLst/>
                </a:rPr>
                <a:t> семивариограмму</a:t>
              </a:r>
              <a:r>
                <a:rPr lang="en-US" baseline="0">
                  <a:effectLst/>
                </a:rPr>
                <a:t>:</a:t>
              </a:r>
            </a:p>
            <a:p>
              <a:pPr algn="ctr"/>
              <a:r>
                <a:rPr lang="ru-RU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en-U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_𝜉 (𝑡)=𝑅_𝜉 (0)−𝑅_𝜉 (𝑡)=</a:t>
              </a:r>
              <a:r>
                <a:rPr lang="en-GB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𝐷(</a:t>
              </a:r>
              <a:r>
                <a:rPr lang="en-US" b="0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1−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𝑒^(−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α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|𝑡| 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341841</xdr:colOff>
      <xdr:row>11</xdr:row>
      <xdr:rowOff>24341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9538758" y="27230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16</xdr:col>
      <xdr:colOff>68790</xdr:colOff>
      <xdr:row>0</xdr:row>
      <xdr:rowOff>0</xdr:rowOff>
    </xdr:from>
    <xdr:to>
      <xdr:col>27</xdr:col>
      <xdr:colOff>465666</xdr:colOff>
      <xdr:row>21</xdr:row>
      <xdr:rowOff>1059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58207</xdr:colOff>
      <xdr:row>21</xdr:row>
      <xdr:rowOff>147106</xdr:rowOff>
    </xdr:from>
    <xdr:to>
      <xdr:col>27</xdr:col>
      <xdr:colOff>603250</xdr:colOff>
      <xdr:row>45</xdr:row>
      <xdr:rowOff>63499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248709</xdr:colOff>
      <xdr:row>46</xdr:row>
      <xdr:rowOff>125940</xdr:rowOff>
    </xdr:from>
    <xdr:to>
      <xdr:col>27</xdr:col>
      <xdr:colOff>433916</xdr:colOff>
      <xdr:row>67</xdr:row>
      <xdr:rowOff>74083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341313</xdr:colOff>
      <xdr:row>68</xdr:row>
      <xdr:rowOff>127001</xdr:rowOff>
    </xdr:from>
    <xdr:ext cx="6556375" cy="351631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1850688" y="13255626"/>
              <a:ext cx="6556375" cy="3516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Выводы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n-US" sz="1100" b="0"/>
            </a:p>
            <a:p>
              <a:r>
                <a:rPr lang="ru-RU" sz="1200"/>
                <a:t>Был рассмотрен случайный процесс</a:t>
              </a:r>
              <a:r>
                <a:rPr lang="ru-RU" sz="1200" baseline="0"/>
                <a:t> с известным видом ковариационной функции. Был найден вид семивариограммы из вида ковариационной функции</a:t>
              </a:r>
              <a:r>
                <a:rPr lang="en-US" sz="1200" baseline="0"/>
                <a:t>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𝑅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𝜉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e>
                  </m:d>
                </m:oMath>
              </a14:m>
              <a:r>
                <a:rPr lang="en-US" sz="1200" baseline="0"/>
                <a:t>. </a:t>
              </a:r>
              <a:r>
                <a:rPr lang="ru-RU" sz="1200" baseline="0"/>
                <a:t>Были построены классическая и робастная оценки семивариограммы. Из графического представления оценок сложно сделать какой-либо вывод о том, какая из оценок лучше описывает поведение семивариограммы, они довольно похожи. Робастные оценки устойчивы к отклонениям от однородности в выборке (в нашем случае отклонениям от нормального распределения). Тем не менее, для наших наблюдений заметной разницы между классической и робастной оценкой не наблюдается.</a:t>
              </a:r>
            </a:p>
            <a:p>
              <a:r>
                <a:rPr lang="ru-RU" sz="1200" baseline="0"/>
                <a:t>Также, как видно из графика оценок и из графика отклонений, начиная примерно с 80-го лага обе оценки имеют довольно большое отклонение и плохо отражают истинное поведение семивариограммы. Обычно рекомендуется считать лаги до </a:t>
              </a:r>
              <a14:m>
                <m:oMath xmlns:m="http://schemas.openxmlformats.org/officeDocument/2006/math">
                  <m:f>
                    <m:fPr>
                      <m:ctrlPr>
                        <a:rPr lang="en-GB" sz="12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GB" sz="1200" i="1" baseline="0">
                          <a:latin typeface="Cambria Math" panose="02040503050406030204" pitchFamily="18" charset="0"/>
                        </a:rPr>
                        <m:t>2</m:t>
                      </m:r>
                      <m:r>
                        <a:rPr lang="en-GB" sz="1200" i="1" baseline="0">
                          <a:latin typeface="Cambria Math" panose="02040503050406030204" pitchFamily="18" charset="0"/>
                        </a:rPr>
                        <m:t>𝑛</m:t>
                      </m:r>
                    </m:num>
                    <m:den>
                      <m:r>
                        <a:rPr lang="en-GB" sz="1200" i="1" baseline="0">
                          <a:latin typeface="Cambria Math" panose="02040503050406030204" pitchFamily="18" charset="0"/>
                        </a:rPr>
                        <m:t>3</m:t>
                      </m:r>
                    </m:den>
                  </m:f>
                </m:oMath>
              </a14:m>
              <a:r>
                <a:rPr lang="en-GB" sz="1200" baseline="0"/>
                <a:t> </a:t>
              </a:r>
              <a:r>
                <a:rPr lang="ru-RU" sz="1200" baseline="0"/>
                <a:t>из-за того, что для бОльших лагов оценка строится по малому количеству наблюдений. Однако, на последних лагах робастная оценка ведёт себя немного лучше классической.</a:t>
              </a:r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11850688" y="13255626"/>
              <a:ext cx="6556375" cy="35163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r>
                <a:rPr lang="ru-RU" sz="1400" b="0" i="0">
                  <a:latin typeface="Cambria Math" panose="02040503050406030204" pitchFamily="18" charset="0"/>
                </a:rPr>
                <a:t>Выводы</a:t>
              </a:r>
              <a:r>
                <a:rPr lang="en-US" sz="1400" b="0" i="0">
                  <a:latin typeface="Cambria Math" panose="02040503050406030204" pitchFamily="18" charset="0"/>
                </a:rPr>
                <a:t>:</a:t>
              </a:r>
              <a:endParaRPr lang="en-US" sz="1100" b="0"/>
            </a:p>
            <a:p>
              <a:r>
                <a:rPr lang="ru-RU" sz="1200"/>
                <a:t>Был рассмотрен случайный процесс</a:t>
              </a:r>
              <a:r>
                <a:rPr lang="ru-RU" sz="1200" baseline="0"/>
                <a:t> с известным видом ковариационной функции. Был найден вид семивариограммы из вида ковариационной функции</a:t>
              </a:r>
              <a:r>
                <a:rPr lang="en-US" sz="1200" baseline="0"/>
                <a:t>: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_𝜉 (𝑡)=𝑅_𝜉 (0)−𝑅_𝜉 (𝑡)</a:t>
              </a:r>
              <a:r>
                <a:rPr lang="en-US" sz="1200" baseline="0"/>
                <a:t>. </a:t>
              </a:r>
              <a:r>
                <a:rPr lang="ru-RU" sz="1200" baseline="0"/>
                <a:t>Были построены классическая и робастная оценки семивариограммы. Из графического представления оценок сложно сделать какой-либо вывод о том, какая из оценок лучше описывает поведение семивариограммы, они довольно похожи. Робастные оценки устойчивы к отклонениям от однородности в выборке (в нашем случае отклонениям от нормального распределения). Тем не менее, для наших наблюдений заметной разницы между классической и робастной оценкой не наблюдается.</a:t>
              </a:r>
            </a:p>
            <a:p>
              <a:r>
                <a:rPr lang="ru-RU" sz="1200" baseline="0"/>
                <a:t>Также, как видно из графика оценок и из графика отклонений, начиная примерно с 80-го лага обе оценки имеют довольно большое отклонение и плохо отражают истинное поведение семивариограммы. Обычно рекомендуется считать лаги до </a:t>
              </a:r>
              <a:r>
                <a:rPr lang="en-GB" sz="1200" i="0" baseline="0">
                  <a:latin typeface="Cambria Math" panose="02040503050406030204" pitchFamily="18" charset="0"/>
                </a:rPr>
                <a:t>2𝑛/3</a:t>
              </a:r>
              <a:r>
                <a:rPr lang="en-GB" sz="1200" baseline="0"/>
                <a:t> </a:t>
              </a:r>
              <a:r>
                <a:rPr lang="ru-RU" sz="1200" baseline="0"/>
                <a:t>из-за того, что для бОльших лагов оценка строится по малому количеству наблюдений. Однако, на последних лагах робастная оценка ведёт себя немного лучше классической.</a:t>
              </a:r>
            </a:p>
          </xdr:txBody>
        </xdr:sp>
      </mc:Fallback>
    </mc:AlternateContent>
    <xdr:clientData/>
  </xdr:oneCellAnchor>
  <xdr:twoCellAnchor>
    <xdr:from>
      <xdr:col>2</xdr:col>
      <xdr:colOff>85724</xdr:colOff>
      <xdr:row>8</xdr:row>
      <xdr:rowOff>33337</xdr:rowOff>
    </xdr:from>
    <xdr:to>
      <xdr:col>10</xdr:col>
      <xdr:colOff>457200</xdr:colOff>
      <xdr:row>30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EB86D1-CC07-4419-8745-24F979B30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1"/>
  <sheetViews>
    <sheetView tabSelected="1" topLeftCell="K58" zoomScale="80" zoomScaleNormal="80" workbookViewId="0">
      <selection activeCell="AC82" sqref="AC82"/>
    </sheetView>
  </sheetViews>
  <sheetFormatPr defaultRowHeight="14.4" x14ac:dyDescent="0.3"/>
  <cols>
    <col min="1" max="1" width="13.21875" customWidth="1"/>
    <col min="2" max="2" width="16.6640625" customWidth="1"/>
    <col min="3" max="3" width="11" customWidth="1"/>
    <col min="4" max="4" width="11.21875" customWidth="1"/>
    <col min="10" max="10" width="11.88671875" customWidth="1"/>
    <col min="12" max="12" width="15.21875" customWidth="1"/>
    <col min="13" max="13" width="17.21875" customWidth="1"/>
    <col min="14" max="14" width="20" customWidth="1"/>
    <col min="29" max="29" width="14.109375" customWidth="1"/>
    <col min="30" max="30" width="17.21875" customWidth="1"/>
    <col min="31" max="31" width="17.109375" customWidth="1"/>
    <col min="32" max="32" width="12.21875" customWidth="1"/>
    <col min="33" max="33" width="12.44140625" customWidth="1"/>
  </cols>
  <sheetData>
    <row r="1" spans="1:33" ht="70.5" customHeight="1" x14ac:dyDescent="0.3">
      <c r="A1" s="2" t="s">
        <v>0</v>
      </c>
      <c r="B1" s="2" t="s">
        <v>1</v>
      </c>
      <c r="C1" s="8"/>
      <c r="D1" s="8"/>
      <c r="E1" s="8"/>
      <c r="F1" s="8"/>
      <c r="G1" s="8"/>
      <c r="H1" s="3" t="s">
        <v>10</v>
      </c>
      <c r="I1" s="4" t="s">
        <v>11</v>
      </c>
      <c r="J1" s="2" t="s">
        <v>2</v>
      </c>
      <c r="K1" s="2" t="s">
        <v>3</v>
      </c>
      <c r="L1" s="2" t="s">
        <v>4</v>
      </c>
      <c r="M1" s="2" t="s">
        <v>9</v>
      </c>
      <c r="N1" s="2" t="s">
        <v>12</v>
      </c>
      <c r="O1" s="2" t="s">
        <v>5</v>
      </c>
      <c r="P1" s="2"/>
      <c r="Q1" s="2"/>
      <c r="R1" s="2"/>
      <c r="S1" s="2"/>
      <c r="T1" s="2"/>
      <c r="U1" s="1"/>
      <c r="AC1" s="2" t="s">
        <v>6</v>
      </c>
      <c r="AD1" s="2" t="s">
        <v>13</v>
      </c>
      <c r="AE1" s="2" t="s">
        <v>14</v>
      </c>
      <c r="AF1" s="2" t="s">
        <v>7</v>
      </c>
      <c r="AG1" s="2" t="s">
        <v>8</v>
      </c>
    </row>
    <row r="2" spans="1:33" x14ac:dyDescent="0.3">
      <c r="A2">
        <v>1</v>
      </c>
      <c r="B2">
        <v>-1.482344487158116</v>
      </c>
      <c r="C2" s="8"/>
      <c r="D2" s="8"/>
      <c r="E2" s="8"/>
      <c r="F2" s="8"/>
      <c r="G2" s="8"/>
      <c r="H2" s="5">
        <v>3</v>
      </c>
      <c r="I2" s="5">
        <v>1.5</v>
      </c>
      <c r="J2">
        <f>SQRT(H2 * (1 - EXP(-2 * I2)))</f>
        <v>1.6883834857331459</v>
      </c>
      <c r="K2">
        <f>EXP(- I2)</f>
        <v>0.22313016014842982</v>
      </c>
      <c r="L2">
        <f>$J$2*B2</f>
        <v>-2.5027659522853325</v>
      </c>
      <c r="M2">
        <f>$H$2 * EXP(- ($I$2 * O2))</f>
        <v>3</v>
      </c>
      <c r="N2">
        <f>$M$2 - M2</f>
        <v>0</v>
      </c>
      <c r="O2">
        <v>0</v>
      </c>
      <c r="AC2">
        <v>0</v>
      </c>
      <c r="AD2">
        <f>SUMPRODUCT(POWER((INDEX($L$2:$L$101,AC2+1):$L$101)-($L$2:INDEX($L$2:$L$101,100 - AC2)),2))/(2*(100 - AC2))</f>
        <v>0</v>
      </c>
      <c r="AE2">
        <f>POWER(SUMPRODUCT(SQRT(ABS((INDEX($L$2:$L$101,AC2+1):$L$101)-($L$2:INDEX($L$2:$L$101,100-AC2)))))/(100-AC2),4)/(2*(0.457+0.494/(100-AC2)+0.045/POWER(100-AC2,2)))</f>
        <v>0</v>
      </c>
      <c r="AF2">
        <f>N2-AD2</f>
        <v>0</v>
      </c>
      <c r="AG2">
        <f>N2-AE2</f>
        <v>0</v>
      </c>
    </row>
    <row r="3" spans="1:33" x14ac:dyDescent="0.3">
      <c r="A3">
        <v>2</v>
      </c>
      <c r="B3">
        <v>2.1919549908488989</v>
      </c>
      <c r="C3" s="8"/>
      <c r="D3" s="8"/>
      <c r="E3" s="8"/>
      <c r="F3" s="8"/>
      <c r="G3" s="8"/>
      <c r="H3" s="3"/>
      <c r="I3" s="3"/>
      <c r="L3">
        <f>$J$2*B3+$K$2*L2</f>
        <v>3.1424180402721662</v>
      </c>
      <c r="M3">
        <f t="shared" ref="M3:M66" si="0">$H$2 * EXP(- ($I$2 * O3))</f>
        <v>0.66939048044528948</v>
      </c>
      <c r="N3">
        <f t="shared" ref="N3:N66" si="1">$M$2 - M3</f>
        <v>2.3306095195547103</v>
      </c>
      <c r="O3">
        <v>1</v>
      </c>
      <c r="AC3">
        <v>1</v>
      </c>
      <c r="AD3">
        <f>SUMPRODUCT(POWER((INDEX($L$2:$L$101,AC3+1):$L$101)-($L$2:INDEX($L$2:$L$101,100 - AC3)),2))/(2*(100 - AC3))</f>
        <v>1.9695603035084546</v>
      </c>
      <c r="AE3">
        <f>POWER(SUMPRODUCT(SQRT(ABS((INDEX($L$2:$L$101,AC3+1):$L$101)-($L$2:INDEX($L$2:$L$101,100-AC3)))))/(100-AC3),4)/(2*(0.457+0.494/(100-AC3)+0.045/POWER(100-AC3,2)))</f>
        <v>2.0375339282226448</v>
      </c>
      <c r="AF3">
        <f>N3-AD3</f>
        <v>0.36104921604625573</v>
      </c>
      <c r="AG3">
        <f t="shared" ref="AG3:AG66" si="2">N3-AE3</f>
        <v>0.29307559133206551</v>
      </c>
    </row>
    <row r="4" spans="1:33" x14ac:dyDescent="0.3">
      <c r="A4">
        <v>3</v>
      </c>
      <c r="B4">
        <v>-0.11642555364232976</v>
      </c>
      <c r="C4" s="8"/>
      <c r="D4" s="8"/>
      <c r="E4" s="8"/>
      <c r="F4" s="8"/>
      <c r="G4" s="8"/>
      <c r="H4" s="3"/>
      <c r="I4" s="3"/>
      <c r="L4">
        <f t="shared" ref="L4:L67" si="3">$J$2*B4+$K$2*L3</f>
        <v>0.50459725849219539</v>
      </c>
      <c r="M4">
        <f t="shared" si="0"/>
        <v>0.14936120510359183</v>
      </c>
      <c r="N4">
        <f t="shared" si="1"/>
        <v>2.8506387948964083</v>
      </c>
      <c r="O4">
        <v>2</v>
      </c>
      <c r="AC4">
        <v>2</v>
      </c>
      <c r="AD4">
        <f>SUMPRODUCT(POWER((INDEX($L$2:$L$101,AC4+1):$L$101)-($L$2:INDEX($L$2:$L$101,100 - AC4)),2))/(2*(100 - AC4))</f>
        <v>2.9581510234158266</v>
      </c>
      <c r="AE4">
        <f>POWER(SUMPRODUCT(SQRT(ABS((INDEX($L$2:$L$101,AC4+1):$L$101)-($L$2:INDEX($L$2:$L$101,100-AC4)))))/(100-AC4),4)/(2*(0.457+0.494/(100-AC4)+0.045/POWER(100-AC4,2)))</f>
        <v>3.2406112473005622</v>
      </c>
      <c r="AF4">
        <f t="shared" ref="AF4:AF66" si="4">N4-AD4</f>
        <v>-0.10751222851941833</v>
      </c>
      <c r="AG4">
        <f t="shared" si="2"/>
        <v>-0.3899724524041539</v>
      </c>
    </row>
    <row r="5" spans="1:33" x14ac:dyDescent="0.3">
      <c r="A5">
        <v>4</v>
      </c>
      <c r="B5">
        <v>-0.72568468567624222</v>
      </c>
      <c r="C5" s="8"/>
      <c r="D5" s="8"/>
      <c r="E5" s="8"/>
      <c r="F5" s="8"/>
      <c r="G5" s="8"/>
      <c r="H5" s="3"/>
      <c r="I5" s="3"/>
      <c r="L5">
        <f t="shared" si="3"/>
        <v>-1.1126431720473939</v>
      </c>
      <c r="M5">
        <f t="shared" si="0"/>
        <v>3.3326989614726917E-2</v>
      </c>
      <c r="N5">
        <f t="shared" si="1"/>
        <v>2.9666730103852732</v>
      </c>
      <c r="O5">
        <v>3</v>
      </c>
      <c r="AC5">
        <v>3</v>
      </c>
      <c r="AD5">
        <f>SUMPRODUCT(POWER((INDEX($L$2:$L$101,AC5+1):$L$101)-($L$2:INDEX($L$2:$L$101,100 - AC5)),2))/(2*(100 - AC5))</f>
        <v>3.1564765199609921</v>
      </c>
      <c r="AE5">
        <f>POWER(SUMPRODUCT(SQRT(ABS((INDEX($L$2:$L$101,AC5+1):$L$101)-($L$2:INDEX($L$2:$L$101,100-AC5)))))/(100-AC5),4)/(2*(0.457+0.494/(100-AC5)+0.045/POWER(100-AC5,2)))</f>
        <v>3.5669688835580349</v>
      </c>
      <c r="AF5">
        <f t="shared" si="4"/>
        <v>-0.1898035095757189</v>
      </c>
      <c r="AG5">
        <f t="shared" si="2"/>
        <v>-0.60029587317276167</v>
      </c>
    </row>
    <row r="6" spans="1:33" x14ac:dyDescent="0.3">
      <c r="A6">
        <v>5</v>
      </c>
      <c r="B6">
        <v>-0.44329567572276574</v>
      </c>
      <c r="C6" s="8"/>
      <c r="D6" s="8"/>
      <c r="E6" s="8"/>
      <c r="F6" s="8"/>
      <c r="G6" s="8"/>
      <c r="H6" s="3"/>
      <c r="I6" s="3"/>
      <c r="L6">
        <f t="shared" si="3"/>
        <v>-0.99671734735422546</v>
      </c>
      <c r="M6">
        <f t="shared" si="0"/>
        <v>7.4362565299990755E-3</v>
      </c>
      <c r="N6">
        <f t="shared" si="1"/>
        <v>2.9925637434700008</v>
      </c>
      <c r="O6">
        <v>4</v>
      </c>
      <c r="AC6">
        <v>4</v>
      </c>
      <c r="AD6">
        <f>SUMPRODUCT(POWER((INDEX($L$2:$L$101,AC6+1):$L$101)-($L$2:INDEX($L$2:$L$101,100 - AC6)),2))/(2*(100 - AC6))</f>
        <v>3.1740731707524925</v>
      </c>
      <c r="AE6">
        <f>POWER(SUMPRODUCT(SQRT(ABS((INDEX($L$2:$L$101,AC6+1):$L$101)-($L$2:INDEX($L$2:$L$101,100-AC6)))))/(100-AC6),4)/(2*(0.457+0.494/(100-AC6)+0.045/POWER(100-AC6,2)))</f>
        <v>3.6574290045474638</v>
      </c>
      <c r="AF6">
        <f t="shared" si="4"/>
        <v>-0.18150942728249175</v>
      </c>
      <c r="AG6">
        <f t="shared" si="2"/>
        <v>-0.66486526107746302</v>
      </c>
    </row>
    <row r="7" spans="1:33" x14ac:dyDescent="0.3">
      <c r="A7">
        <v>6</v>
      </c>
      <c r="B7">
        <v>-0.60196498452569358</v>
      </c>
      <c r="C7" s="8"/>
      <c r="D7" s="8"/>
      <c r="E7" s="8"/>
      <c r="F7" s="8"/>
      <c r="G7" s="8"/>
      <c r="H7" s="3"/>
      <c r="I7" s="3"/>
      <c r="L7">
        <f t="shared" si="3"/>
        <v>-1.2387454402006561</v>
      </c>
      <c r="M7">
        <f t="shared" si="0"/>
        <v>1.659253110443501E-3</v>
      </c>
      <c r="N7">
        <f t="shared" si="1"/>
        <v>2.9983407468895567</v>
      </c>
      <c r="O7">
        <v>5</v>
      </c>
      <c r="AC7">
        <v>5</v>
      </c>
      <c r="AD7">
        <f>SUMPRODUCT(POWER((INDEX($L$2:$L$101,AC7+1):$L$101)-($L$2:INDEX($L$2:$L$101,100 - AC7)),2))/(2*(100 - AC7))</f>
        <v>2.8668476053870049</v>
      </c>
      <c r="AE7">
        <f>POWER(SUMPRODUCT(SQRT(ABS((INDEX($L$2:$L$101,AC7+1):$L$101)-($L$2:INDEX($L$2:$L$101,100-AC7)))))/(100-AC7),4)/(2*(0.457+0.494/(100-AC7)+0.045/POWER(100-AC7,2)))</f>
        <v>2.8040703011691268</v>
      </c>
      <c r="AF7">
        <f t="shared" si="4"/>
        <v>0.13149314150255176</v>
      </c>
      <c r="AG7">
        <f t="shared" si="2"/>
        <v>0.19427044572042984</v>
      </c>
    </row>
    <row r="8" spans="1:33" x14ac:dyDescent="0.3">
      <c r="A8">
        <v>7</v>
      </c>
      <c r="B8">
        <v>0.36369442568684462</v>
      </c>
      <c r="C8" s="6"/>
      <c r="D8" s="6"/>
      <c r="E8" s="6"/>
      <c r="F8" s="6"/>
      <c r="G8" s="6"/>
      <c r="H8" s="3"/>
      <c r="I8" s="3"/>
      <c r="L8">
        <f t="shared" si="3"/>
        <v>0.33765419372775973</v>
      </c>
      <c r="M8">
        <f t="shared" si="0"/>
        <v>3.7022941226003868E-4</v>
      </c>
      <c r="N8">
        <f t="shared" si="1"/>
        <v>2.9996297705877399</v>
      </c>
      <c r="O8">
        <v>6</v>
      </c>
      <c r="AC8">
        <v>6</v>
      </c>
      <c r="AD8">
        <f>SUMPRODUCT(POWER((INDEX($L$2:$L$101,AC8+1):$L$101)-($L$2:INDEX($L$2:$L$101,100 - AC8)),2))/(2*(100 - AC8))</f>
        <v>2.5911201255266216</v>
      </c>
      <c r="AE8">
        <f>POWER(SUMPRODUCT(SQRT(ABS((INDEX($L$2:$L$101,AC8+1):$L$101)-($L$2:INDEX($L$2:$L$101,100-AC8)))))/(100-AC8),4)/(2*(0.457+0.494/(100-AC8)+0.045/POWER(100-AC8,2)))</f>
        <v>2.5884367346021113</v>
      </c>
      <c r="AF8">
        <f t="shared" si="4"/>
        <v>0.40850964506111831</v>
      </c>
      <c r="AG8">
        <f t="shared" si="2"/>
        <v>0.41119303598562862</v>
      </c>
    </row>
    <row r="9" spans="1:33" x14ac:dyDescent="0.3">
      <c r="A9">
        <v>8</v>
      </c>
      <c r="B9">
        <v>0.70033365773269907</v>
      </c>
      <c r="C9" s="6"/>
      <c r="D9" s="6"/>
      <c r="E9" s="6"/>
      <c r="F9" s="6"/>
      <c r="G9" s="6"/>
      <c r="H9" s="3"/>
      <c r="I9" s="3"/>
      <c r="L9">
        <f t="shared" si="3"/>
        <v>1.2577726165402425</v>
      </c>
      <c r="M9">
        <f t="shared" si="0"/>
        <v>8.2609348049241481E-5</v>
      </c>
      <c r="N9">
        <f t="shared" si="1"/>
        <v>2.9999173906519507</v>
      </c>
      <c r="O9">
        <v>7</v>
      </c>
      <c r="AC9">
        <v>7</v>
      </c>
      <c r="AD9">
        <f>SUMPRODUCT(POWER((INDEX($L$2:$L$101,AC9+1):$L$101)-($L$2:INDEX($L$2:$L$101,100 - AC9)),2))/(2*(100 - AC9))</f>
        <v>2.7667660062646635</v>
      </c>
      <c r="AE9">
        <f>POWER(SUMPRODUCT(SQRT(ABS((INDEX($L$2:$L$101,AC9+1):$L$101)-($L$2:INDEX($L$2:$L$101,100-AC9)))))/(100-AC9),4)/(2*(0.457+0.494/(100-AC9)+0.045/POWER(100-AC9,2)))</f>
        <v>2.8321556437201272</v>
      </c>
      <c r="AF9">
        <f t="shared" si="4"/>
        <v>0.23315138438728722</v>
      </c>
      <c r="AG9">
        <f t="shared" si="2"/>
        <v>0.16776174693182355</v>
      </c>
    </row>
    <row r="10" spans="1:33" x14ac:dyDescent="0.3">
      <c r="A10">
        <v>9</v>
      </c>
      <c r="B10">
        <v>0.69711177275166847</v>
      </c>
      <c r="C10" s="6"/>
      <c r="D10" s="6"/>
      <c r="E10" s="6"/>
      <c r="F10" s="6"/>
      <c r="G10" s="6"/>
      <c r="H10" s="3"/>
      <c r="I10" s="3"/>
      <c r="L10">
        <f t="shared" si="3"/>
        <v>1.4576390101830086</v>
      </c>
      <c r="M10">
        <f t="shared" si="0"/>
        <v>1.8432637059984629E-5</v>
      </c>
      <c r="N10">
        <f t="shared" si="1"/>
        <v>2.9999815673629402</v>
      </c>
      <c r="O10">
        <v>8</v>
      </c>
      <c r="AC10">
        <v>8</v>
      </c>
      <c r="AD10">
        <f>SUMPRODUCT(POWER((INDEX($L$2:$L$101,AC10+1):$L$101)-($L$2:INDEX($L$2:$L$101,100 - AC10)),2))/(2*(100 - AC10))</f>
        <v>3.1417591403977094</v>
      </c>
      <c r="AE10">
        <f>POWER(SUMPRODUCT(SQRT(ABS((INDEX($L$2:$L$101,AC10+1):$L$101)-($L$2:INDEX($L$2:$L$101,100-AC10)))))/(100-AC10),4)/(2*(0.457+0.494/(100-AC10)+0.045/POWER(100-AC10,2)))</f>
        <v>2.8046383108642368</v>
      </c>
      <c r="AF10">
        <f t="shared" si="4"/>
        <v>-0.14177757303476923</v>
      </c>
      <c r="AG10">
        <f t="shared" si="2"/>
        <v>0.19534325649870343</v>
      </c>
    </row>
    <row r="11" spans="1:33" x14ac:dyDescent="0.3">
      <c r="A11">
        <v>10</v>
      </c>
      <c r="B11">
        <v>-0.90058392743230797</v>
      </c>
      <c r="C11" s="6"/>
      <c r="D11" s="6"/>
      <c r="E11" s="6"/>
      <c r="F11" s="6"/>
      <c r="G11" s="6"/>
      <c r="H11" s="3"/>
      <c r="I11" s="3"/>
      <c r="L11">
        <f t="shared" si="3"/>
        <v>-1.1952878048126732</v>
      </c>
      <c r="M11">
        <f t="shared" si="0"/>
        <v>4.1128772591522531E-6</v>
      </c>
      <c r="N11">
        <f t="shared" si="1"/>
        <v>2.9999958871227408</v>
      </c>
      <c r="O11">
        <v>9</v>
      </c>
      <c r="AC11">
        <v>9</v>
      </c>
      <c r="AD11">
        <f>SUMPRODUCT(POWER((INDEX($L$2:$L$101,AC11+1):$L$101)-($L$2:INDEX($L$2:$L$101,100 - AC11)),2))/(2*(100 - AC11))</f>
        <v>3.2226437702694111</v>
      </c>
      <c r="AE11">
        <f>POWER(SUMPRODUCT(SQRT(ABS((INDEX($L$2:$L$101,AC11+1):$L$101)-($L$2:INDEX($L$2:$L$101,100-AC11)))))/(100-AC11),4)/(2*(0.457+0.494/(100-AC11)+0.045/POWER(100-AC11,2)))</f>
        <v>3.2427744196502526</v>
      </c>
      <c r="AF11">
        <f t="shared" si="4"/>
        <v>-0.22264788314667028</v>
      </c>
      <c r="AG11">
        <f t="shared" si="2"/>
        <v>-0.2427785325275118</v>
      </c>
    </row>
    <row r="12" spans="1:33" x14ac:dyDescent="0.3">
      <c r="A12">
        <v>11</v>
      </c>
      <c r="B12">
        <v>0.62272761169879232</v>
      </c>
      <c r="C12" s="6"/>
      <c r="D12" s="6"/>
      <c r="E12" s="6"/>
      <c r="F12" s="6"/>
      <c r="G12" s="6"/>
      <c r="H12" s="3"/>
      <c r="I12" s="3"/>
      <c r="L12">
        <f t="shared" si="3"/>
        <v>0.78469825639096713</v>
      </c>
      <c r="M12">
        <f t="shared" si="0"/>
        <v>9.1770696150547736E-7</v>
      </c>
      <c r="N12">
        <f t="shared" si="1"/>
        <v>2.9999990822930385</v>
      </c>
      <c r="O12">
        <v>10</v>
      </c>
      <c r="AC12">
        <v>10</v>
      </c>
      <c r="AD12">
        <f>SUMPRODUCT(POWER((INDEX($L$2:$L$101,AC12+1):$L$101)-($L$2:INDEX($L$2:$L$101,100 - AC12)),2))/(2*(100 - AC12))</f>
        <v>3.437285175708094</v>
      </c>
      <c r="AE12">
        <f>POWER(SUMPRODUCT(SQRT(ABS((INDEX($L$2:$L$101,AC12+1):$L$101)-($L$2:INDEX($L$2:$L$101,100-AC12)))))/(100-AC12),4)/(2*(0.457+0.494/(100-AC12)+0.045/POWER(100-AC12,2)))</f>
        <v>3.3548451196549194</v>
      </c>
      <c r="AF12">
        <f t="shared" si="4"/>
        <v>-0.43728609341505553</v>
      </c>
      <c r="AG12">
        <f t="shared" si="2"/>
        <v>-0.35484603736188092</v>
      </c>
    </row>
    <row r="13" spans="1:33" x14ac:dyDescent="0.3">
      <c r="A13">
        <v>12</v>
      </c>
      <c r="B13">
        <v>0.8161032383213751</v>
      </c>
      <c r="C13" s="6"/>
      <c r="D13" s="6"/>
      <c r="E13" s="6"/>
      <c r="F13" s="6"/>
      <c r="G13" s="6"/>
      <c r="H13" s="3"/>
      <c r="I13" s="3"/>
      <c r="L13">
        <f t="shared" si="3"/>
        <v>1.5529850778518617</v>
      </c>
      <c r="M13">
        <f t="shared" si="0"/>
        <v>2.047681012900461E-7</v>
      </c>
      <c r="N13">
        <f t="shared" si="1"/>
        <v>2.9999997952318989</v>
      </c>
      <c r="O13">
        <v>11</v>
      </c>
      <c r="AC13">
        <v>11</v>
      </c>
      <c r="AD13">
        <f>SUMPRODUCT(POWER((INDEX($L$2:$L$101,AC13+1):$L$101)-($L$2:INDEX($L$2:$L$101,100 - AC13)),2))/(2*(100 - AC13))</f>
        <v>3.3460662513994968</v>
      </c>
      <c r="AE13">
        <f>POWER(SUMPRODUCT(SQRT(ABS((INDEX($L$2:$L$101,AC13+1):$L$101)-($L$2:INDEX($L$2:$L$101,100-AC13)))))/(100-AC13),4)/(2*(0.457+0.494/(100-AC13)+0.045/POWER(100-AC13,2)))</f>
        <v>3.2081937388922195</v>
      </c>
      <c r="AF13">
        <f t="shared" si="4"/>
        <v>-0.3460664561675979</v>
      </c>
      <c r="AG13">
        <f t="shared" si="2"/>
        <v>-0.20819394366032062</v>
      </c>
    </row>
    <row r="14" spans="1:33" x14ac:dyDescent="0.3">
      <c r="A14">
        <v>13</v>
      </c>
      <c r="B14">
        <v>-0.25041003937076312</v>
      </c>
      <c r="C14" s="6"/>
      <c r="D14" s="6"/>
      <c r="E14" s="6"/>
      <c r="F14" s="6"/>
      <c r="G14" s="6"/>
      <c r="H14" s="3"/>
      <c r="I14" s="3"/>
      <c r="L14">
        <f t="shared" si="3"/>
        <v>-7.6270366006175649E-2</v>
      </c>
      <c r="M14">
        <f t="shared" si="0"/>
        <v>4.5689939234137891E-8</v>
      </c>
      <c r="N14">
        <f t="shared" si="1"/>
        <v>2.9999999543100606</v>
      </c>
      <c r="O14">
        <v>12</v>
      </c>
      <c r="AC14">
        <v>12</v>
      </c>
      <c r="AD14">
        <f>SUMPRODUCT(POWER((INDEX($L$2:$L$101,AC14+1):$L$101)-($L$2:INDEX($L$2:$L$101,100 - AC14)),2))/(2*(100 - AC14))</f>
        <v>2.7312769841910032</v>
      </c>
      <c r="AE14">
        <f>POWER(SUMPRODUCT(SQRT(ABS((INDEX($L$2:$L$101,AC14+1):$L$101)-($L$2:INDEX($L$2:$L$101,100-AC14)))))/(100-AC14),4)/(2*(0.457+0.494/(100-AC14)+0.045/POWER(100-AC14,2)))</f>
        <v>3.0280734954561628</v>
      </c>
      <c r="AF14">
        <f t="shared" si="4"/>
        <v>0.26872297011905744</v>
      </c>
      <c r="AG14">
        <f t="shared" si="2"/>
        <v>-2.8073541146102166E-2</v>
      </c>
    </row>
    <row r="15" spans="1:33" x14ac:dyDescent="0.3">
      <c r="A15">
        <v>14</v>
      </c>
      <c r="B15">
        <v>2.2091808205004781</v>
      </c>
      <c r="C15" s="6"/>
      <c r="D15" s="6"/>
      <c r="E15" s="6"/>
      <c r="F15" s="6"/>
      <c r="G15" s="6"/>
      <c r="H15" s="3"/>
      <c r="I15" s="3"/>
      <c r="L15">
        <f t="shared" si="3"/>
        <v>3.7129261953498709</v>
      </c>
      <c r="M15">
        <f t="shared" si="0"/>
        <v>1.0194803458485213E-8</v>
      </c>
      <c r="N15">
        <f t="shared" si="1"/>
        <v>2.9999999898051963</v>
      </c>
      <c r="O15">
        <v>13</v>
      </c>
      <c r="AC15">
        <v>13</v>
      </c>
      <c r="AD15">
        <f>SUMPRODUCT(POWER((INDEX($L$2:$L$101,AC15+1):$L$101)-($L$2:INDEX($L$2:$L$101,100 - AC15)),2))/(2*(100 - AC15))</f>
        <v>2.6285245095916991</v>
      </c>
      <c r="AE15">
        <f>POWER(SUMPRODUCT(SQRT(ABS((INDEX($L$2:$L$101,AC15+1):$L$101)-($L$2:INDEX($L$2:$L$101,100-AC15)))))/(100-AC15),4)/(2*(0.457+0.494/(100-AC15)+0.045/POWER(100-AC15,2)))</f>
        <v>2.3805413331366232</v>
      </c>
      <c r="AF15">
        <f t="shared" si="4"/>
        <v>0.37147548021349719</v>
      </c>
      <c r="AG15">
        <f t="shared" si="2"/>
        <v>0.61945865666857314</v>
      </c>
    </row>
    <row r="16" spans="1:33" x14ac:dyDescent="0.3">
      <c r="A16">
        <v>15</v>
      </c>
      <c r="B16">
        <v>-0.89019067672779784</v>
      </c>
      <c r="C16" s="6"/>
      <c r="D16" s="6"/>
      <c r="E16" s="6"/>
      <c r="F16" s="6"/>
      <c r="G16" s="6"/>
      <c r="H16" s="3"/>
      <c r="I16" s="3"/>
      <c r="L16">
        <f t="shared" si="3"/>
        <v>-0.67451742115311053</v>
      </c>
      <c r="M16">
        <f t="shared" si="0"/>
        <v>2.274768128373572E-9</v>
      </c>
      <c r="N16">
        <f t="shared" si="1"/>
        <v>2.9999999977252321</v>
      </c>
      <c r="O16">
        <v>14</v>
      </c>
      <c r="AC16">
        <v>14</v>
      </c>
      <c r="AD16">
        <f>SUMPRODUCT(POWER((INDEX($L$2:$L$101,AC16+1):$L$101)-($L$2:INDEX($L$2:$L$101,100 - AC16)),2))/(2*(100 - AC16))</f>
        <v>2.3339261978977661</v>
      </c>
      <c r="AE16">
        <f>POWER(SUMPRODUCT(SQRT(ABS((INDEX($L$2:$L$101,AC16+1):$L$101)-($L$2:INDEX($L$2:$L$101,100-AC16)))))/(100-AC16),4)/(2*(0.457+0.494/(100-AC16)+0.045/POWER(100-AC16,2)))</f>
        <v>2.6674404188389942</v>
      </c>
      <c r="AF16">
        <f t="shared" si="4"/>
        <v>0.66607379982746595</v>
      </c>
      <c r="AG16">
        <f t="shared" si="2"/>
        <v>0.33255957888623788</v>
      </c>
    </row>
    <row r="17" spans="1:33" x14ac:dyDescent="0.3">
      <c r="A17">
        <v>16</v>
      </c>
      <c r="B17">
        <v>0.40313352656085044</v>
      </c>
      <c r="C17" s="6"/>
      <c r="D17" s="6"/>
      <c r="E17" s="6"/>
      <c r="F17" s="6"/>
      <c r="G17" s="6"/>
      <c r="H17" s="3"/>
      <c r="I17" s="3"/>
      <c r="L17">
        <f t="shared" si="3"/>
        <v>0.53013880858590501</v>
      </c>
      <c r="M17">
        <f t="shared" si="0"/>
        <v>5.0756937678453913E-10</v>
      </c>
      <c r="N17">
        <f t="shared" si="1"/>
        <v>2.9999999994924305</v>
      </c>
      <c r="O17">
        <v>15</v>
      </c>
      <c r="AC17">
        <v>15</v>
      </c>
      <c r="AD17">
        <f>SUMPRODUCT(POWER((INDEX($L$2:$L$101,AC17+1):$L$101)-($L$2:INDEX($L$2:$L$101,100 - AC17)),2))/(2*(100 - AC17))</f>
        <v>2.9912537776480468</v>
      </c>
      <c r="AE17">
        <f>POWER(SUMPRODUCT(SQRT(ABS((INDEX($L$2:$L$101,AC17+1):$L$101)-($L$2:INDEX($L$2:$L$101,100-AC17)))))/(100-AC17),4)/(2*(0.457+0.494/(100-AC17)+0.045/POWER(100-AC17,2)))</f>
        <v>2.7101659847561912</v>
      </c>
      <c r="AF17">
        <f t="shared" si="4"/>
        <v>8.7462218443836726E-3</v>
      </c>
      <c r="AG17">
        <f t="shared" si="2"/>
        <v>0.28983401473623926</v>
      </c>
    </row>
    <row r="18" spans="1:33" x14ac:dyDescent="0.3">
      <c r="A18">
        <v>17</v>
      </c>
      <c r="B18">
        <v>0.57612396631157026</v>
      </c>
      <c r="L18">
        <f t="shared" si="3"/>
        <v>1.0910081477162052</v>
      </c>
      <c r="M18">
        <f t="shared" si="0"/>
        <v>1.1325403632837293E-10</v>
      </c>
      <c r="N18">
        <f t="shared" si="1"/>
        <v>2.9999999998867461</v>
      </c>
      <c r="O18">
        <v>16</v>
      </c>
      <c r="AC18">
        <v>16</v>
      </c>
      <c r="AD18">
        <f>SUMPRODUCT(POWER((INDEX($L$2:$L$101,AC18+1):$L$101)-($L$2:INDEX($L$2:$L$101,100 - AC18)),2))/(2*(100 - AC18))</f>
        <v>3.7232990109900546</v>
      </c>
      <c r="AE18">
        <f>POWER(SUMPRODUCT(SQRT(ABS((INDEX($L$2:$L$101,AC18+1):$L$101)-($L$2:INDEX($L$2:$L$101,100-AC18)))))/(100-AC18),4)/(2*(0.457+0.494/(100-AC18)+0.045/POWER(100-AC18,2)))</f>
        <v>4.0703034044873476</v>
      </c>
      <c r="AF18">
        <f t="shared" si="4"/>
        <v>-0.72329901110330841</v>
      </c>
      <c r="AG18">
        <f t="shared" si="2"/>
        <v>-1.0703034046006015</v>
      </c>
    </row>
    <row r="19" spans="1:33" x14ac:dyDescent="0.3">
      <c r="A19">
        <v>18</v>
      </c>
      <c r="B19">
        <v>0.18296759662916884</v>
      </c>
      <c r="L19">
        <f t="shared" si="3"/>
        <v>0.55235629129613084</v>
      </c>
      <c r="M19">
        <f t="shared" si="0"/>
        <v>2.527039126340594E-11</v>
      </c>
      <c r="N19">
        <f t="shared" si="1"/>
        <v>2.9999999999747295</v>
      </c>
      <c r="O19">
        <v>17</v>
      </c>
      <c r="AC19">
        <v>17</v>
      </c>
      <c r="AD19">
        <f>SUMPRODUCT(POWER((INDEX($L$2:$L$101,AC19+1):$L$101)-($L$2:INDEX($L$2:$L$101,100 - AC19)),2))/(2*(100 - AC19))</f>
        <v>3.7767061100321069</v>
      </c>
      <c r="AE19">
        <f>POWER(SUMPRODUCT(SQRT(ABS((INDEX($L$2:$L$101,AC19+1):$L$101)-($L$2:INDEX($L$2:$L$101,100-AC19)))))/(100-AC19),4)/(2*(0.457+0.494/(100-AC19)+0.045/POWER(100-AC19,2)))</f>
        <v>4.1181447704187146</v>
      </c>
      <c r="AF19">
        <f t="shared" si="4"/>
        <v>-0.77670611005737733</v>
      </c>
      <c r="AG19">
        <f t="shared" si="2"/>
        <v>-1.1181447704439851</v>
      </c>
    </row>
    <row r="20" spans="1:33" x14ac:dyDescent="0.3">
      <c r="A20">
        <v>19</v>
      </c>
      <c r="B20">
        <v>-1.7403954188921489</v>
      </c>
      <c r="L20">
        <f t="shared" si="3"/>
        <v>-2.8152075361672266</v>
      </c>
      <c r="M20">
        <f t="shared" si="0"/>
        <v>5.6385864496172497E-12</v>
      </c>
      <c r="N20">
        <f t="shared" si="1"/>
        <v>2.9999999999943614</v>
      </c>
      <c r="O20">
        <v>18</v>
      </c>
      <c r="AC20">
        <v>18</v>
      </c>
      <c r="AD20">
        <f>SUMPRODUCT(POWER((INDEX($L$2:$L$101,AC20+1):$L$101)-($L$2:INDEX($L$2:$L$101,100 - AC20)),2))/(2*(100 - AC20))</f>
        <v>3.1006459237330937</v>
      </c>
      <c r="AE20">
        <f>POWER(SUMPRODUCT(SQRT(ABS((INDEX($L$2:$L$101,AC20+1):$L$101)-($L$2:INDEX($L$2:$L$101,100-AC20)))))/(100-AC20),4)/(2*(0.457+0.494/(100-AC20)+0.045/POWER(100-AC20,2)))</f>
        <v>3.3122237527959397</v>
      </c>
      <c r="AF20">
        <f t="shared" si="4"/>
        <v>-0.10064592373873227</v>
      </c>
      <c r="AG20">
        <f t="shared" si="2"/>
        <v>-0.31222375280157832</v>
      </c>
    </row>
    <row r="21" spans="1:33" x14ac:dyDescent="0.3">
      <c r="A21">
        <v>20</v>
      </c>
      <c r="B21">
        <v>0.23591155695612542</v>
      </c>
      <c r="L21">
        <f t="shared" si="3"/>
        <v>-0.22984853153774315</v>
      </c>
      <c r="M21">
        <f t="shared" si="0"/>
        <v>1.2581386975138634E-12</v>
      </c>
      <c r="N21">
        <f t="shared" si="1"/>
        <v>2.9999999999987419</v>
      </c>
      <c r="O21">
        <v>19</v>
      </c>
      <c r="AC21">
        <v>19</v>
      </c>
      <c r="AD21">
        <f>SUMPRODUCT(POWER((INDEX($L$2:$L$101,AC21+1):$L$101)-($L$2:INDEX($L$2:$L$101,100 - AC21)),2))/(2*(100 - AC21))</f>
        <v>2.6558746284827452</v>
      </c>
      <c r="AE21">
        <f>POWER(SUMPRODUCT(SQRT(ABS((INDEX($L$2:$L$101,AC21+1):$L$101)-($L$2:INDEX($L$2:$L$101,100-AC21)))))/(100-AC21),4)/(2*(0.457+0.494/(100-AC21)+0.045/POWER(100-AC21,2)))</f>
        <v>2.7769399594766186</v>
      </c>
      <c r="AF21">
        <f t="shared" si="4"/>
        <v>0.34412537151599665</v>
      </c>
      <c r="AG21">
        <f t="shared" si="2"/>
        <v>0.22306004052212325</v>
      </c>
    </row>
    <row r="22" spans="1:33" x14ac:dyDescent="0.3">
      <c r="A22">
        <v>21</v>
      </c>
      <c r="B22">
        <v>-0.26361476557212882</v>
      </c>
      <c r="L22">
        <f t="shared" si="3"/>
        <v>-0.49636895643929502</v>
      </c>
      <c r="M22">
        <f t="shared" si="0"/>
        <v>2.8072868906520526E-13</v>
      </c>
      <c r="N22">
        <f t="shared" si="1"/>
        <v>2.9999999999997193</v>
      </c>
      <c r="O22">
        <v>20</v>
      </c>
      <c r="AC22">
        <v>20</v>
      </c>
      <c r="AD22">
        <f>SUMPRODUCT(POWER((INDEX($L$2:$L$101,AC22+1):$L$101)-($L$2:INDEX($L$2:$L$101,100 - AC22)),2))/(2*(100 - AC22))</f>
        <v>2.4973523671514206</v>
      </c>
      <c r="AE22">
        <f>POWER(SUMPRODUCT(SQRT(ABS((INDEX($L$2:$L$101,AC22+1):$L$101)-($L$2:INDEX($L$2:$L$101,100-AC22)))))/(100-AC22),4)/(2*(0.457+0.494/(100-AC22)+0.045/POWER(100-AC22,2)))</f>
        <v>2.4291497109707429</v>
      </c>
      <c r="AF22">
        <f t="shared" si="4"/>
        <v>0.50264763284829872</v>
      </c>
      <c r="AG22">
        <f t="shared" si="2"/>
        <v>0.57085028902897639</v>
      </c>
    </row>
    <row r="23" spans="1:33" x14ac:dyDescent="0.3">
      <c r="A23">
        <v>22</v>
      </c>
      <c r="B23">
        <v>-1.2065447663189843</v>
      </c>
      <c r="L23">
        <f t="shared" si="3"/>
        <v>-2.1478651429937399</v>
      </c>
      <c r="M23">
        <f t="shared" si="0"/>
        <v>6.2639037349378002E-14</v>
      </c>
      <c r="N23">
        <f t="shared" si="1"/>
        <v>2.9999999999999374</v>
      </c>
      <c r="O23">
        <v>21</v>
      </c>
      <c r="AC23">
        <v>21</v>
      </c>
      <c r="AD23">
        <f>SUMPRODUCT(POWER((INDEX($L$2:$L$101,AC23+1):$L$101)-($L$2:INDEX($L$2:$L$101,100 - AC23)),2))/(2*(100 - AC23))</f>
        <v>2.6733566650643148</v>
      </c>
      <c r="AE23">
        <f>POWER(SUMPRODUCT(SQRT(ABS((INDEX($L$2:$L$101,AC23+1):$L$101)-($L$2:INDEX($L$2:$L$101,100-AC23)))))/(100-AC23),4)/(2*(0.457+0.494/(100-AC23)+0.045/POWER(100-AC23,2)))</f>
        <v>2.4458720800803526</v>
      </c>
      <c r="AF23">
        <f t="shared" si="4"/>
        <v>0.32664333493562259</v>
      </c>
      <c r="AG23">
        <f t="shared" si="2"/>
        <v>0.55412791991958477</v>
      </c>
    </row>
    <row r="24" spans="1:33" x14ac:dyDescent="0.3">
      <c r="A24">
        <v>23</v>
      </c>
      <c r="B24">
        <v>0.16564740690228064</v>
      </c>
      <c r="L24">
        <f t="shared" si="3"/>
        <v>-0.19957714706509389</v>
      </c>
      <c r="M24">
        <f t="shared" si="0"/>
        <v>1.3976658435310193E-14</v>
      </c>
      <c r="N24">
        <f t="shared" si="1"/>
        <v>2.9999999999999862</v>
      </c>
      <c r="O24">
        <v>22</v>
      </c>
      <c r="AC24">
        <v>22</v>
      </c>
      <c r="AD24">
        <f>SUMPRODUCT(POWER((INDEX($L$2:$L$101,AC24+1):$L$101)-($L$2:INDEX($L$2:$L$101,100 - AC24)),2))/(2*(100 - AC24))</f>
        <v>2.9473015748321263</v>
      </c>
      <c r="AE24">
        <f>POWER(SUMPRODUCT(SQRT(ABS((INDEX($L$2:$L$101,AC24+1):$L$101)-($L$2:INDEX($L$2:$L$101,100-AC24)))))/(100-AC24),4)/(2*(0.457+0.494/(100-AC24)+0.045/POWER(100-AC24,2)))</f>
        <v>3.4543953422370666</v>
      </c>
      <c r="AF24">
        <f t="shared" si="4"/>
        <v>5.2698425167859941E-2</v>
      </c>
      <c r="AG24">
        <f t="shared" si="2"/>
        <v>-0.45439534223708034</v>
      </c>
    </row>
    <row r="25" spans="1:33" x14ac:dyDescent="0.3">
      <c r="A25">
        <v>24</v>
      </c>
      <c r="B25">
        <v>1.573757799633313</v>
      </c>
      <c r="L25">
        <f t="shared" si="3"/>
        <v>2.6125749986580176</v>
      </c>
      <c r="M25">
        <f t="shared" si="0"/>
        <v>3.1186140350106659E-15</v>
      </c>
      <c r="N25">
        <f t="shared" si="1"/>
        <v>2.9999999999999969</v>
      </c>
      <c r="O25">
        <v>23</v>
      </c>
      <c r="AC25">
        <v>23</v>
      </c>
      <c r="AD25">
        <f>SUMPRODUCT(POWER((INDEX($L$2:$L$101,AC25+1):$L$101)-($L$2:INDEX($L$2:$L$101,100 - AC25)),2))/(2*(100 - AC25))</f>
        <v>3.1978613251306727</v>
      </c>
      <c r="AE25">
        <f>POWER(SUMPRODUCT(SQRT(ABS((INDEX($L$2:$L$101,AC25+1):$L$101)-($L$2:INDEX($L$2:$L$101,100-AC25)))))/(100-AC25),4)/(2*(0.457+0.494/(100-AC25)+0.045/POWER(100-AC25,2)))</f>
        <v>3.5074286417305207</v>
      </c>
      <c r="AF25">
        <f t="shared" si="4"/>
        <v>-0.19786132513067578</v>
      </c>
      <c r="AG25">
        <f t="shared" si="2"/>
        <v>-0.50742864173052382</v>
      </c>
    </row>
    <row r="26" spans="1:33" x14ac:dyDescent="0.3">
      <c r="A26">
        <v>25</v>
      </c>
      <c r="B26">
        <v>-7.3006276579690166E-2</v>
      </c>
      <c r="L26">
        <f t="shared" si="3"/>
        <v>0.45968168611833188</v>
      </c>
      <c r="M26">
        <f t="shared" si="0"/>
        <v>6.9585684907307069E-16</v>
      </c>
      <c r="N26">
        <f t="shared" si="1"/>
        <v>2.9999999999999991</v>
      </c>
      <c r="O26">
        <v>24</v>
      </c>
      <c r="AC26">
        <v>24</v>
      </c>
      <c r="AD26">
        <f>SUMPRODUCT(POWER((INDEX($L$2:$L$101,AC26+1):$L$101)-($L$2:INDEX($L$2:$L$101,100 - AC26)),2))/(2*(100 - AC26))</f>
        <v>3.0394978010164322</v>
      </c>
      <c r="AE26">
        <f>POWER(SUMPRODUCT(SQRT(ABS((INDEX($L$2:$L$101,AC26+1):$L$101)-($L$2:INDEX($L$2:$L$101,100-AC26)))))/(100-AC26),4)/(2*(0.457+0.494/(100-AC26)+0.045/POWER(100-AC26,2)))</f>
        <v>3.2948715747493647</v>
      </c>
      <c r="AF26">
        <f t="shared" si="4"/>
        <v>-3.9497801016433076E-2</v>
      </c>
      <c r="AG26">
        <f t="shared" si="2"/>
        <v>-0.29487157474936554</v>
      </c>
    </row>
    <row r="27" spans="1:33" x14ac:dyDescent="0.3">
      <c r="A27">
        <v>26</v>
      </c>
      <c r="B27">
        <v>1.0189296517637558</v>
      </c>
      <c r="L27">
        <f t="shared" si="3"/>
        <v>1.8229128454026342</v>
      </c>
      <c r="M27">
        <f t="shared" si="0"/>
        <v>1.5526665017405606E-16</v>
      </c>
      <c r="N27">
        <f t="shared" si="1"/>
        <v>3</v>
      </c>
      <c r="O27">
        <v>25</v>
      </c>
      <c r="AC27">
        <v>25</v>
      </c>
      <c r="AD27">
        <f>SUMPRODUCT(POWER((INDEX($L$2:$L$101,AC27+1):$L$101)-($L$2:INDEX($L$2:$L$101,100 - AC27)),2))/(2*(100 - AC27))</f>
        <v>2.4967844515554556</v>
      </c>
      <c r="AE27">
        <f>POWER(SUMPRODUCT(SQRT(ABS((INDEX($L$2:$L$101,AC27+1):$L$101)-($L$2:INDEX($L$2:$L$101,100-AC27)))))/(100-AC27),4)/(2*(0.457+0.494/(100-AC27)+0.045/POWER(100-AC27,2)))</f>
        <v>2.9392233236002006</v>
      </c>
      <c r="AF27">
        <f t="shared" si="4"/>
        <v>0.50321554844454441</v>
      </c>
      <c r="AG27">
        <f t="shared" si="2"/>
        <v>6.0776676399799445E-2</v>
      </c>
    </row>
    <row r="28" spans="1:33" x14ac:dyDescent="0.3">
      <c r="A28">
        <v>27</v>
      </c>
      <c r="B28">
        <v>8.236725079768803E-2</v>
      </c>
      <c r="L28">
        <f t="shared" si="3"/>
        <v>0.54581434114337646</v>
      </c>
      <c r="M28">
        <f t="shared" si="0"/>
        <v>3.4644672519047358E-17</v>
      </c>
      <c r="N28">
        <f t="shared" si="1"/>
        <v>3</v>
      </c>
      <c r="O28">
        <v>26</v>
      </c>
      <c r="AC28">
        <v>26</v>
      </c>
      <c r="AD28">
        <f>SUMPRODUCT(POWER((INDEX($L$2:$L$101,AC28+1):$L$101)-($L$2:INDEX($L$2:$L$101,100 - AC28)),2))/(2*(100 - AC28))</f>
        <v>2.680904208320753</v>
      </c>
      <c r="AE28">
        <f>POWER(SUMPRODUCT(SQRT(ABS((INDEX($L$2:$L$101,AC28+1):$L$101)-($L$2:INDEX($L$2:$L$101,100-AC28)))))/(100-AC28),4)/(2*(0.457+0.494/(100-AC28)+0.045/POWER(100-AC28,2)))</f>
        <v>2.7465423718920441</v>
      </c>
      <c r="AF28">
        <f t="shared" si="4"/>
        <v>0.31909579167924695</v>
      </c>
      <c r="AG28">
        <f t="shared" si="2"/>
        <v>0.25345762810795591</v>
      </c>
    </row>
    <row r="29" spans="1:33" x14ac:dyDescent="0.3">
      <c r="A29">
        <v>28</v>
      </c>
      <c r="B29">
        <v>-0.12097075341443997</v>
      </c>
      <c r="L29">
        <f t="shared" si="3"/>
        <v>-8.2457380971005731E-2</v>
      </c>
      <c r="M29">
        <f t="shared" si="0"/>
        <v>7.7302713274649439E-18</v>
      </c>
      <c r="N29">
        <f t="shared" si="1"/>
        <v>3</v>
      </c>
      <c r="O29">
        <v>27</v>
      </c>
      <c r="AC29">
        <v>27</v>
      </c>
      <c r="AD29">
        <f>SUMPRODUCT(POWER((INDEX($L$2:$L$101,AC29+1):$L$101)-($L$2:INDEX($L$2:$L$101,100 - AC29)),2))/(2*(100 - AC29))</f>
        <v>2.8370597178764148</v>
      </c>
      <c r="AE29">
        <f>POWER(SUMPRODUCT(SQRT(ABS((INDEX($L$2:$L$101,AC29+1):$L$101)-($L$2:INDEX($L$2:$L$101,100-AC29)))))/(100-AC29),4)/(2*(0.457+0.494/(100-AC29)+0.045/POWER(100-AC29,2)))</f>
        <v>3.4150541615758185</v>
      </c>
      <c r="AF29">
        <f t="shared" si="4"/>
        <v>0.16294028212358524</v>
      </c>
      <c r="AG29">
        <f t="shared" si="2"/>
        <v>-0.41505416157581854</v>
      </c>
    </row>
    <row r="30" spans="1:33" x14ac:dyDescent="0.3">
      <c r="A30">
        <v>29</v>
      </c>
      <c r="B30">
        <v>-2.3860775399953127</v>
      </c>
      <c r="L30">
        <f t="shared" si="3"/>
        <v>-4.0470126428283368</v>
      </c>
      <c r="M30">
        <f t="shared" si="0"/>
        <v>1.724856679288068E-18</v>
      </c>
      <c r="N30">
        <f t="shared" si="1"/>
        <v>3</v>
      </c>
      <c r="O30">
        <v>28</v>
      </c>
      <c r="AC30">
        <v>28</v>
      </c>
      <c r="AD30">
        <f>SUMPRODUCT(POWER((INDEX($L$2:$L$101,AC30+1):$L$101)-($L$2:INDEX($L$2:$L$101,100 - AC30)),2))/(2*(100 - AC30))</f>
        <v>2.8868602801272387</v>
      </c>
      <c r="AE30">
        <f>POWER(SUMPRODUCT(SQRT(ABS((INDEX($L$2:$L$101,AC30+1):$L$101)-($L$2:INDEX($L$2:$L$101,100-AC30)))))/(100-AC30),4)/(2*(0.457+0.494/(100-AC30)+0.045/POWER(100-AC30,2)))</f>
        <v>3.4222471187323968</v>
      </c>
      <c r="AF30">
        <f t="shared" si="4"/>
        <v>0.11313971987276128</v>
      </c>
      <c r="AG30">
        <f t="shared" si="2"/>
        <v>-0.42224711873239684</v>
      </c>
    </row>
    <row r="31" spans="1:33" x14ac:dyDescent="0.3">
      <c r="A31">
        <v>30</v>
      </c>
      <c r="B31">
        <v>-1.0936309990938753</v>
      </c>
      <c r="L31">
        <f t="shared" si="3"/>
        <v>-2.7494790974729471</v>
      </c>
      <c r="M31">
        <f t="shared" si="0"/>
        <v>3.8486754708263547E-19</v>
      </c>
      <c r="N31">
        <f t="shared" si="1"/>
        <v>3</v>
      </c>
      <c r="O31">
        <v>29</v>
      </c>
      <c r="AC31">
        <v>29</v>
      </c>
      <c r="AD31">
        <f>SUMPRODUCT(POWER((INDEX($L$2:$L$101,AC31+1):$L$101)-($L$2:INDEX($L$2:$L$101,100 - AC31)),2))/(2*(100 - AC31))</f>
        <v>3.246581176867533</v>
      </c>
      <c r="AE31">
        <f>POWER(SUMPRODUCT(SQRT(ABS((INDEX($L$2:$L$101,AC31+1):$L$101)-($L$2:INDEX($L$2:$L$101,100-AC31)))))/(100-AC31),4)/(2*(0.457+0.494/(100-AC31)+0.045/POWER(100-AC31,2)))</f>
        <v>2.975577915665522</v>
      </c>
      <c r="AF31">
        <f t="shared" si="4"/>
        <v>-0.246581176867533</v>
      </c>
      <c r="AG31">
        <f t="shared" si="2"/>
        <v>2.4422084334478011E-2</v>
      </c>
    </row>
    <row r="32" spans="1:33" x14ac:dyDescent="0.3">
      <c r="A32">
        <v>31</v>
      </c>
      <c r="B32">
        <v>0.34894128475571051</v>
      </c>
      <c r="L32">
        <f t="shared" si="3"/>
        <v>-2.4345008671850188E-2</v>
      </c>
      <c r="M32">
        <f t="shared" si="0"/>
        <v>8.5875557416481816E-20</v>
      </c>
      <c r="N32">
        <f t="shared" si="1"/>
        <v>3</v>
      </c>
      <c r="O32">
        <v>30</v>
      </c>
      <c r="AC32">
        <v>30</v>
      </c>
      <c r="AD32">
        <f>SUMPRODUCT(POWER((INDEX($L$2:$L$101,AC32+1):$L$101)-($L$2:INDEX($L$2:$L$101,100 - AC32)),2))/(2*(100 - AC32))</f>
        <v>3.4130715331742985</v>
      </c>
      <c r="AE32">
        <f>POWER(SUMPRODUCT(SQRT(ABS((INDEX($L$2:$L$101,AC32+1):$L$101)-($L$2:INDEX($L$2:$L$101,100-AC32)))))/(100-AC32),4)/(2*(0.457+0.494/(100-AC32)+0.045/POWER(100-AC32,2)))</f>
        <v>3.9397447509962982</v>
      </c>
      <c r="AF32">
        <f t="shared" si="4"/>
        <v>-0.41307153317429846</v>
      </c>
      <c r="AG32">
        <f t="shared" si="2"/>
        <v>-0.93974475099629817</v>
      </c>
    </row>
    <row r="33" spans="1:33" x14ac:dyDescent="0.3">
      <c r="A33">
        <v>32</v>
      </c>
      <c r="B33">
        <v>-1.0753115020634141</v>
      </c>
      <c r="L33">
        <f t="shared" si="3"/>
        <v>-1.820970287786537</v>
      </c>
      <c r="M33">
        <f t="shared" si="0"/>
        <v>1.9161426879175267E-20</v>
      </c>
      <c r="N33">
        <f t="shared" si="1"/>
        <v>3</v>
      </c>
      <c r="O33">
        <v>31</v>
      </c>
      <c r="AC33">
        <v>31</v>
      </c>
      <c r="AD33">
        <f>SUMPRODUCT(POWER((INDEX($L$2:$L$101,AC33+1):$L$101)-($L$2:INDEX($L$2:$L$101,100 - AC33)),2))/(2*(100 - AC33))</f>
        <v>3.1789849843634461</v>
      </c>
      <c r="AE33">
        <f>POWER(SUMPRODUCT(SQRT(ABS((INDEX($L$2:$L$101,AC33+1):$L$101)-($L$2:INDEX($L$2:$L$101,100-AC33)))))/(100-AC33),4)/(2*(0.457+0.494/(100-AC33)+0.045/POWER(100-AC33,2)))</f>
        <v>3.9821962046096275</v>
      </c>
      <c r="AF33">
        <f t="shared" si="4"/>
        <v>-0.17898498436344612</v>
      </c>
      <c r="AG33">
        <f t="shared" si="2"/>
        <v>-0.98219620460962753</v>
      </c>
    </row>
    <row r="34" spans="1:33" x14ac:dyDescent="0.3">
      <c r="A34">
        <v>33</v>
      </c>
      <c r="B34">
        <v>-1.0553435458859894</v>
      </c>
      <c r="L34">
        <f t="shared" si="3"/>
        <v>-2.1881380065883076</v>
      </c>
      <c r="M34">
        <f t="shared" si="0"/>
        <v>4.2754922482228057E-21</v>
      </c>
      <c r="N34">
        <f t="shared" si="1"/>
        <v>3</v>
      </c>
      <c r="O34">
        <v>32</v>
      </c>
      <c r="AC34">
        <v>32</v>
      </c>
      <c r="AD34">
        <f>SUMPRODUCT(POWER((INDEX($L$2:$L$101,AC34+1):$L$101)-($L$2:INDEX($L$2:$L$101,100 - AC34)),2))/(2*(100 - AC34))</f>
        <v>3.3290136018563565</v>
      </c>
      <c r="AE34">
        <f>POWER(SUMPRODUCT(SQRT(ABS((INDEX($L$2:$L$101,AC34+1):$L$101)-($L$2:INDEX($L$2:$L$101,100-AC34)))))/(100-AC34),4)/(2*(0.457+0.494/(100-AC34)+0.045/POWER(100-AC34,2)))</f>
        <v>3.8491849347578158</v>
      </c>
      <c r="AF34">
        <f t="shared" si="4"/>
        <v>-0.32901360185635653</v>
      </c>
      <c r="AG34">
        <f t="shared" si="2"/>
        <v>-0.84918493475781576</v>
      </c>
    </row>
    <row r="35" spans="1:33" x14ac:dyDescent="0.3">
      <c r="A35">
        <v>34</v>
      </c>
      <c r="B35">
        <v>-1.0747953638201579E-2</v>
      </c>
      <c r="L35">
        <f t="shared" si="3"/>
        <v>-0.50638625126508008</v>
      </c>
      <c r="M35">
        <f t="shared" si="0"/>
        <v>9.5399127005932482E-22</v>
      </c>
      <c r="N35">
        <f t="shared" si="1"/>
        <v>3</v>
      </c>
      <c r="O35">
        <v>33</v>
      </c>
      <c r="AC35">
        <v>33</v>
      </c>
      <c r="AD35">
        <f>SUMPRODUCT(POWER((INDEX($L$2:$L$101,AC35+1):$L$101)-($L$2:INDEX($L$2:$L$101,100 - AC35)),2))/(2*(100 - AC35))</f>
        <v>3.4892683560262001</v>
      </c>
      <c r="AE35">
        <f>POWER(SUMPRODUCT(SQRT(ABS((INDEX($L$2:$L$101,AC35+1):$L$101)-($L$2:INDEX($L$2:$L$101,100-AC35)))))/(100-AC35),4)/(2*(0.457+0.494/(100-AC35)+0.045/POWER(100-AC35,2)))</f>
        <v>3.5062278465382053</v>
      </c>
      <c r="AF35">
        <f t="shared" si="4"/>
        <v>-0.48926835602620011</v>
      </c>
      <c r="AG35">
        <f t="shared" si="2"/>
        <v>-0.50622784653820529</v>
      </c>
    </row>
    <row r="36" spans="1:33" x14ac:dyDescent="0.3">
      <c r="A36">
        <v>35</v>
      </c>
      <c r="B36">
        <v>-1.3028306966589298</v>
      </c>
      <c r="L36">
        <f t="shared" si="3"/>
        <v>-2.3126678782868875</v>
      </c>
      <c r="M36">
        <f t="shared" si="0"/>
        <v>2.1286422486854112E-22</v>
      </c>
      <c r="N36">
        <f t="shared" si="1"/>
        <v>3</v>
      </c>
      <c r="O36">
        <v>34</v>
      </c>
      <c r="AC36">
        <v>34</v>
      </c>
      <c r="AD36">
        <f>SUMPRODUCT(POWER((INDEX($L$2:$L$101,AC36+1):$L$101)-($L$2:INDEX($L$2:$L$101,100 - AC36)),2))/(2*(100 - AC36))</f>
        <v>3.098904824274952</v>
      </c>
      <c r="AE36">
        <f>POWER(SUMPRODUCT(SQRT(ABS((INDEX($L$2:$L$101,AC36+1):$L$101)-($L$2:INDEX($L$2:$L$101,100-AC36)))))/(100-AC36),4)/(2*(0.457+0.494/(100-AC36)+0.045/POWER(100-AC36,2)))</f>
        <v>2.9222518096826033</v>
      </c>
      <c r="AF36">
        <f t="shared" si="4"/>
        <v>-9.8904824274951952E-2</v>
      </c>
      <c r="AG36">
        <f t="shared" si="2"/>
        <v>7.7748190317396659E-2</v>
      </c>
    </row>
    <row r="37" spans="1:33" x14ac:dyDescent="0.3">
      <c r="A37">
        <v>36</v>
      </c>
      <c r="B37">
        <v>0.29727289074799046</v>
      </c>
      <c r="L37">
        <f t="shared" si="3"/>
        <v>-1.4115314557221814E-2</v>
      </c>
      <c r="M37">
        <f t="shared" si="0"/>
        <v>4.7496428584788963E-23</v>
      </c>
      <c r="N37">
        <f t="shared" si="1"/>
        <v>3</v>
      </c>
      <c r="O37">
        <v>35</v>
      </c>
      <c r="AC37">
        <v>35</v>
      </c>
      <c r="AD37">
        <f>SUMPRODUCT(POWER((INDEX($L$2:$L$101,AC37+1):$L$101)-($L$2:INDEX($L$2:$L$101,100 - AC37)),2))/(2*(100 - AC37))</f>
        <v>3.6403883062206472</v>
      </c>
      <c r="AE37">
        <f>POWER(SUMPRODUCT(SQRT(ABS((INDEX($L$2:$L$101,AC37+1):$L$101)-($L$2:INDEX($L$2:$L$101,100-AC37)))))/(100-AC37),4)/(2*(0.457+0.494/(100-AC37)+0.045/POWER(100-AC37,2)))</f>
        <v>3.7716486251389161</v>
      </c>
      <c r="AF37">
        <f t="shared" si="4"/>
        <v>-0.64038830622064724</v>
      </c>
      <c r="AG37">
        <f t="shared" si="2"/>
        <v>-0.77164862513891608</v>
      </c>
    </row>
    <row r="38" spans="1:33" x14ac:dyDescent="0.3">
      <c r="A38">
        <v>37</v>
      </c>
      <c r="B38">
        <v>0.71734802986611612</v>
      </c>
      <c r="L38">
        <f t="shared" si="3"/>
        <v>1.2080090147514597</v>
      </c>
      <c r="M38">
        <f t="shared" si="0"/>
        <v>1.0597885716602421E-23</v>
      </c>
      <c r="N38">
        <f t="shared" si="1"/>
        <v>3</v>
      </c>
      <c r="O38">
        <v>36</v>
      </c>
      <c r="AC38">
        <v>36</v>
      </c>
      <c r="AD38">
        <f>SUMPRODUCT(POWER((INDEX($L$2:$L$101,AC38+1):$L$101)-($L$2:INDEX($L$2:$L$101,100 - AC38)),2))/(2*(100 - AC38))</f>
        <v>3.5339125968368461</v>
      </c>
      <c r="AE38">
        <f>POWER(SUMPRODUCT(SQRT(ABS((INDEX($L$2:$L$101,AC38+1):$L$101)-($L$2:INDEX($L$2:$L$101,100-AC38)))))/(100-AC38),4)/(2*(0.457+0.494/(100-AC38)+0.045/POWER(100-AC38,2)))</f>
        <v>3.5091702377056126</v>
      </c>
      <c r="AF38">
        <f t="shared" si="4"/>
        <v>-0.53391259683684611</v>
      </c>
      <c r="AG38">
        <f t="shared" si="2"/>
        <v>-0.50917023770561265</v>
      </c>
    </row>
    <row r="39" spans="1:33" x14ac:dyDescent="0.3">
      <c r="A39">
        <v>38</v>
      </c>
      <c r="B39">
        <v>0.44878788685309701</v>
      </c>
      <c r="L39">
        <f t="shared" si="3"/>
        <v>1.0272693016820846</v>
      </c>
      <c r="M39">
        <f t="shared" si="0"/>
        <v>2.3647079371802553E-24</v>
      </c>
      <c r="N39">
        <f t="shared" si="1"/>
        <v>3</v>
      </c>
      <c r="O39">
        <v>37</v>
      </c>
      <c r="AC39">
        <v>37</v>
      </c>
      <c r="AD39">
        <f>SUMPRODUCT(POWER((INDEX($L$2:$L$101,AC39+1):$L$101)-($L$2:INDEX($L$2:$L$101,100 - AC39)),2))/(2*(100 - AC39))</f>
        <v>3.4800197287687005</v>
      </c>
      <c r="AE39">
        <f>POWER(SUMPRODUCT(SQRT(ABS((INDEX($L$2:$L$101,AC39+1):$L$101)-($L$2:INDEX($L$2:$L$101,100-AC39)))))/(100-AC39),4)/(2*(0.457+0.494/(100-AC39)+0.045/POWER(100-AC39,2)))</f>
        <v>3.2016122850212954</v>
      </c>
      <c r="AF39">
        <f t="shared" si="4"/>
        <v>-0.48001972876870047</v>
      </c>
      <c r="AG39">
        <f t="shared" si="2"/>
        <v>-0.20161228502129536</v>
      </c>
    </row>
    <row r="40" spans="1:33" x14ac:dyDescent="0.3">
      <c r="A40">
        <v>39</v>
      </c>
      <c r="B40">
        <v>1.9311210053274408</v>
      </c>
      <c r="L40">
        <f t="shared" si="3"/>
        <v>3.489687578147131</v>
      </c>
      <c r="M40">
        <f t="shared" si="0"/>
        <v>5.2763766072729351E-25</v>
      </c>
      <c r="N40">
        <f t="shared" si="1"/>
        <v>3</v>
      </c>
      <c r="O40">
        <v>38</v>
      </c>
      <c r="AC40">
        <v>38</v>
      </c>
      <c r="AD40">
        <f>SUMPRODUCT(POWER((INDEX($L$2:$L$101,AC40+1):$L$101)-($L$2:INDEX($L$2:$L$101,100 - AC40)),2))/(2*(100 - AC40))</f>
        <v>3.8360454002126652</v>
      </c>
      <c r="AE40">
        <f>POWER(SUMPRODUCT(SQRT(ABS((INDEX($L$2:$L$101,AC40+1):$L$101)-($L$2:INDEX($L$2:$L$101,100-AC40)))))/(100-AC40),4)/(2*(0.457+0.494/(100-AC40)+0.045/POWER(100-AC40,2)))</f>
        <v>4.5011693484821871</v>
      </c>
      <c r="AF40">
        <f t="shared" si="4"/>
        <v>-0.83604540021266516</v>
      </c>
      <c r="AG40">
        <f t="shared" si="2"/>
        <v>-1.5011693484821871</v>
      </c>
    </row>
    <row r="41" spans="1:33" x14ac:dyDescent="0.3">
      <c r="A41">
        <v>40</v>
      </c>
      <c r="B41">
        <v>-0.66804432208300568</v>
      </c>
      <c r="L41">
        <f t="shared" si="3"/>
        <v>-0.34926045296278596</v>
      </c>
      <c r="M41">
        <f t="shared" si="0"/>
        <v>1.1773187573842388E-25</v>
      </c>
      <c r="N41">
        <f t="shared" si="1"/>
        <v>3</v>
      </c>
      <c r="O41">
        <v>39</v>
      </c>
      <c r="AC41">
        <v>39</v>
      </c>
      <c r="AD41">
        <f>SUMPRODUCT(POWER((INDEX($L$2:$L$101,AC41+1):$L$101)-($L$2:INDEX($L$2:$L$101,100 - AC41)),2))/(2*(100 - AC41))</f>
        <v>3.0573970136908817</v>
      </c>
      <c r="AE41">
        <f>POWER(SUMPRODUCT(SQRT(ABS((INDEX($L$2:$L$101,AC41+1):$L$101)-($L$2:INDEX($L$2:$L$101,100-AC41)))))/(100-AC41),4)/(2*(0.457+0.494/(100-AC41)+0.045/POWER(100-AC41,2)))</f>
        <v>3.6497023078904673</v>
      </c>
      <c r="AF41">
        <f t="shared" si="4"/>
        <v>-5.7397013690881682E-2</v>
      </c>
      <c r="AG41">
        <f t="shared" si="2"/>
        <v>-0.64970230789046735</v>
      </c>
    </row>
    <row r="42" spans="1:33" x14ac:dyDescent="0.3">
      <c r="A42">
        <v>41</v>
      </c>
      <c r="B42">
        <v>0.19566186892916448</v>
      </c>
      <c r="L42">
        <f t="shared" si="3"/>
        <v>0.25242172748458508</v>
      </c>
      <c r="M42">
        <f t="shared" si="0"/>
        <v>2.6269532288089563E-26</v>
      </c>
      <c r="N42">
        <f t="shared" si="1"/>
        <v>3</v>
      </c>
      <c r="O42">
        <v>40</v>
      </c>
      <c r="AC42">
        <v>40</v>
      </c>
      <c r="AD42">
        <f>SUMPRODUCT(POWER((INDEX($L$2:$L$101,AC42+1):$L$101)-($L$2:INDEX($L$2:$L$101,100 - AC42)),2))/(2*(100 - AC42))</f>
        <v>2.9443268463167893</v>
      </c>
      <c r="AE42">
        <f>POWER(SUMPRODUCT(SQRT(ABS((INDEX($L$2:$L$101,AC42+1):$L$101)-($L$2:INDEX($L$2:$L$101,100-AC42)))))/(100-AC42),4)/(2*(0.457+0.494/(100-AC42)+0.045/POWER(100-AC42,2)))</f>
        <v>3.626779458436963</v>
      </c>
      <c r="AF42">
        <f t="shared" si="4"/>
        <v>5.5673153683210685E-2</v>
      </c>
      <c r="AG42">
        <f t="shared" si="2"/>
        <v>-0.62677945843696303</v>
      </c>
    </row>
    <row r="43" spans="1:33" x14ac:dyDescent="0.3">
      <c r="A43">
        <v>42</v>
      </c>
      <c r="B43">
        <v>4.8021320253610611E-2</v>
      </c>
      <c r="L43">
        <f t="shared" si="3"/>
        <v>0.13740130455787758</v>
      </c>
      <c r="M43">
        <f t="shared" si="0"/>
        <v>5.861524946465772E-27</v>
      </c>
      <c r="N43">
        <f t="shared" si="1"/>
        <v>3</v>
      </c>
      <c r="O43">
        <v>41</v>
      </c>
      <c r="AC43">
        <v>41</v>
      </c>
      <c r="AD43">
        <f>SUMPRODUCT(POWER((INDEX($L$2:$L$101,AC43+1):$L$101)-($L$2:INDEX($L$2:$L$101,100 - AC43)),2))/(2*(100 - AC43))</f>
        <v>3.2816240904234437</v>
      </c>
      <c r="AE43">
        <f>POWER(SUMPRODUCT(SQRT(ABS((INDEX($L$2:$L$101,AC43+1):$L$101)-($L$2:INDEX($L$2:$L$101,100-AC43)))))/(100-AC43),4)/(2*(0.457+0.494/(100-AC43)+0.045/POWER(100-AC43,2)))</f>
        <v>3.5824427158067293</v>
      </c>
      <c r="AF43">
        <f t="shared" si="4"/>
        <v>-0.28162409042344372</v>
      </c>
      <c r="AG43">
        <f t="shared" si="2"/>
        <v>-0.58244271580672935</v>
      </c>
    </row>
    <row r="44" spans="1:33" x14ac:dyDescent="0.3">
      <c r="A44">
        <v>43</v>
      </c>
      <c r="B44">
        <v>-0.74331751420686487</v>
      </c>
      <c r="L44">
        <f t="shared" si="3"/>
        <v>-1.2243466405524812</v>
      </c>
      <c r="M44">
        <f t="shared" si="0"/>
        <v>1.3078830000189243E-27</v>
      </c>
      <c r="N44">
        <f t="shared" si="1"/>
        <v>3</v>
      </c>
      <c r="O44">
        <v>42</v>
      </c>
      <c r="AC44">
        <v>42</v>
      </c>
      <c r="AD44">
        <f>SUMPRODUCT(POWER((INDEX($L$2:$L$101,AC44+1):$L$101)-($L$2:INDEX($L$2:$L$101,100 - AC44)),2))/(2*(100 - AC44))</f>
        <v>3.4057698141727046</v>
      </c>
      <c r="AE44">
        <f>POWER(SUMPRODUCT(SQRT(ABS((INDEX($L$2:$L$101,AC44+1):$L$101)-($L$2:INDEX($L$2:$L$101,100-AC44)))))/(100-AC44),4)/(2*(0.457+0.494/(100-AC44)+0.045/POWER(100-AC44,2)))</f>
        <v>3.1880126296519844</v>
      </c>
      <c r="AF44">
        <f t="shared" si="4"/>
        <v>-0.40576981417270463</v>
      </c>
      <c r="AG44">
        <f t="shared" si="2"/>
        <v>-0.1880126296519844</v>
      </c>
    </row>
    <row r="45" spans="1:33" x14ac:dyDescent="0.3">
      <c r="A45">
        <v>44</v>
      </c>
      <c r="B45">
        <v>-1.1188785720150918</v>
      </c>
      <c r="L45">
        <f t="shared" si="3"/>
        <v>-2.1622847655146327</v>
      </c>
      <c r="M45">
        <f t="shared" si="0"/>
        <v>2.9182814324963143E-28</v>
      </c>
      <c r="N45">
        <f t="shared" si="1"/>
        <v>3</v>
      </c>
      <c r="O45">
        <v>43</v>
      </c>
      <c r="AC45">
        <v>43</v>
      </c>
      <c r="AD45">
        <f>SUMPRODUCT(POWER((INDEX($L$2:$L$101,AC45+1):$L$101)-($L$2:INDEX($L$2:$L$101,100 - AC45)),2))/(2*(100 - AC45))</f>
        <v>2.9309316429970407</v>
      </c>
      <c r="AE45">
        <f>POWER(SUMPRODUCT(SQRT(ABS((INDEX($L$2:$L$101,AC45+1):$L$101)-($L$2:INDEX($L$2:$L$101,100-AC45)))))/(100-AC45),4)/(2*(0.457+0.494/(100-AC45)+0.045/POWER(100-AC45,2)))</f>
        <v>3.2294344630233676</v>
      </c>
      <c r="AF45">
        <f t="shared" si="4"/>
        <v>6.9068357002959324E-2</v>
      </c>
      <c r="AG45">
        <f t="shared" si="2"/>
        <v>-0.22943446302336756</v>
      </c>
    </row>
    <row r="46" spans="1:33" x14ac:dyDescent="0.3">
      <c r="A46">
        <v>45</v>
      </c>
      <c r="B46">
        <v>1.4422357708099298</v>
      </c>
      <c r="L46">
        <f t="shared" si="3"/>
        <v>1.9525761119533098</v>
      </c>
      <c r="M46">
        <f t="shared" si="0"/>
        <v>6.5115660339109181E-29</v>
      </c>
      <c r="N46">
        <f t="shared" si="1"/>
        <v>3</v>
      </c>
      <c r="O46">
        <v>44</v>
      </c>
      <c r="AC46">
        <v>44</v>
      </c>
      <c r="AD46">
        <f>SUMPRODUCT(POWER((INDEX($L$2:$L$101,AC46+1):$L$101)-($L$2:INDEX($L$2:$L$101,100 - AC46)),2))/(2*(100 - AC46))</f>
        <v>2.8934742157424269</v>
      </c>
      <c r="AE46">
        <f>POWER(SUMPRODUCT(SQRT(ABS((INDEX($L$2:$L$101,AC46+1):$L$101)-($L$2:INDEX($L$2:$L$101,100-AC46)))))/(100-AC46),4)/(2*(0.457+0.494/(100-AC46)+0.045/POWER(100-AC46,2)))</f>
        <v>3.0764924035541337</v>
      </c>
      <c r="AF46">
        <f t="shared" si="4"/>
        <v>0.10652578425757309</v>
      </c>
      <c r="AG46">
        <f t="shared" si="2"/>
        <v>-7.649240355413367E-2</v>
      </c>
    </row>
    <row r="47" spans="1:33" x14ac:dyDescent="0.3">
      <c r="A47">
        <v>46</v>
      </c>
      <c r="B47">
        <v>0.657753389532445</v>
      </c>
      <c r="L47">
        <f t="shared" si="3"/>
        <v>1.5462185811337217</v>
      </c>
      <c r="M47">
        <f t="shared" si="0"/>
        <v>1.4529267719636193E-29</v>
      </c>
      <c r="N47">
        <f t="shared" si="1"/>
        <v>3</v>
      </c>
      <c r="O47">
        <v>45</v>
      </c>
      <c r="AC47">
        <v>45</v>
      </c>
      <c r="AD47">
        <f>SUMPRODUCT(POWER((INDEX($L$2:$L$101,AC47+1):$L$101)-($L$2:INDEX($L$2:$L$101,100 - AC47)),2))/(2*(100 - AC47))</f>
        <v>2.9264116140001302</v>
      </c>
      <c r="AE47">
        <f>POWER(SUMPRODUCT(SQRT(ABS((INDEX($L$2:$L$101,AC47+1):$L$101)-($L$2:INDEX($L$2:$L$101,100-AC47)))))/(100-AC47),4)/(2*(0.457+0.494/(100-AC47)+0.045/POWER(100-AC47,2)))</f>
        <v>2.804050130708966</v>
      </c>
      <c r="AF47">
        <f t="shared" si="4"/>
        <v>7.3588385999869832E-2</v>
      </c>
      <c r="AG47">
        <f t="shared" si="2"/>
        <v>0.19594986929103397</v>
      </c>
    </row>
    <row r="48" spans="1:33" x14ac:dyDescent="0.3">
      <c r="A48">
        <v>47</v>
      </c>
      <c r="B48">
        <v>-1.5576006262563169</v>
      </c>
      <c r="L48">
        <f t="shared" si="3"/>
        <v>-2.2848191751059259</v>
      </c>
      <c r="M48">
        <f t="shared" si="0"/>
        <v>3.2419178331218356E-30</v>
      </c>
      <c r="N48">
        <f t="shared" si="1"/>
        <v>3</v>
      </c>
      <c r="O48">
        <v>46</v>
      </c>
      <c r="AC48">
        <v>46</v>
      </c>
      <c r="AD48">
        <f>SUMPRODUCT(POWER((INDEX($L$2:$L$101,AC48+1):$L$101)-($L$2:INDEX($L$2:$L$101,100 - AC48)),2))/(2*(100 - AC48))</f>
        <v>3.088591484162563</v>
      </c>
      <c r="AE48">
        <f>POWER(SUMPRODUCT(SQRT(ABS((INDEX($L$2:$L$101,AC48+1):$L$101)-($L$2:INDEX($L$2:$L$101,100-AC48)))))/(100-AC48),4)/(2*(0.457+0.494/(100-AC48)+0.045/POWER(100-AC48,2)))</f>
        <v>3.7135067532652912</v>
      </c>
      <c r="AF48">
        <f t="shared" si="4"/>
        <v>-8.8591484162563017E-2</v>
      </c>
      <c r="AG48">
        <f t="shared" si="2"/>
        <v>-0.71350675326529123</v>
      </c>
    </row>
    <row r="49" spans="1:33" x14ac:dyDescent="0.3">
      <c r="A49">
        <v>48</v>
      </c>
      <c r="B49">
        <v>-0.94484676083084196</v>
      </c>
      <c r="L49">
        <f t="shared" si="3"/>
        <v>-2.1050757359868375</v>
      </c>
      <c r="M49">
        <f t="shared" si="0"/>
        <v>7.2336964529252576E-31</v>
      </c>
      <c r="N49">
        <f t="shared" si="1"/>
        <v>3</v>
      </c>
      <c r="O49">
        <v>47</v>
      </c>
      <c r="AC49">
        <v>47</v>
      </c>
      <c r="AD49">
        <f>SUMPRODUCT(POWER((INDEX($L$2:$L$101,AC49+1):$L$101)-($L$2:INDEX($L$2:$L$101,100 - AC49)),2))/(2*(100 - AC49))</f>
        <v>3.2029595126145041</v>
      </c>
      <c r="AE49">
        <f>POWER(SUMPRODUCT(SQRT(ABS((INDEX($L$2:$L$101,AC49+1):$L$101)-($L$2:INDEX($L$2:$L$101,100-AC49)))))/(100-AC49),4)/(2*(0.457+0.494/(100-AC49)+0.045/POWER(100-AC49,2)))</f>
        <v>3.1587845799413659</v>
      </c>
      <c r="AF49">
        <f t="shared" si="4"/>
        <v>-0.20295951261450407</v>
      </c>
      <c r="AG49">
        <f t="shared" si="2"/>
        <v>-0.15878457994136586</v>
      </c>
    </row>
    <row r="50" spans="1:33" x14ac:dyDescent="0.3">
      <c r="A50">
        <v>49</v>
      </c>
      <c r="B50">
        <v>-1.8575428839540109</v>
      </c>
      <c r="L50">
        <f t="shared" si="3"/>
        <v>-3.6059506154043905</v>
      </c>
      <c r="M50">
        <f t="shared" si="0"/>
        <v>1.6140558480063416E-31</v>
      </c>
      <c r="N50">
        <f t="shared" si="1"/>
        <v>3</v>
      </c>
      <c r="O50">
        <v>48</v>
      </c>
      <c r="AC50">
        <v>48</v>
      </c>
      <c r="AD50">
        <f>SUMPRODUCT(POWER((INDEX($L$2:$L$101,AC50+1):$L$101)-($L$2:INDEX($L$2:$L$101,100 - AC50)),2))/(2*(100 - AC50))</f>
        <v>2.5323588819134111</v>
      </c>
      <c r="AE50">
        <f>POWER(SUMPRODUCT(SQRT(ABS((INDEX($L$2:$L$101,AC50+1):$L$101)-($L$2:INDEX($L$2:$L$101,100-AC50)))))/(100-AC50),4)/(2*(0.457+0.494/(100-AC50)+0.045/POWER(100-AC50,2)))</f>
        <v>2.7922094468621208</v>
      </c>
      <c r="AF50">
        <f t="shared" si="4"/>
        <v>0.46764111808658892</v>
      </c>
      <c r="AG50">
        <f t="shared" si="2"/>
        <v>0.2077905531378792</v>
      </c>
    </row>
    <row r="51" spans="1:33" x14ac:dyDescent="0.3">
      <c r="A51">
        <v>50</v>
      </c>
      <c r="B51">
        <v>-0.67398559622233734</v>
      </c>
      <c r="L51">
        <f t="shared" si="3"/>
        <v>-1.9425424885863132</v>
      </c>
      <c r="M51">
        <f t="shared" si="0"/>
        <v>3.6014453985416469E-32</v>
      </c>
      <c r="N51">
        <f t="shared" si="1"/>
        <v>3</v>
      </c>
      <c r="O51">
        <v>49</v>
      </c>
      <c r="AC51">
        <v>49</v>
      </c>
      <c r="AD51">
        <f>SUMPRODUCT(POWER((INDEX($L$2:$L$101,AC51+1):$L$101)-($L$2:INDEX($L$2:$L$101,100 - AC51)),2))/(2*(100 - AC51))</f>
        <v>2.6552973365504391</v>
      </c>
      <c r="AE51">
        <f>POWER(SUMPRODUCT(SQRT(ABS((INDEX($L$2:$L$101,AC51+1):$L$101)-($L$2:INDEX($L$2:$L$101,100-AC51)))))/(100-AC51),4)/(2*(0.457+0.494/(100-AC51)+0.045/POWER(100-AC51,2)))</f>
        <v>3.3582951531613743</v>
      </c>
      <c r="AF51">
        <f t="shared" si="4"/>
        <v>0.34470266344956091</v>
      </c>
      <c r="AG51">
        <f t="shared" si="2"/>
        <v>-0.35829515316137428</v>
      </c>
    </row>
    <row r="52" spans="1:33" x14ac:dyDescent="0.3">
      <c r="A52">
        <v>51</v>
      </c>
      <c r="B52">
        <v>0.10303438102710061</v>
      </c>
      <c r="L52">
        <f t="shared" si="3"/>
        <v>-0.25947826918450023</v>
      </c>
      <c r="M52">
        <f t="shared" si="0"/>
        <v>8.0359108854242341E-33</v>
      </c>
      <c r="N52">
        <f t="shared" si="1"/>
        <v>3</v>
      </c>
      <c r="O52">
        <v>50</v>
      </c>
      <c r="AC52">
        <v>50</v>
      </c>
      <c r="AD52">
        <f>SUMPRODUCT(POWER((INDEX($L$2:$L$101,AC52+1):$L$101)-($L$2:INDEX($L$2:$L$101,100 - AC52)),2))/(2*(100 - AC52))</f>
        <v>3.010018361332969</v>
      </c>
      <c r="AE52">
        <f>POWER(SUMPRODUCT(SQRT(ABS((INDEX($L$2:$L$101,AC52+1):$L$101)-($L$2:INDEX($L$2:$L$101,100-AC52)))))/(100-AC52),4)/(2*(0.457+0.494/(100-AC52)+0.045/POWER(100-AC52,2)))</f>
        <v>3.3561422796129845</v>
      </c>
      <c r="AF52">
        <f t="shared" si="4"/>
        <v>-1.0018361332968961E-2</v>
      </c>
      <c r="AG52">
        <f t="shared" si="2"/>
        <v>-0.3561422796129845</v>
      </c>
    </row>
    <row r="53" spans="1:33" x14ac:dyDescent="0.3">
      <c r="A53">
        <v>52</v>
      </c>
      <c r="B53">
        <v>-0.46023956201679539</v>
      </c>
      <c r="L53">
        <f t="shared" si="3"/>
        <v>-0.83495830374838831</v>
      </c>
      <c r="M53">
        <f t="shared" si="0"/>
        <v>1.7930540828032197E-33</v>
      </c>
      <c r="N53">
        <f t="shared" si="1"/>
        <v>3</v>
      </c>
      <c r="O53">
        <v>51</v>
      </c>
      <c r="AC53">
        <v>51</v>
      </c>
      <c r="AD53">
        <f>SUMPRODUCT(POWER((INDEX($L$2:$L$101,AC53+1):$L$101)-($L$2:INDEX($L$2:$L$101,100 - AC53)),2))/(2*(100 - AC53))</f>
        <v>3.0951899585133749</v>
      </c>
      <c r="AE53">
        <f>POWER(SUMPRODUCT(SQRT(ABS((INDEX($L$2:$L$101,AC53+1):$L$101)-($L$2:INDEX($L$2:$L$101,100-AC53)))))/(100-AC53),4)/(2*(0.457+0.494/(100-AC53)+0.045/POWER(100-AC53,2)))</f>
        <v>3.874630820758699</v>
      </c>
      <c r="AF53">
        <f t="shared" si="4"/>
        <v>-9.5189958513374862E-2</v>
      </c>
      <c r="AG53">
        <f t="shared" si="2"/>
        <v>-0.87463082075869902</v>
      </c>
    </row>
    <row r="54" spans="1:33" x14ac:dyDescent="0.3">
      <c r="A54">
        <v>53</v>
      </c>
      <c r="B54">
        <v>-1.8246328181703575</v>
      </c>
      <c r="L54">
        <f t="shared" si="3"/>
        <v>-3.2669842977582011</v>
      </c>
      <c r="M54">
        <f t="shared" si="0"/>
        <v>4.0008444465067841E-34</v>
      </c>
      <c r="N54">
        <f t="shared" si="1"/>
        <v>3</v>
      </c>
      <c r="O54">
        <v>52</v>
      </c>
      <c r="AC54">
        <v>52</v>
      </c>
      <c r="AD54">
        <f>SUMPRODUCT(POWER((INDEX($L$2:$L$101,AC54+1):$L$101)-($L$2:INDEX($L$2:$L$101,100 - AC54)),2))/(2*(100 - AC54))</f>
        <v>2.888608874440624</v>
      </c>
      <c r="AE54">
        <f>POWER(SUMPRODUCT(SQRT(ABS((INDEX($L$2:$L$101,AC54+1):$L$101)-($L$2:INDEX($L$2:$L$101,100-AC54)))))/(100-AC54),4)/(2*(0.457+0.494/(100-AC54)+0.045/POWER(100-AC54,2)))</f>
        <v>2.6680227020146412</v>
      </c>
      <c r="AF54">
        <f t="shared" si="4"/>
        <v>0.11139112555937603</v>
      </c>
      <c r="AG54">
        <f t="shared" si="2"/>
        <v>0.3319772979853588</v>
      </c>
    </row>
    <row r="55" spans="1:33" x14ac:dyDescent="0.3">
      <c r="A55">
        <v>54</v>
      </c>
      <c r="B55">
        <v>-0.93924427346792072</v>
      </c>
      <c r="L55">
        <f t="shared" si="3"/>
        <v>-2.314767249953857</v>
      </c>
      <c r="M55">
        <f t="shared" si="0"/>
        <v>8.9270906207801469E-35</v>
      </c>
      <c r="N55">
        <f t="shared" si="1"/>
        <v>3</v>
      </c>
      <c r="O55">
        <v>53</v>
      </c>
      <c r="AC55">
        <v>53</v>
      </c>
      <c r="AD55">
        <f>SUMPRODUCT(POWER((INDEX($L$2:$L$101,AC55+1):$L$101)-($L$2:INDEX($L$2:$L$101,100 - AC55)),2))/(2*(100 - AC55))</f>
        <v>3.0212771895877459</v>
      </c>
      <c r="AE55">
        <f>POWER(SUMPRODUCT(SQRT(ABS((INDEX($L$2:$L$101,AC55+1):$L$101)-($L$2:INDEX($L$2:$L$101,100-AC55)))))/(100-AC55),4)/(2*(0.457+0.494/(100-AC55)+0.045/POWER(100-AC55,2)))</f>
        <v>2.8224035746237162</v>
      </c>
      <c r="AF55">
        <f t="shared" si="4"/>
        <v>-2.1277189587745937E-2</v>
      </c>
      <c r="AG55">
        <f t="shared" si="2"/>
        <v>0.17759642537628384</v>
      </c>
    </row>
    <row r="56" spans="1:33" x14ac:dyDescent="0.3">
      <c r="A56">
        <v>55</v>
      </c>
      <c r="B56">
        <v>-1.2570194485306274</v>
      </c>
      <c r="L56">
        <f t="shared" si="3"/>
        <v>-2.638825265333042</v>
      </c>
      <c r="M56">
        <f t="shared" si="0"/>
        <v>1.9919031598742206E-35</v>
      </c>
      <c r="N56">
        <f t="shared" si="1"/>
        <v>3</v>
      </c>
      <c r="O56">
        <v>54</v>
      </c>
      <c r="AC56">
        <v>54</v>
      </c>
      <c r="AD56">
        <f>SUMPRODUCT(POWER((INDEX($L$2:$L$101,AC56+1):$L$101)-($L$2:INDEX($L$2:$L$101,100 - AC56)),2))/(2*(100 - AC56))</f>
        <v>2.2934744420542401</v>
      </c>
      <c r="AE56">
        <f>POWER(SUMPRODUCT(SQRT(ABS((INDEX($L$2:$L$101,AC56+1):$L$101)-($L$2:INDEX($L$2:$L$101,100-AC56)))))/(100-AC56),4)/(2*(0.457+0.494/(100-AC56)+0.045/POWER(100-AC56,2)))</f>
        <v>2.2239354299503589</v>
      </c>
      <c r="AF56">
        <f t="shared" si="4"/>
        <v>0.70652555794575989</v>
      </c>
      <c r="AG56">
        <f t="shared" si="2"/>
        <v>0.77606457004964113</v>
      </c>
    </row>
    <row r="57" spans="1:33" x14ac:dyDescent="0.3">
      <c r="A57">
        <v>56</v>
      </c>
      <c r="B57">
        <v>-0.6784080142097082</v>
      </c>
      <c r="L57">
        <f t="shared" si="3"/>
        <v>-1.7342143918381732</v>
      </c>
      <c r="M57">
        <f t="shared" si="0"/>
        <v>4.4445367106289819E-36</v>
      </c>
      <c r="N57">
        <f t="shared" si="1"/>
        <v>3</v>
      </c>
      <c r="O57">
        <v>55</v>
      </c>
      <c r="AC57">
        <v>55</v>
      </c>
      <c r="AD57">
        <f>SUMPRODUCT(POWER((INDEX($L$2:$L$101,AC57+1):$L$101)-($L$2:INDEX($L$2:$L$101,100 - AC57)),2))/(2*(100 - AC57))</f>
        <v>2.4079100320981763</v>
      </c>
      <c r="AE57">
        <f>POWER(SUMPRODUCT(SQRT(ABS((INDEX($L$2:$L$101,AC57+1):$L$101)-($L$2:INDEX($L$2:$L$101,100-AC57)))))/(100-AC57),4)/(2*(0.457+0.494/(100-AC57)+0.045/POWER(100-AC57,2)))</f>
        <v>2.447978763208992</v>
      </c>
      <c r="AF57">
        <f t="shared" si="4"/>
        <v>0.59208996790182367</v>
      </c>
      <c r="AG57">
        <f t="shared" si="2"/>
        <v>0.55202123679100801</v>
      </c>
    </row>
    <row r="58" spans="1:33" x14ac:dyDescent="0.3">
      <c r="A58">
        <v>57</v>
      </c>
      <c r="B58">
        <v>0.12513282854342833</v>
      </c>
      <c r="L58">
        <f t="shared" si="3"/>
        <v>-0.17568333374676179</v>
      </c>
      <c r="M58">
        <f t="shared" si="0"/>
        <v>9.9171018802822022E-37</v>
      </c>
      <c r="N58">
        <f t="shared" si="1"/>
        <v>3</v>
      </c>
      <c r="O58">
        <v>56</v>
      </c>
      <c r="AC58">
        <v>56</v>
      </c>
      <c r="AD58">
        <f>SUMPRODUCT(POWER((INDEX($L$2:$L$101,AC58+1):$L$101)-($L$2:INDEX($L$2:$L$101,100 - AC58)),2))/(2*(100 - AC58))</f>
        <v>2.4400591990684388</v>
      </c>
      <c r="AE58">
        <f>POWER(SUMPRODUCT(SQRT(ABS((INDEX($L$2:$L$101,AC58+1):$L$101)-($L$2:INDEX($L$2:$L$101,100-AC58)))))/(100-AC58),4)/(2*(0.457+0.494/(100-AC58)+0.045/POWER(100-AC58,2)))</f>
        <v>2.6993988586211732</v>
      </c>
      <c r="AF58">
        <f t="shared" si="4"/>
        <v>0.55994080093156118</v>
      </c>
      <c r="AG58">
        <f t="shared" si="2"/>
        <v>0.30060114137882676</v>
      </c>
    </row>
    <row r="59" spans="1:33" x14ac:dyDescent="0.3">
      <c r="A59">
        <v>58</v>
      </c>
      <c r="B59">
        <v>-0.47637286115786992</v>
      </c>
      <c r="L59">
        <f t="shared" si="3"/>
        <v>-0.84350032222472127</v>
      </c>
      <c r="M59">
        <f t="shared" si="0"/>
        <v>2.2128045307556629E-37</v>
      </c>
      <c r="N59">
        <f t="shared" si="1"/>
        <v>3</v>
      </c>
      <c r="O59">
        <v>57</v>
      </c>
      <c r="AC59">
        <v>57</v>
      </c>
      <c r="AD59">
        <f>SUMPRODUCT(POWER((INDEX($L$2:$L$101,AC59+1):$L$101)-($L$2:INDEX($L$2:$L$101,100 - AC59)),2))/(2*(100 - AC59))</f>
        <v>2.403697072648129</v>
      </c>
      <c r="AE59">
        <f>POWER(SUMPRODUCT(SQRT(ABS((INDEX($L$2:$L$101,AC59+1):$L$101)-($L$2:INDEX($L$2:$L$101,100-AC59)))))/(100-AC59),4)/(2*(0.457+0.494/(100-AC59)+0.045/POWER(100-AC59,2)))</f>
        <v>2.9299778705605517</v>
      </c>
      <c r="AF59">
        <f t="shared" si="4"/>
        <v>0.59630292735187096</v>
      </c>
      <c r="AG59">
        <f t="shared" si="2"/>
        <v>7.00221294394483E-2</v>
      </c>
    </row>
    <row r="60" spans="1:33" x14ac:dyDescent="0.3">
      <c r="A60">
        <v>59</v>
      </c>
      <c r="B60">
        <v>1.212906681757886</v>
      </c>
      <c r="L60">
        <f t="shared" si="3"/>
        <v>1.8596412492321486</v>
      </c>
      <c r="M60">
        <f t="shared" si="0"/>
        <v>4.9374342932468214E-38</v>
      </c>
      <c r="N60">
        <f t="shared" si="1"/>
        <v>3</v>
      </c>
      <c r="O60">
        <v>58</v>
      </c>
      <c r="AC60">
        <v>58</v>
      </c>
      <c r="AD60">
        <f>SUMPRODUCT(POWER((INDEX($L$2:$L$101,AC60+1):$L$101)-($L$2:INDEX($L$2:$L$101,100 - AC60)),2))/(2*(100 - AC60))</f>
        <v>3.2793379270511736</v>
      </c>
      <c r="AE60">
        <f>POWER(SUMPRODUCT(SQRT(ABS((INDEX($L$2:$L$101,AC60+1):$L$101)-($L$2:INDEX($L$2:$L$101,100-AC60)))))/(100-AC60),4)/(2*(0.457+0.494/(100-AC60)+0.045/POWER(100-AC60,2)))</f>
        <v>2.8550501589959243</v>
      </c>
      <c r="AF60">
        <f t="shared" si="4"/>
        <v>-0.27933792705117355</v>
      </c>
      <c r="AG60">
        <f t="shared" si="2"/>
        <v>0.14494984100407571</v>
      </c>
    </row>
    <row r="61" spans="1:33" x14ac:dyDescent="0.3">
      <c r="A61">
        <v>60</v>
      </c>
      <c r="B61">
        <v>-0.21903360902797431</v>
      </c>
      <c r="L61">
        <f t="shared" si="3"/>
        <v>4.5129321456433114E-2</v>
      </c>
      <c r="M61">
        <f t="shared" si="0"/>
        <v>1.1016905045745127E-38</v>
      </c>
      <c r="N61">
        <f t="shared" si="1"/>
        <v>3</v>
      </c>
      <c r="O61">
        <v>59</v>
      </c>
      <c r="AC61">
        <v>59</v>
      </c>
      <c r="AD61">
        <f>SUMPRODUCT(POWER((INDEX($L$2:$L$101,AC61+1):$L$101)-($L$2:INDEX($L$2:$L$101,100 - AC61)),2))/(2*(100 - AC61))</f>
        <v>3.4765376086622419</v>
      </c>
      <c r="AE61">
        <f>POWER(SUMPRODUCT(SQRT(ABS((INDEX($L$2:$L$101,AC61+1):$L$101)-($L$2:INDEX($L$2:$L$101,100-AC61)))))/(100-AC61),4)/(2*(0.457+0.494/(100-AC61)+0.045/POWER(100-AC61,2)))</f>
        <v>3.7328302907451945</v>
      </c>
      <c r="AF61">
        <f t="shared" si="4"/>
        <v>-0.47653760866224193</v>
      </c>
      <c r="AG61">
        <f t="shared" si="2"/>
        <v>-0.73283029074519446</v>
      </c>
    </row>
    <row r="62" spans="1:33" x14ac:dyDescent="0.3">
      <c r="A62">
        <v>61</v>
      </c>
      <c r="B62">
        <v>-1.519870238553267</v>
      </c>
      <c r="L62">
        <f t="shared" si="3"/>
        <v>-2.5560540985066691</v>
      </c>
      <c r="M62">
        <f t="shared" si="0"/>
        <v>2.4582037871971544E-39</v>
      </c>
      <c r="N62">
        <f t="shared" si="1"/>
        <v>3</v>
      </c>
      <c r="O62">
        <v>60</v>
      </c>
      <c r="AC62">
        <v>60</v>
      </c>
      <c r="AD62">
        <f>SUMPRODUCT(POWER((INDEX($L$2:$L$101,AC62+1):$L$101)-($L$2:INDEX($L$2:$L$101,100 - AC62)),2))/(2*(100 - AC62))</f>
        <v>4.1022641751748772</v>
      </c>
      <c r="AE62">
        <f>POWER(SUMPRODUCT(SQRT(ABS((INDEX($L$2:$L$101,AC62+1):$L$101)-($L$2:INDEX($L$2:$L$101,100-AC62)))))/(100-AC62),4)/(2*(0.457+0.494/(100-AC62)+0.045/POWER(100-AC62,2)))</f>
        <v>3.6432883068112178</v>
      </c>
      <c r="AF62">
        <f t="shared" si="4"/>
        <v>-1.1022641751748772</v>
      </c>
      <c r="AG62">
        <f t="shared" si="2"/>
        <v>-0.64328830681121785</v>
      </c>
    </row>
    <row r="63" spans="1:33" x14ac:dyDescent="0.3">
      <c r="A63">
        <v>62</v>
      </c>
      <c r="B63">
        <v>-1.2675400284933858</v>
      </c>
      <c r="L63">
        <f t="shared" si="3"/>
        <v>-2.7104264119617971</v>
      </c>
      <c r="M63">
        <f t="shared" si="0"/>
        <v>5.4849940471477782E-40</v>
      </c>
      <c r="N63">
        <f t="shared" si="1"/>
        <v>3</v>
      </c>
      <c r="O63">
        <v>61</v>
      </c>
      <c r="AC63">
        <v>61</v>
      </c>
      <c r="AD63">
        <f>SUMPRODUCT(POWER((INDEX($L$2:$L$101,AC63+1):$L$101)-($L$2:INDEX($L$2:$L$101,100 - AC63)),2))/(2*(100 - AC63))</f>
        <v>3.4826803842925891</v>
      </c>
      <c r="AE63">
        <f>POWER(SUMPRODUCT(SQRT(ABS((INDEX($L$2:$L$101,AC63+1):$L$101)-($L$2:INDEX($L$2:$L$101,100-AC63)))))/(100-AC63),4)/(2*(0.457+0.494/(100-AC63)+0.045/POWER(100-AC63,2)))</f>
        <v>3.8090051505171414</v>
      </c>
      <c r="AF63">
        <f t="shared" si="4"/>
        <v>-0.48268038429258908</v>
      </c>
      <c r="AG63">
        <f t="shared" si="2"/>
        <v>-0.80900515051714139</v>
      </c>
    </row>
    <row r="64" spans="1:33" x14ac:dyDescent="0.3">
      <c r="A64">
        <v>63</v>
      </c>
      <c r="B64">
        <v>-4.350340532255359E-2</v>
      </c>
      <c r="L64">
        <f t="shared" si="3"/>
        <v>-0.6782283104913247</v>
      </c>
      <c r="M64">
        <f t="shared" si="0"/>
        <v>1.2238676001532681E-40</v>
      </c>
      <c r="N64">
        <f t="shared" si="1"/>
        <v>3</v>
      </c>
      <c r="O64">
        <v>62</v>
      </c>
      <c r="AC64">
        <v>62</v>
      </c>
      <c r="AD64">
        <f>SUMPRODUCT(POWER((INDEX($L$2:$L$101,AC64+1):$L$101)-($L$2:INDEX($L$2:$L$101,100 - AC64)),2))/(2*(100 - AC64))</f>
        <v>2.7540852672155625</v>
      </c>
      <c r="AE64">
        <f>POWER(SUMPRODUCT(SQRT(ABS((INDEX($L$2:$L$101,AC64+1):$L$101)-($L$2:INDEX($L$2:$L$101,100-AC64)))))/(100-AC64),4)/(2*(0.457+0.494/(100-AC64)+0.045/POWER(100-AC64,2)))</f>
        <v>2.4360925382397722</v>
      </c>
      <c r="AF64">
        <f t="shared" si="4"/>
        <v>0.24591473278443754</v>
      </c>
      <c r="AG64">
        <f t="shared" si="2"/>
        <v>0.56390746176022777</v>
      </c>
    </row>
    <row r="65" spans="1:33" x14ac:dyDescent="0.3">
      <c r="A65">
        <v>64</v>
      </c>
      <c r="B65">
        <v>1.6756121112848632</v>
      </c>
      <c r="L65">
        <f t="shared" si="3"/>
        <v>2.6777426256506853</v>
      </c>
      <c r="M65">
        <f t="shared" si="0"/>
        <v>2.7308177362267319E-41</v>
      </c>
      <c r="N65">
        <f t="shared" si="1"/>
        <v>3</v>
      </c>
      <c r="O65">
        <v>63</v>
      </c>
      <c r="AC65">
        <v>63</v>
      </c>
      <c r="AD65">
        <f>SUMPRODUCT(POWER((INDEX($L$2:$L$101,AC65+1):$L$101)-($L$2:INDEX($L$2:$L$101,100 - AC65)),2))/(2*(100 - AC65))</f>
        <v>2.6811385149802986</v>
      </c>
      <c r="AE65">
        <f>POWER(SUMPRODUCT(SQRT(ABS((INDEX($L$2:$L$101,AC65+1):$L$101)-($L$2:INDEX($L$2:$L$101,100-AC65)))))/(100-AC65),4)/(2*(0.457+0.494/(100-AC65)+0.045/POWER(100-AC65,2)))</f>
        <v>2.0291377120203276</v>
      </c>
      <c r="AF65">
        <f t="shared" si="4"/>
        <v>0.31886148501970135</v>
      </c>
      <c r="AG65">
        <f t="shared" si="2"/>
        <v>0.97086228797967244</v>
      </c>
    </row>
    <row r="66" spans="1:33" x14ac:dyDescent="0.3">
      <c r="A66">
        <v>65</v>
      </c>
      <c r="B66">
        <v>1.4295846995082684</v>
      </c>
      <c r="L66">
        <f t="shared" si="3"/>
        <v>3.0111723390042564</v>
      </c>
      <c r="M66">
        <f t="shared" si="0"/>
        <v>6.0932779882044322E-42</v>
      </c>
      <c r="N66">
        <f t="shared" si="1"/>
        <v>3</v>
      </c>
      <c r="O66">
        <v>64</v>
      </c>
      <c r="AC66">
        <v>64</v>
      </c>
      <c r="AD66">
        <f>SUMPRODUCT(POWER((INDEX($L$2:$L$101,AC66+1):$L$101)-($L$2:INDEX($L$2:$L$101,100 - AC66)),2))/(2*(100 - AC66))</f>
        <v>2.4059011312238665</v>
      </c>
      <c r="AE66">
        <f>POWER(SUMPRODUCT(SQRT(ABS((INDEX($L$2:$L$101,AC66+1):$L$101)-($L$2:INDEX($L$2:$L$101,100-AC66)))))/(100-AC66),4)/(2*(0.457+0.494/(100-AC66)+0.045/POWER(100-AC66,2)))</f>
        <v>2.6482545950453305</v>
      </c>
      <c r="AF66">
        <f t="shared" si="4"/>
        <v>0.59409886877613349</v>
      </c>
      <c r="AG66">
        <f t="shared" si="2"/>
        <v>0.35174540495466955</v>
      </c>
    </row>
    <row r="67" spans="1:33" x14ac:dyDescent="0.3">
      <c r="A67">
        <v>66</v>
      </c>
      <c r="B67">
        <v>0.59346007219573949</v>
      </c>
      <c r="L67">
        <f t="shared" si="3"/>
        <v>1.6738715515738287</v>
      </c>
      <c r="M67">
        <f t="shared" ref="M67:M101" si="5">$H$2 * EXP(- ($I$2 * O67))</f>
        <v>1.3595940933369574E-42</v>
      </c>
      <c r="N67">
        <f t="shared" ref="N67:N101" si="6">$M$2 - M67</f>
        <v>3</v>
      </c>
      <c r="O67">
        <v>65</v>
      </c>
      <c r="AC67">
        <v>65</v>
      </c>
      <c r="AD67">
        <f>SUMPRODUCT(POWER((INDEX($L$2:$L$101,AC67+1):$L$101)-($L$2:INDEX($L$2:$L$101,100 - AC67)),2))/(2*(100 - AC67))</f>
        <v>2.6323318824584758</v>
      </c>
      <c r="AE67">
        <f>POWER(SUMPRODUCT(SQRT(ABS((INDEX($L$2:$L$101,AC67+1):$L$101)-($L$2:INDEX($L$2:$L$101,100-AC67)))))/(100-AC67),4)/(2*(0.457+0.494/(100-AC67)+0.045/POWER(100-AC67,2)))</f>
        <v>2.5207897634550624</v>
      </c>
      <c r="AF67">
        <f t="shared" ref="AF67:AF101" si="7">N67-AD67</f>
        <v>0.36766811754152418</v>
      </c>
      <c r="AG67">
        <f t="shared" ref="AG67:AG101" si="8">N67-AE67</f>
        <v>0.47921023654493755</v>
      </c>
    </row>
    <row r="68" spans="1:33" x14ac:dyDescent="0.3">
      <c r="A68">
        <v>67</v>
      </c>
      <c r="B68">
        <v>-1.1826568879769184</v>
      </c>
      <c r="L68">
        <f t="shared" ref="L68:L101" si="9">$J$2*B68+$K$2*L67</f>
        <v>-1.6232871315782149</v>
      </c>
      <c r="M68">
        <f t="shared" si="5"/>
        <v>3.0336644778313459E-43</v>
      </c>
      <c r="N68">
        <f t="shared" si="6"/>
        <v>3</v>
      </c>
      <c r="O68">
        <v>66</v>
      </c>
      <c r="AC68">
        <v>66</v>
      </c>
      <c r="AD68">
        <f>SUMPRODUCT(POWER((INDEX($L$2:$L$101,AC68+1):$L$101)-($L$2:INDEX($L$2:$L$101,100 - AC68)),2))/(2*(100 - AC68))</f>
        <v>2.49608693819714</v>
      </c>
      <c r="AE68">
        <f>POWER(SUMPRODUCT(SQRT(ABS((INDEX($L$2:$L$101,AC68+1):$L$101)-($L$2:INDEX($L$2:$L$101,100-AC68)))))/(100-AC68),4)/(2*(0.457+0.494/(100-AC68)+0.045/POWER(100-AC68,2)))</f>
        <v>2.2195271383032438</v>
      </c>
      <c r="AF68">
        <f t="shared" si="7"/>
        <v>0.50391306180286</v>
      </c>
      <c r="AG68">
        <f t="shared" si="8"/>
        <v>0.78047286169675623</v>
      </c>
    </row>
    <row r="69" spans="1:33" x14ac:dyDescent="0.3">
      <c r="A69">
        <v>68</v>
      </c>
      <c r="B69">
        <v>-0.63849938669591211</v>
      </c>
      <c r="L69">
        <f t="shared" si="9"/>
        <v>-1.4402361377840522</v>
      </c>
      <c r="M69">
        <f t="shared" si="5"/>
        <v>6.769020407751108E-44</v>
      </c>
      <c r="N69">
        <f t="shared" si="6"/>
        <v>3</v>
      </c>
      <c r="O69">
        <v>67</v>
      </c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>
        <v>67</v>
      </c>
      <c r="AD69">
        <f>SUMPRODUCT(POWER((INDEX($L$2:$L$101,AC69+1):$L$101)-($L$2:INDEX($L$2:$L$101,100 - AC69)),2))/(2*(100 - AC69))</f>
        <v>2.1172837510382507</v>
      </c>
      <c r="AE69">
        <f>POWER(SUMPRODUCT(SQRT(ABS((INDEX($L$2:$L$101,AC69+1):$L$101)-($L$2:INDEX($L$2:$L$101,100-AC69)))))/(100-AC69),4)/(2*(0.457+0.494/(100-AC69)+0.045/POWER(100-AC69,2)))</f>
        <v>2.0035161917650259</v>
      </c>
      <c r="AF69">
        <f t="shared" si="7"/>
        <v>0.88271624896174927</v>
      </c>
      <c r="AG69">
        <f t="shared" si="8"/>
        <v>0.99648380823497407</v>
      </c>
    </row>
    <row r="70" spans="1:33" x14ac:dyDescent="0.3">
      <c r="A70">
        <v>69</v>
      </c>
      <c r="B70">
        <v>-0.80188328865915537</v>
      </c>
      <c r="L70">
        <f t="shared" si="9"/>
        <v>-1.6752466221328146</v>
      </c>
      <c r="M70">
        <f t="shared" si="5"/>
        <v>1.5103726076294948E-44</v>
      </c>
      <c r="N70">
        <f t="shared" si="6"/>
        <v>3</v>
      </c>
      <c r="O70">
        <v>68</v>
      </c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>
        <v>68</v>
      </c>
      <c r="AD70">
        <f>SUMPRODUCT(POWER((INDEX($L$2:$L$101,AC70+1):$L$101)-($L$2:INDEX($L$2:$L$101,100 - AC70)),2))/(2*(100 - AC70))</f>
        <v>1.577102316738475</v>
      </c>
      <c r="AE70">
        <f>POWER(SUMPRODUCT(SQRT(ABS((INDEX($L$2:$L$101,AC70+1):$L$101)-($L$2:INDEX($L$2:$L$101,100-AC70)))))/(100-AC70),4)/(2*(0.457+0.494/(100-AC70)+0.045/POWER(100-AC70,2)))</f>
        <v>1.5467471711485927</v>
      </c>
      <c r="AF70">
        <f t="shared" si="7"/>
        <v>1.422897683261525</v>
      </c>
      <c r="AG70">
        <f t="shared" si="8"/>
        <v>1.4532528288514073</v>
      </c>
    </row>
    <row r="71" spans="1:33" x14ac:dyDescent="0.3">
      <c r="A71">
        <v>70</v>
      </c>
      <c r="B71">
        <v>0.34926642911159433</v>
      </c>
      <c r="L71">
        <f t="shared" si="9"/>
        <v>0.21589762394839135</v>
      </c>
      <c r="M71">
        <f t="shared" si="5"/>
        <v>3.3700968182417073E-45</v>
      </c>
      <c r="N71">
        <f t="shared" si="6"/>
        <v>3</v>
      </c>
      <c r="O71">
        <v>69</v>
      </c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>
        <v>69</v>
      </c>
      <c r="AD71">
        <f>SUMPRODUCT(POWER((INDEX($L$2:$L$101,AC71+1):$L$101)-($L$2:INDEX($L$2:$L$101,100 - AC71)),2))/(2*(100 - AC71))</f>
        <v>1.6988068812538395</v>
      </c>
      <c r="AE71">
        <f>POWER(SUMPRODUCT(SQRT(ABS((INDEX($L$2:$L$101,AC71+1):$L$101)-($L$2:INDEX($L$2:$L$101,100-AC71)))))/(100-AC71),4)/(2*(0.457+0.494/(100-AC71)+0.045/POWER(100-AC71,2)))</f>
        <v>1.7198218864599251</v>
      </c>
      <c r="AF71">
        <f t="shared" si="7"/>
        <v>1.3011931187461605</v>
      </c>
      <c r="AG71">
        <f t="shared" si="8"/>
        <v>1.2801781135400749</v>
      </c>
    </row>
    <row r="72" spans="1:33" x14ac:dyDescent="0.3">
      <c r="A72">
        <v>71</v>
      </c>
      <c r="B72">
        <v>0.8515166882716585</v>
      </c>
      <c r="L72">
        <f t="shared" si="9"/>
        <v>1.4858599857113173</v>
      </c>
      <c r="M72">
        <f t="shared" si="5"/>
        <v>7.5197024276998589E-46</v>
      </c>
      <c r="N72">
        <f t="shared" si="6"/>
        <v>3</v>
      </c>
      <c r="O72">
        <v>70</v>
      </c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>
        <v>70</v>
      </c>
      <c r="AD72">
        <f>SUMPRODUCT(POWER((INDEX($L$2:$L$101,AC72+1):$L$101)-($L$2:INDEX($L$2:$L$101,100 - AC72)),2))/(2*(100 - AC72))</f>
        <v>2.6899419061952545</v>
      </c>
      <c r="AE72">
        <f>POWER(SUMPRODUCT(SQRT(ABS((INDEX($L$2:$L$101,AC72+1):$L$101)-($L$2:INDEX($L$2:$L$101,100-AC72)))))/(100-AC72),4)/(2*(0.457+0.494/(100-AC72)+0.045/POWER(100-AC72,2)))</f>
        <v>2.8675577156166985</v>
      </c>
      <c r="AF72">
        <f t="shared" si="7"/>
        <v>0.31005809380474547</v>
      </c>
      <c r="AG72">
        <f t="shared" si="8"/>
        <v>0.13244228438330152</v>
      </c>
    </row>
    <row r="73" spans="1:33" x14ac:dyDescent="0.3">
      <c r="A73">
        <v>72</v>
      </c>
      <c r="B73">
        <v>0.4762023309012875</v>
      </c>
      <c r="L73">
        <f t="shared" si="9"/>
        <v>1.1355523279312747</v>
      </c>
      <c r="M73">
        <f t="shared" si="5"/>
        <v>1.6778724069612062E-46</v>
      </c>
      <c r="N73">
        <f t="shared" si="6"/>
        <v>3</v>
      </c>
      <c r="O73">
        <v>71</v>
      </c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>
        <v>71</v>
      </c>
      <c r="AD73">
        <f>SUMPRODUCT(POWER((INDEX($L$2:$L$101,AC73+1):$L$101)-($L$2:INDEX($L$2:$L$101,100 - AC73)),2))/(2*(100 - AC73))</f>
        <v>2.8596733057940145</v>
      </c>
      <c r="AE73">
        <f>POWER(SUMPRODUCT(SQRT(ABS((INDEX($L$2:$L$101,AC73+1):$L$101)-($L$2:INDEX($L$2:$L$101,100-AC73)))))/(100-AC73),4)/(2*(0.457+0.494/(100-AC73)+0.045/POWER(100-AC73,2)))</f>
        <v>2.1642287125046451</v>
      </c>
      <c r="AF73">
        <f t="shared" si="7"/>
        <v>0.14032669420598554</v>
      </c>
      <c r="AG73">
        <f t="shared" si="8"/>
        <v>0.8357712874953549</v>
      </c>
    </row>
    <row r="74" spans="1:33" x14ac:dyDescent="0.3">
      <c r="A74">
        <v>73</v>
      </c>
      <c r="B74">
        <v>-0.54790348258393351</v>
      </c>
      <c r="L74">
        <f t="shared" si="9"/>
        <v>-0.67169521898216411</v>
      </c>
      <c r="M74">
        <f t="shared" si="5"/>
        <v>3.7438393887388539E-47</v>
      </c>
      <c r="N74">
        <f t="shared" si="6"/>
        <v>3</v>
      </c>
      <c r="O74">
        <v>72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>
        <v>72</v>
      </c>
      <c r="AD74">
        <f>SUMPRODUCT(POWER((INDEX($L$2:$L$101,AC74+1):$L$101)-($L$2:INDEX($L$2:$L$101,100 - AC74)),2))/(2*(100 - AC74))</f>
        <v>3.4151276803745376</v>
      </c>
      <c r="AE74">
        <f>POWER(SUMPRODUCT(SQRT(ABS((INDEX($L$2:$L$101,AC74+1):$L$101)-($L$2:INDEX($L$2:$L$101,100-AC74)))))/(100-AC74),4)/(2*(0.457+0.494/(100-AC74)+0.045/POWER(100-AC74,2)))</f>
        <v>3.11980845520976</v>
      </c>
      <c r="AF74">
        <f t="shared" si="7"/>
        <v>-0.41512768037453762</v>
      </c>
      <c r="AG74">
        <f t="shared" si="8"/>
        <v>-0.11980845520976002</v>
      </c>
    </row>
    <row r="75" spans="1:33" x14ac:dyDescent="0.3">
      <c r="A75">
        <v>74</v>
      </c>
      <c r="B75">
        <v>-1.5769364836160094</v>
      </c>
      <c r="L75">
        <f t="shared" si="9"/>
        <v>-2.8123489787697928</v>
      </c>
      <c r="M75">
        <f t="shared" si="5"/>
        <v>8.3536348237930003E-48</v>
      </c>
      <c r="N75">
        <f t="shared" si="6"/>
        <v>3</v>
      </c>
      <c r="O75">
        <v>73</v>
      </c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>
        <v>73</v>
      </c>
      <c r="AD75">
        <f>SUMPRODUCT(POWER((INDEX($L$2:$L$101,AC75+1):$L$101)-($L$2:INDEX($L$2:$L$101,100 - AC75)),2))/(2*(100 - AC75))</f>
        <v>2.7367747922083567</v>
      </c>
      <c r="AE75">
        <f>POWER(SUMPRODUCT(SQRT(ABS((INDEX($L$2:$L$101,AC75+1):$L$101)-($L$2:INDEX($L$2:$L$101,100-AC75)))))/(100-AC75),4)/(2*(0.457+0.494/(100-AC75)+0.045/POWER(100-AC75,2)))</f>
        <v>2.185883473172308</v>
      </c>
      <c r="AF75">
        <f t="shared" si="7"/>
        <v>0.26322520779164327</v>
      </c>
      <c r="AG75">
        <f t="shared" si="8"/>
        <v>0.81411652682769198</v>
      </c>
    </row>
    <row r="76" spans="1:33" x14ac:dyDescent="0.3">
      <c r="A76">
        <v>75</v>
      </c>
      <c r="B76">
        <v>-9.9112185125704855E-2</v>
      </c>
      <c r="L76">
        <f t="shared" si="9"/>
        <v>-0.7948592546273433</v>
      </c>
      <c r="M76">
        <f t="shared" si="5"/>
        <v>1.8639478760544327E-48</v>
      </c>
      <c r="N76">
        <f t="shared" si="6"/>
        <v>3</v>
      </c>
      <c r="O76">
        <v>74</v>
      </c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>
        <v>74</v>
      </c>
      <c r="AD76">
        <f>SUMPRODUCT(POWER((INDEX($L$2:$L$101,AC76+1):$L$101)-($L$2:INDEX($L$2:$L$101,100 - AC76)),2))/(2*(100 - AC76))</f>
        <v>2.8358543709703121</v>
      </c>
      <c r="AE76">
        <f>POWER(SUMPRODUCT(SQRT(ABS((INDEX($L$2:$L$101,AC76+1):$L$101)-($L$2:INDEX($L$2:$L$101,100-AC76)))))/(100-AC76),4)/(2*(0.457+0.494/(100-AC76)+0.045/POWER(100-AC76,2)))</f>
        <v>2.3383022685912191</v>
      </c>
      <c r="AF76">
        <f t="shared" si="7"/>
        <v>0.16414562902968788</v>
      </c>
      <c r="AG76">
        <f t="shared" si="8"/>
        <v>0.66169773140878085</v>
      </c>
    </row>
    <row r="77" spans="1:33" x14ac:dyDescent="0.3">
      <c r="A77">
        <v>76</v>
      </c>
      <c r="B77">
        <v>-0.75934622145723552</v>
      </c>
      <c r="L77">
        <f t="shared" si="9"/>
        <v>-1.4594246930427215</v>
      </c>
      <c r="M77">
        <f t="shared" si="5"/>
        <v>4.1590298809235116E-49</v>
      </c>
      <c r="N77">
        <f t="shared" si="6"/>
        <v>3</v>
      </c>
      <c r="O77">
        <v>75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>
        <v>75</v>
      </c>
      <c r="AD77">
        <f>SUMPRODUCT(POWER((INDEX($L$2:$L$101,AC77+1):$L$101)-($L$2:INDEX($L$2:$L$101,100 - AC77)),2))/(2*(100 - AC77))</f>
        <v>2.438245070806917</v>
      </c>
      <c r="AE77">
        <f>POWER(SUMPRODUCT(SQRT(ABS((INDEX($L$2:$L$101,AC77+1):$L$101)-($L$2:INDEX($L$2:$L$101,100-AC77)))))/(100-AC77),4)/(2*(0.457+0.494/(100-AC77)+0.045/POWER(100-AC77,2)))</f>
        <v>2.5792150824089157</v>
      </c>
      <c r="AF77">
        <f t="shared" si="7"/>
        <v>0.56175492919308301</v>
      </c>
      <c r="AG77">
        <f t="shared" si="8"/>
        <v>0.42078491759108427</v>
      </c>
    </row>
    <row r="78" spans="1:33" x14ac:dyDescent="0.3">
      <c r="A78">
        <v>77</v>
      </c>
      <c r="B78">
        <v>-0.52212840273568872</v>
      </c>
      <c r="L78">
        <f t="shared" si="9"/>
        <v>-1.2071946380943575</v>
      </c>
      <c r="M78">
        <f t="shared" si="5"/>
        <v>9.2800500339256835E-50</v>
      </c>
      <c r="N78">
        <f t="shared" si="6"/>
        <v>3</v>
      </c>
      <c r="O78">
        <v>76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>
        <v>76</v>
      </c>
      <c r="AD78">
        <f>SUMPRODUCT(POWER((INDEX($L$2:$L$101,AC78+1):$L$101)-($L$2:INDEX($L$2:$L$101,100 - AC78)),2))/(2*(100 - AC78))</f>
        <v>2.2534450102167849</v>
      </c>
      <c r="AE78">
        <f>POWER(SUMPRODUCT(SQRT(ABS((INDEX($L$2:$L$101,AC78+1):$L$101)-($L$2:INDEX($L$2:$L$101,100-AC78)))))/(100-AC78),4)/(2*(0.457+0.494/(100-AC78)+0.045/POWER(100-AC78,2)))</f>
        <v>1.7961998579383385</v>
      </c>
      <c r="AF78">
        <f t="shared" si="7"/>
        <v>0.74655498978321511</v>
      </c>
      <c r="AG78">
        <f t="shared" si="8"/>
        <v>1.2038001420616615</v>
      </c>
    </row>
    <row r="79" spans="1:33" x14ac:dyDescent="0.3">
      <c r="A79">
        <v>78</v>
      </c>
      <c r="B79">
        <v>0.29319721761567052</v>
      </c>
      <c r="L79">
        <f t="shared" si="9"/>
        <v>0.22566780735688574</v>
      </c>
      <c r="M79">
        <f t="shared" si="5"/>
        <v>2.0706590502552792E-50</v>
      </c>
      <c r="N79">
        <f t="shared" si="6"/>
        <v>3</v>
      </c>
      <c r="O79">
        <v>77</v>
      </c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>
        <v>77</v>
      </c>
      <c r="AD79">
        <f>SUMPRODUCT(POWER((INDEX($L$2:$L$101,AC79+1):$L$101)-($L$2:INDEX($L$2:$L$101,100 - AC79)),2))/(2*(100 - AC79))</f>
        <v>1.8585546055808597</v>
      </c>
      <c r="AE79">
        <f>POWER(SUMPRODUCT(SQRT(ABS((INDEX($L$2:$L$101,AC79+1):$L$101)-($L$2:INDEX($L$2:$L$101,100-AC79)))))/(100-AC79),4)/(2*(0.457+0.494/(100-AC79)+0.045/POWER(100-AC79,2)))</f>
        <v>2.1517494356877713</v>
      </c>
      <c r="AF79">
        <f t="shared" si="7"/>
        <v>1.1414453944191403</v>
      </c>
      <c r="AG79">
        <f t="shared" si="8"/>
        <v>0.84825056431222867</v>
      </c>
    </row>
    <row r="80" spans="1:33" x14ac:dyDescent="0.3">
      <c r="A80">
        <v>79</v>
      </c>
      <c r="B80">
        <v>0.24678001864231192</v>
      </c>
      <c r="L80">
        <f t="shared" si="9"/>
        <v>0.46701260208048423</v>
      </c>
      <c r="M80">
        <f t="shared" si="5"/>
        <v>4.6202648549625606E-51</v>
      </c>
      <c r="N80">
        <f t="shared" si="6"/>
        <v>3</v>
      </c>
      <c r="O80">
        <v>78</v>
      </c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>
        <v>78</v>
      </c>
      <c r="AD80">
        <f>SUMPRODUCT(POWER((INDEX($L$2:$L$101,AC80+1):$L$101)-($L$2:INDEX($L$2:$L$101,100 - AC80)),2))/(2*(100 - AC80))</f>
        <v>1.5356626479016748</v>
      </c>
      <c r="AE80">
        <f>POWER(SUMPRODUCT(SQRT(ABS((INDEX($L$2:$L$101,AC80+1):$L$101)-($L$2:INDEX($L$2:$L$101,100-AC80)))))/(100-AC80),4)/(2*(0.457+0.494/(100-AC80)+0.045/POWER(100-AC80,2)))</f>
        <v>1.8216956572499516</v>
      </c>
      <c r="AF80">
        <f t="shared" si="7"/>
        <v>1.4643373520983252</v>
      </c>
      <c r="AG80">
        <f t="shared" si="8"/>
        <v>1.1783043427500484</v>
      </c>
    </row>
    <row r="81" spans="1:33" x14ac:dyDescent="0.3">
      <c r="A81">
        <v>80</v>
      </c>
      <c r="B81">
        <v>0.49030177251552232</v>
      </c>
      <c r="L81">
        <f t="shared" si="9"/>
        <v>0.93202201243445093</v>
      </c>
      <c r="M81">
        <f t="shared" si="5"/>
        <v>1.0309204370159581E-51</v>
      </c>
      <c r="N81">
        <f t="shared" si="6"/>
        <v>3</v>
      </c>
      <c r="O81">
        <v>79</v>
      </c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>
        <v>79</v>
      </c>
      <c r="AD81">
        <f>SUMPRODUCT(POWER((INDEX($L$2:$L$101,AC81+1):$L$101)-($L$2:INDEX($L$2:$L$101,100 - AC81)),2))/(2*(100 - AC81))</f>
        <v>2.025337261396587</v>
      </c>
      <c r="AE81">
        <f>POWER(SUMPRODUCT(SQRT(ABS((INDEX($L$2:$L$101,AC81+1):$L$101)-($L$2:INDEX($L$2:$L$101,100-AC81)))))/(100-AC81),4)/(2*(0.457+0.494/(100-AC81)+0.045/POWER(100-AC81,2)))</f>
        <v>1.5720213572192847</v>
      </c>
      <c r="AF81">
        <f t="shared" si="7"/>
        <v>0.97466273860341301</v>
      </c>
      <c r="AG81">
        <f t="shared" si="8"/>
        <v>1.4279786427807153</v>
      </c>
    </row>
    <row r="82" spans="1:33" x14ac:dyDescent="0.3">
      <c r="A82">
        <v>81</v>
      </c>
      <c r="B82">
        <v>-0.34910272006527521</v>
      </c>
      <c r="L82">
        <f t="shared" si="9"/>
        <v>-0.38145704648637113</v>
      </c>
      <c r="M82">
        <f t="shared" si="5"/>
        <v>2.3002944221166001E-52</v>
      </c>
      <c r="N82">
        <f t="shared" si="6"/>
        <v>3</v>
      </c>
      <c r="O82">
        <v>80</v>
      </c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>
        <v>80</v>
      </c>
      <c r="AD82">
        <f>SUMPRODUCT(POWER((INDEX($L$2:$L$101,AC82+1):$L$101)-($L$2:INDEX($L$2:$L$101,100 - AC82)),2))/(2*(100 - AC82))</f>
        <v>2.8855149713640271</v>
      </c>
      <c r="AE82">
        <f>POWER(SUMPRODUCT(SQRT(ABS((INDEX($L$2:$L$101,AC82+1):$L$101)-($L$2:INDEX($L$2:$L$101,100-AC82)))))/(100-AC82),4)/(2*(0.457+0.494/(100-AC82)+0.045/POWER(100-AC82,2)))</f>
        <v>3.0916681560558019</v>
      </c>
      <c r="AF82">
        <f t="shared" si="7"/>
        <v>0.11448502863597287</v>
      </c>
      <c r="AG82">
        <f t="shared" si="8"/>
        <v>-9.1668156055801919E-2</v>
      </c>
    </row>
    <row r="83" spans="1:33" x14ac:dyDescent="0.3">
      <c r="A83">
        <v>82</v>
      </c>
      <c r="B83">
        <v>0.91933316070935689</v>
      </c>
      <c r="L83">
        <f t="shared" si="9"/>
        <v>1.4670723545562834</v>
      </c>
      <c r="M83">
        <f t="shared" si="5"/>
        <v>5.1326506279541676E-53</v>
      </c>
      <c r="N83">
        <f t="shared" si="6"/>
        <v>3</v>
      </c>
      <c r="O83">
        <v>81</v>
      </c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>
        <v>81</v>
      </c>
      <c r="AD83">
        <f>SUMPRODUCT(POWER((INDEX($L$2:$L$101,AC83+1):$L$101)-($L$2:INDEX($L$2:$L$101,100 - AC83)),2))/(2*(100 - AC83))</f>
        <v>3.0531594091985936</v>
      </c>
      <c r="AE83">
        <f>POWER(SUMPRODUCT(SQRT(ABS((INDEX($L$2:$L$101,AC83+1):$L$101)-($L$2:INDEX($L$2:$L$101,100-AC83)))))/(100-AC83),4)/(2*(0.457+0.494/(100-AC83)+0.045/POWER(100-AC83,2)))</f>
        <v>3.3255858179350284</v>
      </c>
      <c r="AF83">
        <f t="shared" si="7"/>
        <v>-5.3159409198593632E-2</v>
      </c>
      <c r="AG83">
        <f t="shared" si="8"/>
        <v>-0.32558581793502839</v>
      </c>
    </row>
    <row r="84" spans="1:33" x14ac:dyDescent="0.3">
      <c r="A84">
        <v>83</v>
      </c>
      <c r="B84">
        <v>4.8634092308930121E-2</v>
      </c>
      <c r="L84">
        <f t="shared" si="9"/>
        <v>0.40946108771949652</v>
      </c>
      <c r="M84">
        <f t="shared" si="5"/>
        <v>1.1452491566013524E-53</v>
      </c>
      <c r="N84">
        <f t="shared" si="6"/>
        <v>3</v>
      </c>
      <c r="O84">
        <v>82</v>
      </c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>
        <v>82</v>
      </c>
      <c r="AD84">
        <f>SUMPRODUCT(POWER((INDEX($L$2:$L$101,AC84+1):$L$101)-($L$2:INDEX($L$2:$L$101,100 - AC84)),2))/(2*(100 - AC84))</f>
        <v>2.8475090908168412</v>
      </c>
      <c r="AE84">
        <f>POWER(SUMPRODUCT(SQRT(ABS((INDEX($L$2:$L$101,AC84+1):$L$101)-($L$2:INDEX($L$2:$L$101,100-AC84)))))/(100-AC84),4)/(2*(0.457+0.494/(100-AC84)+0.045/POWER(100-AC84,2)))</f>
        <v>3.1680678299712541</v>
      </c>
      <c r="AF84">
        <f t="shared" si="7"/>
        <v>0.15249090918315877</v>
      </c>
      <c r="AG84">
        <f t="shared" si="8"/>
        <v>-0.16806782997125413</v>
      </c>
    </row>
    <row r="85" spans="1:33" x14ac:dyDescent="0.3">
      <c r="A85">
        <v>84</v>
      </c>
      <c r="B85">
        <v>-1.0681105777621269</v>
      </c>
      <c r="L85">
        <f t="shared" si="9"/>
        <v>-1.7120171423530628</v>
      </c>
      <c r="M85">
        <f t="shared" si="5"/>
        <v>2.5553962772231398E-54</v>
      </c>
      <c r="N85">
        <f t="shared" si="6"/>
        <v>3</v>
      </c>
      <c r="O85">
        <v>83</v>
      </c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>
        <v>83</v>
      </c>
      <c r="AD85">
        <f>SUMPRODUCT(POWER((INDEX($L$2:$L$101,AC85+1):$L$101)-($L$2:INDEX($L$2:$L$101,100 - AC85)),2))/(2*(100 - AC85))</f>
        <v>2.5602394494525065</v>
      </c>
      <c r="AE85">
        <f>POWER(SUMPRODUCT(SQRT(ABS((INDEX($L$2:$L$101,AC85+1):$L$101)-($L$2:INDEX($L$2:$L$101,100-AC85)))))/(100-AC85),4)/(2*(0.457+0.494/(100-AC85)+0.045/POWER(100-AC85,2)))</f>
        <v>1.738582074703126</v>
      </c>
      <c r="AF85">
        <f t="shared" si="7"/>
        <v>0.43976055054749352</v>
      </c>
      <c r="AG85">
        <f t="shared" si="8"/>
        <v>1.261417925296874</v>
      </c>
    </row>
    <row r="86" spans="1:33" x14ac:dyDescent="0.3">
      <c r="A86">
        <v>85</v>
      </c>
      <c r="B86">
        <v>0.93107018983573653</v>
      </c>
      <c r="L86">
        <f t="shared" si="9"/>
        <v>1.1900008734269867</v>
      </c>
      <c r="M86">
        <f t="shared" si="5"/>
        <v>5.7018598057950051E-55</v>
      </c>
      <c r="N86">
        <f t="shared" si="6"/>
        <v>3</v>
      </c>
      <c r="O86">
        <v>84</v>
      </c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>
        <v>84</v>
      </c>
      <c r="AD86">
        <f>SUMPRODUCT(POWER((INDEX($L$2:$L$101,AC86+1):$L$101)-($L$2:INDEX($L$2:$L$101,100 - AC86)),2))/(2*(100 - AC86))</f>
        <v>3.4363032995408984</v>
      </c>
      <c r="AE86">
        <f>POWER(SUMPRODUCT(SQRT(ABS((INDEX($L$2:$L$101,AC86+1):$L$101)-($L$2:INDEX($L$2:$L$101,100-AC86)))))/(100-AC86),4)/(2*(0.457+0.494/(100-AC86)+0.045/POWER(100-AC86,2)))</f>
        <v>2.4488538332227114</v>
      </c>
      <c r="AF86">
        <f t="shared" si="7"/>
        <v>-0.43630329954089841</v>
      </c>
      <c r="AG86">
        <f t="shared" si="8"/>
        <v>0.55114616677728856</v>
      </c>
    </row>
    <row r="87" spans="1:33" x14ac:dyDescent="0.3">
      <c r="A87">
        <v>86</v>
      </c>
      <c r="B87">
        <v>1.54909685079474E-2</v>
      </c>
      <c r="L87">
        <f t="shared" si="9"/>
        <v>0.29167978087136553</v>
      </c>
      <c r="M87">
        <f t="shared" si="5"/>
        <v>1.2722568916109344E-55</v>
      </c>
      <c r="N87">
        <f t="shared" si="6"/>
        <v>3</v>
      </c>
      <c r="O87">
        <v>85</v>
      </c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>
        <v>85</v>
      </c>
      <c r="AD87">
        <f>SUMPRODUCT(POWER((INDEX($L$2:$L$101,AC87+1):$L$101)-($L$2:INDEX($L$2:$L$101,100 - AC87)),2))/(2*(100 - AC87))</f>
        <v>3.9330593099841575</v>
      </c>
      <c r="AE87">
        <f>POWER(SUMPRODUCT(SQRT(ABS((INDEX($L$2:$L$101,AC87+1):$L$101)-($L$2:INDEX($L$2:$L$101,100-AC87)))))/(100-AC87),4)/(2*(0.457+0.494/(100-AC87)+0.045/POWER(100-AC87,2)))</f>
        <v>4.1667469951823382</v>
      </c>
      <c r="AF87">
        <f t="shared" si="7"/>
        <v>-0.93305930998415754</v>
      </c>
      <c r="AG87">
        <f t="shared" si="8"/>
        <v>-1.1667469951823382</v>
      </c>
    </row>
    <row r="88" spans="1:33" x14ac:dyDescent="0.3">
      <c r="A88">
        <v>87</v>
      </c>
      <c r="B88">
        <v>0.3593663677747827</v>
      </c>
      <c r="L88">
        <f t="shared" si="9"/>
        <v>0.67183079689673397</v>
      </c>
      <c r="M88">
        <f t="shared" si="5"/>
        <v>2.8387888397509135E-56</v>
      </c>
      <c r="N88">
        <f t="shared" si="6"/>
        <v>3</v>
      </c>
      <c r="O88">
        <v>86</v>
      </c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>
        <v>86</v>
      </c>
      <c r="AD88">
        <f>SUMPRODUCT(POWER((INDEX($L$2:$L$101,AC88+1):$L$101)-($L$2:INDEX($L$2:$L$101,100 - AC88)),2))/(2*(100 - AC88))</f>
        <v>4.5344109861940041</v>
      </c>
      <c r="AE88">
        <f>POWER(SUMPRODUCT(SQRT(ABS((INDEX($L$2:$L$101,AC88+1):$L$101)-($L$2:INDEX($L$2:$L$101,100-AC88)))))/(100-AC88),4)/(2*(0.457+0.494/(100-AC88)+0.045/POWER(100-AC88,2)))</f>
        <v>4.5138891434357191</v>
      </c>
      <c r="AF88">
        <f t="shared" si="7"/>
        <v>-1.5344109861940041</v>
      </c>
      <c r="AG88">
        <f t="shared" si="8"/>
        <v>-1.5138891434357191</v>
      </c>
    </row>
    <row r="89" spans="1:33" x14ac:dyDescent="0.3">
      <c r="A89">
        <v>88</v>
      </c>
      <c r="B89">
        <v>-1.1754514162021223</v>
      </c>
      <c r="L89">
        <f t="shared" si="9"/>
        <v>-1.8347070460930868</v>
      </c>
      <c r="M89">
        <f t="shared" si="5"/>
        <v>6.3341940844119662E-57</v>
      </c>
      <c r="N89">
        <f t="shared" si="6"/>
        <v>3</v>
      </c>
      <c r="O89">
        <v>87</v>
      </c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>
        <v>87</v>
      </c>
      <c r="AD89">
        <f>SUMPRODUCT(POWER((INDEX($L$2:$L$101,AC89+1):$L$101)-($L$2:INDEX($L$2:$L$101,100 - AC89)),2))/(2*(100 - AC89))</f>
        <v>2.9705195820904646</v>
      </c>
      <c r="AE89">
        <f>POWER(SUMPRODUCT(SQRT(ABS((INDEX($L$2:$L$101,AC89+1):$L$101)-($L$2:INDEX($L$2:$L$101,100-AC89)))))/(100-AC89),4)/(2*(0.457+0.494/(100-AC89)+0.045/POWER(100-AC89,2)))</f>
        <v>3.1792650596718679</v>
      </c>
      <c r="AF89">
        <f t="shared" si="7"/>
        <v>2.9480417909535372E-2</v>
      </c>
      <c r="AG89">
        <f t="shared" si="8"/>
        <v>-0.1792650596718679</v>
      </c>
    </row>
    <row r="90" spans="1:33" x14ac:dyDescent="0.3">
      <c r="A90">
        <v>89</v>
      </c>
      <c r="B90">
        <v>-0.6284949449764099</v>
      </c>
      <c r="L90">
        <f t="shared" si="9"/>
        <v>-1.4705189629851358</v>
      </c>
      <c r="M90">
        <f t="shared" si="5"/>
        <v>1.413349740466079E-57</v>
      </c>
      <c r="N90">
        <f t="shared" si="6"/>
        <v>3</v>
      </c>
      <c r="O90">
        <v>88</v>
      </c>
      <c r="AC90">
        <v>88</v>
      </c>
      <c r="AD90">
        <f>SUMPRODUCT(POWER((INDEX($L$2:$L$101,AC90+1):$L$101)-($L$2:INDEX($L$2:$L$101,100 - AC90)),2))/(2*(100 - AC90))</f>
        <v>2.4982080917342682</v>
      </c>
      <c r="AE90">
        <f>POWER(SUMPRODUCT(SQRT(ABS((INDEX($L$2:$L$101,AC90+1):$L$101)-($L$2:INDEX($L$2:$L$101,100-AC90)))))/(100-AC90),4)/(2*(0.457+0.494/(100-AC90)+0.045/POWER(100-AC90,2)))</f>
        <v>3.3518989335159626</v>
      </c>
      <c r="AF90">
        <f t="shared" si="7"/>
        <v>0.50179190826573183</v>
      </c>
      <c r="AG90">
        <f t="shared" si="8"/>
        <v>-0.35189893351596258</v>
      </c>
    </row>
    <row r="91" spans="1:33" x14ac:dyDescent="0.3">
      <c r="A91">
        <v>90</v>
      </c>
      <c r="B91">
        <v>1.2215718925290275</v>
      </c>
      <c r="L91">
        <f t="shared" si="9"/>
        <v>1.7343646782696192</v>
      </c>
      <c r="M91">
        <f t="shared" si="5"/>
        <v>3.1536095393593792E-58</v>
      </c>
      <c r="N91">
        <f t="shared" si="6"/>
        <v>3</v>
      </c>
      <c r="O91">
        <v>89</v>
      </c>
      <c r="AC91">
        <v>89</v>
      </c>
      <c r="AD91">
        <f>SUMPRODUCT(POWER((INDEX($L$2:$L$101,AC91+1):$L$101)-($L$2:INDEX($L$2:$L$101,100 - AC91)),2))/(2*(100 - AC91))</f>
        <v>3.808413802451919</v>
      </c>
      <c r="AE91">
        <f>POWER(SUMPRODUCT(SQRT(ABS((INDEX($L$2:$L$101,AC91+1):$L$101)-($L$2:INDEX($L$2:$L$101,100-AC91)))))/(100-AC91),4)/(2*(0.457+0.494/(100-AC91)+0.045/POWER(100-AC91,2)))</f>
        <v>2.8814812946060337</v>
      </c>
      <c r="AF91">
        <f t="shared" si="7"/>
        <v>-0.80841380245191896</v>
      </c>
      <c r="AG91">
        <f t="shared" si="8"/>
        <v>0.11851870539396625</v>
      </c>
    </row>
    <row r="92" spans="1:33" x14ac:dyDescent="0.3">
      <c r="A92">
        <v>91</v>
      </c>
      <c r="B92">
        <v>1.3362659956328571</v>
      </c>
      <c r="L92">
        <f t="shared" si="9"/>
        <v>2.6431185079913559</v>
      </c>
      <c r="M92">
        <f t="shared" si="5"/>
        <v>7.0366540156287425E-59</v>
      </c>
      <c r="N92">
        <f t="shared" si="6"/>
        <v>3</v>
      </c>
      <c r="O92">
        <v>90</v>
      </c>
      <c r="AC92">
        <v>90</v>
      </c>
      <c r="AD92">
        <f>SUMPRODUCT(POWER((INDEX($L$2:$L$101,AC92+1):$L$101)-($L$2:INDEX($L$2:$L$101,100 - AC92)),2))/(2*(100 - AC92))</f>
        <v>4.3594357937337689</v>
      </c>
      <c r="AE92">
        <f>POWER(SUMPRODUCT(SQRT(ABS((INDEX($L$2:$L$101,AC92+1):$L$101)-($L$2:INDEX($L$2:$L$101,100-AC92)))))/(100-AC92),4)/(2*(0.457+0.494/(100-AC92)+0.045/POWER(100-AC92,2)))</f>
        <v>3.6137717480234466</v>
      </c>
      <c r="AF92">
        <f t="shared" si="7"/>
        <v>-1.3594357937337689</v>
      </c>
      <c r="AG92">
        <f t="shared" si="8"/>
        <v>-0.61377174802344658</v>
      </c>
    </row>
    <row r="93" spans="1:33" x14ac:dyDescent="0.3">
      <c r="A93">
        <v>92</v>
      </c>
      <c r="B93">
        <v>-9.8498276202008128E-2</v>
      </c>
      <c r="L93">
        <f t="shared" si="9"/>
        <v>0.42345659306673755</v>
      </c>
      <c r="M93">
        <f t="shared" si="5"/>
        <v>1.5700897374163332E-59</v>
      </c>
      <c r="N93">
        <f t="shared" si="6"/>
        <v>3</v>
      </c>
      <c r="O93">
        <v>91</v>
      </c>
      <c r="AC93">
        <v>91</v>
      </c>
      <c r="AD93">
        <f>SUMPRODUCT(POWER((INDEX($L$2:$L$101,AC93+1):$L$101)-($L$2:INDEX($L$2:$L$101,100 - AC93)),2))/(2*(100 - AC93))</f>
        <v>2.9051426644107696</v>
      </c>
      <c r="AE93">
        <f>POWER(SUMPRODUCT(SQRT(ABS((INDEX($L$2:$L$101,AC93+1):$L$101)-($L$2:INDEX($L$2:$L$101,100-AC93)))))/(100-AC93),4)/(2*(0.457+0.494/(100-AC93)+0.045/POWER(100-AC93,2)))</f>
        <v>3.5894970434409412</v>
      </c>
      <c r="AF93">
        <f t="shared" si="7"/>
        <v>9.4857335589230374E-2</v>
      </c>
      <c r="AG93">
        <f t="shared" si="8"/>
        <v>-0.58949704344094123</v>
      </c>
    </row>
    <row r="94" spans="1:33" x14ac:dyDescent="0.3">
      <c r="A94">
        <v>93</v>
      </c>
      <c r="B94">
        <v>0.24898895389924292</v>
      </c>
      <c r="L94">
        <f t="shared" si="9"/>
        <v>0.51487477532034298</v>
      </c>
      <c r="M94">
        <f t="shared" si="5"/>
        <v>3.5033437455711254E-60</v>
      </c>
      <c r="N94">
        <f t="shared" si="6"/>
        <v>3</v>
      </c>
      <c r="O94">
        <v>92</v>
      </c>
      <c r="AC94">
        <v>92</v>
      </c>
      <c r="AD94">
        <f>SUMPRODUCT(POWER((INDEX($L$2:$L$101,AC94+1):$L$101)-($L$2:INDEX($L$2:$L$101,100 - AC94)),2))/(2*(100 - AC94))</f>
        <v>2.4204347239998385</v>
      </c>
      <c r="AE94">
        <f>POWER(SUMPRODUCT(SQRT(ABS((INDEX($L$2:$L$101,AC94+1):$L$101)-($L$2:INDEX($L$2:$L$101,100-AC94)))))/(100-AC94),4)/(2*(0.457+0.494/(100-AC94)+0.045/POWER(100-AC94,2)))</f>
        <v>2.9703363942940726</v>
      </c>
      <c r="AF94">
        <f t="shared" si="7"/>
        <v>0.5795652760001615</v>
      </c>
      <c r="AG94">
        <f t="shared" si="8"/>
        <v>2.9663605705927409E-2</v>
      </c>
    </row>
    <row r="95" spans="1:33" x14ac:dyDescent="0.3">
      <c r="A95">
        <v>94</v>
      </c>
      <c r="B95">
        <v>-0.19137587514705956</v>
      </c>
      <c r="L95">
        <f t="shared" si="9"/>
        <v>-0.20823177609240878</v>
      </c>
      <c r="M95">
        <f t="shared" si="5"/>
        <v>7.8170165100428526E-61</v>
      </c>
      <c r="N95">
        <f t="shared" si="6"/>
        <v>3</v>
      </c>
      <c r="O95">
        <v>93</v>
      </c>
      <c r="AC95">
        <v>93</v>
      </c>
      <c r="AD95">
        <f>SUMPRODUCT(POWER((INDEX($L$2:$L$101,AC95+1):$L$101)-($L$2:INDEX($L$2:$L$101,100 - AC95)),2))/(2*(100 - AC95))</f>
        <v>1.5895713495748651</v>
      </c>
      <c r="AE95">
        <f>POWER(SUMPRODUCT(SQRT(ABS((INDEX($L$2:$L$101,AC95+1):$L$101)-($L$2:INDEX($L$2:$L$101,100-AC95)))))/(100-AC95),4)/(2*(0.457+0.494/(100-AC95)+0.045/POWER(100-AC95,2)))</f>
        <v>2.0631699306212612</v>
      </c>
      <c r="AF95">
        <f t="shared" si="7"/>
        <v>1.4104286504251349</v>
      </c>
      <c r="AG95">
        <f t="shared" si="8"/>
        <v>0.93683006937873881</v>
      </c>
    </row>
    <row r="96" spans="1:33" x14ac:dyDescent="0.3">
      <c r="A96">
        <v>95</v>
      </c>
      <c r="B96">
        <v>1.2122700354666449</v>
      </c>
      <c r="L96">
        <f t="shared" si="9"/>
        <v>2.0003139185835273</v>
      </c>
      <c r="M96">
        <f t="shared" si="5"/>
        <v>1.7442121457687816E-61</v>
      </c>
      <c r="N96">
        <f t="shared" si="6"/>
        <v>3</v>
      </c>
      <c r="O96">
        <v>94</v>
      </c>
      <c r="AC96">
        <v>94</v>
      </c>
      <c r="AD96">
        <f>SUMPRODUCT(POWER((INDEX($L$2:$L$101,AC96+1):$L$101)-($L$2:INDEX($L$2:$L$101,100 - AC96)),2))/(2*(100 - AC96))</f>
        <v>5.1705405764651839</v>
      </c>
      <c r="AE96">
        <f>POWER(SUMPRODUCT(SQRT(ABS((INDEX($L$2:$L$101,AC96+1):$L$101)-($L$2:INDEX($L$2:$L$101,100-AC96)))))/(100-AC96),4)/(2*(0.457+0.494/(100-AC96)+0.045/POWER(100-AC96,2)))</f>
        <v>5.1288362116150124</v>
      </c>
      <c r="AF96">
        <f t="shared" si="7"/>
        <v>-2.1705405764651839</v>
      </c>
      <c r="AG96">
        <f t="shared" si="8"/>
        <v>-2.1288362116150124</v>
      </c>
    </row>
    <row r="97" spans="1:33" x14ac:dyDescent="0.3">
      <c r="A97">
        <v>96</v>
      </c>
      <c r="B97">
        <v>-0.81035295806941576</v>
      </c>
      <c r="L97">
        <f t="shared" si="9"/>
        <v>-0.92185618701873051</v>
      </c>
      <c r="M97">
        <f t="shared" si="5"/>
        <v>3.8918633541822464E-62</v>
      </c>
      <c r="N97">
        <f t="shared" si="6"/>
        <v>3</v>
      </c>
      <c r="O97">
        <v>95</v>
      </c>
      <c r="AC97">
        <v>95</v>
      </c>
      <c r="AD97">
        <f>SUMPRODUCT(POWER((INDEX($L$2:$L$101,AC97+1):$L$101)-($L$2:INDEX($L$2:$L$101,100 - AC97)),2))/(2*(100 - AC97))</f>
        <v>6.7307191653218892</v>
      </c>
      <c r="AE97">
        <f>POWER(SUMPRODUCT(SQRT(ABS((INDEX($L$2:$L$101,AC97+1):$L$101)-($L$2:INDEX($L$2:$L$101,100-AC97)))))/(100-AC97),4)/(2*(0.457+0.494/(100-AC97)+0.045/POWER(100-AC97,2)))</f>
        <v>4.1181284043469661</v>
      </c>
      <c r="AF97">
        <f t="shared" si="7"/>
        <v>-3.7307191653218892</v>
      </c>
      <c r="AG97">
        <f t="shared" si="8"/>
        <v>-1.1181284043469661</v>
      </c>
    </row>
    <row r="98" spans="1:33" x14ac:dyDescent="0.3">
      <c r="A98">
        <v>97</v>
      </c>
      <c r="B98">
        <v>-2.2391395759768784</v>
      </c>
      <c r="L98">
        <f t="shared" si="9"/>
        <v>-3.9862202009741905</v>
      </c>
      <c r="M98">
        <f t="shared" si="5"/>
        <v>8.6839209349449009E-63</v>
      </c>
      <c r="N98">
        <f t="shared" si="6"/>
        <v>3</v>
      </c>
      <c r="O98">
        <v>96</v>
      </c>
      <c r="AC98">
        <v>96</v>
      </c>
      <c r="AD98">
        <f>SUMPRODUCT(POWER((INDEX($L$2:$L$101,AC98+1):$L$101)-($L$2:INDEX($L$2:$L$101,100 - AC98)),2))/(2*(100 - AC98))</f>
        <v>5.4738133886148832</v>
      </c>
      <c r="AE98">
        <f>POWER(SUMPRODUCT(SQRT(ABS((INDEX($L$2:$L$101,AC98+1):$L$101)-($L$2:INDEX($L$2:$L$101,100-AC98)))))/(100-AC98),4)/(2*(0.457+0.494/(100-AC98)+0.045/POWER(100-AC98,2)))</f>
        <v>3.5309119988788642</v>
      </c>
      <c r="AF98">
        <f t="shared" si="7"/>
        <v>-2.4738133886148832</v>
      </c>
      <c r="AG98">
        <f t="shared" si="8"/>
        <v>-0.5309119988788642</v>
      </c>
    </row>
    <row r="99" spans="1:33" x14ac:dyDescent="0.3">
      <c r="A99">
        <v>98</v>
      </c>
      <c r="B99">
        <v>-1.3383214536588639</v>
      </c>
      <c r="L99">
        <f t="shared" si="9"/>
        <v>-3.1490457927902806</v>
      </c>
      <c r="M99">
        <f t="shared" si="5"/>
        <v>1.9376446689305582E-63</v>
      </c>
      <c r="N99">
        <f t="shared" si="6"/>
        <v>3</v>
      </c>
      <c r="O99">
        <v>97</v>
      </c>
      <c r="AC99">
        <v>97</v>
      </c>
      <c r="AD99">
        <f>SUMPRODUCT(POWER((INDEX($L$2:$L$101,AC99+1):$L$101)-($L$2:INDEX($L$2:$L$101,100 - AC99)),2))/(2*(100 - AC99))</f>
        <v>2.6124788509493295</v>
      </c>
      <c r="AE99">
        <f>POWER(SUMPRODUCT(SQRT(ABS((INDEX($L$2:$L$101,AC99+1):$L$101)-($L$2:INDEX($L$2:$L$101,100-AC99)))))/(100-AC99),4)/(2*(0.457+0.494/(100-AC99)+0.045/POWER(100-AC99,2)))</f>
        <v>1.78543452954002</v>
      </c>
      <c r="AF99">
        <f t="shared" si="7"/>
        <v>0.38752114905067048</v>
      </c>
      <c r="AG99">
        <f t="shared" si="8"/>
        <v>1.21456547045998</v>
      </c>
    </row>
    <row r="100" spans="1:33" x14ac:dyDescent="0.3">
      <c r="A100">
        <v>99</v>
      </c>
      <c r="B100">
        <v>1.6868852981133386E-2</v>
      </c>
      <c r="L100">
        <f t="shared" si="9"/>
        <v>-0.67416599926342857</v>
      </c>
      <c r="M100">
        <f t="shared" si="5"/>
        <v>4.3234696528922676E-64</v>
      </c>
      <c r="N100">
        <f t="shared" si="6"/>
        <v>3</v>
      </c>
      <c r="O100">
        <v>98</v>
      </c>
      <c r="AC100">
        <v>98</v>
      </c>
      <c r="AD100">
        <f>SUMPRODUCT(POWER((INDEX($L$2:$L$101,AC100+1):$L$101)-($L$2:INDEX($L$2:$L$101,100 - AC100)),2))/(2*(100 - AC100))</f>
        <v>3.8444585383282623</v>
      </c>
      <c r="AE100">
        <f>POWER(SUMPRODUCT(SQRT(ABS((INDEX($L$2:$L$101,AC100+1):$L$101)-($L$2:INDEX($L$2:$L$101,100-AC100)))))/(100-AC100),4)/(2*(0.457+0.494/(100-AC100)+0.045/POWER(100-AC100,2)))</f>
        <v>4.6665996409191388</v>
      </c>
      <c r="AF100">
        <f t="shared" si="7"/>
        <v>-0.84445853832826234</v>
      </c>
      <c r="AG100">
        <f t="shared" si="8"/>
        <v>-1.6665996409191388</v>
      </c>
    </row>
    <row r="101" spans="1:33" x14ac:dyDescent="0.3">
      <c r="A101">
        <v>100</v>
      </c>
      <c r="B101">
        <v>-0.10434177966089919</v>
      </c>
      <c r="L101">
        <f t="shared" si="9"/>
        <v>-0.32659570503374391</v>
      </c>
      <c r="M101">
        <f t="shared" si="5"/>
        <v>9.6469647604672794E-65</v>
      </c>
      <c r="N101">
        <f t="shared" si="6"/>
        <v>3</v>
      </c>
      <c r="O101">
        <v>99</v>
      </c>
      <c r="AC101">
        <v>99</v>
      </c>
      <c r="AD101">
        <f>SUMPRODUCT(POWER((INDEX($L$2:$L$101,AC101+1):$L$101)-($L$2:INDEX($L$2:$L$101,100 - AC101)),2))/(2*(100 - AC101))</f>
        <v>2.3678584725115197</v>
      </c>
      <c r="AE101">
        <f>POWER(SUMPRODUCT(SQRT(ABS((INDEX($L$2:$L$101,AC101+1):$L$101)-($L$2:INDEX($L$2:$L$101,100-AC101)))))/(100-AC101),4)/(2*(0.457+0.494/(100-AC101)+0.045/POWER(100-AC101,2)))</f>
        <v>2.3773679442886757</v>
      </c>
      <c r="AF101">
        <f t="shared" si="7"/>
        <v>0.63214152748848029</v>
      </c>
      <c r="AG101">
        <f t="shared" si="8"/>
        <v>0.62263205571132429</v>
      </c>
    </row>
  </sheetData>
  <mergeCells count="2">
    <mergeCell ref="Q69:AB89"/>
    <mergeCell ref="C1:G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C19CD-B9B1-438A-B656-93CAFF669032}">
  <dimension ref="A1:A100"/>
  <sheetViews>
    <sheetView workbookViewId="0">
      <selection activeCell="B11" sqref="B11"/>
    </sheetView>
  </sheetViews>
  <sheetFormatPr defaultRowHeight="14.4" x14ac:dyDescent="0.3"/>
  <sheetData>
    <row r="1" spans="1:1" x14ac:dyDescent="0.3">
      <c r="A1" s="9">
        <v>0.65756239564507268</v>
      </c>
    </row>
    <row r="2" spans="1:1" x14ac:dyDescent="0.3">
      <c r="A2" s="9">
        <v>0.73627688834676519</v>
      </c>
    </row>
    <row r="3" spans="1:1" x14ac:dyDescent="0.3">
      <c r="A3" s="9">
        <v>0.99592853075591847</v>
      </c>
    </row>
    <row r="4" spans="1:1" x14ac:dyDescent="0.3">
      <c r="A4" s="9">
        <v>-0.34455297281965613</v>
      </c>
    </row>
    <row r="5" spans="1:1" x14ac:dyDescent="0.3">
      <c r="A5" s="9">
        <v>0.13995077097206376</v>
      </c>
    </row>
    <row r="6" spans="1:1" x14ac:dyDescent="0.3">
      <c r="A6" s="9">
        <v>-0.67706082518270705</v>
      </c>
    </row>
    <row r="7" spans="1:1" x14ac:dyDescent="0.3">
      <c r="A7" s="9">
        <v>-0.86344925875891931</v>
      </c>
    </row>
    <row r="8" spans="1:1" x14ac:dyDescent="0.3">
      <c r="A8" s="9">
        <v>-0.45641627366421744</v>
      </c>
    </row>
    <row r="9" spans="1:1" x14ac:dyDescent="0.3">
      <c r="A9" s="9">
        <v>-0.20448169379960746</v>
      </c>
    </row>
    <row r="10" spans="1:1" x14ac:dyDescent="0.3">
      <c r="A10" s="9">
        <v>-1.7142156139016151</v>
      </c>
    </row>
    <row r="11" spans="1:1" x14ac:dyDescent="0.3">
      <c r="A11" s="9">
        <v>1.0321309673599899</v>
      </c>
    </row>
    <row r="12" spans="1:1" x14ac:dyDescent="0.3">
      <c r="A12" s="9">
        <v>0.46449599722109269</v>
      </c>
    </row>
    <row r="13" spans="1:1" x14ac:dyDescent="0.3">
      <c r="A13" s="9">
        <v>-1.2811506167054176</v>
      </c>
    </row>
    <row r="14" spans="1:1" x14ac:dyDescent="0.3">
      <c r="A14" s="9">
        <v>0.38091229725978337</v>
      </c>
    </row>
    <row r="15" spans="1:1" x14ac:dyDescent="0.3">
      <c r="A15" s="9">
        <v>-0.16556896298425272</v>
      </c>
    </row>
    <row r="16" spans="1:1" x14ac:dyDescent="0.3">
      <c r="A16" s="9">
        <v>0.47963226279534865</v>
      </c>
    </row>
    <row r="17" spans="1:1" x14ac:dyDescent="0.3">
      <c r="A17" s="9">
        <v>1.3511680663214065</v>
      </c>
    </row>
    <row r="18" spans="1:1" x14ac:dyDescent="0.3">
      <c r="A18" s="9">
        <v>-0.26282236831320915</v>
      </c>
    </row>
    <row r="19" spans="1:1" x14ac:dyDescent="0.3">
      <c r="A19" s="9">
        <v>0.36958454074920155</v>
      </c>
    </row>
    <row r="20" spans="1:1" x14ac:dyDescent="0.3">
      <c r="A20" s="9">
        <v>0.48788706408231519</v>
      </c>
    </row>
    <row r="21" spans="1:1" x14ac:dyDescent="0.3">
      <c r="A21" s="9">
        <v>-2.0070910977665335</v>
      </c>
    </row>
    <row r="22" spans="1:1" x14ac:dyDescent="0.3">
      <c r="A22" s="9">
        <v>0.3928664682462113</v>
      </c>
    </row>
    <row r="23" spans="1:1" x14ac:dyDescent="0.3">
      <c r="A23" s="9">
        <v>-0.62142817114363424</v>
      </c>
    </row>
    <row r="24" spans="1:1" x14ac:dyDescent="0.3">
      <c r="A24" s="9">
        <v>-0.96792973636183888</v>
      </c>
    </row>
    <row r="25" spans="1:1" x14ac:dyDescent="0.3">
      <c r="A25" s="9">
        <v>1.7848742572823539</v>
      </c>
    </row>
    <row r="26" spans="1:1" x14ac:dyDescent="0.3">
      <c r="A26" s="9">
        <v>-0.19137587514705956</v>
      </c>
    </row>
    <row r="27" spans="1:1" x14ac:dyDescent="0.3">
      <c r="A27" s="9">
        <v>2.3113534552976489</v>
      </c>
    </row>
    <row r="28" spans="1:1" x14ac:dyDescent="0.3">
      <c r="A28" s="9">
        <v>-0.13385033525992185</v>
      </c>
    </row>
    <row r="29" spans="1:1" x14ac:dyDescent="0.3">
      <c r="A29" s="9">
        <v>-1.2265900295460597</v>
      </c>
    </row>
    <row r="30" spans="1:1" x14ac:dyDescent="0.3">
      <c r="A30" s="9">
        <v>-1.8948867364088073</v>
      </c>
    </row>
    <row r="31" spans="1:1" x14ac:dyDescent="0.3">
      <c r="A31" s="9">
        <v>-2.5114422896876931</v>
      </c>
    </row>
    <row r="32" spans="1:1" x14ac:dyDescent="0.3">
      <c r="A32" s="9">
        <v>2.3743632482364774</v>
      </c>
    </row>
    <row r="33" spans="1:1" x14ac:dyDescent="0.3">
      <c r="A33" s="9">
        <v>-0.17247657524421811</v>
      </c>
    </row>
    <row r="34" spans="1:1" x14ac:dyDescent="0.3">
      <c r="A34" s="9">
        <v>2.3642496671527624</v>
      </c>
    </row>
    <row r="35" spans="1:1" x14ac:dyDescent="0.3">
      <c r="A35" s="9">
        <v>1.8511354937800206</v>
      </c>
    </row>
    <row r="36" spans="1:1" x14ac:dyDescent="0.3">
      <c r="A36" s="9">
        <v>0.47397520575032104</v>
      </c>
    </row>
    <row r="37" spans="1:1" x14ac:dyDescent="0.3">
      <c r="A37" s="9">
        <v>-0.60959337133681402</v>
      </c>
    </row>
    <row r="38" spans="1:1" x14ac:dyDescent="0.3">
      <c r="A38" s="9">
        <v>0.86589579950668849</v>
      </c>
    </row>
    <row r="39" spans="1:1" x14ac:dyDescent="0.3">
      <c r="A39" s="9">
        <v>-0.52230461733415723</v>
      </c>
    </row>
    <row r="40" spans="1:1" x14ac:dyDescent="0.3">
      <c r="A40" s="9">
        <v>2.4956170818768442</v>
      </c>
    </row>
    <row r="41" spans="1:1" x14ac:dyDescent="0.3">
      <c r="A41" s="9">
        <v>-0.11126644494652282</v>
      </c>
    </row>
    <row r="42" spans="1:1" x14ac:dyDescent="0.3">
      <c r="A42" s="9">
        <v>0.67273731474415399</v>
      </c>
    </row>
    <row r="43" spans="1:1" x14ac:dyDescent="0.3">
      <c r="A43" s="9">
        <v>-0.19628600966825616</v>
      </c>
    </row>
    <row r="44" spans="1:1" x14ac:dyDescent="0.3">
      <c r="A44" s="9">
        <v>-9.5192262961063534E-2</v>
      </c>
    </row>
    <row r="45" spans="1:1" x14ac:dyDescent="0.3">
      <c r="A45" s="9">
        <v>1.7787442629924044E-2</v>
      </c>
    </row>
    <row r="46" spans="1:1" x14ac:dyDescent="0.3">
      <c r="A46" s="9">
        <v>-0.35838638723362237</v>
      </c>
    </row>
    <row r="47" spans="1:1" x14ac:dyDescent="0.3">
      <c r="A47" s="9">
        <v>1.2352370504231658</v>
      </c>
    </row>
    <row r="48" spans="1:1" x14ac:dyDescent="0.3">
      <c r="A48" s="9">
        <v>-0.34999743547814433</v>
      </c>
    </row>
    <row r="49" spans="1:1" x14ac:dyDescent="0.3">
      <c r="A49" s="9">
        <v>-0.71487647801404819</v>
      </c>
    </row>
    <row r="50" spans="1:1" x14ac:dyDescent="0.3">
      <c r="A50" s="9">
        <v>0.78876382758608088</v>
      </c>
    </row>
    <row r="51" spans="1:1" x14ac:dyDescent="0.3">
      <c r="A51" s="9">
        <v>-2.0082370610907674</v>
      </c>
    </row>
    <row r="52" spans="1:1" x14ac:dyDescent="0.3">
      <c r="A52" s="9">
        <v>3.2971729524433613</v>
      </c>
    </row>
    <row r="53" spans="1:1" x14ac:dyDescent="0.3">
      <c r="A53" s="9">
        <v>2.6816451281774789E-2</v>
      </c>
    </row>
    <row r="54" spans="1:1" x14ac:dyDescent="0.3">
      <c r="A54" s="9">
        <v>0.29295733838807791</v>
      </c>
    </row>
    <row r="55" spans="1:1" x14ac:dyDescent="0.3">
      <c r="A55" s="9">
        <v>2.2682070266455412</v>
      </c>
    </row>
    <row r="56" spans="1:1" x14ac:dyDescent="0.3">
      <c r="A56" s="9">
        <v>1.4420038496609777E-2</v>
      </c>
    </row>
    <row r="57" spans="1:1" x14ac:dyDescent="0.3">
      <c r="A57" s="9">
        <v>-0.11865950000355951</v>
      </c>
    </row>
    <row r="58" spans="1:1" x14ac:dyDescent="0.3">
      <c r="A58" s="9">
        <v>-0.29271859602886252</v>
      </c>
    </row>
    <row r="59" spans="1:1" x14ac:dyDescent="0.3">
      <c r="A59" s="9">
        <v>1.7089178072637878</v>
      </c>
    </row>
    <row r="60" spans="1:1" x14ac:dyDescent="0.3">
      <c r="A60" s="9">
        <v>0.19683284335769713</v>
      </c>
    </row>
    <row r="61" spans="1:1" x14ac:dyDescent="0.3">
      <c r="A61" s="9">
        <v>1.2165855878265575</v>
      </c>
    </row>
    <row r="62" spans="1:1" x14ac:dyDescent="0.3">
      <c r="A62" s="9">
        <v>-0.29927150535513647</v>
      </c>
    </row>
    <row r="63" spans="1:1" x14ac:dyDescent="0.3">
      <c r="A63" s="9">
        <v>-0.60123284129076637</v>
      </c>
    </row>
    <row r="64" spans="1:1" x14ac:dyDescent="0.3">
      <c r="A64" s="9">
        <v>-1.8422997527522966</v>
      </c>
    </row>
    <row r="65" spans="1:1" x14ac:dyDescent="0.3">
      <c r="A65" s="9">
        <v>-0.56039084483927581</v>
      </c>
    </row>
    <row r="66" spans="1:1" x14ac:dyDescent="0.3">
      <c r="A66" s="9">
        <v>1.5047453416627832</v>
      </c>
    </row>
    <row r="67" spans="1:1" x14ac:dyDescent="0.3">
      <c r="A67" s="9">
        <v>-0.68516328610712662</v>
      </c>
    </row>
    <row r="68" spans="1:1" x14ac:dyDescent="0.3">
      <c r="A68" s="9">
        <v>0.25973577066906728</v>
      </c>
    </row>
    <row r="69" spans="1:1" x14ac:dyDescent="0.3">
      <c r="A69" s="9">
        <v>-2.4609835236333311</v>
      </c>
    </row>
    <row r="70" spans="1:1" x14ac:dyDescent="0.3">
      <c r="A70" s="9">
        <v>0.8873530532582663</v>
      </c>
    </row>
    <row r="71" spans="1:1" x14ac:dyDescent="0.3">
      <c r="A71" s="9">
        <v>8.3595068645081483E-2</v>
      </c>
    </row>
    <row r="72" spans="1:1" x14ac:dyDescent="0.3">
      <c r="A72" s="9">
        <v>1.1448628356447443</v>
      </c>
    </row>
    <row r="73" spans="1:1" x14ac:dyDescent="0.3">
      <c r="A73" s="9">
        <v>-1.298019469686551</v>
      </c>
    </row>
    <row r="74" spans="1:1" x14ac:dyDescent="0.3">
      <c r="A74" s="9">
        <v>1.4936858860892244</v>
      </c>
    </row>
    <row r="75" spans="1:1" x14ac:dyDescent="0.3">
      <c r="A75" s="9">
        <v>0.50172161536465865</v>
      </c>
    </row>
    <row r="76" spans="1:1" x14ac:dyDescent="0.3">
      <c r="A76" s="9">
        <v>0.75425305112730712</v>
      </c>
    </row>
    <row r="77" spans="1:1" x14ac:dyDescent="0.3">
      <c r="A77" s="9">
        <v>-7.8146058513084427E-2</v>
      </c>
    </row>
    <row r="78" spans="1:1" x14ac:dyDescent="0.3">
      <c r="A78" s="9">
        <v>2.0495645003393292</v>
      </c>
    </row>
    <row r="79" spans="1:1" x14ac:dyDescent="0.3">
      <c r="A79" s="9">
        <v>1.3282738109410275</v>
      </c>
    </row>
    <row r="80" spans="1:1" x14ac:dyDescent="0.3">
      <c r="A80" s="9">
        <v>3.9215137803694233E-2</v>
      </c>
    </row>
    <row r="81" spans="1:1" x14ac:dyDescent="0.3">
      <c r="A81" s="9">
        <v>0.499467205372639</v>
      </c>
    </row>
    <row r="82" spans="1:1" x14ac:dyDescent="0.3">
      <c r="A82" s="9">
        <v>-1.0705502972996328</v>
      </c>
    </row>
    <row r="83" spans="1:1" x14ac:dyDescent="0.3">
      <c r="A83" s="9">
        <v>-0.16727653928683139</v>
      </c>
    </row>
    <row r="84" spans="1:1" x14ac:dyDescent="0.3">
      <c r="A84" s="9">
        <v>-0.26860789148486219</v>
      </c>
    </row>
    <row r="85" spans="1:1" x14ac:dyDescent="0.3">
      <c r="A85" s="9">
        <v>-0.81652956396283116</v>
      </c>
    </row>
    <row r="86" spans="1:1" x14ac:dyDescent="0.3">
      <c r="A86" s="9">
        <v>0.22263861865212675</v>
      </c>
    </row>
    <row r="87" spans="1:1" x14ac:dyDescent="0.3">
      <c r="A87" s="9">
        <v>0.75171328717260621</v>
      </c>
    </row>
    <row r="88" spans="1:1" x14ac:dyDescent="0.3">
      <c r="A88" s="9">
        <v>-0.34593426789797377</v>
      </c>
    </row>
    <row r="89" spans="1:1" x14ac:dyDescent="0.3">
      <c r="A89" s="9">
        <v>-0.69088287091290113</v>
      </c>
    </row>
    <row r="90" spans="1:1" x14ac:dyDescent="0.3">
      <c r="A90" s="9">
        <v>1.059222540789051</v>
      </c>
    </row>
    <row r="91" spans="1:1" x14ac:dyDescent="0.3">
      <c r="A91" s="9">
        <v>-1.0536086847423576</v>
      </c>
    </row>
    <row r="92" spans="1:1" x14ac:dyDescent="0.3">
      <c r="A92" s="9">
        <v>0.78605125963804312</v>
      </c>
    </row>
    <row r="93" spans="1:1" x14ac:dyDescent="0.3">
      <c r="A93" s="9">
        <v>-0.80865447671385482</v>
      </c>
    </row>
    <row r="94" spans="1:1" x14ac:dyDescent="0.3">
      <c r="A94" s="9">
        <v>0.85437932284548879</v>
      </c>
    </row>
    <row r="95" spans="1:1" x14ac:dyDescent="0.3">
      <c r="A95" s="9">
        <v>-0.68632516558864154</v>
      </c>
    </row>
    <row r="96" spans="1:1" x14ac:dyDescent="0.3">
      <c r="A96" s="9">
        <v>-0.71962631409405731</v>
      </c>
    </row>
    <row r="97" spans="1:1" x14ac:dyDescent="0.3">
      <c r="A97" s="9">
        <v>0.96463736554142088</v>
      </c>
    </row>
    <row r="98" spans="1:1" x14ac:dyDescent="0.3">
      <c r="A98" s="9">
        <v>-0.55806594900786877</v>
      </c>
    </row>
    <row r="99" spans="1:1" x14ac:dyDescent="0.3">
      <c r="A99" s="9">
        <v>1.055877874023281</v>
      </c>
    </row>
    <row r="100" spans="1:1" x14ac:dyDescent="0.3">
      <c r="A100" s="9">
        <v>1.0024814400821924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lab4</vt:lpstr>
      <vt:lpstr>Женины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Кручелетти Джузеппе</dc:creator>
  <cp:lastModifiedBy>feel it break</cp:lastModifiedBy>
  <dcterms:created xsi:type="dcterms:W3CDTF">2023-05-18T20:19:37Z</dcterms:created>
  <dcterms:modified xsi:type="dcterms:W3CDTF">2023-05-19T22:01:34Z</dcterms:modified>
</cp:coreProperties>
</file>