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studies\ММАД\Лабораторные\lab4\"/>
    </mc:Choice>
  </mc:AlternateContent>
  <xr:revisionPtr revIDLastSave="0" documentId="13_ncr:1_{C7771F5A-8599-4D4C-9574-E433F4D1C7A5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3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2" i="1"/>
  <c r="AB3" i="1"/>
  <c r="J102" i="1"/>
  <c r="J3" i="1"/>
  <c r="J2" i="1"/>
  <c r="K3" i="1" l="1"/>
  <c r="L3" i="1" s="1"/>
  <c r="K4" i="1"/>
  <c r="K5" i="1"/>
  <c r="K6" i="1"/>
  <c r="L6" i="1" s="1"/>
  <c r="K7" i="1"/>
  <c r="L7" i="1" s="1"/>
  <c r="K8" i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K17" i="1"/>
  <c r="L17" i="1" s="1"/>
  <c r="K18" i="1"/>
  <c r="L18" i="1" s="1"/>
  <c r="K19" i="1"/>
  <c r="K20" i="1"/>
  <c r="K21" i="1"/>
  <c r="K22" i="1"/>
  <c r="L22" i="1" s="1"/>
  <c r="K23" i="1"/>
  <c r="L23" i="1" s="1"/>
  <c r="K24" i="1"/>
  <c r="K25" i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K33" i="1"/>
  <c r="L33" i="1" s="1"/>
  <c r="K34" i="1"/>
  <c r="L34" i="1" s="1"/>
  <c r="K35" i="1"/>
  <c r="L35" i="1" s="1"/>
  <c r="K36" i="1"/>
  <c r="K37" i="1"/>
  <c r="K38" i="1"/>
  <c r="L38" i="1" s="1"/>
  <c r="K39" i="1"/>
  <c r="L39" i="1" s="1"/>
  <c r="K40" i="1"/>
  <c r="K41" i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K49" i="1"/>
  <c r="L49" i="1" s="1"/>
  <c r="K50" i="1"/>
  <c r="L50" i="1" s="1"/>
  <c r="K51" i="1"/>
  <c r="L51" i="1" s="1"/>
  <c r="K52" i="1"/>
  <c r="L52" i="1" s="1"/>
  <c r="K53" i="1"/>
  <c r="K54" i="1"/>
  <c r="L54" i="1" s="1"/>
  <c r="K55" i="1"/>
  <c r="L55" i="1" s="1"/>
  <c r="K56" i="1"/>
  <c r="K57" i="1"/>
  <c r="L57" i="1" s="1"/>
  <c r="K58" i="1"/>
  <c r="L58" i="1" s="1"/>
  <c r="K59" i="1"/>
  <c r="K60" i="1"/>
  <c r="L60" i="1" s="1"/>
  <c r="K61" i="1"/>
  <c r="L61" i="1" s="1"/>
  <c r="K62" i="1"/>
  <c r="L62" i="1" s="1"/>
  <c r="K63" i="1"/>
  <c r="L63" i="1" s="1"/>
  <c r="K64" i="1"/>
  <c r="K65" i="1"/>
  <c r="L65" i="1" s="1"/>
  <c r="K66" i="1"/>
  <c r="L66" i="1" s="1"/>
  <c r="K67" i="1"/>
  <c r="L67" i="1" s="1"/>
  <c r="K68" i="1"/>
  <c r="L68" i="1" s="1"/>
  <c r="K69" i="1"/>
  <c r="K70" i="1"/>
  <c r="L70" i="1" s="1"/>
  <c r="K71" i="1"/>
  <c r="L71" i="1" s="1"/>
  <c r="K72" i="1"/>
  <c r="K73" i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K81" i="1"/>
  <c r="L81" i="1" s="1"/>
  <c r="K82" i="1"/>
  <c r="L82" i="1" s="1"/>
  <c r="K83" i="1"/>
  <c r="K84" i="1"/>
  <c r="K85" i="1"/>
  <c r="K86" i="1"/>
  <c r="L86" i="1" s="1"/>
  <c r="K87" i="1"/>
  <c r="L87" i="1" s="1"/>
  <c r="K88" i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K97" i="1"/>
  <c r="L97" i="1" s="1"/>
  <c r="K98" i="1"/>
  <c r="L98" i="1" s="1"/>
  <c r="K99" i="1"/>
  <c r="L99" i="1" s="1"/>
  <c r="K100" i="1"/>
  <c r="K101" i="1"/>
  <c r="K2" i="1"/>
  <c r="L2" i="1" s="1"/>
  <c r="L4" i="1"/>
  <c r="L5" i="1"/>
  <c r="L8" i="1"/>
  <c r="L16" i="1"/>
  <c r="L19" i="1"/>
  <c r="L20" i="1"/>
  <c r="L21" i="1"/>
  <c r="L24" i="1"/>
  <c r="L25" i="1"/>
  <c r="L32" i="1"/>
  <c r="L36" i="1"/>
  <c r="L37" i="1"/>
  <c r="L40" i="1"/>
  <c r="L41" i="1"/>
  <c r="L48" i="1"/>
  <c r="L53" i="1"/>
  <c r="L56" i="1"/>
  <c r="L59" i="1"/>
  <c r="L64" i="1"/>
  <c r="L69" i="1"/>
  <c r="L72" i="1"/>
  <c r="L73" i="1"/>
  <c r="L80" i="1"/>
  <c r="L83" i="1"/>
  <c r="L84" i="1"/>
  <c r="L85" i="1"/>
  <c r="L88" i="1"/>
  <c r="L96" i="1"/>
  <c r="L100" i="1"/>
  <c r="L101" i="1"/>
  <c r="I2" i="1"/>
  <c r="H2" i="1"/>
  <c r="J4" i="1" l="1"/>
  <c r="J5" i="1" l="1"/>
  <c r="J6" i="1" l="1"/>
  <c r="J7" i="1" l="1"/>
  <c r="J8" i="1" l="1"/>
  <c r="J9" i="1" l="1"/>
  <c r="J10" i="1" l="1"/>
  <c r="J11" i="1" l="1"/>
  <c r="J12" i="1" l="1"/>
  <c r="J13" i="1" l="1"/>
  <c r="J14" i="1" l="1"/>
  <c r="J15" i="1" l="1"/>
  <c r="J16" i="1" l="1"/>
  <c r="J17" i="1" l="1"/>
  <c r="J18" i="1" l="1"/>
  <c r="J19" i="1" l="1"/>
  <c r="J20" i="1" l="1"/>
  <c r="J21" i="1" l="1"/>
  <c r="J22" i="1" l="1"/>
  <c r="J23" i="1" l="1"/>
  <c r="J24" i="1" l="1"/>
  <c r="J25" i="1" l="1"/>
  <c r="J26" i="1" l="1"/>
  <c r="J27" i="1" l="1"/>
  <c r="J28" i="1" l="1"/>
  <c r="J29" i="1" l="1"/>
  <c r="J30" i="1" l="1"/>
  <c r="J31" i="1" l="1"/>
  <c r="J32" i="1" l="1"/>
  <c r="J33" i="1" l="1"/>
  <c r="J34" i="1" l="1"/>
  <c r="J35" i="1" l="1"/>
  <c r="J36" i="1" l="1"/>
  <c r="J37" i="1" l="1"/>
  <c r="J38" i="1" l="1"/>
  <c r="J39" i="1" l="1"/>
  <c r="J40" i="1" l="1"/>
  <c r="J41" i="1" l="1"/>
  <c r="J42" i="1" l="1"/>
  <c r="J43" i="1" l="1"/>
  <c r="J44" i="1" l="1"/>
  <c r="J45" i="1" l="1"/>
  <c r="J46" i="1" l="1"/>
  <c r="J47" i="1" l="1"/>
  <c r="J48" i="1" l="1"/>
  <c r="J49" i="1" l="1"/>
  <c r="J50" i="1" l="1"/>
  <c r="J51" i="1" l="1"/>
  <c r="J52" i="1" l="1"/>
  <c r="J53" i="1" l="1"/>
  <c r="J54" i="1" l="1"/>
  <c r="J55" i="1" l="1"/>
  <c r="J56" i="1" l="1"/>
  <c r="J57" i="1" l="1"/>
  <c r="J58" i="1" l="1"/>
  <c r="J59" i="1" l="1"/>
  <c r="J60" i="1" l="1"/>
  <c r="J61" i="1" l="1"/>
  <c r="J62" i="1" l="1"/>
  <c r="J63" i="1" l="1"/>
  <c r="J64" i="1" l="1"/>
  <c r="J65" i="1" l="1"/>
  <c r="J66" i="1" l="1"/>
  <c r="J67" i="1" l="1"/>
  <c r="J68" i="1" l="1"/>
  <c r="J69" i="1" l="1"/>
  <c r="J70" i="1" l="1"/>
  <c r="J71" i="1" l="1"/>
  <c r="J72" i="1" l="1"/>
  <c r="J73" i="1" l="1"/>
  <c r="J74" i="1" l="1"/>
  <c r="J75" i="1" l="1"/>
  <c r="J76" i="1" l="1"/>
  <c r="J77" i="1" l="1"/>
  <c r="J78" i="1" l="1"/>
  <c r="J79" i="1" l="1"/>
  <c r="J80" i="1" l="1"/>
  <c r="J81" i="1" l="1"/>
  <c r="J82" i="1" l="1"/>
  <c r="J83" i="1" l="1"/>
  <c r="J84" i="1" l="1"/>
  <c r="J85" i="1" l="1"/>
  <c r="J86" i="1" l="1"/>
  <c r="J87" i="1" l="1"/>
  <c r="J88" i="1" l="1"/>
  <c r="J89" i="1" l="1"/>
  <c r="J90" i="1" l="1"/>
  <c r="J91" i="1" l="1"/>
  <c r="J92" i="1" l="1"/>
  <c r="J93" i="1" l="1"/>
  <c r="J94" i="1" l="1"/>
  <c r="J95" i="1" l="1"/>
  <c r="J96" i="1" l="1"/>
  <c r="J97" i="1" l="1"/>
  <c r="J98" i="1" l="1"/>
  <c r="J99" i="1" l="1"/>
  <c r="J100" i="1" l="1"/>
  <c r="J101" i="1" l="1"/>
  <c r="AE100" i="1"/>
  <c r="AD100" i="1"/>
  <c r="AE3" i="1"/>
  <c r="AE64" i="1"/>
  <c r="AE33" i="1"/>
  <c r="AD50" i="1"/>
  <c r="AE82" i="1"/>
  <c r="AE21" i="1"/>
  <c r="AD27" i="1"/>
  <c r="AE90" i="1"/>
  <c r="AD93" i="1"/>
  <c r="AD64" i="1"/>
  <c r="AE31" i="1"/>
  <c r="AE79" i="1"/>
  <c r="AE86" i="1"/>
  <c r="AE15" i="1"/>
  <c r="AD68" i="1"/>
  <c r="AE94" i="1"/>
  <c r="AD91" i="1"/>
  <c r="AD43" i="1"/>
  <c r="AE48" i="1"/>
  <c r="AE80" i="1"/>
  <c r="AE45" i="1"/>
  <c r="AD98" i="1"/>
  <c r="AE37" i="1"/>
  <c r="AE57" i="1"/>
  <c r="AD19" i="1"/>
  <c r="AD48" i="1"/>
  <c r="AE70" i="1"/>
  <c r="AD51" i="1"/>
  <c r="AD58" i="1"/>
  <c r="AE53" i="1"/>
  <c r="AE39" i="1"/>
  <c r="AD76" i="1"/>
  <c r="AD24" i="1"/>
  <c r="AD74" i="1"/>
  <c r="AD31" i="1"/>
  <c r="AD67" i="1"/>
  <c r="AE17" i="1"/>
  <c r="AE98" i="1"/>
  <c r="AD94" i="1"/>
  <c r="AE54" i="1"/>
  <c r="AD44" i="1"/>
  <c r="AD53" i="1"/>
  <c r="AE13" i="1"/>
  <c r="AE89" i="1"/>
  <c r="AE76" i="1"/>
  <c r="AE62" i="1"/>
  <c r="AE41" i="1"/>
  <c r="AE11" i="1"/>
  <c r="AE84" i="1"/>
  <c r="AE78" i="1"/>
  <c r="AD60" i="1"/>
  <c r="AD54" i="1"/>
  <c r="AD29" i="1"/>
  <c r="AD90" i="1"/>
  <c r="AD21" i="1"/>
  <c r="AD82" i="1"/>
  <c r="AD5" i="1"/>
  <c r="AD15" i="1"/>
  <c r="AD62" i="1"/>
  <c r="AD77" i="1"/>
  <c r="AE81" i="1"/>
  <c r="AE27" i="1"/>
  <c r="AD18" i="1"/>
  <c r="AD9" i="1"/>
  <c r="AD80" i="1"/>
  <c r="AE88" i="1"/>
  <c r="AD52" i="1"/>
  <c r="AE43" i="1"/>
  <c r="AE19" i="1"/>
  <c r="AD47" i="1"/>
  <c r="AE5" i="1"/>
  <c r="AD37" i="1"/>
  <c r="AE32" i="1"/>
  <c r="AD8" i="1"/>
  <c r="AE7" i="1"/>
  <c r="AD35" i="1"/>
  <c r="AD7" i="1"/>
  <c r="AD59" i="1"/>
  <c r="AD17" i="1"/>
  <c r="AD25" i="1"/>
  <c r="AD72" i="1"/>
  <c r="AE56" i="1"/>
  <c r="AE40" i="1"/>
  <c r="AD86" i="1"/>
  <c r="AE68" i="1"/>
  <c r="AE38" i="1"/>
  <c r="AE52" i="1"/>
  <c r="AD88" i="1"/>
  <c r="AE66" i="1"/>
  <c r="AD13" i="1"/>
  <c r="AD14" i="1"/>
  <c r="AE92" i="1"/>
  <c r="AD12" i="1"/>
  <c r="AD56" i="1"/>
  <c r="AD11" i="1"/>
  <c r="AE35" i="1"/>
  <c r="AE69" i="1"/>
  <c r="AE74" i="1"/>
  <c r="AE9" i="1"/>
  <c r="AE10" i="1"/>
  <c r="AD33" i="1"/>
  <c r="AD66" i="1"/>
  <c r="AE50" i="1"/>
  <c r="AE60" i="1"/>
  <c r="AE18" i="1"/>
  <c r="AE29" i="1"/>
  <c r="AD45" i="1"/>
  <c r="AE25" i="1"/>
  <c r="AD39" i="1"/>
  <c r="AE46" i="1"/>
  <c r="AD41" i="1"/>
  <c r="AD23" i="1"/>
  <c r="AD96" i="1"/>
  <c r="AE58" i="1"/>
  <c r="AD84" i="1"/>
  <c r="AE96" i="1"/>
  <c r="AD57" i="1"/>
  <c r="AE23" i="1"/>
  <c r="AD85" i="1"/>
  <c r="AD78" i="1"/>
  <c r="AD38" i="1"/>
  <c r="AE72" i="1"/>
  <c r="AE8" i="1"/>
  <c r="AD92" i="1"/>
  <c r="AD70" i="1"/>
  <c r="AE101" i="1" l="1"/>
  <c r="AD101" i="1"/>
  <c r="AE2" i="1"/>
  <c r="AD2" i="1"/>
  <c r="AD30" i="1"/>
  <c r="AD28" i="1"/>
  <c r="AE16" i="1"/>
  <c r="AD75" i="1"/>
  <c r="AD89" i="1"/>
  <c r="AD81" i="1"/>
  <c r="AE36" i="1"/>
  <c r="AD26" i="1"/>
  <c r="AE99" i="1"/>
  <c r="AD36" i="1"/>
  <c r="AD97" i="1"/>
  <c r="AE83" i="1"/>
  <c r="AE55" i="1"/>
  <c r="AE42" i="1"/>
  <c r="AE75" i="1"/>
  <c r="AD87" i="1"/>
  <c r="AD69" i="1"/>
  <c r="AD73" i="1"/>
  <c r="AD55" i="1"/>
  <c r="AE67" i="1"/>
  <c r="AD99" i="1"/>
  <c r="AE12" i="1"/>
  <c r="AD16" i="1"/>
  <c r="AD34" i="1"/>
  <c r="AE14" i="1"/>
  <c r="AD22" i="1"/>
  <c r="AE61" i="1"/>
  <c r="AE4" i="1"/>
  <c r="AE71" i="1"/>
  <c r="AE85" i="1"/>
  <c r="AE97" i="1"/>
  <c r="AE59" i="1"/>
  <c r="AE6" i="1"/>
  <c r="AE87" i="1"/>
  <c r="AD10" i="1"/>
  <c r="AE47" i="1"/>
  <c r="AE34" i="1"/>
  <c r="AD4" i="1"/>
  <c r="AD95" i="1"/>
  <c r="AD46" i="1"/>
  <c r="AD65" i="1"/>
  <c r="AE49" i="1"/>
  <c r="AE65" i="1"/>
  <c r="AD42" i="1"/>
  <c r="AE91" i="1"/>
  <c r="AE63" i="1"/>
  <c r="AE73" i="1"/>
  <c r="AE95" i="1"/>
  <c r="AD79" i="1"/>
  <c r="AE51" i="1"/>
  <c r="AE30" i="1"/>
  <c r="AE44" i="1"/>
  <c r="AD63" i="1"/>
  <c r="AE28" i="1"/>
  <c r="AD49" i="1"/>
  <c r="AD83" i="1"/>
  <c r="AE20" i="1"/>
  <c r="AE22" i="1"/>
  <c r="AD32" i="1"/>
  <c r="AD6" i="1"/>
  <c r="AE26" i="1"/>
  <c r="AD61" i="1"/>
  <c r="AD71" i="1"/>
  <c r="AE93" i="1"/>
  <c r="AD40" i="1"/>
  <c r="AD20" i="1"/>
  <c r="AE77" i="1"/>
  <c r="AE24" i="1"/>
</calcChain>
</file>

<file path=xl/sharedStrings.xml><?xml version="1.0" encoding="utf-8"?>
<sst xmlns="http://schemas.openxmlformats.org/spreadsheetml/2006/main" count="13" uniqueCount="13">
  <si>
    <t>Количество наблюдений, n</t>
  </si>
  <si>
    <r>
      <t>Нормальное стандартное распределение, x</t>
    </r>
    <r>
      <rPr>
        <b/>
        <vertAlign val="subscript"/>
        <sz val="11"/>
        <color theme="1"/>
        <rFont val="Calibri"/>
        <family val="2"/>
        <charset val="204"/>
        <scheme val="minor"/>
      </rPr>
      <t>n</t>
    </r>
  </si>
  <si>
    <r>
      <t>a</t>
    </r>
    <r>
      <rPr>
        <b/>
        <vertAlign val="subscript"/>
        <sz val="11"/>
        <color theme="1"/>
        <rFont val="Calibri"/>
        <family val="2"/>
        <charset val="204"/>
        <scheme val="minor"/>
      </rPr>
      <t>0</t>
    </r>
  </si>
  <si>
    <r>
      <t>b</t>
    </r>
    <r>
      <rPr>
        <b/>
        <vertAlign val="subscript"/>
        <sz val="11"/>
        <color theme="1"/>
        <rFont val="Calibri"/>
        <family val="2"/>
        <charset val="204"/>
        <scheme val="minor"/>
      </rPr>
      <t>1</t>
    </r>
  </si>
  <si>
    <t xml:space="preserve">Случайный процесс </t>
  </si>
  <si>
    <t>Значения семивариаграммы</t>
  </si>
  <si>
    <t>t</t>
  </si>
  <si>
    <t>h</t>
  </si>
  <si>
    <t>Робастная оценка семивариаграммы</t>
  </si>
  <si>
    <t>Отклонения для классической оценки</t>
  </si>
  <si>
    <t>Отклонения для робастной оценки</t>
  </si>
  <si>
    <t>Классическая оценка семивариаграммы</t>
  </si>
  <si>
    <t>Значения ковариационной функции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</si>
</sst>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Ковариационная функция и семивариаграмма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Ковариационная функция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round/>
              </a:ln>
              <a:effectLst/>
            </c:spPr>
          </c:marker>
          <c:xVal>
            <c:numRef>
              <c:f>Лист1!$M$2:$M$22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Лист1!$K$2:$K$22</c:f>
              <c:numCache>
                <c:formatCode>General</c:formatCode>
                <c:ptCount val="21"/>
                <c:pt idx="0">
                  <c:v>1</c:v>
                </c:pt>
                <c:pt idx="1">
                  <c:v>0.36787944117144233</c:v>
                </c:pt>
                <c:pt idx="2">
                  <c:v>0.1353352832366127</c:v>
                </c:pt>
                <c:pt idx="3">
                  <c:v>4.9787068367863944E-2</c:v>
                </c:pt>
                <c:pt idx="4">
                  <c:v>1.8315638888734179E-2</c:v>
                </c:pt>
                <c:pt idx="5">
                  <c:v>6.737946999085467E-3</c:v>
                </c:pt>
                <c:pt idx="6">
                  <c:v>2.4787521766663585E-3</c:v>
                </c:pt>
                <c:pt idx="7">
                  <c:v>9.1188196555451624E-4</c:v>
                </c:pt>
                <c:pt idx="8">
                  <c:v>3.3546262790251185E-4</c:v>
                </c:pt>
                <c:pt idx="9">
                  <c:v>1.2340980408667956E-4</c:v>
                </c:pt>
                <c:pt idx="10">
                  <c:v>4.5399929762484854E-5</c:v>
                </c:pt>
                <c:pt idx="11">
                  <c:v>1.6701700790245659E-5</c:v>
                </c:pt>
                <c:pt idx="12">
                  <c:v>6.1442123533282098E-6</c:v>
                </c:pt>
                <c:pt idx="13">
                  <c:v>2.2603294069810542E-6</c:v>
                </c:pt>
                <c:pt idx="14">
                  <c:v>8.3152871910356788E-7</c:v>
                </c:pt>
                <c:pt idx="15">
                  <c:v>3.0590232050182579E-7</c:v>
                </c:pt>
                <c:pt idx="16">
                  <c:v>1.1253517471925912E-7</c:v>
                </c:pt>
                <c:pt idx="17">
                  <c:v>4.1399377187851668E-8</c:v>
                </c:pt>
                <c:pt idx="18">
                  <c:v>1.5229979744712629E-8</c:v>
                </c:pt>
                <c:pt idx="19">
                  <c:v>5.6027964375372678E-9</c:v>
                </c:pt>
                <c:pt idx="20">
                  <c:v>2.0611536224385579E-9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1E-4AE5-84CA-3A1B73143930}"/>
            </c:ext>
          </c:extLst>
        </c:ser>
        <c:ser>
          <c:idx val="1"/>
          <c:order val="1"/>
          <c:tx>
            <c:v>Семивариаграмма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28575">
                <a:noFill/>
                <a:round/>
              </a:ln>
              <a:effectLst/>
            </c:spPr>
          </c:marker>
          <c:xVal>
            <c:numRef>
              <c:f>Лист1!$M$2:$M$22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Лист1!$L$2:$L$22</c:f>
              <c:numCache>
                <c:formatCode>General</c:formatCode>
                <c:ptCount val="21"/>
                <c:pt idx="0">
                  <c:v>0</c:v>
                </c:pt>
                <c:pt idx="1">
                  <c:v>0.63212055882855767</c:v>
                </c:pt>
                <c:pt idx="2">
                  <c:v>0.8646647167633873</c:v>
                </c:pt>
                <c:pt idx="3">
                  <c:v>0.95021293163213605</c:v>
                </c:pt>
                <c:pt idx="4">
                  <c:v>0.98168436111126578</c:v>
                </c:pt>
                <c:pt idx="5">
                  <c:v>0.99326205300091452</c:v>
                </c:pt>
                <c:pt idx="6">
                  <c:v>0.99752124782333362</c:v>
                </c:pt>
                <c:pt idx="7">
                  <c:v>0.99908811803444553</c:v>
                </c:pt>
                <c:pt idx="8">
                  <c:v>0.99966453737209748</c:v>
                </c:pt>
                <c:pt idx="9">
                  <c:v>0.99987659019591335</c:v>
                </c:pt>
                <c:pt idx="10">
                  <c:v>0.99995460007023751</c:v>
                </c:pt>
                <c:pt idx="11">
                  <c:v>0.99998329829920973</c:v>
                </c:pt>
                <c:pt idx="12">
                  <c:v>0.99999385578764666</c:v>
                </c:pt>
                <c:pt idx="13">
                  <c:v>0.99999773967059302</c:v>
                </c:pt>
                <c:pt idx="14">
                  <c:v>0.9999991684712809</c:v>
                </c:pt>
                <c:pt idx="15">
                  <c:v>0.99999969409767953</c:v>
                </c:pt>
                <c:pt idx="16">
                  <c:v>0.99999988746482527</c:v>
                </c:pt>
                <c:pt idx="17">
                  <c:v>0.99999995860062285</c:v>
                </c:pt>
                <c:pt idx="18">
                  <c:v>0.99999998477002028</c:v>
                </c:pt>
                <c:pt idx="19">
                  <c:v>0.99999999439720355</c:v>
                </c:pt>
                <c:pt idx="20">
                  <c:v>0.99999999793884642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1E-4AE5-84CA-3A1B73143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695632"/>
        <c:axId val="1767691056"/>
      </c:scatterChart>
      <c:valAx>
        <c:axId val="1767695632"/>
        <c:scaling>
          <c:orientation val="minMax"/>
          <c:max val="22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691056"/>
        <c:crosses val="autoZero"/>
        <c:crossBetween val="midCat"/>
      </c:valAx>
      <c:valAx>
        <c:axId val="17676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69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Оценки</a:t>
            </a:r>
            <a:r>
              <a:rPr lang="ru-RU" sz="1600" b="1" baseline="0"/>
              <a:t> семивариаграммы</a:t>
            </a:r>
            <a:endParaRPr lang="ru-RU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622916155626601E-2"/>
          <c:y val="0.11856032257752173"/>
          <c:w val="0.90467151144067393"/>
          <c:h val="0.67965491157764524"/>
        </c:manualLayout>
      </c:layout>
      <c:scatterChart>
        <c:scatterStyle val="smoothMarker"/>
        <c:varyColors val="0"/>
        <c:ser>
          <c:idx val="0"/>
          <c:order val="0"/>
          <c:tx>
            <c:v>Классическая оценка семивариаграммы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Лист1!$AA$2:$AA$101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Лист1!$AB$2:$AB$101</c:f>
              <c:numCache>
                <c:formatCode>General</c:formatCode>
                <c:ptCount val="100"/>
                <c:pt idx="0">
                  <c:v>0</c:v>
                </c:pt>
                <c:pt idx="1">
                  <c:v>0.84565546090445753</c:v>
                </c:pt>
                <c:pt idx="2">
                  <c:v>0.9181783287481764</c:v>
                </c:pt>
                <c:pt idx="3">
                  <c:v>1.2398394227858436</c:v>
                </c:pt>
                <c:pt idx="4">
                  <c:v>1.4177350106573756</c:v>
                </c:pt>
                <c:pt idx="5">
                  <c:v>1.2344741384807187</c:v>
                </c:pt>
                <c:pt idx="6">
                  <c:v>1.2033466521043874</c:v>
                </c:pt>
                <c:pt idx="7">
                  <c:v>1.0790340707771733</c:v>
                </c:pt>
                <c:pt idx="8">
                  <c:v>1.125405284531201</c:v>
                </c:pt>
                <c:pt idx="9">
                  <c:v>1.3102742215452086</c:v>
                </c:pt>
                <c:pt idx="10">
                  <c:v>1.4225062233648424</c:v>
                </c:pt>
                <c:pt idx="11">
                  <c:v>1.422697532844132</c:v>
                </c:pt>
                <c:pt idx="12">
                  <c:v>1.341625702342736</c:v>
                </c:pt>
                <c:pt idx="13">
                  <c:v>1.1951593543423551</c:v>
                </c:pt>
                <c:pt idx="14">
                  <c:v>1.3051313483063749</c:v>
                </c:pt>
                <c:pt idx="15">
                  <c:v>1.1769045940131768</c:v>
                </c:pt>
                <c:pt idx="16">
                  <c:v>1.1966931034621378</c:v>
                </c:pt>
                <c:pt idx="17">
                  <c:v>1.3226593896665715</c:v>
                </c:pt>
                <c:pt idx="18">
                  <c:v>1.0497432532298576</c:v>
                </c:pt>
                <c:pt idx="19">
                  <c:v>1.1534513907104009</c:v>
                </c:pt>
                <c:pt idx="20">
                  <c:v>0.88812559892168896</c:v>
                </c:pt>
                <c:pt idx="21">
                  <c:v>1.1455783938027202</c:v>
                </c:pt>
                <c:pt idx="22">
                  <c:v>1.2014969821124664</c:v>
                </c:pt>
                <c:pt idx="23">
                  <c:v>1.18976869578498</c:v>
                </c:pt>
                <c:pt idx="24">
                  <c:v>1.2417767139606544</c:v>
                </c:pt>
                <c:pt idx="25">
                  <c:v>1.214801220673543</c:v>
                </c:pt>
                <c:pt idx="26">
                  <c:v>1.2842968201177389</c:v>
                </c:pt>
                <c:pt idx="27">
                  <c:v>1.2821367798874921</c:v>
                </c:pt>
                <c:pt idx="28">
                  <c:v>1.4920470014448506</c:v>
                </c:pt>
                <c:pt idx="29">
                  <c:v>1.6329674751450283</c:v>
                </c:pt>
                <c:pt idx="30">
                  <c:v>1.6187522946816388</c:v>
                </c:pt>
                <c:pt idx="31">
                  <c:v>1.3935801215485093</c:v>
                </c:pt>
                <c:pt idx="32">
                  <c:v>1.1805469102314239</c:v>
                </c:pt>
                <c:pt idx="33">
                  <c:v>1.1549007791819257</c:v>
                </c:pt>
                <c:pt idx="34">
                  <c:v>1.0948485199159677</c:v>
                </c:pt>
                <c:pt idx="35">
                  <c:v>1.1816409867855437</c:v>
                </c:pt>
                <c:pt idx="36">
                  <c:v>1.1173867203325383</c:v>
                </c:pt>
                <c:pt idx="37">
                  <c:v>1.2187654392438427</c:v>
                </c:pt>
                <c:pt idx="38">
                  <c:v>0.86071839359776581</c:v>
                </c:pt>
                <c:pt idx="39">
                  <c:v>0.97712858801215707</c:v>
                </c:pt>
                <c:pt idx="40">
                  <c:v>0.90504344681208515</c:v>
                </c:pt>
                <c:pt idx="41">
                  <c:v>1.0493619701339862</c:v>
                </c:pt>
                <c:pt idx="42">
                  <c:v>1.1376267032013931</c:v>
                </c:pt>
                <c:pt idx="43">
                  <c:v>1.0619213951398392</c:v>
                </c:pt>
                <c:pt idx="44">
                  <c:v>1.0671498602112364</c:v>
                </c:pt>
                <c:pt idx="45">
                  <c:v>1.1626850938044631</c:v>
                </c:pt>
                <c:pt idx="46">
                  <c:v>1.3256646256926412</c:v>
                </c:pt>
                <c:pt idx="47">
                  <c:v>1.252400172927852</c:v>
                </c:pt>
                <c:pt idx="48">
                  <c:v>1.5232702285156337</c:v>
                </c:pt>
                <c:pt idx="49">
                  <c:v>1.4169135166913458</c:v>
                </c:pt>
                <c:pt idx="50">
                  <c:v>1.2651307669503087</c:v>
                </c:pt>
                <c:pt idx="51">
                  <c:v>1.1849115058443473</c:v>
                </c:pt>
                <c:pt idx="52">
                  <c:v>0.91891804799996013</c:v>
                </c:pt>
                <c:pt idx="53">
                  <c:v>1.0984103610969429</c:v>
                </c:pt>
                <c:pt idx="54">
                  <c:v>0.94922162433532808</c:v>
                </c:pt>
                <c:pt idx="55">
                  <c:v>1.0985967789074713</c:v>
                </c:pt>
                <c:pt idx="56">
                  <c:v>1.118176735192757</c:v>
                </c:pt>
                <c:pt idx="57">
                  <c:v>1.2039937715269666</c:v>
                </c:pt>
                <c:pt idx="58">
                  <c:v>1.0705205222931133</c:v>
                </c:pt>
                <c:pt idx="59">
                  <c:v>0.95708002115829094</c:v>
                </c:pt>
                <c:pt idx="60">
                  <c:v>0.99268198509690309</c:v>
                </c:pt>
                <c:pt idx="61">
                  <c:v>1.1017630751804839</c:v>
                </c:pt>
                <c:pt idx="62">
                  <c:v>1.0687858923113369</c:v>
                </c:pt>
                <c:pt idx="63">
                  <c:v>1.0906080156419125</c:v>
                </c:pt>
                <c:pt idx="64">
                  <c:v>1.1519194756646518</c:v>
                </c:pt>
                <c:pt idx="65">
                  <c:v>0.99080490462410875</c:v>
                </c:pt>
                <c:pt idx="66">
                  <c:v>1.3073438636397565</c:v>
                </c:pt>
                <c:pt idx="67">
                  <c:v>1.0183022112359039</c:v>
                </c:pt>
                <c:pt idx="68">
                  <c:v>1.3814111806923923</c:v>
                </c:pt>
                <c:pt idx="69">
                  <c:v>1.3400594758031792</c:v>
                </c:pt>
                <c:pt idx="70">
                  <c:v>1.0323737651984797</c:v>
                </c:pt>
                <c:pt idx="71">
                  <c:v>1.0371342117426265</c:v>
                </c:pt>
                <c:pt idx="72">
                  <c:v>0.65535431271384259</c:v>
                </c:pt>
                <c:pt idx="73">
                  <c:v>0.68569869523673632</c:v>
                </c:pt>
                <c:pt idx="74">
                  <c:v>0.58075294343389994</c:v>
                </c:pt>
                <c:pt idx="75">
                  <c:v>0.38403692147518137</c:v>
                </c:pt>
                <c:pt idx="76">
                  <c:v>0.57020093259023319</c:v>
                </c:pt>
                <c:pt idx="77">
                  <c:v>0.58356198683375116</c:v>
                </c:pt>
                <c:pt idx="78">
                  <c:v>0.53021949359649456</c:v>
                </c:pt>
                <c:pt idx="79">
                  <c:v>0.67766669384630485</c:v>
                </c:pt>
                <c:pt idx="80">
                  <c:v>0.53635068881196557</c:v>
                </c:pt>
                <c:pt idx="81">
                  <c:v>0.5478883189137459</c:v>
                </c:pt>
                <c:pt idx="82">
                  <c:v>0.54495929173007085</c:v>
                </c:pt>
                <c:pt idx="83">
                  <c:v>0.4022751169906349</c:v>
                </c:pt>
                <c:pt idx="84">
                  <c:v>0.63378781284726116</c:v>
                </c:pt>
                <c:pt idx="85">
                  <c:v>0.4374557222520804</c:v>
                </c:pt>
                <c:pt idx="86">
                  <c:v>0.56343474745263145</c:v>
                </c:pt>
                <c:pt idx="87">
                  <c:v>0.69061997476369419</c:v>
                </c:pt>
                <c:pt idx="88">
                  <c:v>0.50144965603763858</c:v>
                </c:pt>
                <c:pt idx="89">
                  <c:v>0.62876767735906069</c:v>
                </c:pt>
                <c:pt idx="90">
                  <c:v>0.98723803992294745</c:v>
                </c:pt>
                <c:pt idx="91">
                  <c:v>0.64809138783801457</c:v>
                </c:pt>
                <c:pt idx="92">
                  <c:v>0.8296143266168563</c:v>
                </c:pt>
                <c:pt idx="93">
                  <c:v>0.98151867545320337</c:v>
                </c:pt>
                <c:pt idx="94">
                  <c:v>0.7077358615422793</c:v>
                </c:pt>
                <c:pt idx="95">
                  <c:v>0.62760591237671026</c:v>
                </c:pt>
                <c:pt idx="96">
                  <c:v>0.35589571512857054</c:v>
                </c:pt>
                <c:pt idx="97">
                  <c:v>0.13890435416644184</c:v>
                </c:pt>
                <c:pt idx="98">
                  <c:v>4.6302910507855552E-2</c:v>
                </c:pt>
                <c:pt idx="99">
                  <c:v>0.20559515188929967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8D-4CA7-B4BE-E337A69C3250}"/>
            </c:ext>
          </c:extLst>
        </c:ser>
        <c:ser>
          <c:idx val="1"/>
          <c:order val="1"/>
          <c:tx>
            <c:v>Робастная оценка семивариаграммы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Лист1!$AA$2:$AA$101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Лист1!$AC$2:$AC$101</c:f>
              <c:numCache>
                <c:formatCode>General</c:formatCode>
                <c:ptCount val="100"/>
                <c:pt idx="0">
                  <c:v>0</c:v>
                </c:pt>
                <c:pt idx="1">
                  <c:v>0.8533723682377633</c:v>
                </c:pt>
                <c:pt idx="2">
                  <c:v>0.95636725095072272</c:v>
                </c:pt>
                <c:pt idx="3">
                  <c:v>1.1243390739171248</c:v>
                </c:pt>
                <c:pt idx="4">
                  <c:v>1.2486953464831647</c:v>
                </c:pt>
                <c:pt idx="5">
                  <c:v>1.1707690522999934</c:v>
                </c:pt>
                <c:pt idx="6">
                  <c:v>1.0659251953646778</c:v>
                </c:pt>
                <c:pt idx="7">
                  <c:v>1.0507246554225707</c:v>
                </c:pt>
                <c:pt idx="8">
                  <c:v>1.3030755118280555</c:v>
                </c:pt>
                <c:pt idx="9">
                  <c:v>1.1804521248957045</c:v>
                </c:pt>
                <c:pt idx="10">
                  <c:v>1.3178124762418568</c:v>
                </c:pt>
                <c:pt idx="11">
                  <c:v>1.3965607126971298</c:v>
                </c:pt>
                <c:pt idx="12">
                  <c:v>1.4083700537320243</c:v>
                </c:pt>
                <c:pt idx="13">
                  <c:v>1.1407619949090224</c:v>
                </c:pt>
                <c:pt idx="14">
                  <c:v>1.1418270866678721</c:v>
                </c:pt>
                <c:pt idx="15">
                  <c:v>1.0393755559753506</c:v>
                </c:pt>
                <c:pt idx="16">
                  <c:v>1.3069583142930841</c:v>
                </c:pt>
                <c:pt idx="17">
                  <c:v>1.2450842691439834</c:v>
                </c:pt>
                <c:pt idx="18">
                  <c:v>1.1114020353517153</c:v>
                </c:pt>
                <c:pt idx="19">
                  <c:v>1.0752264899612098</c:v>
                </c:pt>
                <c:pt idx="20">
                  <c:v>1.0241806462404941</c:v>
                </c:pt>
                <c:pt idx="21">
                  <c:v>1.0207986604251826</c:v>
                </c:pt>
                <c:pt idx="22">
                  <c:v>1.0782183385140753</c:v>
                </c:pt>
                <c:pt idx="23">
                  <c:v>1.2421854763295193</c:v>
                </c:pt>
                <c:pt idx="24">
                  <c:v>0.99922728268929939</c:v>
                </c:pt>
                <c:pt idx="25">
                  <c:v>1.0175416417743173</c:v>
                </c:pt>
                <c:pt idx="26">
                  <c:v>1.2879159443895349</c:v>
                </c:pt>
                <c:pt idx="27">
                  <c:v>1.278625416111367</c:v>
                </c:pt>
                <c:pt idx="28">
                  <c:v>1.226563318849152</c:v>
                </c:pt>
                <c:pt idx="29">
                  <c:v>1.6368328119765736</c:v>
                </c:pt>
                <c:pt idx="30">
                  <c:v>1.3771738911615525</c:v>
                </c:pt>
                <c:pt idx="31">
                  <c:v>1.3281075060910263</c:v>
                </c:pt>
                <c:pt idx="32">
                  <c:v>1.423267350253776</c:v>
                </c:pt>
                <c:pt idx="33">
                  <c:v>1.1949756792080368</c:v>
                </c:pt>
                <c:pt idx="34">
                  <c:v>0.84978530992842094</c:v>
                </c:pt>
                <c:pt idx="35">
                  <c:v>1.3507851120338719</c:v>
                </c:pt>
                <c:pt idx="36">
                  <c:v>1.145459047201558</c:v>
                </c:pt>
                <c:pt idx="37">
                  <c:v>1.3144872881674263</c:v>
                </c:pt>
                <c:pt idx="38">
                  <c:v>0.79862998669360208</c:v>
                </c:pt>
                <c:pt idx="39">
                  <c:v>0.89674264050566843</c:v>
                </c:pt>
                <c:pt idx="40">
                  <c:v>0.70484523150195366</c:v>
                </c:pt>
                <c:pt idx="41">
                  <c:v>1.0963178778040226</c:v>
                </c:pt>
                <c:pt idx="42">
                  <c:v>0.96655003611303769</c:v>
                </c:pt>
                <c:pt idx="43">
                  <c:v>0.92118143327953783</c:v>
                </c:pt>
                <c:pt idx="44">
                  <c:v>0.72946866045901915</c:v>
                </c:pt>
                <c:pt idx="45">
                  <c:v>1.1483041382761285</c:v>
                </c:pt>
                <c:pt idx="46">
                  <c:v>1.5147664060261938</c:v>
                </c:pt>
                <c:pt idx="47">
                  <c:v>1.2694902135297055</c:v>
                </c:pt>
                <c:pt idx="48">
                  <c:v>1.5489787695896324</c:v>
                </c:pt>
                <c:pt idx="49">
                  <c:v>1.0556200929107171</c:v>
                </c:pt>
                <c:pt idx="50">
                  <c:v>1.4108616205913054</c:v>
                </c:pt>
                <c:pt idx="51">
                  <c:v>1.2203710291032699</c:v>
                </c:pt>
                <c:pt idx="52">
                  <c:v>0.82866027459071412</c:v>
                </c:pt>
                <c:pt idx="53">
                  <c:v>1.1635939157552191</c:v>
                </c:pt>
                <c:pt idx="54">
                  <c:v>1.0019322040155543</c:v>
                </c:pt>
                <c:pt idx="55">
                  <c:v>1.1368253612876946</c:v>
                </c:pt>
                <c:pt idx="56">
                  <c:v>1.0249994169205783</c:v>
                </c:pt>
                <c:pt idx="57">
                  <c:v>1.2187985146976739</c:v>
                </c:pt>
                <c:pt idx="58">
                  <c:v>1.0148329664324409</c:v>
                </c:pt>
                <c:pt idx="59">
                  <c:v>0.86374670386480212</c:v>
                </c:pt>
                <c:pt idx="60">
                  <c:v>1.2270368462733829</c:v>
                </c:pt>
                <c:pt idx="61">
                  <c:v>1.0344455191622348</c:v>
                </c:pt>
                <c:pt idx="62">
                  <c:v>1.0574862968183254</c:v>
                </c:pt>
                <c:pt idx="63">
                  <c:v>1.4018175525561798</c:v>
                </c:pt>
                <c:pt idx="64">
                  <c:v>1.1085726614156235</c:v>
                </c:pt>
                <c:pt idx="65">
                  <c:v>1.1831011516740833</c:v>
                </c:pt>
                <c:pt idx="66">
                  <c:v>1.1071145285405732</c:v>
                </c:pt>
                <c:pt idx="67">
                  <c:v>1.1015225797125767</c:v>
                </c:pt>
                <c:pt idx="68">
                  <c:v>1.4293755312339256</c:v>
                </c:pt>
                <c:pt idx="69">
                  <c:v>1.0842056121050534</c:v>
                </c:pt>
                <c:pt idx="70">
                  <c:v>1.1208172620833305</c:v>
                </c:pt>
                <c:pt idx="71">
                  <c:v>1.0500426265278153</c:v>
                </c:pt>
                <c:pt idx="72">
                  <c:v>0.6010607023157416</c:v>
                </c:pt>
                <c:pt idx="73">
                  <c:v>0.63157831783336082</c:v>
                </c:pt>
                <c:pt idx="74">
                  <c:v>0.54595190166503493</c:v>
                </c:pt>
                <c:pt idx="75">
                  <c:v>0.42002112366291311</c:v>
                </c:pt>
                <c:pt idx="76">
                  <c:v>0.52363832315268388</c:v>
                </c:pt>
                <c:pt idx="77">
                  <c:v>0.66692634225429404</c:v>
                </c:pt>
                <c:pt idx="78">
                  <c:v>0.48454078813963242</c:v>
                </c:pt>
                <c:pt idx="79">
                  <c:v>0.66256445487174065</c:v>
                </c:pt>
                <c:pt idx="80">
                  <c:v>0.5358330681161676</c:v>
                </c:pt>
                <c:pt idx="81">
                  <c:v>0.71836407725477613</c:v>
                </c:pt>
                <c:pt idx="82">
                  <c:v>0.57122419197392904</c:v>
                </c:pt>
                <c:pt idx="83">
                  <c:v>0.34385717766251206</c:v>
                </c:pt>
                <c:pt idx="84">
                  <c:v>0.7615463533022524</c:v>
                </c:pt>
                <c:pt idx="85">
                  <c:v>0.51953694614696999</c:v>
                </c:pt>
                <c:pt idx="86">
                  <c:v>0.60613154881975673</c:v>
                </c:pt>
                <c:pt idx="87">
                  <c:v>0.56510680592665608</c:v>
                </c:pt>
                <c:pt idx="88">
                  <c:v>0.53262426794007045</c:v>
                </c:pt>
                <c:pt idx="89">
                  <c:v>0.44643390404468203</c:v>
                </c:pt>
                <c:pt idx="90">
                  <c:v>0.98430403950136502</c:v>
                </c:pt>
                <c:pt idx="91">
                  <c:v>0.85319041277816066</c:v>
                </c:pt>
                <c:pt idx="92">
                  <c:v>0.91583918413626586</c:v>
                </c:pt>
                <c:pt idx="93">
                  <c:v>0.86247518032434467</c:v>
                </c:pt>
                <c:pt idx="94">
                  <c:v>0.92182287686962749</c:v>
                </c:pt>
                <c:pt idx="95">
                  <c:v>0.82567479302256375</c:v>
                </c:pt>
                <c:pt idx="96">
                  <c:v>0.24068296862050409</c:v>
                </c:pt>
                <c:pt idx="97">
                  <c:v>2.3316244053282486E-2</c:v>
                </c:pt>
                <c:pt idx="98">
                  <c:v>6.2915349376437918E-2</c:v>
                </c:pt>
                <c:pt idx="99">
                  <c:v>0.20642083523022053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8D-4CA7-B4BE-E337A69C3250}"/>
            </c:ext>
          </c:extLst>
        </c:ser>
        <c:ser>
          <c:idx val="2"/>
          <c:order val="2"/>
          <c:tx>
            <c:v>Семивариаграмма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Лист1!$AA$2:$AA$101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Лист1!$L$2:$L$101</c:f>
              <c:numCache>
                <c:formatCode>General</c:formatCode>
                <c:ptCount val="100"/>
                <c:pt idx="0">
                  <c:v>0</c:v>
                </c:pt>
                <c:pt idx="1">
                  <c:v>0.63212055882855767</c:v>
                </c:pt>
                <c:pt idx="2">
                  <c:v>0.8646647167633873</c:v>
                </c:pt>
                <c:pt idx="3">
                  <c:v>0.95021293163213605</c:v>
                </c:pt>
                <c:pt idx="4">
                  <c:v>0.98168436111126578</c:v>
                </c:pt>
                <c:pt idx="5">
                  <c:v>0.99326205300091452</c:v>
                </c:pt>
                <c:pt idx="6">
                  <c:v>0.99752124782333362</c:v>
                </c:pt>
                <c:pt idx="7">
                  <c:v>0.99908811803444553</c:v>
                </c:pt>
                <c:pt idx="8">
                  <c:v>0.99966453737209748</c:v>
                </c:pt>
                <c:pt idx="9">
                  <c:v>0.99987659019591335</c:v>
                </c:pt>
                <c:pt idx="10">
                  <c:v>0.99995460007023751</c:v>
                </c:pt>
                <c:pt idx="11">
                  <c:v>0.99998329829920973</c:v>
                </c:pt>
                <c:pt idx="12">
                  <c:v>0.99999385578764666</c:v>
                </c:pt>
                <c:pt idx="13">
                  <c:v>0.99999773967059302</c:v>
                </c:pt>
                <c:pt idx="14">
                  <c:v>0.9999991684712809</c:v>
                </c:pt>
                <c:pt idx="15">
                  <c:v>0.99999969409767953</c:v>
                </c:pt>
                <c:pt idx="16">
                  <c:v>0.99999988746482527</c:v>
                </c:pt>
                <c:pt idx="17">
                  <c:v>0.99999995860062285</c:v>
                </c:pt>
                <c:pt idx="18">
                  <c:v>0.99999998477002028</c:v>
                </c:pt>
                <c:pt idx="19">
                  <c:v>0.99999999439720355</c:v>
                </c:pt>
                <c:pt idx="20">
                  <c:v>0.99999999793884642</c:v>
                </c:pt>
                <c:pt idx="21">
                  <c:v>0.99999999924174399</c:v>
                </c:pt>
                <c:pt idx="22">
                  <c:v>0.99999999972105325</c:v>
                </c:pt>
                <c:pt idx="23">
                  <c:v>0.9999999998973812</c:v>
                </c:pt>
                <c:pt idx="24">
                  <c:v>0.99999999996224864</c:v>
                </c:pt>
                <c:pt idx="25">
                  <c:v>0.99999999998611211</c:v>
                </c:pt>
                <c:pt idx="26">
                  <c:v>0.99999999999489086</c:v>
                </c:pt>
                <c:pt idx="27">
                  <c:v>0.9999999999981205</c:v>
                </c:pt>
                <c:pt idx="28">
                  <c:v>0.99999999999930855</c:v>
                </c:pt>
                <c:pt idx="29">
                  <c:v>0.99999999999974565</c:v>
                </c:pt>
                <c:pt idx="30">
                  <c:v>0.99999999999990641</c:v>
                </c:pt>
                <c:pt idx="31">
                  <c:v>0.99999999999996558</c:v>
                </c:pt>
                <c:pt idx="32">
                  <c:v>0.99999999999998734</c:v>
                </c:pt>
                <c:pt idx="33">
                  <c:v>0.99999999999999534</c:v>
                </c:pt>
                <c:pt idx="34">
                  <c:v>0.99999999999999833</c:v>
                </c:pt>
                <c:pt idx="35">
                  <c:v>0.99999999999999933</c:v>
                </c:pt>
                <c:pt idx="36">
                  <c:v>0.99999999999999978</c:v>
                </c:pt>
                <c:pt idx="37">
                  <c:v>0.99999999999999989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8D-4CA7-B4BE-E337A69C3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984400"/>
        <c:axId val="1844978576"/>
      </c:scatterChart>
      <c:valAx>
        <c:axId val="1844984400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978576"/>
        <c:crosses val="autoZero"/>
        <c:crossBetween val="midCat"/>
      </c:valAx>
      <c:valAx>
        <c:axId val="18449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98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Отклонения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Для классической оценки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Лист1!$AA$2:$AA$101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Лист1!$AD$2:$AD$101</c:f>
              <c:numCache>
                <c:formatCode>General</c:formatCode>
                <c:ptCount val="100"/>
                <c:pt idx="0">
                  <c:v>0</c:v>
                </c:pt>
                <c:pt idx="1">
                  <c:v>-0.21353490207589987</c:v>
                </c:pt>
                <c:pt idx="2">
                  <c:v>-5.35136119847891E-2</c:v>
                </c:pt>
                <c:pt idx="3">
                  <c:v>-0.28962649115370753</c:v>
                </c:pt>
                <c:pt idx="4">
                  <c:v>-0.43605064954610984</c:v>
                </c:pt>
                <c:pt idx="5">
                  <c:v>-0.24121208547980422</c:v>
                </c:pt>
                <c:pt idx="6">
                  <c:v>-0.20582540428105378</c:v>
                </c:pt>
                <c:pt idx="7">
                  <c:v>-7.9945952742727755E-2</c:v>
                </c:pt>
                <c:pt idx="8">
                  <c:v>-0.12574074715910355</c:v>
                </c:pt>
                <c:pt idx="9">
                  <c:v>-0.31039763134929521</c:v>
                </c:pt>
                <c:pt idx="10">
                  <c:v>-0.42255162329460494</c:v>
                </c:pt>
                <c:pt idx="11">
                  <c:v>-0.4227142345449223</c:v>
                </c:pt>
                <c:pt idx="12">
                  <c:v>-0.34163184655508938</c:v>
                </c:pt>
                <c:pt idx="13">
                  <c:v>-0.19516161467176207</c:v>
                </c:pt>
                <c:pt idx="14">
                  <c:v>-0.305132179835094</c:v>
                </c:pt>
                <c:pt idx="15">
                  <c:v>-0.17690489991549729</c:v>
                </c:pt>
                <c:pt idx="16">
                  <c:v>-0.19669321599731249</c:v>
                </c:pt>
                <c:pt idx="17">
                  <c:v>-0.32265943106594863</c:v>
                </c:pt>
                <c:pt idx="18">
                  <c:v>-4.9743268459837342E-2</c:v>
                </c:pt>
                <c:pt idx="19">
                  <c:v>-0.15345139631319737</c:v>
                </c:pt>
                <c:pt idx="20">
                  <c:v>0.11187439901715746</c:v>
                </c:pt>
                <c:pt idx="21">
                  <c:v>-0.14557839456097621</c:v>
                </c:pt>
                <c:pt idx="22">
                  <c:v>-0.20149698239141312</c:v>
                </c:pt>
                <c:pt idx="23">
                  <c:v>-0.18976869588759882</c:v>
                </c:pt>
                <c:pt idx="24">
                  <c:v>-0.24177671399840572</c:v>
                </c:pt>
                <c:pt idx="25">
                  <c:v>-0.2148012206874309</c:v>
                </c:pt>
                <c:pt idx="26">
                  <c:v>-0.28429682012284807</c:v>
                </c:pt>
                <c:pt idx="27">
                  <c:v>-0.28213677988937158</c:v>
                </c:pt>
                <c:pt idx="28">
                  <c:v>-0.49204700144554203</c:v>
                </c:pt>
                <c:pt idx="29">
                  <c:v>-0.63296747514528262</c:v>
                </c:pt>
                <c:pt idx="30">
                  <c:v>-0.61875229468173243</c:v>
                </c:pt>
                <c:pt idx="31">
                  <c:v>-0.39358012154854372</c:v>
                </c:pt>
                <c:pt idx="32">
                  <c:v>-0.18054691023143654</c:v>
                </c:pt>
                <c:pt idx="33">
                  <c:v>-0.15490077918193035</c:v>
                </c:pt>
                <c:pt idx="34">
                  <c:v>-9.484851991596932E-2</c:v>
                </c:pt>
                <c:pt idx="35">
                  <c:v>-0.18164098678554441</c:v>
                </c:pt>
                <c:pt idx="36">
                  <c:v>-0.1173867203325385</c:v>
                </c:pt>
                <c:pt idx="37">
                  <c:v>-0.21876543924384284</c:v>
                </c:pt>
                <c:pt idx="38">
                  <c:v>0.13928160640223419</c:v>
                </c:pt>
                <c:pt idx="39">
                  <c:v>2.2871411987842927E-2</c:v>
                </c:pt>
                <c:pt idx="40">
                  <c:v>9.4956553187914849E-2</c:v>
                </c:pt>
                <c:pt idx="41">
                  <c:v>-4.9361970133986244E-2</c:v>
                </c:pt>
                <c:pt idx="42">
                  <c:v>-0.13762670320139314</c:v>
                </c:pt>
                <c:pt idx="43">
                  <c:v>-6.1921395139839186E-2</c:v>
                </c:pt>
                <c:pt idx="44">
                  <c:v>-6.7149860211236367E-2</c:v>
                </c:pt>
                <c:pt idx="45">
                  <c:v>-0.16268509380446305</c:v>
                </c:pt>
                <c:pt idx="46">
                  <c:v>-0.32566462569264121</c:v>
                </c:pt>
                <c:pt idx="47">
                  <c:v>-0.252400172927852</c:v>
                </c:pt>
                <c:pt idx="48">
                  <c:v>-0.52327022851563365</c:v>
                </c:pt>
                <c:pt idx="49">
                  <c:v>-0.4169135166913458</c:v>
                </c:pt>
                <c:pt idx="50">
                  <c:v>-0.26513076695030868</c:v>
                </c:pt>
                <c:pt idx="51">
                  <c:v>-0.18491150584434735</c:v>
                </c:pt>
                <c:pt idx="52">
                  <c:v>8.108195200003987E-2</c:v>
                </c:pt>
                <c:pt idx="53">
                  <c:v>-9.84103610969429E-2</c:v>
                </c:pt>
                <c:pt idx="54">
                  <c:v>5.0778375664671915E-2</c:v>
                </c:pt>
                <c:pt idx="55">
                  <c:v>-9.8596778907471316E-2</c:v>
                </c:pt>
                <c:pt idx="56">
                  <c:v>-0.11817673519275695</c:v>
                </c:pt>
                <c:pt idx="57">
                  <c:v>-0.20399377152696663</c:v>
                </c:pt>
                <c:pt idx="58">
                  <c:v>-7.0520522293113341E-2</c:v>
                </c:pt>
                <c:pt idx="59">
                  <c:v>4.2919978841709061E-2</c:v>
                </c:pt>
                <c:pt idx="60">
                  <c:v>7.3180149030969144E-3</c:v>
                </c:pt>
                <c:pt idx="61">
                  <c:v>-0.10176307518048389</c:v>
                </c:pt>
                <c:pt idx="62">
                  <c:v>-6.8785892311336916E-2</c:v>
                </c:pt>
                <c:pt idx="63">
                  <c:v>-9.0608015641912454E-2</c:v>
                </c:pt>
                <c:pt idx="64">
                  <c:v>-0.1519194756646518</c:v>
                </c:pt>
                <c:pt idx="65">
                  <c:v>9.195095375891249E-3</c:v>
                </c:pt>
                <c:pt idx="66">
                  <c:v>-0.30734386363975652</c:v>
                </c:pt>
                <c:pt idx="67">
                  <c:v>-1.830221123590392E-2</c:v>
                </c:pt>
                <c:pt idx="68">
                  <c:v>-0.38141118069239233</c:v>
                </c:pt>
                <c:pt idx="69">
                  <c:v>-0.34005947580317919</c:v>
                </c:pt>
                <c:pt idx="70">
                  <c:v>-3.2373765198479676E-2</c:v>
                </c:pt>
                <c:pt idx="71">
                  <c:v>-3.7134211742626544E-2</c:v>
                </c:pt>
                <c:pt idx="72">
                  <c:v>0.34464568728615741</c:v>
                </c:pt>
                <c:pt idx="73">
                  <c:v>0.31430130476326368</c:v>
                </c:pt>
                <c:pt idx="74">
                  <c:v>0.41924705656610006</c:v>
                </c:pt>
                <c:pt idx="75">
                  <c:v>0.61596307852481869</c:v>
                </c:pt>
                <c:pt idx="76">
                  <c:v>0.42979906740976681</c:v>
                </c:pt>
                <c:pt idx="77">
                  <c:v>0.41643801316624884</c:v>
                </c:pt>
                <c:pt idx="78">
                  <c:v>0.46978050640350544</c:v>
                </c:pt>
                <c:pt idx="79">
                  <c:v>0.32233330615369515</c:v>
                </c:pt>
                <c:pt idx="80">
                  <c:v>0.46364931118803443</c:v>
                </c:pt>
                <c:pt idx="81">
                  <c:v>0.4521116810862541</c:v>
                </c:pt>
                <c:pt idx="82">
                  <c:v>0.45504070826992915</c:v>
                </c:pt>
                <c:pt idx="83">
                  <c:v>0.5977248830093651</c:v>
                </c:pt>
                <c:pt idx="84">
                  <c:v>0.36621218715273884</c:v>
                </c:pt>
                <c:pt idx="85">
                  <c:v>0.5625442777479196</c:v>
                </c:pt>
                <c:pt idx="86">
                  <c:v>0.43656525254736855</c:v>
                </c:pt>
                <c:pt idx="87">
                  <c:v>0.30938002523630581</c:v>
                </c:pt>
                <c:pt idx="88">
                  <c:v>0.49855034396236142</c:v>
                </c:pt>
                <c:pt idx="89">
                  <c:v>0.37123232264093931</c:v>
                </c:pt>
                <c:pt idx="90">
                  <c:v>1.2761960077052548E-2</c:v>
                </c:pt>
                <c:pt idx="91">
                  <c:v>0.35190861216198543</c:v>
                </c:pt>
                <c:pt idx="92">
                  <c:v>0.1703856733831437</c:v>
                </c:pt>
                <c:pt idx="93">
                  <c:v>1.8481324546796629E-2</c:v>
                </c:pt>
                <c:pt idx="94">
                  <c:v>0.2922641384577207</c:v>
                </c:pt>
                <c:pt idx="95">
                  <c:v>0.37239408762328974</c:v>
                </c:pt>
                <c:pt idx="96">
                  <c:v>0.64410428487142946</c:v>
                </c:pt>
                <c:pt idx="97">
                  <c:v>0.86109564583355813</c:v>
                </c:pt>
                <c:pt idx="98">
                  <c:v>0.95369708949214449</c:v>
                </c:pt>
                <c:pt idx="99">
                  <c:v>0.79440484811070033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97-4054-A41A-7E60EC687A18}"/>
            </c:ext>
          </c:extLst>
        </c:ser>
        <c:ser>
          <c:idx val="1"/>
          <c:order val="1"/>
          <c:tx>
            <c:v>Для робастной оценки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Лист1!$AA$2:$AA$101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Лист1!$AE$2:$AE$101</c:f>
              <c:numCache>
                <c:formatCode>General</c:formatCode>
                <c:ptCount val="100"/>
                <c:pt idx="0">
                  <c:v>0</c:v>
                </c:pt>
                <c:pt idx="1">
                  <c:v>-0.22125180940920564</c:v>
                </c:pt>
                <c:pt idx="2">
                  <c:v>-9.1702534187335427E-2</c:v>
                </c:pt>
                <c:pt idx="3">
                  <c:v>-0.17412614228498879</c:v>
                </c:pt>
                <c:pt idx="4">
                  <c:v>-0.26701098537189893</c:v>
                </c:pt>
                <c:pt idx="5">
                  <c:v>-0.17750699929907887</c:v>
                </c:pt>
                <c:pt idx="6">
                  <c:v>-6.8403947541344157E-2</c:v>
                </c:pt>
                <c:pt idx="7">
                  <c:v>-5.1636537388125126E-2</c:v>
                </c:pt>
                <c:pt idx="8">
                  <c:v>-0.30341097445595799</c:v>
                </c:pt>
                <c:pt idx="9">
                  <c:v>-0.18057553469979115</c:v>
                </c:pt>
                <c:pt idx="10">
                  <c:v>-0.31785787617161931</c:v>
                </c:pt>
                <c:pt idx="11">
                  <c:v>-0.39657741439792005</c:v>
                </c:pt>
                <c:pt idx="12">
                  <c:v>-0.40837619794437763</c:v>
                </c:pt>
                <c:pt idx="13">
                  <c:v>-0.14076425523842939</c:v>
                </c:pt>
                <c:pt idx="14">
                  <c:v>-0.14182791819659124</c:v>
                </c:pt>
                <c:pt idx="15">
                  <c:v>-3.9375861877671059E-2</c:v>
                </c:pt>
                <c:pt idx="16">
                  <c:v>-0.3069584268282588</c:v>
                </c:pt>
                <c:pt idx="17">
                  <c:v>-0.24508431054336055</c:v>
                </c:pt>
                <c:pt idx="18">
                  <c:v>-0.11140205058169506</c:v>
                </c:pt>
                <c:pt idx="19">
                  <c:v>-7.522649556400629E-2</c:v>
                </c:pt>
                <c:pt idx="20">
                  <c:v>-2.4180648301647678E-2</c:v>
                </c:pt>
                <c:pt idx="21">
                  <c:v>-2.0798661183438649E-2</c:v>
                </c:pt>
                <c:pt idx="22">
                  <c:v>-7.8218338793022091E-2</c:v>
                </c:pt>
                <c:pt idx="23">
                  <c:v>-0.24218547643213806</c:v>
                </c:pt>
                <c:pt idx="24">
                  <c:v>7.7271727294925263E-4</c:v>
                </c:pt>
                <c:pt idx="25">
                  <c:v>-1.7541641788205165E-2</c:v>
                </c:pt>
                <c:pt idx="26">
                  <c:v>-0.28791594439464407</c:v>
                </c:pt>
                <c:pt idx="27">
                  <c:v>-0.27862541611324654</c:v>
                </c:pt>
                <c:pt idx="28">
                  <c:v>-0.22656331884984349</c:v>
                </c:pt>
                <c:pt idx="29">
                  <c:v>-0.63683281197682795</c:v>
                </c:pt>
                <c:pt idx="30">
                  <c:v>-0.37717389116164612</c:v>
                </c:pt>
                <c:pt idx="31">
                  <c:v>-0.32810750609106076</c:v>
                </c:pt>
                <c:pt idx="32">
                  <c:v>-0.4232673502537887</c:v>
                </c:pt>
                <c:pt idx="33">
                  <c:v>-0.19497567920804149</c:v>
                </c:pt>
                <c:pt idx="34">
                  <c:v>0.15021469007157739</c:v>
                </c:pt>
                <c:pt idx="35">
                  <c:v>-0.35078511203387253</c:v>
                </c:pt>
                <c:pt idx="36">
                  <c:v>-0.14545904720155822</c:v>
                </c:pt>
                <c:pt idx="37">
                  <c:v>-0.31448728816742644</c:v>
                </c:pt>
                <c:pt idx="38">
                  <c:v>0.20137001330639792</c:v>
                </c:pt>
                <c:pt idx="39">
                  <c:v>0.10325735949433157</c:v>
                </c:pt>
                <c:pt idx="40">
                  <c:v>0.29515476849804634</c:v>
                </c:pt>
                <c:pt idx="41">
                  <c:v>-9.6317877804022567E-2</c:v>
                </c:pt>
                <c:pt idx="42">
                  <c:v>3.3449963886962308E-2</c:v>
                </c:pt>
                <c:pt idx="43">
                  <c:v>7.8818566720462169E-2</c:v>
                </c:pt>
                <c:pt idx="44">
                  <c:v>0.27053133954098085</c:v>
                </c:pt>
                <c:pt idx="45">
                  <c:v>-0.14830413827612854</c:v>
                </c:pt>
                <c:pt idx="46">
                  <c:v>-0.51476640602619383</c:v>
                </c:pt>
                <c:pt idx="47">
                  <c:v>-0.26949021352970548</c:v>
                </c:pt>
                <c:pt idx="48">
                  <c:v>-0.54897876958963243</c:v>
                </c:pt>
                <c:pt idx="49">
                  <c:v>-5.5620092910717123E-2</c:v>
                </c:pt>
                <c:pt idx="50">
                  <c:v>-0.41086162059130538</c:v>
                </c:pt>
                <c:pt idx="51">
                  <c:v>-0.22037102910326989</c:v>
                </c:pt>
                <c:pt idx="52">
                  <c:v>0.17133972540928588</c:v>
                </c:pt>
                <c:pt idx="53">
                  <c:v>-0.16359391575521909</c:v>
                </c:pt>
                <c:pt idx="54">
                  <c:v>-1.932204015554273E-3</c:v>
                </c:pt>
                <c:pt idx="55">
                  <c:v>-0.13682536128769462</c:v>
                </c:pt>
                <c:pt idx="56">
                  <c:v>-2.4999416920578277E-2</c:v>
                </c:pt>
                <c:pt idx="57">
                  <c:v>-0.21879851469767386</c:v>
                </c:pt>
                <c:pt idx="58">
                  <c:v>-1.4832966432440919E-2</c:v>
                </c:pt>
                <c:pt idx="59">
                  <c:v>0.13625329613519788</c:v>
                </c:pt>
                <c:pt idx="60">
                  <c:v>-0.22703684627338294</c:v>
                </c:pt>
                <c:pt idx="61">
                  <c:v>-3.4445519162234817E-2</c:v>
                </c:pt>
                <c:pt idx="62">
                  <c:v>-5.74862968183254E-2</c:v>
                </c:pt>
                <c:pt idx="63">
                  <c:v>-0.40181755255617979</c:v>
                </c:pt>
                <c:pt idx="64">
                  <c:v>-0.10857266141562349</c:v>
                </c:pt>
                <c:pt idx="65">
                  <c:v>-0.18310115167408325</c:v>
                </c:pt>
                <c:pt idx="66">
                  <c:v>-0.10711452854057324</c:v>
                </c:pt>
                <c:pt idx="67">
                  <c:v>-0.10152257971257672</c:v>
                </c:pt>
                <c:pt idx="68">
                  <c:v>-0.42937553123392558</c:v>
                </c:pt>
                <c:pt idx="69">
                  <c:v>-8.4205612105053396E-2</c:v>
                </c:pt>
                <c:pt idx="70">
                  <c:v>-0.12081726208333055</c:v>
                </c:pt>
                <c:pt idx="71">
                  <c:v>-5.0042626527815326E-2</c:v>
                </c:pt>
                <c:pt idx="72">
                  <c:v>0.3989392976842584</c:v>
                </c:pt>
                <c:pt idx="73">
                  <c:v>0.36842168216663918</c:v>
                </c:pt>
                <c:pt idx="74">
                  <c:v>0.45404809833496507</c:v>
                </c:pt>
                <c:pt idx="75">
                  <c:v>0.57997887633708689</c:v>
                </c:pt>
                <c:pt idx="76">
                  <c:v>0.47636167684731612</c:v>
                </c:pt>
                <c:pt idx="77">
                  <c:v>0.33307365774570596</c:v>
                </c:pt>
                <c:pt idx="78">
                  <c:v>0.51545921186036758</c:v>
                </c:pt>
                <c:pt idx="79">
                  <c:v>0.33743554512825935</c:v>
                </c:pt>
                <c:pt idx="80">
                  <c:v>0.4641669318838324</c:v>
                </c:pt>
                <c:pt idx="81">
                  <c:v>0.28163592274522387</c:v>
                </c:pt>
                <c:pt idx="82">
                  <c:v>0.42877580802607096</c:v>
                </c:pt>
                <c:pt idx="83">
                  <c:v>0.65614282233748789</c:v>
                </c:pt>
                <c:pt idx="84">
                  <c:v>0.2384536466977476</c:v>
                </c:pt>
                <c:pt idx="85">
                  <c:v>0.48046305385303001</c:v>
                </c:pt>
                <c:pt idx="86">
                  <c:v>0.39386845118024327</c:v>
                </c:pt>
                <c:pt idx="87">
                  <c:v>0.43489319407334392</c:v>
                </c:pt>
                <c:pt idx="88">
                  <c:v>0.46737573205992955</c:v>
                </c:pt>
                <c:pt idx="89">
                  <c:v>0.55356609595531792</c:v>
                </c:pt>
                <c:pt idx="90">
                  <c:v>1.5695960498634975E-2</c:v>
                </c:pt>
                <c:pt idx="91">
                  <c:v>0.14680958722183934</c:v>
                </c:pt>
                <c:pt idx="92">
                  <c:v>8.416081586373414E-2</c:v>
                </c:pt>
                <c:pt idx="93">
                  <c:v>0.13752481967565533</c:v>
                </c:pt>
                <c:pt idx="94">
                  <c:v>7.8177123130372506E-2</c:v>
                </c:pt>
                <c:pt idx="95">
                  <c:v>0.17432520697743625</c:v>
                </c:pt>
                <c:pt idx="96">
                  <c:v>0.75931703137949591</c:v>
                </c:pt>
                <c:pt idx="97">
                  <c:v>0.97668375594671752</c:v>
                </c:pt>
                <c:pt idx="98">
                  <c:v>0.93708465062356205</c:v>
                </c:pt>
                <c:pt idx="99">
                  <c:v>0.79357916476977941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97-4054-A41A-7E60EC687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683568"/>
        <c:axId val="1767688144"/>
      </c:scatterChart>
      <c:valAx>
        <c:axId val="1767683568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688144"/>
        <c:crosses val="autoZero"/>
        <c:crossBetween val="midCat"/>
      </c:valAx>
      <c:valAx>
        <c:axId val="17676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68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285750</xdr:colOff>
      <xdr:row>0</xdr:row>
      <xdr:rowOff>201084</xdr:rowOff>
    </xdr:from>
    <xdr:ext cx="2921000" cy="5293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968500" y="201084"/>
              <a:ext cx="2921000" cy="529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</a:rPr>
                      <m:t>Моделирование случайного процесса</m:t>
                    </m:r>
                  </m:oMath>
                </m:oMathPara>
              </a14:m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</a:rPr>
                      <m:t> с заданной ковариационной функцией вида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</m:oMath>
                </m:oMathPara>
              </a14:m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𝜉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𝐷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</m:d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968500" y="201084"/>
              <a:ext cx="2921000" cy="529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Моделирование случайного процесса</a:t>
              </a:r>
              <a:endParaRPr lang="en-US" sz="1100" b="0" i="1">
                <a:latin typeface="Cambria Math" panose="02040503050406030204" pitchFamily="18" charset="0"/>
              </a:endParaRPr>
            </a:p>
            <a:p>
              <a:r>
                <a:rPr lang="ru-RU" sz="1100" b="0" i="0">
                  <a:latin typeface="Cambria Math" panose="02040503050406030204" pitchFamily="18" charset="0"/>
                </a:rPr>
                <a:t> с заданной ковариационной функцией вида</a:t>
              </a:r>
              <a:r>
                <a:rPr lang="en-US" sz="1100" b="0" i="0">
                  <a:latin typeface="Cambria Math" panose="02040503050406030204" pitchFamily="18" charset="0"/>
                </a:rPr>
                <a:t>: </a:t>
              </a:r>
              <a:endParaRPr lang="en-US" sz="1100" b="0" i="1">
                <a:latin typeface="Cambria Math" panose="02040503050406030204" pitchFamily="18" charset="0"/>
              </a:endParaRPr>
            </a:p>
            <a:p>
              <a:r>
                <a:rPr lang="en-US" sz="1100" b="0" i="0">
                  <a:latin typeface="Cambria Math" panose="02040503050406030204" pitchFamily="18" charset="0"/>
                </a:rPr>
                <a:t>𝑅_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 (𝑡)=𝐷𝑒^(−𝛼|𝑡|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102394</xdr:colOff>
      <xdr:row>0</xdr:row>
      <xdr:rowOff>876300</xdr:rowOff>
    </xdr:from>
    <xdr:ext cx="3183115" cy="7248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1785144" y="876300"/>
              <a:ext cx="3183115" cy="7248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</a:rPr>
                      <m:t>Моделирующий алгоритм и его параметры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:</m:t>
                    </m:r>
                  </m:oMath>
                </m:oMathPara>
              </a14:m>
              <a:endParaRPr lang="en-US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𝜉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𝜉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𝛾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rad>
                    <m:r>
                      <a:rPr lang="en-US" sz="1100" b="0" i="1">
                        <a:latin typeface="Cambria Math" panose="02040503050406030204" pitchFamily="18" charset="0"/>
                      </a:rPr>
                      <m:t>,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𝛾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𝛾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m:rPr>
                        <m:sty m:val="p"/>
                      </m:rPr>
                      <a:rPr lang="el-G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Δ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∈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0,1</m:t>
                        </m:r>
                      </m:e>
                    </m:d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ru-RU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=0,  </m:t>
                  </m:r>
                  <m:r>
                    <m:rPr>
                      <m:sty m:val="p"/>
                    </m:rPr>
                    <a:rPr lang="el-G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Δ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𝑡</m:t>
                  </m:r>
                </m:oMath>
              </a14:m>
              <a:r>
                <a:rPr lang="en-US" sz="1100"/>
                <a:t>=1</a:t>
              </a:r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785144" y="876300"/>
              <a:ext cx="3183115" cy="7248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Моделирующий алгоритм и его параметры</a:t>
              </a:r>
              <a:r>
                <a:rPr lang="en-US" sz="1100" b="0" i="0">
                  <a:latin typeface="Cambria Math" panose="02040503050406030204" pitchFamily="18" charset="0"/>
                </a:rPr>
                <a:t>:</a:t>
              </a:r>
              <a:endParaRPr lang="en-US" sz="1100" b="0"/>
            </a:p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_𝑛=𝑎_0 𝑥_𝑛+𝑏_1 𝜉_(𝑛−1)</a:t>
              </a:r>
              <a:endParaRPr lang="en-US" sz="1100" b="0">
                <a:ea typeface="Cambria Math" panose="02040503050406030204" pitchFamily="18" charset="0"/>
              </a:endParaRPr>
            </a:p>
            <a:p>
              <a:r>
                <a:rPr lang="en-US" sz="1100" b="0" i="0">
                  <a:latin typeface="Cambria Math" panose="02040503050406030204" pitchFamily="18" charset="0"/>
                </a:rPr>
                <a:t>𝑎_0= √(𝐷(1−𝑒^(−2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𝛾)</a:t>
              </a:r>
              <a:r>
                <a:rPr lang="en-US" sz="1100" b="0" i="0">
                  <a:latin typeface="Cambria Math" panose="02040503050406030204" pitchFamily="18" charset="0"/>
                </a:rPr>
                <a:t>)), 𝑏_1=𝑒^(−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𝛾), 𝛾=𝛼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𝑡, 𝑥_𝑛∈𝑁(0,1)</a:t>
              </a:r>
              <a:endParaRPr lang="en-US" sz="1100" b="0">
                <a:ea typeface="Cambria Math" panose="02040503050406030204" pitchFamily="18" charset="0"/>
              </a:endParaRPr>
            </a:p>
            <a:p>
              <a:pPr algn="ctr"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_0=0, 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en-US" sz="1100"/>
                <a:t>=1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150019</xdr:colOff>
      <xdr:row>4</xdr:row>
      <xdr:rowOff>157956</xdr:rowOff>
    </xdr:from>
    <xdr:ext cx="3129383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2237582" y="1602581"/>
              <a:ext cx="3129383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</a:rPr>
                      <m:t>Выберем следующие значения для параметров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:</m:t>
                    </m:r>
                  </m:oMath>
                </m:oMathPara>
              </a14:m>
              <a:endParaRPr lang="en-US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=1,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=1, следоват</m:t>
                    </m:r>
                    <m:r>
                      <a:rPr lang="ru-R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ельно, </m:t>
                    </m:r>
                    <m:r>
                      <a:rPr lang="ru-R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𝛾</m:t>
                    </m:r>
                    <m:r>
                      <a:rPr lang="ru-R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237582" y="1602581"/>
              <a:ext cx="3129383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Выберем следующие значения для параметров</a:t>
              </a:r>
              <a:r>
                <a:rPr lang="en-US" sz="1100" b="0" i="0">
                  <a:latin typeface="Cambria Math" panose="02040503050406030204" pitchFamily="18" charset="0"/>
                </a:rPr>
                <a:t>:</a:t>
              </a:r>
              <a:endParaRPr lang="en-US" sz="1100" b="0"/>
            </a:p>
            <a:p>
              <a:r>
                <a:rPr lang="en-US" sz="1100" b="0" i="0">
                  <a:latin typeface="Cambria Math" panose="02040503050406030204" pitchFamily="18" charset="0"/>
                </a:rPr>
                <a:t>𝐷=1,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𝛼=1, 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следовательно, 𝛾=1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95250</xdr:colOff>
      <xdr:row>7</xdr:row>
      <xdr:rowOff>15081</xdr:rowOff>
    </xdr:from>
    <xdr:ext cx="3175000" cy="17073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1778000" y="2213769"/>
              <a:ext cx="3175000" cy="17073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</a:rPr>
                      <m:t>Тогда алгорим примет вид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:</m:t>
                    </m:r>
                  </m:oMath>
                </m:oMathPara>
              </a14:m>
              <a:endParaRPr lang="en-US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𝜉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𝜉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ru-RU">
                <a:effectLst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∈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0,1</m:t>
                        </m:r>
                      </m:e>
                    </m:d>
                  </m:oMath>
                </m:oMathPara>
              </a14:m>
              <a:endParaRPr lang="ru-RU">
                <a:effectLst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𝜉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</m:t>
                    </m:r>
                  </m:oMath>
                </m:oMathPara>
              </a14:m>
              <a:endParaRPr lang="en-US">
                <a:effectLst/>
              </a:endParaRPr>
            </a:p>
            <a:p>
              <a:pPr algn="ctr"/>
              <a:r>
                <a:rPr lang="ru-RU">
                  <a:effectLst/>
                </a:rPr>
                <a:t>Ковариационная</a:t>
              </a:r>
              <a:r>
                <a:rPr lang="ru-RU" baseline="0">
                  <a:effectLst/>
                </a:rPr>
                <a:t> функция примет вид</a:t>
              </a:r>
              <a:r>
                <a:rPr lang="en-US" baseline="0">
                  <a:effectLst/>
                </a:rPr>
                <a:t>:</a:t>
              </a: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𝜉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</m:d>
                      </m:sup>
                    </m:sSup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algn="ctr"/>
              <a:r>
                <a:rPr lang="ru-RU">
                  <a:effectLst/>
                </a:rPr>
                <a:t>Вычислим</a:t>
              </a:r>
              <a:r>
                <a:rPr lang="ru-RU" baseline="0">
                  <a:effectLst/>
                </a:rPr>
                <a:t> семивариаграмму</a:t>
              </a:r>
              <a:r>
                <a:rPr lang="en-US" baseline="0">
                  <a:effectLst/>
                </a:rPr>
                <a:t>:</a:t>
              </a: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𝜉</m:t>
                        </m:r>
                      </m:sub>
                    </m:sSub>
                    <m:d>
                      <m:d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𝜉</m:t>
                        </m:r>
                      </m:sub>
                    </m:sSub>
                    <m:d>
                      <m:d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e>
                    </m:d>
                    <m:r>
                      <a:rPr lang="en-US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𝜉</m:t>
                        </m:r>
                      </m:sub>
                    </m:sSub>
                    <m:d>
                      <m:d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=1−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</m:d>
                      </m:sup>
                    </m:sSup>
                  </m:oMath>
                </m:oMathPara>
              </a14:m>
              <a:endParaRPr lang="ru-RU">
                <a:effectLst/>
              </a:endParaRPr>
            </a:p>
            <a:p>
              <a:endParaRPr lang="ru-RU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778000" y="2213769"/>
              <a:ext cx="3175000" cy="17073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Тогда алгорим примет вид</a:t>
              </a:r>
              <a:r>
                <a:rPr lang="en-US" sz="1100" b="0" i="0">
                  <a:latin typeface="Cambria Math" panose="02040503050406030204" pitchFamily="18" charset="0"/>
                </a:rPr>
                <a:t>:</a:t>
              </a:r>
              <a:endParaRPr lang="en-US" sz="1100" b="0"/>
            </a:p>
            <a:p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_𝑛=𝑎_0 𝑥_𝑛+𝑏_1 𝜉_(𝑛−1)</a:t>
              </a:r>
              <a:endParaRPr lang="ru-RU">
                <a:effectLst/>
              </a:endParaRPr>
            </a:p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𝑎_0= √(1−𝑒^(−2) ), 𝑏_1=𝑒^(−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), 𝑥_𝑛∈𝑁(0,1)</a:t>
              </a:r>
              <a:endParaRPr lang="ru-RU">
                <a:effectLst/>
              </a:endParaRPr>
            </a:p>
            <a:p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_0=0</a:t>
              </a:r>
              <a:endParaRPr lang="en-US">
                <a:effectLst/>
              </a:endParaRPr>
            </a:p>
            <a:p>
              <a:pPr algn="ctr"/>
              <a:r>
                <a:rPr lang="ru-RU">
                  <a:effectLst/>
                </a:rPr>
                <a:t>Ковариационная</a:t>
              </a:r>
              <a:r>
                <a:rPr lang="ru-RU" baseline="0">
                  <a:effectLst/>
                </a:rPr>
                <a:t> функция примет вид</a:t>
              </a:r>
              <a:r>
                <a:rPr lang="en-US" baseline="0">
                  <a:effectLst/>
                </a:rPr>
                <a:t>:</a:t>
              </a:r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𝑅_𝜉 (𝑡)=𝑒^(−|𝑡| )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algn="ctr"/>
              <a:r>
                <a:rPr lang="ru-RU">
                  <a:effectLst/>
                </a:rPr>
                <a:t>Вычислим</a:t>
              </a:r>
              <a:r>
                <a:rPr lang="ru-RU" baseline="0">
                  <a:effectLst/>
                </a:rPr>
                <a:t> семивариаграмму</a:t>
              </a:r>
              <a:r>
                <a:rPr lang="en-US" baseline="0">
                  <a:effectLst/>
                </a:rPr>
                <a:t>:</a:t>
              </a:r>
            </a:p>
            <a:p>
              <a:pPr algn="ctr"/>
              <a:r>
                <a:rPr lang="ru-RU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𝛾</a:t>
              </a:r>
              <a:r>
                <a:rPr lang="en-US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_𝜉 (𝑡)=𝑅_𝜉 (0)−𝑅_𝜉 (𝑡)=1−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𝑒^(−|𝑡| )</a:t>
              </a:r>
              <a:endParaRPr lang="ru-RU">
                <a:effectLst/>
              </a:endParaRPr>
            </a:p>
            <a:p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341841</xdr:colOff>
      <xdr:row>11</xdr:row>
      <xdr:rowOff>24341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9538758" y="272309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14</xdr:col>
      <xdr:colOff>68790</xdr:colOff>
      <xdr:row>0</xdr:row>
      <xdr:rowOff>0</xdr:rowOff>
    </xdr:from>
    <xdr:to>
      <xdr:col>25</xdr:col>
      <xdr:colOff>465666</xdr:colOff>
      <xdr:row>21</xdr:row>
      <xdr:rowOff>1059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58207</xdr:colOff>
      <xdr:row>21</xdr:row>
      <xdr:rowOff>147106</xdr:rowOff>
    </xdr:from>
    <xdr:to>
      <xdr:col>25</xdr:col>
      <xdr:colOff>603250</xdr:colOff>
      <xdr:row>45</xdr:row>
      <xdr:rowOff>63499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248709</xdr:colOff>
      <xdr:row>46</xdr:row>
      <xdr:rowOff>125940</xdr:rowOff>
    </xdr:from>
    <xdr:to>
      <xdr:col>25</xdr:col>
      <xdr:colOff>433916</xdr:colOff>
      <xdr:row>67</xdr:row>
      <xdr:rowOff>74083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14</xdr:col>
      <xdr:colOff>341313</xdr:colOff>
      <xdr:row>68</xdr:row>
      <xdr:rowOff>127001</xdr:rowOff>
    </xdr:from>
    <xdr:ext cx="6556375" cy="35163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11850688" y="13255626"/>
              <a:ext cx="6556375" cy="3516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ru-RU" sz="1400" b="0" i="1">
                        <a:latin typeface="Cambria Math" panose="02040503050406030204" pitchFamily="18" charset="0"/>
                      </a:rPr>
                      <m:t>Выводы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:</m:t>
                    </m:r>
                  </m:oMath>
                </m:oMathPara>
              </a14:m>
              <a:endParaRPr lang="en-US" sz="1100" b="0"/>
            </a:p>
            <a:p>
              <a:r>
                <a:rPr lang="ru-RU" sz="1200"/>
                <a:t>Был рассмотрен случайный процесс</a:t>
              </a:r>
              <a:r>
                <a:rPr lang="ru-RU" sz="1200" baseline="0"/>
                <a:t> с известным видом ковариационной функции. Был найден вид семивариаграммы из вида ковариационной функции</a:t>
              </a:r>
              <a:r>
                <a:rPr lang="en-US" sz="1200" baseline="0"/>
                <a:t>: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𝛾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𝜉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</m: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𝜉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e>
                  </m: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𝜉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</m:d>
                </m:oMath>
              </a14:m>
              <a:r>
                <a:rPr lang="en-US" sz="1200" baseline="0"/>
                <a:t>. </a:t>
              </a:r>
              <a:r>
                <a:rPr lang="ru-RU" sz="1200" baseline="0"/>
                <a:t>Были построены классическая и робастная оценки семивариаграммы. Из графического представления оценок нельзя сделать какого-лтбо вывода о том, какая из оценок лучше описывает поведение семивариаграммы. Как видно из графика оценок и из графика отклоненияй, начиная примерно с семидесятого лага обе оценки имеют очень большое отклонение и совершенно не отражают истинное поведение семивариаграммы, которая  к этому моменту очень близка к значению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ru-RU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𝜉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e>
                  </m:d>
                </m:oMath>
              </a14:m>
              <a:r>
                <a:rPr lang="ru-RU" sz="1200" baseline="0"/>
                <a:t> . </a:t>
              </a:r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11850688" y="13255626"/>
              <a:ext cx="6556375" cy="3516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 </a:t>
              </a:r>
              <a:r>
                <a:rPr lang="ru-RU" sz="1400" b="0" i="0">
                  <a:latin typeface="Cambria Math" panose="02040503050406030204" pitchFamily="18" charset="0"/>
                </a:rPr>
                <a:t>Выводы</a:t>
              </a:r>
              <a:r>
                <a:rPr lang="en-US" sz="1400" b="0" i="0">
                  <a:latin typeface="Cambria Math" panose="02040503050406030204" pitchFamily="18" charset="0"/>
                </a:rPr>
                <a:t>:</a:t>
              </a:r>
              <a:endParaRPr lang="en-US" sz="1100" b="0"/>
            </a:p>
            <a:p>
              <a:r>
                <a:rPr lang="ru-RU" sz="1200"/>
                <a:t>Был рассмотрен случайный процесс</a:t>
              </a:r>
              <a:r>
                <a:rPr lang="ru-RU" sz="1200" baseline="0"/>
                <a:t> с известным видом ковариационной функции. Был найден вид семивариаграммы из вида ковариационной функции</a:t>
              </a:r>
              <a:r>
                <a:rPr lang="en-US" sz="1200" baseline="0"/>
                <a:t>: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_𝜉 (𝑡)=𝑅_𝜉 (0)−𝑅_𝜉 (𝑡)</a:t>
              </a:r>
              <a:r>
                <a:rPr lang="en-US" sz="1200" baseline="0"/>
                <a:t>. </a:t>
              </a:r>
              <a:r>
                <a:rPr lang="ru-RU" sz="1200" baseline="0"/>
                <a:t>Были построены классическая и робастная оценки семивариаграммы. Из графического представления оценок нельзя сделать какого-лтбо вывода о том, какая из оценок лучше описывает поведение семивариаграммы. Как видно из графика оценок и из графика отклоненияй, начиная примерно с семидесятого лага обе оценки имеют очень большое отклонение и совершенно не отражают истинное поведение семивариаграммы, которая  к этому моменту очень близка к значению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𝑅〗_𝜉 (0)</a:t>
              </a:r>
              <a:r>
                <a:rPr lang="ru-RU" sz="1200" baseline="0"/>
                <a:t> . 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2"/>
  <sheetViews>
    <sheetView tabSelected="1" topLeftCell="I1" zoomScale="80" zoomScaleNormal="80" workbookViewId="0">
      <selection activeCell="Z54" sqref="Z54"/>
    </sheetView>
  </sheetViews>
  <sheetFormatPr defaultRowHeight="14.4" x14ac:dyDescent="0.3"/>
  <cols>
    <col min="1" max="1" width="13.21875" customWidth="1"/>
    <col min="2" max="2" width="16.6640625" customWidth="1"/>
    <col min="3" max="3" width="11" customWidth="1"/>
    <col min="4" max="4" width="11.21875" customWidth="1"/>
    <col min="8" max="8" width="11.88671875" customWidth="1"/>
    <col min="10" max="10" width="15.21875" customWidth="1"/>
    <col min="11" max="11" width="17.21875" customWidth="1"/>
    <col min="12" max="12" width="20" customWidth="1"/>
    <col min="27" max="27" width="14.109375" customWidth="1"/>
    <col min="28" max="28" width="17.21875" customWidth="1"/>
    <col min="29" max="29" width="17.109375" customWidth="1"/>
    <col min="30" max="30" width="12.21875" customWidth="1"/>
    <col min="31" max="31" width="12.44140625" customWidth="1"/>
  </cols>
  <sheetData>
    <row r="1" spans="1:31" ht="70.5" customHeight="1" x14ac:dyDescent="0.3">
      <c r="A1" s="2" t="s">
        <v>0</v>
      </c>
      <c r="B1" s="2" t="s">
        <v>1</v>
      </c>
      <c r="C1" s="3"/>
      <c r="D1" s="3"/>
      <c r="E1" s="3"/>
      <c r="F1" s="3"/>
      <c r="G1" s="3"/>
      <c r="H1" s="2" t="s">
        <v>2</v>
      </c>
      <c r="I1" s="2" t="s">
        <v>3</v>
      </c>
      <c r="J1" s="2" t="s">
        <v>4</v>
      </c>
      <c r="K1" s="2" t="s">
        <v>12</v>
      </c>
      <c r="L1" s="2" t="s">
        <v>5</v>
      </c>
      <c r="M1" s="2" t="s">
        <v>6</v>
      </c>
      <c r="N1" s="2"/>
      <c r="O1" s="2"/>
      <c r="P1" s="2"/>
      <c r="Q1" s="2"/>
      <c r="R1" s="2"/>
      <c r="S1" s="1"/>
      <c r="AA1" s="2" t="s">
        <v>7</v>
      </c>
      <c r="AB1" s="2" t="s">
        <v>11</v>
      </c>
      <c r="AC1" s="2" t="s">
        <v>8</v>
      </c>
      <c r="AD1" s="2" t="s">
        <v>9</v>
      </c>
      <c r="AE1" s="2" t="s">
        <v>10</v>
      </c>
    </row>
    <row r="2" spans="1:31" x14ac:dyDescent="0.3">
      <c r="A2">
        <v>1</v>
      </c>
      <c r="B2">
        <v>0.65756239564507268</v>
      </c>
      <c r="C2" s="3"/>
      <c r="D2" s="3"/>
      <c r="E2" s="3"/>
      <c r="F2" s="3"/>
      <c r="G2" s="3"/>
      <c r="H2">
        <f>SQRT(1-EXP(-2))</f>
        <v>0.92987349503219374</v>
      </c>
      <c r="I2">
        <f>EXP(-1)</f>
        <v>0.36787944117144233</v>
      </c>
      <c r="J2">
        <f>0</f>
        <v>0</v>
      </c>
      <c r="K2">
        <f>EXP(-(A2-1))</f>
        <v>1</v>
      </c>
      <c r="L2">
        <f>1-K2</f>
        <v>0</v>
      </c>
      <c r="M2">
        <v>0</v>
      </c>
      <c r="AA2">
        <v>0</v>
      </c>
      <c r="AB2">
        <f>SUMPRODUCT(POWER((INDEX($J$3:$J$102,AA2+1):$J$102)-($J$3:INDEX($J$3:$J$102,100 - AA2)),2))/(2*(100 - AA2))</f>
        <v>0</v>
      </c>
      <c r="AC2">
        <f>POWER(SUMPRODUCT(SQRT(ABS((INDEX($J$3:$J$102,AA2+1):$J$102)-($J$3:INDEX($J$3:$J$102,100-AA2)))))/(100-AA2),4)/(2*(0.457+0.494/(100-AA2)+0.045/POWER(100-AA2,2)))</f>
        <v>0</v>
      </c>
      <c r="AD2">
        <f>L2-AB2</f>
        <v>0</v>
      </c>
      <c r="AE2">
        <f>L2-AC2</f>
        <v>0</v>
      </c>
    </row>
    <row r="3" spans="1:31" x14ac:dyDescent="0.3">
      <c r="A3">
        <v>2</v>
      </c>
      <c r="B3">
        <v>0.73627688834676519</v>
      </c>
      <c r="C3" s="3"/>
      <c r="D3" s="3"/>
      <c r="E3" s="3"/>
      <c r="F3" s="3"/>
      <c r="G3" s="3"/>
      <c r="J3">
        <f>$H$2*B2+$I$2*J2</f>
        <v>0.61144984304022587</v>
      </c>
      <c r="K3">
        <f t="shared" ref="K3:K66" si="0">EXP(-(A3-1))</f>
        <v>0.36787944117144233</v>
      </c>
      <c r="L3">
        <f t="shared" ref="L3:L66" si="1">1-K3</f>
        <v>0.63212055882855767</v>
      </c>
      <c r="M3">
        <v>1</v>
      </c>
      <c r="AA3">
        <v>1</v>
      </c>
      <c r="AB3">
        <f>SUMPRODUCT(POWER((INDEX($J$3:$J$102,AA3+1):$J$102)-($J$3:INDEX($J$3:$J$102,100 - AA3)),2))/(2*(100 - AA3))</f>
        <v>0.84565546090445753</v>
      </c>
      <c r="AC3">
        <f>POWER(SUMPRODUCT(SQRT(ABS((INDEX($J$3:$J$102,AA3+1):$J$102)-($J$3:INDEX($J$3:$J$102,100-AA3)))))/(100-AA3),4)/(2*(0.457+0.494/(100-AA3)+0.045/POWER(100-AA3,2)))</f>
        <v>0.8533723682377633</v>
      </c>
      <c r="AD3">
        <f>L3-AB3</f>
        <v>-0.21353490207589987</v>
      </c>
      <c r="AE3">
        <f t="shared" ref="AE3:AE66" si="2">L3-AC3</f>
        <v>-0.22125180940920564</v>
      </c>
    </row>
    <row r="4" spans="1:31" x14ac:dyDescent="0.3">
      <c r="A4">
        <v>3</v>
      </c>
      <c r="B4">
        <v>0.99592853075591847</v>
      </c>
      <c r="C4" s="3"/>
      <c r="D4" s="3"/>
      <c r="E4" s="3"/>
      <c r="F4" s="3"/>
      <c r="G4" s="3"/>
      <c r="J4">
        <f>$H$2*B3+$I$2*J3</f>
        <v>0.90958419004043922</v>
      </c>
      <c r="K4">
        <f t="shared" si="0"/>
        <v>0.1353352832366127</v>
      </c>
      <c r="L4">
        <f t="shared" si="1"/>
        <v>0.8646647167633873</v>
      </c>
      <c r="M4">
        <v>2</v>
      </c>
      <c r="AA4">
        <v>2</v>
      </c>
      <c r="AB4">
        <f>SUMPRODUCT(POWER((INDEX($J$3:$J$102,AA4+1):$J$102)-($J$3:INDEX($J$3:$J$102,100 - AA4)),2))/(2*(100 - AA4))</f>
        <v>0.9181783287481764</v>
      </c>
      <c r="AC4">
        <f>POWER(SUMPRODUCT(SQRT(ABS((INDEX($J$3:$J$102,AA4+1):$J$102)-($J$3:INDEX($J$3:$J$102,100-AA4)))))/(100-AA4),4)/(2*(0.457+0.494/(100-AA4)+0.045/POWER(100-AA4,2)))</f>
        <v>0.95636725095072272</v>
      </c>
      <c r="AD4">
        <f t="shared" ref="AD3:AD66" si="3">L4-AB4</f>
        <v>-5.35136119847891E-2</v>
      </c>
      <c r="AE4">
        <f t="shared" si="2"/>
        <v>-9.1702534187335427E-2</v>
      </c>
    </row>
    <row r="5" spans="1:31" x14ac:dyDescent="0.3">
      <c r="A5">
        <v>4</v>
      </c>
      <c r="B5">
        <v>-0.34455297281965613</v>
      </c>
      <c r="C5" s="3"/>
      <c r="D5" s="3"/>
      <c r="E5" s="3"/>
      <c r="F5" s="3"/>
      <c r="G5" s="3"/>
      <c r="J5">
        <f>$H$2*B4+$I$2*J4</f>
        <v>1.2607048672267394</v>
      </c>
      <c r="K5">
        <f t="shared" si="0"/>
        <v>4.9787068367863944E-2</v>
      </c>
      <c r="L5">
        <f t="shared" si="1"/>
        <v>0.95021293163213605</v>
      </c>
      <c r="M5">
        <v>3</v>
      </c>
      <c r="AA5">
        <v>3</v>
      </c>
      <c r="AB5">
        <f>SUMPRODUCT(POWER((INDEX($J$3:$J$102,AA5+1):$J$102)-($J$3:INDEX($J$3:$J$102,100 - AA5)),2))/(2*(100 - AA5))</f>
        <v>1.2398394227858436</v>
      </c>
      <c r="AC5">
        <f>POWER(SUMPRODUCT(SQRT(ABS((INDEX($J$3:$J$102,AA5+1):$J$102)-($J$3:INDEX($J$3:$J$102,100-AA5)))))/(100-AA5),4)/(2*(0.457+0.494/(100-AA5)+0.045/POWER(100-AA5,2)))</f>
        <v>1.1243390739171248</v>
      </c>
      <c r="AD5">
        <f t="shared" si="3"/>
        <v>-0.28962649115370753</v>
      </c>
      <c r="AE5">
        <f t="shared" si="2"/>
        <v>-0.17412614228498879</v>
      </c>
    </row>
    <row r="6" spans="1:31" x14ac:dyDescent="0.3">
      <c r="A6">
        <v>5</v>
      </c>
      <c r="B6">
        <v>0.13995077097206376</v>
      </c>
      <c r="C6" s="3"/>
      <c r="D6" s="3"/>
      <c r="E6" s="3"/>
      <c r="F6" s="3"/>
      <c r="G6" s="3"/>
      <c r="J6">
        <f>$H$2*B5+$I$2*J5</f>
        <v>0.1433967249779442</v>
      </c>
      <c r="K6">
        <f t="shared" si="0"/>
        <v>1.8315638888734179E-2</v>
      </c>
      <c r="L6">
        <f t="shared" si="1"/>
        <v>0.98168436111126578</v>
      </c>
      <c r="M6">
        <v>4</v>
      </c>
      <c r="AA6">
        <v>4</v>
      </c>
      <c r="AB6">
        <f>SUMPRODUCT(POWER((INDEX($J$3:$J$102,AA6+1):$J$102)-($J$3:INDEX($J$3:$J$102,100 - AA6)),2))/(2*(100 - AA6))</f>
        <v>1.4177350106573756</v>
      </c>
      <c r="AC6">
        <f>POWER(SUMPRODUCT(SQRT(ABS((INDEX($J$3:$J$102,AA6+1):$J$102)-($J$3:INDEX($J$3:$J$102,100-AA6)))))/(100-AA6),4)/(2*(0.457+0.494/(100-AA6)+0.045/POWER(100-AA6,2)))</f>
        <v>1.2486953464831647</v>
      </c>
      <c r="AD6">
        <f t="shared" si="3"/>
        <v>-0.43605064954610984</v>
      </c>
      <c r="AE6">
        <f t="shared" si="2"/>
        <v>-0.26701098537189893</v>
      </c>
    </row>
    <row r="7" spans="1:31" x14ac:dyDescent="0.3">
      <c r="A7">
        <v>6</v>
      </c>
      <c r="B7">
        <v>-0.67706082518270705</v>
      </c>
      <c r="C7" s="3"/>
      <c r="D7" s="3"/>
      <c r="E7" s="3"/>
      <c r="F7" s="3"/>
      <c r="G7" s="3"/>
      <c r="J7">
        <f>$H$2*B6+$I$2*J6</f>
        <v>0.18288921958694415</v>
      </c>
      <c r="K7">
        <f t="shared" si="0"/>
        <v>6.737946999085467E-3</v>
      </c>
      <c r="L7">
        <f t="shared" si="1"/>
        <v>0.99326205300091452</v>
      </c>
      <c r="M7">
        <v>5</v>
      </c>
      <c r="AA7">
        <v>5</v>
      </c>
      <c r="AB7">
        <f>SUMPRODUCT(POWER((INDEX($J$3:$J$102,AA7+1):$J$102)-($J$3:INDEX($J$3:$J$102,100 - AA7)),2))/(2*(100 - AA7))</f>
        <v>1.2344741384807187</v>
      </c>
      <c r="AC7">
        <f>POWER(SUMPRODUCT(SQRT(ABS((INDEX($J$3:$J$102,AA7+1):$J$102)-($J$3:INDEX($J$3:$J$102,100-AA7)))))/(100-AA7),4)/(2*(0.457+0.494/(100-AA7)+0.045/POWER(100-AA7,2)))</f>
        <v>1.1707690522999934</v>
      </c>
      <c r="AD7">
        <f t="shared" si="3"/>
        <v>-0.24121208547980422</v>
      </c>
      <c r="AE7">
        <f t="shared" si="2"/>
        <v>-0.17750699929907887</v>
      </c>
    </row>
    <row r="8" spans="1:31" x14ac:dyDescent="0.3">
      <c r="A8">
        <v>7</v>
      </c>
      <c r="B8">
        <v>-0.86344925875891931</v>
      </c>
      <c r="C8" s="3"/>
      <c r="D8" s="3"/>
      <c r="E8" s="3"/>
      <c r="F8" s="3"/>
      <c r="G8" s="3"/>
      <c r="J8">
        <f>$H$2*B7+$I$2*J7</f>
        <v>-0.56229973196409866</v>
      </c>
      <c r="K8">
        <f t="shared" si="0"/>
        <v>2.4787521766663585E-3</v>
      </c>
      <c r="L8">
        <f t="shared" si="1"/>
        <v>0.99752124782333362</v>
      </c>
      <c r="M8">
        <v>6</v>
      </c>
      <c r="AA8">
        <v>6</v>
      </c>
      <c r="AB8">
        <f>SUMPRODUCT(POWER((INDEX($J$3:$J$102,AA8+1):$J$102)-($J$3:INDEX($J$3:$J$102,100 - AA8)),2))/(2*(100 - AA8))</f>
        <v>1.2033466521043874</v>
      </c>
      <c r="AC8">
        <f>POWER(SUMPRODUCT(SQRT(ABS((INDEX($J$3:$J$102,AA8+1):$J$102)-($J$3:INDEX($J$3:$J$102,100-AA8)))))/(100-AA8),4)/(2*(0.457+0.494/(100-AA8)+0.045/POWER(100-AA8,2)))</f>
        <v>1.0659251953646778</v>
      </c>
      <c r="AD8">
        <f t="shared" si="3"/>
        <v>-0.20582540428105378</v>
      </c>
      <c r="AE8">
        <f t="shared" si="2"/>
        <v>-6.8403947541344157E-2</v>
      </c>
    </row>
    <row r="9" spans="1:31" x14ac:dyDescent="0.3">
      <c r="A9">
        <v>8</v>
      </c>
      <c r="B9">
        <v>-0.45641627366421744</v>
      </c>
      <c r="C9" s="3"/>
      <c r="D9" s="3"/>
      <c r="E9" s="3"/>
      <c r="F9" s="3"/>
      <c r="G9" s="3"/>
      <c r="J9">
        <f>$H$2*B8+$I$2*J8</f>
        <v>-1.0097570911909177</v>
      </c>
      <c r="K9">
        <f t="shared" si="0"/>
        <v>9.1188196555451624E-4</v>
      </c>
      <c r="L9">
        <f t="shared" si="1"/>
        <v>0.99908811803444553</v>
      </c>
      <c r="M9">
        <v>7</v>
      </c>
      <c r="AA9">
        <v>7</v>
      </c>
      <c r="AB9">
        <f>SUMPRODUCT(POWER((INDEX($J$3:$J$102,AA9+1):$J$102)-($J$3:INDEX($J$3:$J$102,100 - AA9)),2))/(2*(100 - AA9))</f>
        <v>1.0790340707771733</v>
      </c>
      <c r="AC9">
        <f>POWER(SUMPRODUCT(SQRT(ABS((INDEX($J$3:$J$102,AA9+1):$J$102)-($J$3:INDEX($J$3:$J$102,100-AA9)))))/(100-AA9),4)/(2*(0.457+0.494/(100-AA9)+0.045/POWER(100-AA9,2)))</f>
        <v>1.0507246554225707</v>
      </c>
      <c r="AD9">
        <f t="shared" si="3"/>
        <v>-7.9945952742727755E-2</v>
      </c>
      <c r="AE9">
        <f t="shared" si="2"/>
        <v>-5.1636537388125126E-2</v>
      </c>
    </row>
    <row r="10" spans="1:31" x14ac:dyDescent="0.3">
      <c r="A10">
        <v>9</v>
      </c>
      <c r="B10">
        <v>-0.20448169379960746</v>
      </c>
      <c r="C10" s="3"/>
      <c r="D10" s="3"/>
      <c r="E10" s="3"/>
      <c r="F10" s="3"/>
      <c r="G10" s="3"/>
      <c r="J10">
        <f>$H$2*B9+$I$2*J9</f>
        <v>-0.7958782700079321</v>
      </c>
      <c r="K10">
        <f t="shared" si="0"/>
        <v>3.3546262790251185E-4</v>
      </c>
      <c r="L10">
        <f t="shared" si="1"/>
        <v>0.99966453737209748</v>
      </c>
      <c r="M10">
        <v>8</v>
      </c>
      <c r="AA10">
        <v>8</v>
      </c>
      <c r="AB10">
        <f>SUMPRODUCT(POWER((INDEX($J$3:$J$102,AA10+1):$J$102)-($J$3:INDEX($J$3:$J$102,100 - AA10)),2))/(2*(100 - AA10))</f>
        <v>1.125405284531201</v>
      </c>
      <c r="AC10">
        <f>POWER(SUMPRODUCT(SQRT(ABS((INDEX($J$3:$J$102,AA10+1):$J$102)-($J$3:INDEX($J$3:$J$102,100-AA10)))))/(100-AA10),4)/(2*(0.457+0.494/(100-AA10)+0.045/POWER(100-AA10,2)))</f>
        <v>1.3030755118280555</v>
      </c>
      <c r="AD10">
        <f t="shared" si="3"/>
        <v>-0.12574074715910355</v>
      </c>
      <c r="AE10">
        <f t="shared" si="2"/>
        <v>-0.30341097445595799</v>
      </c>
    </row>
    <row r="11" spans="1:31" x14ac:dyDescent="0.3">
      <c r="A11">
        <v>10</v>
      </c>
      <c r="B11">
        <v>-1.7142156139016151</v>
      </c>
      <c r="C11" s="3"/>
      <c r="D11" s="3"/>
      <c r="E11" s="3"/>
      <c r="F11" s="3"/>
      <c r="G11" s="3"/>
      <c r="J11">
        <f>$H$2*B10+$I$2*J10</f>
        <v>-0.48292936049455615</v>
      </c>
      <c r="K11">
        <f t="shared" si="0"/>
        <v>1.2340980408667956E-4</v>
      </c>
      <c r="L11">
        <f t="shared" si="1"/>
        <v>0.99987659019591335</v>
      </c>
      <c r="M11">
        <v>9</v>
      </c>
      <c r="AA11">
        <v>9</v>
      </c>
      <c r="AB11">
        <f>SUMPRODUCT(POWER((INDEX($J$3:$J$102,AA11+1):$J$102)-($J$3:INDEX($J$3:$J$102,100 - AA11)),2))/(2*(100 - AA11))</f>
        <v>1.3102742215452086</v>
      </c>
      <c r="AC11">
        <f>POWER(SUMPRODUCT(SQRT(ABS((INDEX($J$3:$J$102,AA11+1):$J$102)-($J$3:INDEX($J$3:$J$102,100-AA11)))))/(100-AA11),4)/(2*(0.457+0.494/(100-AA11)+0.045/POWER(100-AA11,2)))</f>
        <v>1.1804521248957045</v>
      </c>
      <c r="AD11">
        <f t="shared" si="3"/>
        <v>-0.31039763134929521</v>
      </c>
      <c r="AE11">
        <f t="shared" si="2"/>
        <v>-0.18057553469979115</v>
      </c>
    </row>
    <row r="12" spans="1:31" x14ac:dyDescent="0.3">
      <c r="A12">
        <v>11</v>
      </c>
      <c r="B12">
        <v>1.0321309673599899</v>
      </c>
      <c r="C12" s="3"/>
      <c r="D12" s="3"/>
      <c r="E12" s="3"/>
      <c r="F12" s="3"/>
      <c r="G12" s="3"/>
      <c r="J12">
        <f>$H$2*B11+$I$2*J11</f>
        <v>-1.7716634474014719</v>
      </c>
      <c r="K12">
        <f t="shared" si="0"/>
        <v>4.5399929762484854E-5</v>
      </c>
      <c r="L12">
        <f t="shared" si="1"/>
        <v>0.99995460007023751</v>
      </c>
      <c r="M12">
        <v>10</v>
      </c>
      <c r="AA12">
        <v>10</v>
      </c>
      <c r="AB12">
        <f>SUMPRODUCT(POWER((INDEX($J$3:$J$102,AA12+1):$J$102)-($J$3:INDEX($J$3:$J$102,100 - AA12)),2))/(2*(100 - AA12))</f>
        <v>1.4225062233648424</v>
      </c>
      <c r="AC12">
        <f>POWER(SUMPRODUCT(SQRT(ABS((INDEX($J$3:$J$102,AA12+1):$J$102)-($J$3:INDEX($J$3:$J$102,100-AA12)))))/(100-AA12),4)/(2*(0.457+0.494/(100-AA12)+0.045/POWER(100-AA12,2)))</f>
        <v>1.3178124762418568</v>
      </c>
      <c r="AD12">
        <f t="shared" si="3"/>
        <v>-0.42255162329460494</v>
      </c>
      <c r="AE12">
        <f t="shared" si="2"/>
        <v>-0.31785787617161931</v>
      </c>
    </row>
    <row r="13" spans="1:31" x14ac:dyDescent="0.3">
      <c r="A13">
        <v>12</v>
      </c>
      <c r="B13">
        <v>0.46449599722109269</v>
      </c>
      <c r="C13" s="3"/>
      <c r="D13" s="3"/>
      <c r="E13" s="3"/>
      <c r="F13" s="3"/>
      <c r="G13" s="3"/>
      <c r="J13">
        <f>$H$2*B12+$I$2*J12</f>
        <v>0.30799267097606831</v>
      </c>
      <c r="K13">
        <f t="shared" si="0"/>
        <v>1.6701700790245659E-5</v>
      </c>
      <c r="L13">
        <f t="shared" si="1"/>
        <v>0.99998329829920973</v>
      </c>
      <c r="M13">
        <v>11</v>
      </c>
      <c r="AA13">
        <v>11</v>
      </c>
      <c r="AB13">
        <f>SUMPRODUCT(POWER((INDEX($J$3:$J$102,AA13+1):$J$102)-($J$3:INDEX($J$3:$J$102,100 - AA13)),2))/(2*(100 - AA13))</f>
        <v>1.422697532844132</v>
      </c>
      <c r="AC13">
        <f>POWER(SUMPRODUCT(SQRT(ABS((INDEX($J$3:$J$102,AA13+1):$J$102)-($J$3:INDEX($J$3:$J$102,100-AA13)))))/(100-AA13),4)/(2*(0.457+0.494/(100-AA13)+0.045/POWER(100-AA13,2)))</f>
        <v>1.3965607126971298</v>
      </c>
      <c r="AD13">
        <f t="shared" si="3"/>
        <v>-0.4227142345449223</v>
      </c>
      <c r="AE13">
        <f t="shared" si="2"/>
        <v>-0.39657741439792005</v>
      </c>
    </row>
    <row r="14" spans="1:31" x14ac:dyDescent="0.3">
      <c r="A14">
        <v>13</v>
      </c>
      <c r="B14">
        <v>-1.2811506167054176</v>
      </c>
      <c r="C14" s="3"/>
      <c r="D14" s="3"/>
      <c r="E14" s="3"/>
      <c r="F14" s="3"/>
      <c r="G14" s="3"/>
      <c r="J14">
        <f>$H$2*B13+$I$2*J13</f>
        <v>0.54522668804801755</v>
      </c>
      <c r="K14">
        <f t="shared" si="0"/>
        <v>6.1442123533282098E-6</v>
      </c>
      <c r="L14">
        <f t="shared" si="1"/>
        <v>0.99999385578764666</v>
      </c>
      <c r="M14">
        <v>12</v>
      </c>
      <c r="AA14">
        <v>12</v>
      </c>
      <c r="AB14">
        <f>SUMPRODUCT(POWER((INDEX($J$3:$J$102,AA14+1):$J$102)-($J$3:INDEX($J$3:$J$102,100 - AA14)),2))/(2*(100 - AA14))</f>
        <v>1.341625702342736</v>
      </c>
      <c r="AC14">
        <f>POWER(SUMPRODUCT(SQRT(ABS((INDEX($J$3:$J$102,AA14+1):$J$102)-($J$3:INDEX($J$3:$J$102,100-AA14)))))/(100-AA14),4)/(2*(0.457+0.494/(100-AA14)+0.045/POWER(100-AA14,2)))</f>
        <v>1.4083700537320243</v>
      </c>
      <c r="AD14">
        <f t="shared" si="3"/>
        <v>-0.34163184655508938</v>
      </c>
      <c r="AE14">
        <f t="shared" si="2"/>
        <v>-0.40837619794437763</v>
      </c>
    </row>
    <row r="15" spans="1:31" x14ac:dyDescent="0.3">
      <c r="A15">
        <v>14</v>
      </c>
      <c r="B15">
        <v>0.38091229725978337</v>
      </c>
      <c r="C15" s="3"/>
      <c r="D15" s="3"/>
      <c r="E15" s="3"/>
      <c r="F15" s="3"/>
      <c r="G15" s="3"/>
      <c r="J15">
        <f>$H$2*B14+$I$2*J14</f>
        <v>-0.99073031230765607</v>
      </c>
      <c r="K15">
        <f t="shared" si="0"/>
        <v>2.2603294069810542E-6</v>
      </c>
      <c r="L15">
        <f t="shared" si="1"/>
        <v>0.99999773967059302</v>
      </c>
      <c r="M15">
        <v>13</v>
      </c>
      <c r="AA15">
        <v>13</v>
      </c>
      <c r="AB15">
        <f>SUMPRODUCT(POWER((INDEX($J$3:$J$102,AA15+1):$J$102)-($J$3:INDEX($J$3:$J$102,100 - AA15)),2))/(2*(100 - AA15))</f>
        <v>1.1951593543423551</v>
      </c>
      <c r="AC15">
        <f>POWER(SUMPRODUCT(SQRT(ABS((INDEX($J$3:$J$102,AA15+1):$J$102)-($J$3:INDEX($J$3:$J$102,100-AA15)))))/(100-AA15),4)/(2*(0.457+0.494/(100-AA15)+0.045/POWER(100-AA15,2)))</f>
        <v>1.1407619949090224</v>
      </c>
      <c r="AD15">
        <f t="shared" si="3"/>
        <v>-0.19516161467176207</v>
      </c>
      <c r="AE15">
        <f t="shared" si="2"/>
        <v>-0.14076425523842939</v>
      </c>
    </row>
    <row r="16" spans="1:31" x14ac:dyDescent="0.3">
      <c r="A16">
        <v>15</v>
      </c>
      <c r="B16">
        <v>-0.16556896298425272</v>
      </c>
      <c r="C16" s="3"/>
      <c r="D16" s="3"/>
      <c r="E16" s="3"/>
      <c r="F16" s="3"/>
      <c r="G16" s="3"/>
      <c r="J16">
        <f>$H$2*B15+$I$2*J15</f>
        <v>-1.0269064489652369E-2</v>
      </c>
      <c r="K16">
        <f t="shared" si="0"/>
        <v>8.3152871910356788E-7</v>
      </c>
      <c r="L16">
        <f t="shared" si="1"/>
        <v>0.9999991684712809</v>
      </c>
      <c r="M16">
        <v>14</v>
      </c>
      <c r="AA16">
        <v>14</v>
      </c>
      <c r="AB16">
        <f>SUMPRODUCT(POWER((INDEX($J$3:$J$102,AA16+1):$J$102)-($J$3:INDEX($J$3:$J$102,100 - AA16)),2))/(2*(100 - AA16))</f>
        <v>1.3051313483063749</v>
      </c>
      <c r="AC16">
        <f>POWER(SUMPRODUCT(SQRT(ABS((INDEX($J$3:$J$102,AA16+1):$J$102)-($J$3:INDEX($J$3:$J$102,100-AA16)))))/(100-AA16),4)/(2*(0.457+0.494/(100-AA16)+0.045/POWER(100-AA16,2)))</f>
        <v>1.1418270866678721</v>
      </c>
      <c r="AD16">
        <f t="shared" si="3"/>
        <v>-0.305132179835094</v>
      </c>
      <c r="AE16">
        <f t="shared" si="2"/>
        <v>-0.14182791819659124</v>
      </c>
    </row>
    <row r="17" spans="1:31" x14ac:dyDescent="0.3">
      <c r="A17">
        <v>16</v>
      </c>
      <c r="B17">
        <v>0.47963226279534865</v>
      </c>
      <c r="C17" s="3"/>
      <c r="D17" s="3"/>
      <c r="E17" s="3"/>
      <c r="F17" s="3"/>
      <c r="G17" s="3"/>
      <c r="J17">
        <f>$H$2*B16+$I$2*J16</f>
        <v>-0.15773596798482981</v>
      </c>
      <c r="K17">
        <f t="shared" si="0"/>
        <v>3.0590232050182579E-7</v>
      </c>
      <c r="L17">
        <f t="shared" si="1"/>
        <v>0.99999969409767953</v>
      </c>
      <c r="M17">
        <v>15</v>
      </c>
      <c r="AA17">
        <v>15</v>
      </c>
      <c r="AB17">
        <f>SUMPRODUCT(POWER((INDEX($J$3:$J$102,AA17+1):$J$102)-($J$3:INDEX($J$3:$J$102,100 - AA17)),2))/(2*(100 - AA17))</f>
        <v>1.1769045940131768</v>
      </c>
      <c r="AC17">
        <f>POWER(SUMPRODUCT(SQRT(ABS((INDEX($J$3:$J$102,AA17+1):$J$102)-($J$3:INDEX($J$3:$J$102,100-AA17)))))/(100-AA17),4)/(2*(0.457+0.494/(100-AA17)+0.045/POWER(100-AA17,2)))</f>
        <v>1.0393755559753506</v>
      </c>
      <c r="AD17">
        <f t="shared" si="3"/>
        <v>-0.17690489991549729</v>
      </c>
      <c r="AE17">
        <f t="shared" si="2"/>
        <v>-3.9375861877671059E-2</v>
      </c>
    </row>
    <row r="18" spans="1:31" x14ac:dyDescent="0.3">
      <c r="A18">
        <v>17</v>
      </c>
      <c r="B18">
        <v>1.3511680663214065</v>
      </c>
      <c r="J18">
        <f>$H$2*B17+$I$2*J17</f>
        <v>0.38796950878081482</v>
      </c>
      <c r="K18">
        <f t="shared" si="0"/>
        <v>1.1253517471925912E-7</v>
      </c>
      <c r="L18">
        <f t="shared" si="1"/>
        <v>0.99999988746482527</v>
      </c>
      <c r="M18">
        <v>16</v>
      </c>
      <c r="AA18">
        <v>16</v>
      </c>
      <c r="AB18">
        <f>SUMPRODUCT(POWER((INDEX($J$3:$J$102,AA18+1):$J$102)-($J$3:INDEX($J$3:$J$102,100 - AA18)),2))/(2*(100 - AA18))</f>
        <v>1.1966931034621378</v>
      </c>
      <c r="AC18">
        <f>POWER(SUMPRODUCT(SQRT(ABS((INDEX($J$3:$J$102,AA18+1):$J$102)-($J$3:INDEX($J$3:$J$102,100-AA18)))))/(100-AA18),4)/(2*(0.457+0.494/(100-AA18)+0.045/POWER(100-AA18,2)))</f>
        <v>1.3069583142930841</v>
      </c>
      <c r="AD18">
        <f t="shared" si="3"/>
        <v>-0.19669321599731249</v>
      </c>
      <c r="AE18">
        <f t="shared" si="2"/>
        <v>-0.3069584268282588</v>
      </c>
    </row>
    <row r="19" spans="1:31" x14ac:dyDescent="0.3">
      <c r="A19">
        <v>18</v>
      </c>
      <c r="B19">
        <v>-0.26282236831320915</v>
      </c>
      <c r="J19">
        <f>$H$2*B18+$I$2*J18</f>
        <v>1.3991413782880224</v>
      </c>
      <c r="K19">
        <f t="shared" si="0"/>
        <v>4.1399377187851668E-8</v>
      </c>
      <c r="L19">
        <f t="shared" si="1"/>
        <v>0.99999995860062285</v>
      </c>
      <c r="M19">
        <v>17</v>
      </c>
      <c r="AA19">
        <v>17</v>
      </c>
      <c r="AB19">
        <f>SUMPRODUCT(POWER((INDEX($J$3:$J$102,AA19+1):$J$102)-($J$3:INDEX($J$3:$J$102,100 - AA19)),2))/(2*(100 - AA19))</f>
        <v>1.3226593896665715</v>
      </c>
      <c r="AC19">
        <f>POWER(SUMPRODUCT(SQRT(ABS((INDEX($J$3:$J$102,AA19+1):$J$102)-($J$3:INDEX($J$3:$J$102,100-AA19)))))/(100-AA19),4)/(2*(0.457+0.494/(100-AA19)+0.045/POWER(100-AA19,2)))</f>
        <v>1.2450842691439834</v>
      </c>
      <c r="AD19">
        <f t="shared" si="3"/>
        <v>-0.32265943106594863</v>
      </c>
      <c r="AE19">
        <f t="shared" si="2"/>
        <v>-0.24508431054336055</v>
      </c>
    </row>
    <row r="20" spans="1:31" x14ac:dyDescent="0.3">
      <c r="A20">
        <v>19</v>
      </c>
      <c r="B20">
        <v>0.36958454074920155</v>
      </c>
      <c r="J20">
        <f>$H$2*B19+$I$2*J19</f>
        <v>0.27032379416839702</v>
      </c>
      <c r="K20">
        <f t="shared" si="0"/>
        <v>1.5229979744712629E-8</v>
      </c>
      <c r="L20">
        <f t="shared" si="1"/>
        <v>0.99999998477002028</v>
      </c>
      <c r="M20">
        <v>18</v>
      </c>
      <c r="AA20">
        <v>18</v>
      </c>
      <c r="AB20">
        <f>SUMPRODUCT(POWER((INDEX($J$3:$J$102,AA20+1):$J$102)-($J$3:INDEX($J$3:$J$102,100 - AA20)),2))/(2*(100 - AA20))</f>
        <v>1.0497432532298576</v>
      </c>
      <c r="AC20">
        <f>POWER(SUMPRODUCT(SQRT(ABS((INDEX($J$3:$J$102,AA20+1):$J$102)-($J$3:INDEX($J$3:$J$102,100-AA20)))))/(100-AA20),4)/(2*(0.457+0.494/(100-AA20)+0.045/POWER(100-AA20,2)))</f>
        <v>1.1114020353517153</v>
      </c>
      <c r="AD20">
        <f t="shared" si="3"/>
        <v>-4.9743268459837342E-2</v>
      </c>
      <c r="AE20">
        <f t="shared" si="2"/>
        <v>-0.11140205058169506</v>
      </c>
    </row>
    <row r="21" spans="1:31" x14ac:dyDescent="0.3">
      <c r="A21">
        <v>20</v>
      </c>
      <c r="B21">
        <v>0.48788706408231519</v>
      </c>
      <c r="J21">
        <f>$H$2*B20+$I$2*J20</f>
        <v>0.44311343495034217</v>
      </c>
      <c r="K21">
        <f t="shared" si="0"/>
        <v>5.6027964375372678E-9</v>
      </c>
      <c r="L21">
        <f t="shared" si="1"/>
        <v>0.99999999439720355</v>
      </c>
      <c r="M21">
        <v>19</v>
      </c>
      <c r="AA21">
        <v>19</v>
      </c>
      <c r="AB21">
        <f>SUMPRODUCT(POWER((INDEX($J$3:$J$102,AA21+1):$J$102)-($J$3:INDEX($J$3:$J$102,100 - AA21)),2))/(2*(100 - AA21))</f>
        <v>1.1534513907104009</v>
      </c>
      <c r="AC21">
        <f>POWER(SUMPRODUCT(SQRT(ABS((INDEX($J$3:$J$102,AA21+1):$J$102)-($J$3:INDEX($J$3:$J$102,100-AA21)))))/(100-AA21),4)/(2*(0.457+0.494/(100-AA21)+0.045/POWER(100-AA21,2)))</f>
        <v>1.0752264899612098</v>
      </c>
      <c r="AD21">
        <f t="shared" si="3"/>
        <v>-0.15345139631319737</v>
      </c>
      <c r="AE21">
        <f t="shared" si="2"/>
        <v>-7.522649556400629E-2</v>
      </c>
    </row>
    <row r="22" spans="1:31" x14ac:dyDescent="0.3">
      <c r="A22">
        <v>21</v>
      </c>
      <c r="B22">
        <v>-2.0070910977665335</v>
      </c>
      <c r="J22">
        <f>$H$2*B21+$I$2*J21</f>
        <v>0.61668557228430854</v>
      </c>
      <c r="K22">
        <f t="shared" si="0"/>
        <v>2.0611536224385579E-9</v>
      </c>
      <c r="L22">
        <f t="shared" si="1"/>
        <v>0.99999999793884642</v>
      </c>
      <c r="M22">
        <v>20</v>
      </c>
      <c r="AA22">
        <v>20</v>
      </c>
      <c r="AB22">
        <f>SUMPRODUCT(POWER((INDEX($J$3:$J$102,AA22+1):$J$102)-($J$3:INDEX($J$3:$J$102,100 - AA22)),2))/(2*(100 - AA22))</f>
        <v>0.88812559892168896</v>
      </c>
      <c r="AC22">
        <f>POWER(SUMPRODUCT(SQRT(ABS((INDEX($J$3:$J$102,AA22+1):$J$102)-($J$3:INDEX($J$3:$J$102,100-AA22)))))/(100-AA22),4)/(2*(0.457+0.494/(100-AA22)+0.045/POWER(100-AA22,2)))</f>
        <v>1.0241806462404941</v>
      </c>
      <c r="AD22">
        <f t="shared" si="3"/>
        <v>0.11187439901715746</v>
      </c>
      <c r="AE22">
        <f t="shared" si="2"/>
        <v>-2.4180648301647678E-2</v>
      </c>
    </row>
    <row r="23" spans="1:31" x14ac:dyDescent="0.3">
      <c r="A23">
        <v>22</v>
      </c>
      <c r="B23">
        <v>0.3928664682462113</v>
      </c>
      <c r="J23">
        <f>$H$2*B22+$I$2*J22</f>
        <v>-1.6394748702177264</v>
      </c>
      <c r="K23">
        <f t="shared" si="0"/>
        <v>7.5825604279119066E-10</v>
      </c>
      <c r="L23">
        <f t="shared" si="1"/>
        <v>0.99999999924174399</v>
      </c>
      <c r="M23">
        <v>21</v>
      </c>
      <c r="AA23">
        <v>21</v>
      </c>
      <c r="AB23">
        <f>SUMPRODUCT(POWER((INDEX($J$3:$J$102,AA23+1):$J$102)-($J$3:INDEX($J$3:$J$102,100 - AA23)),2))/(2*(100 - AA23))</f>
        <v>1.1455783938027202</v>
      </c>
      <c r="AC23">
        <f>POWER(SUMPRODUCT(SQRT(ABS((INDEX($J$3:$J$102,AA23+1):$J$102)-($J$3:INDEX($J$3:$J$102,100-AA23)))))/(100-AA23),4)/(2*(0.457+0.494/(100-AA23)+0.045/POWER(100-AA23,2)))</f>
        <v>1.0207986604251826</v>
      </c>
      <c r="AD23">
        <f t="shared" si="3"/>
        <v>-0.14557839456097621</v>
      </c>
      <c r="AE23">
        <f t="shared" si="2"/>
        <v>-2.0798661183438649E-2</v>
      </c>
    </row>
    <row r="24" spans="1:31" x14ac:dyDescent="0.3">
      <c r="A24">
        <v>23</v>
      </c>
      <c r="B24">
        <v>-0.62142817114363424</v>
      </c>
      <c r="J24">
        <f>$H$2*B23+$I$2*J23</f>
        <v>-0.23781298316126132</v>
      </c>
      <c r="K24">
        <f t="shared" si="0"/>
        <v>2.7894680928689246E-10</v>
      </c>
      <c r="L24">
        <f t="shared" si="1"/>
        <v>0.99999999972105325</v>
      </c>
      <c r="M24">
        <v>22</v>
      </c>
      <c r="AA24">
        <v>22</v>
      </c>
      <c r="AB24">
        <f>SUMPRODUCT(POWER((INDEX($J$3:$J$102,AA24+1):$J$102)-($J$3:INDEX($J$3:$J$102,100 - AA24)),2))/(2*(100 - AA24))</f>
        <v>1.2014969821124664</v>
      </c>
      <c r="AC24">
        <f>POWER(SUMPRODUCT(SQRT(ABS((INDEX($J$3:$J$102,AA24+1):$J$102)-($J$3:INDEX($J$3:$J$102,100-AA24)))))/(100-AA24),4)/(2*(0.457+0.494/(100-AA24)+0.045/POWER(100-AA24,2)))</f>
        <v>1.0782183385140753</v>
      </c>
      <c r="AD24">
        <f t="shared" si="3"/>
        <v>-0.20149698239141312</v>
      </c>
      <c r="AE24">
        <f t="shared" si="2"/>
        <v>-7.8218338793022091E-2</v>
      </c>
    </row>
    <row r="25" spans="1:31" x14ac:dyDescent="0.3">
      <c r="A25">
        <v>24</v>
      </c>
      <c r="B25">
        <v>-0.96792973636183888</v>
      </c>
      <c r="J25">
        <f>$H$2*B24+$I$2*J24</f>
        <v>-0.66533609276147387</v>
      </c>
      <c r="K25">
        <f t="shared" si="0"/>
        <v>1.026187963170189E-10</v>
      </c>
      <c r="L25">
        <f t="shared" si="1"/>
        <v>0.9999999998973812</v>
      </c>
      <c r="M25">
        <v>23</v>
      </c>
      <c r="AA25">
        <v>23</v>
      </c>
      <c r="AB25">
        <f>SUMPRODUCT(POWER((INDEX($J$3:$J$102,AA25+1):$J$102)-($J$3:INDEX($J$3:$J$102,100 - AA25)),2))/(2*(100 - AA25))</f>
        <v>1.18976869578498</v>
      </c>
      <c r="AC25">
        <f>POWER(SUMPRODUCT(SQRT(ABS((INDEX($J$3:$J$102,AA25+1):$J$102)-($J$3:INDEX($J$3:$J$102,100-AA25)))))/(100-AA25),4)/(2*(0.457+0.494/(100-AA25)+0.045/POWER(100-AA25,2)))</f>
        <v>1.2421854763295193</v>
      </c>
      <c r="AD25">
        <f t="shared" si="3"/>
        <v>-0.18976869588759882</v>
      </c>
      <c r="AE25">
        <f t="shared" si="2"/>
        <v>-0.24218547643213806</v>
      </c>
    </row>
    <row r="26" spans="1:31" x14ac:dyDescent="0.3">
      <c r="A26">
        <v>25</v>
      </c>
      <c r="B26">
        <v>1.7848742572823539</v>
      </c>
      <c r="J26">
        <f>$H$2*B25+$I$2*J25</f>
        <v>-1.144815676892655</v>
      </c>
      <c r="K26">
        <f t="shared" si="0"/>
        <v>3.7751345442790977E-11</v>
      </c>
      <c r="L26">
        <f t="shared" si="1"/>
        <v>0.99999999996224864</v>
      </c>
      <c r="M26">
        <v>24</v>
      </c>
      <c r="AA26">
        <v>24</v>
      </c>
      <c r="AB26">
        <f>SUMPRODUCT(POWER((INDEX($J$3:$J$102,AA26+1):$J$102)-($J$3:INDEX($J$3:$J$102,100 - AA26)),2))/(2*(100 - AA26))</f>
        <v>1.2417767139606544</v>
      </c>
      <c r="AC26">
        <f>POWER(SUMPRODUCT(SQRT(ABS((INDEX($J$3:$J$102,AA26+1):$J$102)-($J$3:INDEX($J$3:$J$102,100-AA26)))))/(100-AA26),4)/(2*(0.457+0.494/(100-AA26)+0.045/POWER(100-AA26,2)))</f>
        <v>0.99922728268929939</v>
      </c>
      <c r="AD26">
        <f t="shared" si="3"/>
        <v>-0.24177671399840572</v>
      </c>
      <c r="AE26">
        <f t="shared" si="2"/>
        <v>7.7271727294925263E-4</v>
      </c>
    </row>
    <row r="27" spans="1:31" x14ac:dyDescent="0.3">
      <c r="A27">
        <v>26</v>
      </c>
      <c r="B27">
        <v>-0.19137587514705956</v>
      </c>
      <c r="J27">
        <f>$H$2*B26+$I$2*J26</f>
        <v>1.2385531123525571</v>
      </c>
      <c r="K27">
        <f t="shared" si="0"/>
        <v>1.3887943864964021E-11</v>
      </c>
      <c r="L27">
        <f t="shared" si="1"/>
        <v>0.99999999998611211</v>
      </c>
      <c r="M27">
        <v>25</v>
      </c>
      <c r="AA27">
        <v>25</v>
      </c>
      <c r="AB27">
        <f>SUMPRODUCT(POWER((INDEX($J$3:$J$102,AA27+1):$J$102)-($J$3:INDEX($J$3:$J$102,100 - AA27)),2))/(2*(100 - AA27))</f>
        <v>1.214801220673543</v>
      </c>
      <c r="AC27">
        <f>POWER(SUMPRODUCT(SQRT(ABS((INDEX($J$3:$J$102,AA27+1):$J$102)-($J$3:INDEX($J$3:$J$102,100-AA27)))))/(100-AA27),4)/(2*(0.457+0.494/(100-AA27)+0.045/POWER(100-AA27,2)))</f>
        <v>1.0175416417743173</v>
      </c>
      <c r="AD27">
        <f t="shared" si="3"/>
        <v>-0.2148012206874309</v>
      </c>
      <c r="AE27">
        <f t="shared" si="2"/>
        <v>-1.7541641788205165E-2</v>
      </c>
    </row>
    <row r="28" spans="1:31" x14ac:dyDescent="0.3">
      <c r="A28">
        <v>27</v>
      </c>
      <c r="B28">
        <v>2.3113534552976489</v>
      </c>
      <c r="J28">
        <f>$H$2*B27+$I$2*J27</f>
        <v>0.27768287294556832</v>
      </c>
      <c r="K28">
        <f t="shared" si="0"/>
        <v>5.1090890280633251E-12</v>
      </c>
      <c r="L28">
        <f t="shared" si="1"/>
        <v>0.99999999999489086</v>
      </c>
      <c r="M28">
        <v>26</v>
      </c>
      <c r="AA28">
        <v>26</v>
      </c>
      <c r="AB28">
        <f>SUMPRODUCT(POWER((INDEX($J$3:$J$102,AA28+1):$J$102)-($J$3:INDEX($J$3:$J$102,100 - AA28)),2))/(2*(100 - AA28))</f>
        <v>1.2842968201177389</v>
      </c>
      <c r="AC28">
        <f>POWER(SUMPRODUCT(SQRT(ABS((INDEX($J$3:$J$102,AA28+1):$J$102)-($J$3:INDEX($J$3:$J$102,100-AA28)))))/(100-AA28),4)/(2*(0.457+0.494/(100-AA28)+0.045/POWER(100-AA28,2)))</f>
        <v>1.2879159443895349</v>
      </c>
      <c r="AD28">
        <f t="shared" si="3"/>
        <v>-0.28429682012284807</v>
      </c>
      <c r="AE28">
        <f t="shared" si="2"/>
        <v>-0.28791594439464407</v>
      </c>
    </row>
    <row r="29" spans="1:31" x14ac:dyDescent="0.3">
      <c r="A29">
        <v>28</v>
      </c>
      <c r="B29">
        <v>-0.13385033525992185</v>
      </c>
      <c r="J29">
        <f>$H$2*B28+$I$2*J28</f>
        <v>2.2514201358544588</v>
      </c>
      <c r="K29">
        <f t="shared" si="0"/>
        <v>1.8795288165390832E-12</v>
      </c>
      <c r="L29">
        <f t="shared" si="1"/>
        <v>0.9999999999981205</v>
      </c>
      <c r="M29">
        <v>27</v>
      </c>
      <c r="AA29">
        <v>27</v>
      </c>
      <c r="AB29">
        <f>SUMPRODUCT(POWER((INDEX($J$3:$J$102,AA29+1):$J$102)-($J$3:INDEX($J$3:$J$102,100 - AA29)),2))/(2*(100 - AA29))</f>
        <v>1.2821367798874921</v>
      </c>
      <c r="AC29">
        <f>POWER(SUMPRODUCT(SQRT(ABS((INDEX($J$3:$J$102,AA29+1):$J$102)-($J$3:INDEX($J$3:$J$102,100-AA29)))))/(100-AA29),4)/(2*(0.457+0.494/(100-AA29)+0.045/POWER(100-AA29,2)))</f>
        <v>1.278625416111367</v>
      </c>
      <c r="AD29">
        <f t="shared" si="3"/>
        <v>-0.28213677988937158</v>
      </c>
      <c r="AE29">
        <f t="shared" si="2"/>
        <v>-0.27862541611324654</v>
      </c>
    </row>
    <row r="30" spans="1:31" x14ac:dyDescent="0.3">
      <c r="A30">
        <v>29</v>
      </c>
      <c r="B30">
        <v>-1.2265900295460597</v>
      </c>
      <c r="J30">
        <f>$H$2*B29+$I$2*J29</f>
        <v>0.7037873023608967</v>
      </c>
      <c r="K30">
        <f t="shared" si="0"/>
        <v>6.914400106940203E-13</v>
      </c>
      <c r="L30">
        <f t="shared" si="1"/>
        <v>0.99999999999930855</v>
      </c>
      <c r="M30">
        <v>28</v>
      </c>
      <c r="AA30">
        <v>28</v>
      </c>
      <c r="AB30">
        <f>SUMPRODUCT(POWER((INDEX($J$3:$J$102,AA30+1):$J$102)-($J$3:INDEX($J$3:$J$102,100 - AA30)),2))/(2*(100 - AA30))</f>
        <v>1.4920470014448506</v>
      </c>
      <c r="AC30">
        <f>POWER(SUMPRODUCT(SQRT(ABS((INDEX($J$3:$J$102,AA30+1):$J$102)-($J$3:INDEX($J$3:$J$102,100-AA30)))))/(100-AA30),4)/(2*(0.457+0.494/(100-AA30)+0.045/POWER(100-AA30,2)))</f>
        <v>1.226563318849152</v>
      </c>
      <c r="AD30">
        <f t="shared" si="3"/>
        <v>-0.49204700144554203</v>
      </c>
      <c r="AE30">
        <f t="shared" si="2"/>
        <v>-0.22656331884984349</v>
      </c>
    </row>
    <row r="31" spans="1:31" x14ac:dyDescent="0.3">
      <c r="A31">
        <v>30</v>
      </c>
      <c r="B31">
        <v>-1.8948867364088073</v>
      </c>
      <c r="J31">
        <f>$H$2*B30+$I$2*J30</f>
        <v>-0.88166467824955252</v>
      </c>
      <c r="K31">
        <f t="shared" si="0"/>
        <v>2.5436656473769228E-13</v>
      </c>
      <c r="L31">
        <f t="shared" si="1"/>
        <v>0.99999999999974565</v>
      </c>
      <c r="M31">
        <v>29</v>
      </c>
      <c r="AA31">
        <v>29</v>
      </c>
      <c r="AB31">
        <f>SUMPRODUCT(POWER((INDEX($J$3:$J$102,AA31+1):$J$102)-($J$3:INDEX($J$3:$J$102,100 - AA31)),2))/(2*(100 - AA31))</f>
        <v>1.6329674751450283</v>
      </c>
      <c r="AC31">
        <f>POWER(SUMPRODUCT(SQRT(ABS((INDEX($J$3:$J$102,AA31+1):$J$102)-($J$3:INDEX($J$3:$J$102,100-AA31)))))/(100-AA31),4)/(2*(0.457+0.494/(100-AA31)+0.045/POWER(100-AA31,2)))</f>
        <v>1.6368328119765736</v>
      </c>
      <c r="AD31">
        <f t="shared" si="3"/>
        <v>-0.63296747514528262</v>
      </c>
      <c r="AE31">
        <f t="shared" si="2"/>
        <v>-0.63683281197682795</v>
      </c>
    </row>
    <row r="32" spans="1:31" x14ac:dyDescent="0.3">
      <c r="A32">
        <v>31</v>
      </c>
      <c r="B32">
        <v>-2.5114422896876931</v>
      </c>
      <c r="J32">
        <f>$H$2*B31+$I$2*J31</f>
        <v>-2.08635126140965</v>
      </c>
      <c r="K32">
        <f t="shared" si="0"/>
        <v>9.3576229688401748E-14</v>
      </c>
      <c r="L32">
        <f t="shared" si="1"/>
        <v>0.99999999999990641</v>
      </c>
      <c r="M32">
        <v>30</v>
      </c>
      <c r="AA32">
        <v>30</v>
      </c>
      <c r="AB32">
        <f>SUMPRODUCT(POWER((INDEX($J$3:$J$102,AA32+1):$J$102)-($J$3:INDEX($J$3:$J$102,100 - AA32)),2))/(2*(100 - AA32))</f>
        <v>1.6187522946816388</v>
      </c>
      <c r="AC32">
        <f>POWER(SUMPRODUCT(SQRT(ABS((INDEX($J$3:$J$102,AA32+1):$J$102)-($J$3:INDEX($J$3:$J$102,100-AA32)))))/(100-AA32),4)/(2*(0.457+0.494/(100-AA32)+0.045/POWER(100-AA32,2)))</f>
        <v>1.3771738911615525</v>
      </c>
      <c r="AD32">
        <f t="shared" si="3"/>
        <v>-0.61875229468173243</v>
      </c>
      <c r="AE32">
        <f t="shared" si="2"/>
        <v>-0.37717389116164612</v>
      </c>
    </row>
    <row r="33" spans="1:31" x14ac:dyDescent="0.3">
      <c r="A33">
        <v>32</v>
      </c>
      <c r="B33">
        <v>2.3743632482364774</v>
      </c>
      <c r="J33">
        <f>$H$2*B32+$I$2*J32</f>
        <v>-3.1028493556182664</v>
      </c>
      <c r="K33">
        <f t="shared" si="0"/>
        <v>3.4424771084699768E-14</v>
      </c>
      <c r="L33">
        <f t="shared" si="1"/>
        <v>0.99999999999996558</v>
      </c>
      <c r="M33">
        <v>31</v>
      </c>
      <c r="AA33">
        <v>31</v>
      </c>
      <c r="AB33">
        <f>SUMPRODUCT(POWER((INDEX($J$3:$J$102,AA33+1):$J$102)-($J$3:INDEX($J$3:$J$102,100 - AA33)),2))/(2*(100 - AA33))</f>
        <v>1.3935801215485093</v>
      </c>
      <c r="AC33">
        <f>POWER(SUMPRODUCT(SQRT(ABS((INDEX($J$3:$J$102,AA33+1):$J$102)-($J$3:INDEX($J$3:$J$102,100-AA33)))))/(100-AA33),4)/(2*(0.457+0.494/(100-AA33)+0.045/POWER(100-AA33,2)))</f>
        <v>1.3281075060910263</v>
      </c>
      <c r="AD33">
        <f t="shared" si="3"/>
        <v>-0.39358012154854372</v>
      </c>
      <c r="AE33">
        <f t="shared" si="2"/>
        <v>-0.32810750609106076</v>
      </c>
    </row>
    <row r="34" spans="1:31" x14ac:dyDescent="0.3">
      <c r="A34">
        <v>33</v>
      </c>
      <c r="B34">
        <v>-0.17247657524421811</v>
      </c>
      <c r="J34">
        <f>$H$2*B33+$I$2*J33</f>
        <v>1.0663829651296275</v>
      </c>
      <c r="K34">
        <f t="shared" si="0"/>
        <v>1.2664165549094176E-14</v>
      </c>
      <c r="L34">
        <f t="shared" si="1"/>
        <v>0.99999999999998734</v>
      </c>
      <c r="M34">
        <v>32</v>
      </c>
      <c r="AA34">
        <v>32</v>
      </c>
      <c r="AB34">
        <f>SUMPRODUCT(POWER((INDEX($J$3:$J$102,AA34+1):$J$102)-($J$3:INDEX($J$3:$J$102,100 - AA34)),2))/(2*(100 - AA34))</f>
        <v>1.1805469102314239</v>
      </c>
      <c r="AC34">
        <f>POWER(SUMPRODUCT(SQRT(ABS((INDEX($J$3:$J$102,AA34+1):$J$102)-($J$3:INDEX($J$3:$J$102,100-AA34)))))/(100-AA34),4)/(2*(0.457+0.494/(100-AA34)+0.045/POWER(100-AA34,2)))</f>
        <v>1.423267350253776</v>
      </c>
      <c r="AD34">
        <f t="shared" si="3"/>
        <v>-0.18054691023143654</v>
      </c>
      <c r="AE34">
        <f t="shared" si="2"/>
        <v>-0.4232673502537887</v>
      </c>
    </row>
    <row r="35" spans="1:31" x14ac:dyDescent="0.3">
      <c r="A35">
        <v>34</v>
      </c>
      <c r="B35">
        <v>2.3642496671527624</v>
      </c>
      <c r="J35">
        <f>$H$2*B34+$I$2*J34</f>
        <v>0.2319189734531088</v>
      </c>
      <c r="K35">
        <f t="shared" si="0"/>
        <v>4.6588861451033977E-15</v>
      </c>
      <c r="L35">
        <f t="shared" si="1"/>
        <v>0.99999999999999534</v>
      </c>
      <c r="M35">
        <v>33</v>
      </c>
      <c r="AA35">
        <v>33</v>
      </c>
      <c r="AB35">
        <f>SUMPRODUCT(POWER((INDEX($J$3:$J$102,AA35+1):$J$102)-($J$3:INDEX($J$3:$J$102,100 - AA35)),2))/(2*(100 - AA35))</f>
        <v>1.1549007791819257</v>
      </c>
      <c r="AC35">
        <f>POWER(SUMPRODUCT(SQRT(ABS((INDEX($J$3:$J$102,AA35+1):$J$102)-($J$3:INDEX($J$3:$J$102,100-AA35)))))/(100-AA35),4)/(2*(0.457+0.494/(100-AA35)+0.045/POWER(100-AA35,2)))</f>
        <v>1.1949756792080368</v>
      </c>
      <c r="AD35">
        <f t="shared" si="3"/>
        <v>-0.15490077918193035</v>
      </c>
      <c r="AE35">
        <f t="shared" si="2"/>
        <v>-0.19497567920804149</v>
      </c>
    </row>
    <row r="36" spans="1:31" x14ac:dyDescent="0.3">
      <c r="A36">
        <v>35</v>
      </c>
      <c r="B36">
        <v>1.8511354937800206</v>
      </c>
      <c r="J36">
        <f>$H$2*B35+$I$2*J35</f>
        <v>2.2837713234750243</v>
      </c>
      <c r="K36">
        <f t="shared" si="0"/>
        <v>1.713908431542013E-15</v>
      </c>
      <c r="L36">
        <f t="shared" si="1"/>
        <v>0.99999999999999833</v>
      </c>
      <c r="M36">
        <v>34</v>
      </c>
      <c r="AA36">
        <v>34</v>
      </c>
      <c r="AB36">
        <f>SUMPRODUCT(POWER((INDEX($J$3:$J$102,AA36+1):$J$102)-($J$3:INDEX($J$3:$J$102,100 - AA36)),2))/(2*(100 - AA36))</f>
        <v>1.0948485199159677</v>
      </c>
      <c r="AC36">
        <f>POWER(SUMPRODUCT(SQRT(ABS((INDEX($J$3:$J$102,AA36+1):$J$102)-($J$3:INDEX($J$3:$J$102,100-AA36)))))/(100-AA36),4)/(2*(0.457+0.494/(100-AA36)+0.045/POWER(100-AA36,2)))</f>
        <v>0.84978530992842094</v>
      </c>
      <c r="AD36">
        <f t="shared" si="3"/>
        <v>-9.484851991596932E-2</v>
      </c>
      <c r="AE36">
        <f t="shared" si="2"/>
        <v>0.15021469007157739</v>
      </c>
    </row>
    <row r="37" spans="1:31" x14ac:dyDescent="0.3">
      <c r="A37">
        <v>36</v>
      </c>
      <c r="B37">
        <v>0.47397520575032104</v>
      </c>
      <c r="J37">
        <f>$H$2*B36+$I$2*J36</f>
        <v>2.5614743496227308</v>
      </c>
      <c r="K37">
        <f t="shared" si="0"/>
        <v>6.3051167601469892E-16</v>
      </c>
      <c r="L37">
        <f t="shared" si="1"/>
        <v>0.99999999999999933</v>
      </c>
      <c r="M37">
        <v>35</v>
      </c>
      <c r="AA37">
        <v>35</v>
      </c>
      <c r="AB37">
        <f>SUMPRODUCT(POWER((INDEX($J$3:$J$102,AA37+1):$J$102)-($J$3:INDEX($J$3:$J$102,100 - AA37)),2))/(2*(100 - AA37))</f>
        <v>1.1816409867855437</v>
      </c>
      <c r="AC37">
        <f>POWER(SUMPRODUCT(SQRT(ABS((INDEX($J$3:$J$102,AA37+1):$J$102)-($J$3:INDEX($J$3:$J$102,100-AA37)))))/(100-AA37),4)/(2*(0.457+0.494/(100-AA37)+0.045/POWER(100-AA37,2)))</f>
        <v>1.3507851120338719</v>
      </c>
      <c r="AD37">
        <f t="shared" si="3"/>
        <v>-0.18164098678554441</v>
      </c>
      <c r="AE37">
        <f t="shared" si="2"/>
        <v>-0.35078511203387253</v>
      </c>
    </row>
    <row r="38" spans="1:31" x14ac:dyDescent="0.3">
      <c r="A38">
        <v>37</v>
      </c>
      <c r="B38">
        <v>-0.60959337133681402</v>
      </c>
      <c r="J38">
        <f>$H$2*B37+$I$2*J37</f>
        <v>1.383050733443848</v>
      </c>
      <c r="K38">
        <f t="shared" si="0"/>
        <v>2.3195228302435691E-16</v>
      </c>
      <c r="L38">
        <f t="shared" si="1"/>
        <v>0.99999999999999978</v>
      </c>
      <c r="M38">
        <v>36</v>
      </c>
      <c r="AA38">
        <v>36</v>
      </c>
      <c r="AB38">
        <f>SUMPRODUCT(POWER((INDEX($J$3:$J$102,AA38+1):$J$102)-($J$3:INDEX($J$3:$J$102,100 - AA38)),2))/(2*(100 - AA38))</f>
        <v>1.1173867203325383</v>
      </c>
      <c r="AC38">
        <f>POWER(SUMPRODUCT(SQRT(ABS((INDEX($J$3:$J$102,AA38+1):$J$102)-($J$3:INDEX($J$3:$J$102,100-AA38)))))/(100-AA38),4)/(2*(0.457+0.494/(100-AA38)+0.045/POWER(100-AA38,2)))</f>
        <v>1.145459047201558</v>
      </c>
      <c r="AD38">
        <f t="shared" si="3"/>
        <v>-0.1173867203325385</v>
      </c>
      <c r="AE38">
        <f t="shared" si="2"/>
        <v>-0.14545904720155822</v>
      </c>
    </row>
    <row r="39" spans="1:31" x14ac:dyDescent="0.3">
      <c r="A39">
        <v>38</v>
      </c>
      <c r="B39">
        <v>0.86589579950668849</v>
      </c>
      <c r="J39">
        <f>$H$2*B38+$I$2*J38</f>
        <v>-5.8048787822344905E-2</v>
      </c>
      <c r="K39">
        <f t="shared" si="0"/>
        <v>8.5330476257440658E-17</v>
      </c>
      <c r="L39">
        <f t="shared" si="1"/>
        <v>0.99999999999999989</v>
      </c>
      <c r="M39">
        <v>37</v>
      </c>
      <c r="AA39">
        <v>37</v>
      </c>
      <c r="AB39">
        <f>SUMPRODUCT(POWER((INDEX($J$3:$J$102,AA39+1):$J$102)-($J$3:INDEX($J$3:$J$102,100 - AA39)),2))/(2*(100 - AA39))</f>
        <v>1.2187654392438427</v>
      </c>
      <c r="AC39">
        <f>POWER(SUMPRODUCT(SQRT(ABS((INDEX($J$3:$J$102,AA39+1):$J$102)-($J$3:INDEX($J$3:$J$102,100-AA39)))))/(100-AA39),4)/(2*(0.457+0.494/(100-AA39)+0.045/POWER(100-AA39,2)))</f>
        <v>1.3144872881674263</v>
      </c>
      <c r="AD39">
        <f t="shared" si="3"/>
        <v>-0.21876543924384284</v>
      </c>
      <c r="AE39">
        <f t="shared" si="2"/>
        <v>-0.31448728816742644</v>
      </c>
    </row>
    <row r="40" spans="1:31" x14ac:dyDescent="0.3">
      <c r="A40">
        <v>39</v>
      </c>
      <c r="B40">
        <v>-0.52230461733415723</v>
      </c>
      <c r="J40">
        <f>$H$2*B39+$I$2*J39</f>
        <v>0.78381859779621632</v>
      </c>
      <c r="K40">
        <f t="shared" si="0"/>
        <v>3.1391327920480296E-17</v>
      </c>
      <c r="L40">
        <f t="shared" si="1"/>
        <v>1</v>
      </c>
      <c r="M40">
        <v>38</v>
      </c>
      <c r="AA40">
        <v>38</v>
      </c>
      <c r="AB40">
        <f>SUMPRODUCT(POWER((INDEX($J$3:$J$102,AA40+1):$J$102)-($J$3:INDEX($J$3:$J$102,100 - AA40)),2))/(2*(100 - AA40))</f>
        <v>0.86071839359776581</v>
      </c>
      <c r="AC40">
        <f>POWER(SUMPRODUCT(SQRT(ABS((INDEX($J$3:$J$102,AA40+1):$J$102)-($J$3:INDEX($J$3:$J$102,100-AA40)))))/(100-AA40),4)/(2*(0.457+0.494/(100-AA40)+0.045/POWER(100-AA40,2)))</f>
        <v>0.79862998669360208</v>
      </c>
      <c r="AD40">
        <f t="shared" si="3"/>
        <v>0.13928160640223419</v>
      </c>
      <c r="AE40">
        <f t="shared" si="2"/>
        <v>0.20137001330639792</v>
      </c>
    </row>
    <row r="41" spans="1:31" x14ac:dyDescent="0.3">
      <c r="A41">
        <v>40</v>
      </c>
      <c r="B41">
        <v>2.4956170818768442</v>
      </c>
      <c r="J41">
        <f>$H$2*B40+$I$2*J40</f>
        <v>-0.19732647225490968</v>
      </c>
      <c r="K41">
        <f t="shared" si="0"/>
        <v>1.1548224173015786E-17</v>
      </c>
      <c r="L41">
        <f t="shared" si="1"/>
        <v>1</v>
      </c>
      <c r="M41">
        <v>39</v>
      </c>
      <c r="AA41">
        <v>39</v>
      </c>
      <c r="AB41">
        <f>SUMPRODUCT(POWER((INDEX($J$3:$J$102,AA41+1):$J$102)-($J$3:INDEX($J$3:$J$102,100 - AA41)),2))/(2*(100 - AA41))</f>
        <v>0.97712858801215707</v>
      </c>
      <c r="AC41">
        <f>POWER(SUMPRODUCT(SQRT(ABS((INDEX($J$3:$J$102,AA41+1):$J$102)-($J$3:INDEX($J$3:$J$102,100-AA41)))))/(100-AA41),4)/(2*(0.457+0.494/(100-AA41)+0.045/POWER(100-AA41,2)))</f>
        <v>0.89674264050566843</v>
      </c>
      <c r="AD41">
        <f t="shared" si="3"/>
        <v>2.2871411987842927E-2</v>
      </c>
      <c r="AE41">
        <f t="shared" si="2"/>
        <v>0.10325735949433157</v>
      </c>
    </row>
    <row r="42" spans="1:31" x14ac:dyDescent="0.3">
      <c r="A42">
        <v>41</v>
      </c>
      <c r="B42">
        <v>-0.11126644494652282</v>
      </c>
      <c r="J42">
        <f>$H$2*B41+$I$2*J41</f>
        <v>2.2480158258453975</v>
      </c>
      <c r="K42">
        <f t="shared" si="0"/>
        <v>4.2483542552915889E-18</v>
      </c>
      <c r="L42">
        <f t="shared" si="1"/>
        <v>1</v>
      </c>
      <c r="M42">
        <v>40</v>
      </c>
      <c r="AA42">
        <v>40</v>
      </c>
      <c r="AB42">
        <f>SUMPRODUCT(POWER((INDEX($J$3:$J$102,AA42+1):$J$102)-($J$3:INDEX($J$3:$J$102,100 - AA42)),2))/(2*(100 - AA42))</f>
        <v>0.90504344681208515</v>
      </c>
      <c r="AC42">
        <f>POWER(SUMPRODUCT(SQRT(ABS((INDEX($J$3:$J$102,AA42+1):$J$102)-($J$3:INDEX($J$3:$J$102,100-AA42)))))/(100-AA42),4)/(2*(0.457+0.494/(100-AA42)+0.045/POWER(100-AA42,2)))</f>
        <v>0.70484523150195366</v>
      </c>
      <c r="AD42">
        <f t="shared" si="3"/>
        <v>9.4956553187914849E-2</v>
      </c>
      <c r="AE42">
        <f t="shared" si="2"/>
        <v>0.29515476849804634</v>
      </c>
    </row>
    <row r="43" spans="1:31" x14ac:dyDescent="0.3">
      <c r="A43">
        <v>42</v>
      </c>
      <c r="B43">
        <v>0.67273731474415399</v>
      </c>
      <c r="J43">
        <f>$H$2*B42+$I$2*J42</f>
        <v>0.72353508771433295</v>
      </c>
      <c r="K43">
        <f t="shared" si="0"/>
        <v>1.5628821893349888E-18</v>
      </c>
      <c r="L43">
        <f t="shared" si="1"/>
        <v>1</v>
      </c>
      <c r="M43">
        <v>41</v>
      </c>
      <c r="AA43">
        <v>41</v>
      </c>
      <c r="AB43">
        <f>SUMPRODUCT(POWER((INDEX($J$3:$J$102,AA43+1):$J$102)-($J$3:INDEX($J$3:$J$102,100 - AA43)),2))/(2*(100 - AA43))</f>
        <v>1.0493619701339862</v>
      </c>
      <c r="AC43">
        <f>POWER(SUMPRODUCT(SQRT(ABS((INDEX($J$3:$J$102,AA43+1):$J$102)-($J$3:INDEX($J$3:$J$102,100-AA43)))))/(100-AA43),4)/(2*(0.457+0.494/(100-AA43)+0.045/POWER(100-AA43,2)))</f>
        <v>1.0963178778040226</v>
      </c>
      <c r="AD43">
        <f t="shared" si="3"/>
        <v>-4.9361970133986244E-2</v>
      </c>
      <c r="AE43">
        <f t="shared" si="2"/>
        <v>-9.6317877804022567E-2</v>
      </c>
    </row>
    <row r="44" spans="1:31" x14ac:dyDescent="0.3">
      <c r="A44">
        <v>43</v>
      </c>
      <c r="B44">
        <v>-0.19628600966825616</v>
      </c>
      <c r="J44">
        <f>$H$2*B43+$I$2*J43</f>
        <v>0.89173428183599879</v>
      </c>
      <c r="K44">
        <f t="shared" si="0"/>
        <v>5.7495222642935599E-19</v>
      </c>
      <c r="L44">
        <f t="shared" si="1"/>
        <v>1</v>
      </c>
      <c r="M44">
        <v>42</v>
      </c>
      <c r="AA44">
        <v>42</v>
      </c>
      <c r="AB44">
        <f>SUMPRODUCT(POWER((INDEX($J$3:$J$102,AA44+1):$J$102)-($J$3:INDEX($J$3:$J$102,100 - AA44)),2))/(2*(100 - AA44))</f>
        <v>1.1376267032013931</v>
      </c>
      <c r="AC44">
        <f>POWER(SUMPRODUCT(SQRT(ABS((INDEX($J$3:$J$102,AA44+1):$J$102)-($J$3:INDEX($J$3:$J$102,100-AA44)))))/(100-AA44),4)/(2*(0.457+0.494/(100-AA44)+0.045/POWER(100-AA44,2)))</f>
        <v>0.96655003611303769</v>
      </c>
      <c r="AD44">
        <f t="shared" si="3"/>
        <v>-0.13762670320139314</v>
      </c>
      <c r="AE44">
        <f t="shared" si="2"/>
        <v>3.3449963886962308E-2</v>
      </c>
    </row>
    <row r="45" spans="1:31" x14ac:dyDescent="0.3">
      <c r="A45">
        <v>44</v>
      </c>
      <c r="B45">
        <v>-9.5192262961063534E-2</v>
      </c>
      <c r="J45">
        <f>$H$2*B44+$I$2*J44</f>
        <v>0.1455295514391004</v>
      </c>
      <c r="K45">
        <f t="shared" si="0"/>
        <v>2.1151310375910805E-19</v>
      </c>
      <c r="L45">
        <f t="shared" si="1"/>
        <v>1</v>
      </c>
      <c r="M45">
        <v>43</v>
      </c>
      <c r="AA45">
        <v>43</v>
      </c>
      <c r="AB45">
        <f>SUMPRODUCT(POWER((INDEX($J$3:$J$102,AA45+1):$J$102)-($J$3:INDEX($J$3:$J$102,100 - AA45)),2))/(2*(100 - AA45))</f>
        <v>1.0619213951398392</v>
      </c>
      <c r="AC45">
        <f>POWER(SUMPRODUCT(SQRT(ABS((INDEX($J$3:$J$102,AA45+1):$J$102)-($J$3:INDEX($J$3:$J$102,100-AA45)))))/(100-AA45),4)/(2*(0.457+0.494/(100-AA45)+0.045/POWER(100-AA45,2)))</f>
        <v>0.92118143327953783</v>
      </c>
      <c r="AD45">
        <f t="shared" si="3"/>
        <v>-6.1921395139839186E-2</v>
      </c>
      <c r="AE45">
        <f t="shared" si="2"/>
        <v>7.8818566720462169E-2</v>
      </c>
    </row>
    <row r="46" spans="1:31" x14ac:dyDescent="0.3">
      <c r="A46">
        <v>45</v>
      </c>
      <c r="B46">
        <v>1.7787442629924044E-2</v>
      </c>
      <c r="J46">
        <f>$H$2*B45+$I$2*J45</f>
        <v>-3.4979432202280863E-2</v>
      </c>
      <c r="K46">
        <f t="shared" si="0"/>
        <v>7.7811322411337966E-20</v>
      </c>
      <c r="L46">
        <f t="shared" si="1"/>
        <v>1</v>
      </c>
      <c r="M46">
        <v>44</v>
      </c>
      <c r="AA46">
        <v>44</v>
      </c>
      <c r="AB46">
        <f>SUMPRODUCT(POWER((INDEX($J$3:$J$102,AA46+1):$J$102)-($J$3:INDEX($J$3:$J$102,100 - AA46)),2))/(2*(100 - AA46))</f>
        <v>1.0671498602112364</v>
      </c>
      <c r="AC46">
        <f>POWER(SUMPRODUCT(SQRT(ABS((INDEX($J$3:$J$102,AA46+1):$J$102)-($J$3:INDEX($J$3:$J$102,100-AA46)))))/(100-AA46),4)/(2*(0.457+0.494/(100-AA46)+0.045/POWER(100-AA46,2)))</f>
        <v>0.72946866045901915</v>
      </c>
      <c r="AD46">
        <f t="shared" si="3"/>
        <v>-6.7149860211236367E-2</v>
      </c>
      <c r="AE46">
        <f t="shared" si="2"/>
        <v>0.27053133954098085</v>
      </c>
    </row>
    <row r="47" spans="1:31" x14ac:dyDescent="0.3">
      <c r="A47">
        <v>46</v>
      </c>
      <c r="B47">
        <v>-0.35838638723362237</v>
      </c>
      <c r="J47">
        <f>$H$2*B46+$I$2*J46</f>
        <v>3.6718574749026681E-3</v>
      </c>
      <c r="K47">
        <f t="shared" si="0"/>
        <v>2.8625185805493937E-20</v>
      </c>
      <c r="L47">
        <f t="shared" si="1"/>
        <v>1</v>
      </c>
      <c r="M47">
        <v>45</v>
      </c>
      <c r="AA47">
        <v>45</v>
      </c>
      <c r="AB47">
        <f>SUMPRODUCT(POWER((INDEX($J$3:$J$102,AA47+1):$J$102)-($J$3:INDEX($J$3:$J$102,100 - AA47)),2))/(2*(100 - AA47))</f>
        <v>1.1626850938044631</v>
      </c>
      <c r="AC47">
        <f>POWER(SUMPRODUCT(SQRT(ABS((INDEX($J$3:$J$102,AA47+1):$J$102)-($J$3:INDEX($J$3:$J$102,100-AA47)))))/(100-AA47),4)/(2*(0.457+0.494/(100-AA47)+0.045/POWER(100-AA47,2)))</f>
        <v>1.1483041382761285</v>
      </c>
      <c r="AD47">
        <f t="shared" si="3"/>
        <v>-0.16268509380446305</v>
      </c>
      <c r="AE47">
        <f t="shared" si="2"/>
        <v>-0.14830413827612854</v>
      </c>
    </row>
    <row r="48" spans="1:31" x14ac:dyDescent="0.3">
      <c r="A48">
        <v>47</v>
      </c>
      <c r="B48">
        <v>1.2352370504231658</v>
      </c>
      <c r="J48">
        <f>$H$2*B47+$I$2*J47</f>
        <v>-0.33190320159296127</v>
      </c>
      <c r="K48">
        <f t="shared" si="0"/>
        <v>1.0530617357553812E-20</v>
      </c>
      <c r="L48">
        <f t="shared" si="1"/>
        <v>1</v>
      </c>
      <c r="M48">
        <v>46</v>
      </c>
      <c r="AA48">
        <v>46</v>
      </c>
      <c r="AB48">
        <f>SUMPRODUCT(POWER((INDEX($J$3:$J$102,AA48+1):$J$102)-($J$3:INDEX($J$3:$J$102,100 - AA48)),2))/(2*(100 - AA48))</f>
        <v>1.3256646256926412</v>
      </c>
      <c r="AC48">
        <f>POWER(SUMPRODUCT(SQRT(ABS((INDEX($J$3:$J$102,AA48+1):$J$102)-($J$3:INDEX($J$3:$J$102,100-AA48)))))/(100-AA48),4)/(2*(0.457+0.494/(100-AA48)+0.045/POWER(100-AA48,2)))</f>
        <v>1.5147664060261938</v>
      </c>
      <c r="AD48">
        <f t="shared" si="3"/>
        <v>-0.32566462569264121</v>
      </c>
      <c r="AE48">
        <f t="shared" si="2"/>
        <v>-0.51476640602619383</v>
      </c>
    </row>
    <row r="49" spans="1:31" x14ac:dyDescent="0.3">
      <c r="A49">
        <v>48</v>
      </c>
      <c r="B49">
        <v>-0.34999743547814433</v>
      </c>
      <c r="J49">
        <f>$H$2*B48+$I$2*J48</f>
        <v>1.0265138289452163</v>
      </c>
      <c r="K49">
        <f t="shared" si="0"/>
        <v>3.8739976286871868E-21</v>
      </c>
      <c r="L49">
        <f t="shared" si="1"/>
        <v>1</v>
      </c>
      <c r="M49">
        <v>47</v>
      </c>
      <c r="AA49">
        <v>47</v>
      </c>
      <c r="AB49">
        <f>SUMPRODUCT(POWER((INDEX($J$3:$J$102,AA49+1):$J$102)-($J$3:INDEX($J$3:$J$102,100 - AA49)),2))/(2*(100 - AA49))</f>
        <v>1.252400172927852</v>
      </c>
      <c r="AC49">
        <f>POWER(SUMPRODUCT(SQRT(ABS((INDEX($J$3:$J$102,AA49+1):$J$102)-($J$3:INDEX($J$3:$J$102,100-AA49)))))/(100-AA49),4)/(2*(0.457+0.494/(100-AA49)+0.045/POWER(100-AA49,2)))</f>
        <v>1.2694902135297055</v>
      </c>
      <c r="AD49">
        <f t="shared" si="3"/>
        <v>-0.252400172927852</v>
      </c>
      <c r="AE49">
        <f t="shared" si="2"/>
        <v>-0.26949021352970548</v>
      </c>
    </row>
    <row r="50" spans="1:31" x14ac:dyDescent="0.3">
      <c r="A50">
        <v>49</v>
      </c>
      <c r="B50">
        <v>-0.71487647801404819</v>
      </c>
      <c r="J50">
        <f>$H$2*B49+$I$2*J49</f>
        <v>5.2179995166756921E-2</v>
      </c>
      <c r="K50">
        <f t="shared" si="0"/>
        <v>1.4251640827409352E-21</v>
      </c>
      <c r="L50">
        <f t="shared" si="1"/>
        <v>1</v>
      </c>
      <c r="M50">
        <v>48</v>
      </c>
      <c r="AA50">
        <v>48</v>
      </c>
      <c r="AB50">
        <f>SUMPRODUCT(POWER((INDEX($J$3:$J$102,AA50+1):$J$102)-($J$3:INDEX($J$3:$J$102,100 - AA50)),2))/(2*(100 - AA50))</f>
        <v>1.5232702285156337</v>
      </c>
      <c r="AC50">
        <f>POWER(SUMPRODUCT(SQRT(ABS((INDEX($J$3:$J$102,AA50+1):$J$102)-($J$3:INDEX($J$3:$J$102,100-AA50)))))/(100-AA50),4)/(2*(0.457+0.494/(100-AA50)+0.045/POWER(100-AA50,2)))</f>
        <v>1.5489787695896324</v>
      </c>
      <c r="AD50">
        <f t="shared" si="3"/>
        <v>-0.52327022851563365</v>
      </c>
      <c r="AE50">
        <f t="shared" si="2"/>
        <v>-0.54897876958963243</v>
      </c>
    </row>
    <row r="51" spans="1:31" x14ac:dyDescent="0.3">
      <c r="A51">
        <v>50</v>
      </c>
      <c r="B51">
        <v>0.78876382758608088</v>
      </c>
      <c r="J51">
        <f>$H$2*B50+$I$2*J50</f>
        <v>-0.64554874166495302</v>
      </c>
      <c r="K51">
        <f t="shared" si="0"/>
        <v>5.2428856633634639E-22</v>
      </c>
      <c r="L51">
        <f t="shared" si="1"/>
        <v>1</v>
      </c>
      <c r="M51">
        <v>49</v>
      </c>
      <c r="AA51">
        <v>49</v>
      </c>
      <c r="AB51">
        <f>SUMPRODUCT(POWER((INDEX($J$3:$J$102,AA51+1):$J$102)-($J$3:INDEX($J$3:$J$102,100 - AA51)),2))/(2*(100 - AA51))</f>
        <v>1.4169135166913458</v>
      </c>
      <c r="AC51">
        <f>POWER(SUMPRODUCT(SQRT(ABS((INDEX($J$3:$J$102,AA51+1):$J$102)-($J$3:INDEX($J$3:$J$102,100-AA51)))))/(100-AA51),4)/(2*(0.457+0.494/(100-AA51)+0.045/POWER(100-AA51,2)))</f>
        <v>1.0556200929107171</v>
      </c>
      <c r="AD51">
        <f t="shared" si="3"/>
        <v>-0.4169135166913458</v>
      </c>
      <c r="AE51">
        <f t="shared" si="2"/>
        <v>-5.5620092910717123E-2</v>
      </c>
    </row>
    <row r="52" spans="1:31" x14ac:dyDescent="0.3">
      <c r="A52">
        <v>51</v>
      </c>
      <c r="B52">
        <v>-2.0082370610907674</v>
      </c>
      <c r="J52">
        <f>$H$2*B51+$I$2*J51</f>
        <v>0.49596646677980893</v>
      </c>
      <c r="K52">
        <f t="shared" si="0"/>
        <v>1.9287498479639178E-22</v>
      </c>
      <c r="L52">
        <f t="shared" si="1"/>
        <v>1</v>
      </c>
      <c r="M52">
        <v>50</v>
      </c>
      <c r="AA52">
        <v>50</v>
      </c>
      <c r="AB52">
        <f>SUMPRODUCT(POWER((INDEX($J$3:$J$102,AA52+1):$J$102)-($J$3:INDEX($J$3:$J$102,100 - AA52)),2))/(2*(100 - AA52))</f>
        <v>1.2651307669503087</v>
      </c>
      <c r="AC52">
        <f>POWER(SUMPRODUCT(SQRT(ABS((INDEX($J$3:$J$102,AA52+1):$J$102)-($J$3:INDEX($J$3:$J$102,100-AA52)))))/(100-AA52),4)/(2*(0.457+0.494/(100-AA52)+0.045/POWER(100-AA52,2)))</f>
        <v>1.4108616205913054</v>
      </c>
      <c r="AD52">
        <f t="shared" si="3"/>
        <v>-0.26513076695030868</v>
      </c>
      <c r="AE52">
        <f t="shared" si="2"/>
        <v>-0.41086162059130538</v>
      </c>
    </row>
    <row r="53" spans="1:31" x14ac:dyDescent="0.3">
      <c r="A53">
        <v>52</v>
      </c>
      <c r="B53">
        <v>3.2971729524433613</v>
      </c>
      <c r="J53">
        <f>$H$2*B52+$I$2*J52</f>
        <v>-1.6849505482109222</v>
      </c>
      <c r="K53">
        <f t="shared" si="0"/>
        <v>7.0954741622847037E-23</v>
      </c>
      <c r="L53">
        <f t="shared" si="1"/>
        <v>1</v>
      </c>
      <c r="M53">
        <v>51</v>
      </c>
      <c r="AA53">
        <v>51</v>
      </c>
      <c r="AB53">
        <f>SUMPRODUCT(POWER((INDEX($J$3:$J$102,AA53+1):$J$102)-($J$3:INDEX($J$3:$J$102,100 - AA53)),2))/(2*(100 - AA53))</f>
        <v>1.1849115058443473</v>
      </c>
      <c r="AC53">
        <f>POWER(SUMPRODUCT(SQRT(ABS((INDEX($J$3:$J$102,AA53+1):$J$102)-($J$3:INDEX($J$3:$J$102,100-AA53)))))/(100-AA53),4)/(2*(0.457+0.494/(100-AA53)+0.045/POWER(100-AA53,2)))</f>
        <v>1.2203710291032699</v>
      </c>
      <c r="AD53">
        <f t="shared" si="3"/>
        <v>-0.18491150584434735</v>
      </c>
      <c r="AE53">
        <f t="shared" si="2"/>
        <v>-0.22037102910326989</v>
      </c>
    </row>
    <row r="54" spans="1:31" x14ac:dyDescent="0.3">
      <c r="A54">
        <v>53</v>
      </c>
      <c r="B54">
        <v>2.6816451281774789E-2</v>
      </c>
      <c r="J54">
        <f>$H$2*B53+$I$2*J53</f>
        <v>2.4460950709367761</v>
      </c>
      <c r="K54">
        <f t="shared" si="0"/>
        <v>2.6102790696677047E-23</v>
      </c>
      <c r="L54">
        <f t="shared" si="1"/>
        <v>1</v>
      </c>
      <c r="M54">
        <v>52</v>
      </c>
      <c r="AA54">
        <v>52</v>
      </c>
      <c r="AB54">
        <f>SUMPRODUCT(POWER((INDEX($J$3:$J$102,AA54+1):$J$102)-($J$3:INDEX($J$3:$J$102,100 - AA54)),2))/(2*(100 - AA54))</f>
        <v>0.91891804799996013</v>
      </c>
      <c r="AC54">
        <f>POWER(SUMPRODUCT(SQRT(ABS((INDEX($J$3:$J$102,AA54+1):$J$102)-($J$3:INDEX($J$3:$J$102,100-AA54)))))/(100-AA54),4)/(2*(0.457+0.494/(100-AA54)+0.045/POWER(100-AA54,2)))</f>
        <v>0.82866027459071412</v>
      </c>
      <c r="AD54">
        <f t="shared" si="3"/>
        <v>8.108195200003987E-2</v>
      </c>
      <c r="AE54">
        <f t="shared" si="2"/>
        <v>0.17133972540928588</v>
      </c>
    </row>
    <row r="55" spans="1:31" x14ac:dyDescent="0.3">
      <c r="A55">
        <v>54</v>
      </c>
      <c r="B55">
        <v>0.29295733838807791</v>
      </c>
      <c r="J55">
        <f>$H$2*B54+$I$2*J54</f>
        <v>0.92480399502618527</v>
      </c>
      <c r="K55">
        <f t="shared" si="0"/>
        <v>9.6026800545086756E-24</v>
      </c>
      <c r="L55">
        <f t="shared" si="1"/>
        <v>1</v>
      </c>
      <c r="M55">
        <v>53</v>
      </c>
      <c r="AA55">
        <v>53</v>
      </c>
      <c r="AB55">
        <f>SUMPRODUCT(POWER((INDEX($J$3:$J$102,AA55+1):$J$102)-($J$3:INDEX($J$3:$J$102,100 - AA55)),2))/(2*(100 - AA55))</f>
        <v>1.0984103610969429</v>
      </c>
      <c r="AC55">
        <f>POWER(SUMPRODUCT(SQRT(ABS((INDEX($J$3:$J$102,AA55+1):$J$102)-($J$3:INDEX($J$3:$J$102,100-AA55)))))/(100-AA55),4)/(2*(0.457+0.494/(100-AA55)+0.045/POWER(100-AA55,2)))</f>
        <v>1.1635939157552191</v>
      </c>
      <c r="AD55">
        <f t="shared" si="3"/>
        <v>-9.84103610969429E-2</v>
      </c>
      <c r="AE55">
        <f t="shared" si="2"/>
        <v>-0.16359391575521909</v>
      </c>
    </row>
    <row r="56" spans="1:31" x14ac:dyDescent="0.3">
      <c r="A56">
        <v>55</v>
      </c>
      <c r="B56">
        <v>2.2682070266455412</v>
      </c>
      <c r="J56">
        <f>$H$2*B55+$I$2*J55</f>
        <v>0.61262964102560147</v>
      </c>
      <c r="K56">
        <f t="shared" si="0"/>
        <v>3.5326285722008071E-24</v>
      </c>
      <c r="L56">
        <f t="shared" si="1"/>
        <v>1</v>
      </c>
      <c r="M56">
        <v>54</v>
      </c>
      <c r="AA56">
        <v>54</v>
      </c>
      <c r="AB56">
        <f>SUMPRODUCT(POWER((INDEX($J$3:$J$102,AA56+1):$J$102)-($J$3:INDEX($J$3:$J$102,100 - AA56)),2))/(2*(100 - AA56))</f>
        <v>0.94922162433532808</v>
      </c>
      <c r="AC56">
        <f>POWER(SUMPRODUCT(SQRT(ABS((INDEX($J$3:$J$102,AA56+1):$J$102)-($J$3:INDEX($J$3:$J$102,100-AA56)))))/(100-AA56),4)/(2*(0.457+0.494/(100-AA56)+0.045/POWER(100-AA56,2)))</f>
        <v>1.0019322040155543</v>
      </c>
      <c r="AD56">
        <f t="shared" si="3"/>
        <v>5.0778375664671915E-2</v>
      </c>
      <c r="AE56">
        <f t="shared" si="2"/>
        <v>-1.932204015554273E-3</v>
      </c>
    </row>
    <row r="57" spans="1:31" x14ac:dyDescent="0.3">
      <c r="A57">
        <v>56</v>
      </c>
      <c r="B57">
        <v>1.4420038496609777E-2</v>
      </c>
      <c r="J57">
        <f>$H$2*B56+$I$2*J56</f>
        <v>2.334519445309029</v>
      </c>
      <c r="K57">
        <f t="shared" si="0"/>
        <v>1.2995814250075031E-24</v>
      </c>
      <c r="L57">
        <f t="shared" si="1"/>
        <v>1</v>
      </c>
      <c r="M57">
        <v>55</v>
      </c>
      <c r="AA57">
        <v>55</v>
      </c>
      <c r="AB57">
        <f>SUMPRODUCT(POWER((INDEX($J$3:$J$102,AA57+1):$J$102)-($J$3:INDEX($J$3:$J$102,100 - AA57)),2))/(2*(100 - AA57))</f>
        <v>1.0985967789074713</v>
      </c>
      <c r="AC57">
        <f>POWER(SUMPRODUCT(SQRT(ABS((INDEX($J$3:$J$102,AA57+1):$J$102)-($J$3:INDEX($J$3:$J$102,100-AA57)))))/(100-AA57),4)/(2*(0.457+0.494/(100-AA57)+0.045/POWER(100-AA57,2)))</f>
        <v>1.1368253612876946</v>
      </c>
      <c r="AD57">
        <f t="shared" si="3"/>
        <v>-9.8596778907471316E-2</v>
      </c>
      <c r="AE57">
        <f t="shared" si="2"/>
        <v>-0.13682536128769462</v>
      </c>
    </row>
    <row r="58" spans="1:31" x14ac:dyDescent="0.3">
      <c r="A58">
        <v>57</v>
      </c>
      <c r="B58">
        <v>-0.11865950000355951</v>
      </c>
      <c r="J58">
        <f>$H$2*B57+$I$2*J57</f>
        <v>0.87223052053949246</v>
      </c>
      <c r="K58">
        <f t="shared" si="0"/>
        <v>4.7808928838854688E-25</v>
      </c>
      <c r="L58">
        <f t="shared" si="1"/>
        <v>1</v>
      </c>
      <c r="M58">
        <v>56</v>
      </c>
      <c r="AA58">
        <v>56</v>
      </c>
      <c r="AB58">
        <f>SUMPRODUCT(POWER((INDEX($J$3:$J$102,AA58+1):$J$102)-($J$3:INDEX($J$3:$J$102,100 - AA58)),2))/(2*(100 - AA58))</f>
        <v>1.118176735192757</v>
      </c>
      <c r="AC58">
        <f>POWER(SUMPRODUCT(SQRT(ABS((INDEX($J$3:$J$102,AA58+1):$J$102)-($J$3:INDEX($J$3:$J$102,100-AA58)))))/(100-AA58),4)/(2*(0.457+0.494/(100-AA58)+0.045/POWER(100-AA58,2)))</f>
        <v>1.0249994169205783</v>
      </c>
      <c r="AD58">
        <f t="shared" si="3"/>
        <v>-0.11817673519275695</v>
      </c>
      <c r="AE58">
        <f t="shared" si="2"/>
        <v>-2.4999416920578277E-2</v>
      </c>
    </row>
    <row r="59" spans="1:31" x14ac:dyDescent="0.3">
      <c r="A59">
        <v>58</v>
      </c>
      <c r="B59">
        <v>-0.29271859602886252</v>
      </c>
      <c r="J59">
        <f>$H$2*B58+$I$2*J58</f>
        <v>0.21053735248166228</v>
      </c>
      <c r="K59">
        <f t="shared" si="0"/>
        <v>1.7587922024243116E-25</v>
      </c>
      <c r="L59">
        <f t="shared" si="1"/>
        <v>1</v>
      </c>
      <c r="M59">
        <v>57</v>
      </c>
      <c r="AA59">
        <v>57</v>
      </c>
      <c r="AB59">
        <f>SUMPRODUCT(POWER((INDEX($J$3:$J$102,AA59+1):$J$102)-($J$3:INDEX($J$3:$J$102,100 - AA59)),2))/(2*(100 - AA59))</f>
        <v>1.2039937715269666</v>
      </c>
      <c r="AC59">
        <f>POWER(SUMPRODUCT(SQRT(ABS((INDEX($J$3:$J$102,AA59+1):$J$102)-($J$3:INDEX($J$3:$J$102,100-AA59)))))/(100-AA59),4)/(2*(0.457+0.494/(100-AA59)+0.045/POWER(100-AA59,2)))</f>
        <v>1.2187985146976739</v>
      </c>
      <c r="AD59">
        <f t="shared" si="3"/>
        <v>-0.20399377152696663</v>
      </c>
      <c r="AE59">
        <f t="shared" si="2"/>
        <v>-0.21879851469767386</v>
      </c>
    </row>
    <row r="60" spans="1:31" x14ac:dyDescent="0.3">
      <c r="A60">
        <v>59</v>
      </c>
      <c r="B60">
        <v>1.7089178072637878</v>
      </c>
      <c r="J60">
        <f>$H$2*B59+$I$2*J59</f>
        <v>-0.19473890037360631</v>
      </c>
      <c r="K60">
        <f t="shared" si="0"/>
        <v>6.4702349256454599E-26</v>
      </c>
      <c r="L60">
        <f t="shared" si="1"/>
        <v>1</v>
      </c>
      <c r="M60">
        <v>58</v>
      </c>
      <c r="AA60">
        <v>58</v>
      </c>
      <c r="AB60">
        <f>SUMPRODUCT(POWER((INDEX($J$3:$J$102,AA60+1):$J$102)-($J$3:INDEX($J$3:$J$102,100 - AA60)),2))/(2*(100 - AA60))</f>
        <v>1.0705205222931133</v>
      </c>
      <c r="AC60">
        <f>POWER(SUMPRODUCT(SQRT(ABS((INDEX($J$3:$J$102,AA60+1):$J$102)-($J$3:INDEX($J$3:$J$102,100-AA60)))))/(100-AA60),4)/(2*(0.457+0.494/(100-AA60)+0.045/POWER(100-AA60,2)))</f>
        <v>1.0148329664324409</v>
      </c>
      <c r="AD60">
        <f t="shared" si="3"/>
        <v>-7.0520522293113341E-2</v>
      </c>
      <c r="AE60">
        <f t="shared" si="2"/>
        <v>-1.4832966432440919E-2</v>
      </c>
    </row>
    <row r="61" spans="1:31" x14ac:dyDescent="0.3">
      <c r="A61">
        <v>60</v>
      </c>
      <c r="B61">
        <v>0.19683284335769713</v>
      </c>
      <c r="J61">
        <f>$H$2*B60+$I$2*J60</f>
        <v>1.5174369363193478</v>
      </c>
      <c r="K61">
        <f t="shared" si="0"/>
        <v>2.3802664086944007E-26</v>
      </c>
      <c r="L61">
        <f t="shared" si="1"/>
        <v>1</v>
      </c>
      <c r="M61">
        <v>59</v>
      </c>
      <c r="AA61">
        <v>59</v>
      </c>
      <c r="AB61">
        <f>SUMPRODUCT(POWER((INDEX($J$3:$J$102,AA61+1):$J$102)-($J$3:INDEX($J$3:$J$102,100 - AA61)),2))/(2*(100 - AA61))</f>
        <v>0.95708002115829094</v>
      </c>
      <c r="AC61">
        <f>POWER(SUMPRODUCT(SQRT(ABS((INDEX($J$3:$J$102,AA61+1):$J$102)-($J$3:INDEX($J$3:$J$102,100-AA61)))))/(100-AA61),4)/(2*(0.457+0.494/(100-AA61)+0.045/POWER(100-AA61,2)))</f>
        <v>0.86374670386480212</v>
      </c>
      <c r="AD61">
        <f t="shared" si="3"/>
        <v>4.2919978841709061E-2</v>
      </c>
      <c r="AE61">
        <f t="shared" si="2"/>
        <v>0.13625329613519788</v>
      </c>
    </row>
    <row r="62" spans="1:31" x14ac:dyDescent="0.3">
      <c r="A62">
        <v>61</v>
      </c>
      <c r="B62">
        <v>1.2165855878265575</v>
      </c>
      <c r="J62">
        <f>$H$2*B61+$I$2*J61</f>
        <v>0.74126349613621345</v>
      </c>
      <c r="K62">
        <f t="shared" si="0"/>
        <v>8.75651076269652E-27</v>
      </c>
      <c r="L62">
        <f t="shared" si="1"/>
        <v>1</v>
      </c>
      <c r="M62">
        <v>60</v>
      </c>
      <c r="AA62">
        <v>60</v>
      </c>
      <c r="AB62">
        <f>SUMPRODUCT(POWER((INDEX($J$3:$J$102,AA62+1):$J$102)-($J$3:INDEX($J$3:$J$102,100 - AA62)),2))/(2*(100 - AA62))</f>
        <v>0.99268198509690309</v>
      </c>
      <c r="AC62">
        <f>POWER(SUMPRODUCT(SQRT(ABS((INDEX($J$3:$J$102,AA62+1):$J$102)-($J$3:INDEX($J$3:$J$102,100-AA62)))))/(100-AA62),4)/(2*(0.457+0.494/(100-AA62)+0.045/POWER(100-AA62,2)))</f>
        <v>1.2270368462733829</v>
      </c>
      <c r="AD62">
        <f t="shared" si="3"/>
        <v>7.3180149030969144E-3</v>
      </c>
      <c r="AE62">
        <f t="shared" si="2"/>
        <v>-0.22703684627338294</v>
      </c>
    </row>
    <row r="63" spans="1:31" x14ac:dyDescent="0.3">
      <c r="A63">
        <v>62</v>
      </c>
      <c r="B63">
        <v>-0.29927150535513647</v>
      </c>
      <c r="J63">
        <f>$H$2*B62+$I$2*J62</f>
        <v>1.4039662932774566</v>
      </c>
      <c r="K63">
        <f t="shared" si="0"/>
        <v>3.2213402859925159E-27</v>
      </c>
      <c r="L63">
        <f t="shared" si="1"/>
        <v>1</v>
      </c>
      <c r="M63">
        <v>61</v>
      </c>
      <c r="AA63">
        <v>61</v>
      </c>
      <c r="AB63">
        <f>SUMPRODUCT(POWER((INDEX($J$3:$J$102,AA63+1):$J$102)-($J$3:INDEX($J$3:$J$102,100 - AA63)),2))/(2*(100 - AA63))</f>
        <v>1.1017630751804839</v>
      </c>
      <c r="AC63">
        <f>POWER(SUMPRODUCT(SQRT(ABS((INDEX($J$3:$J$102,AA63+1):$J$102)-($J$3:INDEX($J$3:$J$102,100-AA63)))))/(100-AA63),4)/(2*(0.457+0.494/(100-AA63)+0.045/POWER(100-AA63,2)))</f>
        <v>1.0344455191622348</v>
      </c>
      <c r="AD63">
        <f t="shared" si="3"/>
        <v>-0.10176307518048389</v>
      </c>
      <c r="AE63">
        <f t="shared" si="2"/>
        <v>-3.4445519162234817E-2</v>
      </c>
    </row>
    <row r="64" spans="1:31" x14ac:dyDescent="0.3">
      <c r="A64">
        <v>63</v>
      </c>
      <c r="B64">
        <v>-0.60123284129076637</v>
      </c>
      <c r="J64">
        <f>$H$2*B63+$I$2*J63</f>
        <v>0.23820569474632536</v>
      </c>
      <c r="K64">
        <f t="shared" si="0"/>
        <v>1.185064864233981E-27</v>
      </c>
      <c r="L64">
        <f t="shared" si="1"/>
        <v>1</v>
      </c>
      <c r="M64">
        <v>62</v>
      </c>
      <c r="AA64">
        <v>62</v>
      </c>
      <c r="AB64">
        <f>SUMPRODUCT(POWER((INDEX($J$3:$J$102,AA64+1):$J$102)-($J$3:INDEX($J$3:$J$102,100 - AA64)),2))/(2*(100 - AA64))</f>
        <v>1.0687858923113369</v>
      </c>
      <c r="AC64">
        <f>POWER(SUMPRODUCT(SQRT(ABS((INDEX($J$3:$J$102,AA64+1):$J$102)-($J$3:INDEX($J$3:$J$102,100-AA64)))))/(100-AA64),4)/(2*(0.457+0.494/(100-AA64)+0.045/POWER(100-AA64,2)))</f>
        <v>1.0574862968183254</v>
      </c>
      <c r="AD64">
        <f t="shared" si="3"/>
        <v>-6.8785892311336916E-2</v>
      </c>
      <c r="AE64">
        <f t="shared" si="2"/>
        <v>-5.74862968183254E-2</v>
      </c>
    </row>
    <row r="65" spans="1:31" x14ac:dyDescent="0.3">
      <c r="A65">
        <v>64</v>
      </c>
      <c r="B65">
        <v>-1.8422997527522966</v>
      </c>
      <c r="J65">
        <f>$H$2*B64+$I$2*J64</f>
        <v>-0.47143950559204784</v>
      </c>
      <c r="K65">
        <f t="shared" si="0"/>
        <v>4.3596100000630809E-28</v>
      </c>
      <c r="L65">
        <f t="shared" si="1"/>
        <v>1</v>
      </c>
      <c r="M65">
        <v>63</v>
      </c>
      <c r="AA65">
        <v>63</v>
      </c>
      <c r="AB65">
        <f>SUMPRODUCT(POWER((INDEX($J$3:$J$102,AA65+1):$J$102)-($J$3:INDEX($J$3:$J$102,100 - AA65)),2))/(2*(100 - AA65))</f>
        <v>1.0906080156419125</v>
      </c>
      <c r="AC65">
        <f>POWER(SUMPRODUCT(SQRT(ABS((INDEX($J$3:$J$102,AA65+1):$J$102)-($J$3:INDEX($J$3:$J$102,100-AA65)))))/(100-AA65),4)/(2*(0.457+0.494/(100-AA65)+0.045/POWER(100-AA65,2)))</f>
        <v>1.4018175525561798</v>
      </c>
      <c r="AD65">
        <f t="shared" si="3"/>
        <v>-9.0608015641912454E-2</v>
      </c>
      <c r="AE65">
        <f t="shared" si="2"/>
        <v>-0.40181755255617979</v>
      </c>
    </row>
    <row r="66" spans="1:31" x14ac:dyDescent="0.3">
      <c r="A66">
        <v>65</v>
      </c>
      <c r="B66">
        <v>-0.56039084483927581</v>
      </c>
      <c r="J66">
        <f>$H$2*B65+$I$2*J65</f>
        <v>-1.8865386118520679</v>
      </c>
      <c r="K66">
        <f t="shared" si="0"/>
        <v>1.6038108905486379E-28</v>
      </c>
      <c r="L66">
        <f t="shared" si="1"/>
        <v>1</v>
      </c>
      <c r="M66">
        <v>64</v>
      </c>
      <c r="AA66">
        <v>64</v>
      </c>
      <c r="AB66">
        <f>SUMPRODUCT(POWER((INDEX($J$3:$J$102,AA66+1):$J$102)-($J$3:INDEX($J$3:$J$102,100 - AA66)),2))/(2*(100 - AA66))</f>
        <v>1.1519194756646518</v>
      </c>
      <c r="AC66">
        <f>POWER(SUMPRODUCT(SQRT(ABS((INDEX($J$3:$J$102,AA66+1):$J$102)-($J$3:INDEX($J$3:$J$102,100-AA66)))))/(100-AA66),4)/(2*(0.457+0.494/(100-AA66)+0.045/POWER(100-AA66,2)))</f>
        <v>1.1085726614156235</v>
      </c>
      <c r="AD66">
        <f t="shared" si="3"/>
        <v>-0.1519194756646518</v>
      </c>
      <c r="AE66">
        <f t="shared" si="2"/>
        <v>-0.10857266141562349</v>
      </c>
    </row>
    <row r="67" spans="1:31" x14ac:dyDescent="0.3">
      <c r="A67">
        <v>66</v>
      </c>
      <c r="B67">
        <v>1.5047453416627832</v>
      </c>
      <c r="J67">
        <f>$H$2*B66+$I$2*J66</f>
        <v>-1.2151113637512285</v>
      </c>
      <c r="K67">
        <f t="shared" ref="K67:K101" si="4">EXP(-(A67-1))</f>
        <v>5.9000905415970609E-29</v>
      </c>
      <c r="L67">
        <f t="shared" ref="L67:L101" si="5">1-K67</f>
        <v>1</v>
      </c>
      <c r="M67">
        <v>65</v>
      </c>
      <c r="AA67">
        <v>65</v>
      </c>
      <c r="AB67">
        <f>SUMPRODUCT(POWER((INDEX($J$3:$J$102,AA67+1):$J$102)-($J$3:INDEX($J$3:$J$102,100 - AA67)),2))/(2*(100 - AA67))</f>
        <v>0.99080490462410875</v>
      </c>
      <c r="AC67">
        <f>POWER(SUMPRODUCT(SQRT(ABS((INDEX($J$3:$J$102,AA67+1):$J$102)-($J$3:INDEX($J$3:$J$102,100-AA67)))))/(100-AA67),4)/(2*(0.457+0.494/(100-AA67)+0.045/POWER(100-AA67,2)))</f>
        <v>1.1831011516740833</v>
      </c>
      <c r="AD67">
        <f t="shared" ref="AD67:AD101" si="6">L67-AB67</f>
        <v>9.195095375891249E-3</v>
      </c>
      <c r="AE67">
        <f t="shared" ref="AE67:AE101" si="7">L67-AC67</f>
        <v>-0.18310115167408325</v>
      </c>
    </row>
    <row r="68" spans="1:31" x14ac:dyDescent="0.3">
      <c r="A68">
        <v>67</v>
      </c>
      <c r="B68">
        <v>-0.68516328610712662</v>
      </c>
      <c r="J68">
        <f>$H$2*B67+$I$2*J67</f>
        <v>0.95220832052751359</v>
      </c>
      <c r="K68">
        <f t="shared" si="4"/>
        <v>2.1705220113036395E-29</v>
      </c>
      <c r="L68">
        <f t="shared" si="5"/>
        <v>1</v>
      </c>
      <c r="M68">
        <v>66</v>
      </c>
      <c r="AA68">
        <v>66</v>
      </c>
      <c r="AB68">
        <f>SUMPRODUCT(POWER((INDEX($J$3:$J$102,AA68+1):$J$102)-($J$3:INDEX($J$3:$J$102,100 - AA68)),2))/(2*(100 - AA68))</f>
        <v>1.3073438636397565</v>
      </c>
      <c r="AC68">
        <f>POWER(SUMPRODUCT(SQRT(ABS((INDEX($J$3:$J$102,AA68+1):$J$102)-($J$3:INDEX($J$3:$J$102,100-AA68)))))/(100-AA68),4)/(2*(0.457+0.494/(100-AA68)+0.045/POWER(100-AA68,2)))</f>
        <v>1.1071145285405732</v>
      </c>
      <c r="AD68">
        <f t="shared" si="6"/>
        <v>-0.30734386363975652</v>
      </c>
      <c r="AE68">
        <f t="shared" si="7"/>
        <v>-0.10711452854057324</v>
      </c>
    </row>
    <row r="69" spans="1:31" x14ac:dyDescent="0.3">
      <c r="A69">
        <v>68</v>
      </c>
      <c r="B69">
        <v>0.25973577066906728</v>
      </c>
      <c r="J69">
        <f>$H$2*B68+$I$2*J68</f>
        <v>-0.28681731468571736</v>
      </c>
      <c r="K69">
        <f t="shared" si="4"/>
        <v>7.9849042456869792E-30</v>
      </c>
      <c r="L69">
        <f t="shared" si="5"/>
        <v>1</v>
      </c>
      <c r="M69">
        <v>67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>
        <v>67</v>
      </c>
      <c r="AB69">
        <f>SUMPRODUCT(POWER((INDEX($J$3:$J$102,AA69+1):$J$102)-($J$3:INDEX($J$3:$J$102,100 - AA69)),2))/(2*(100 - AA69))</f>
        <v>1.0183022112359039</v>
      </c>
      <c r="AC69">
        <f>POWER(SUMPRODUCT(SQRT(ABS((INDEX($J$3:$J$102,AA69+1):$J$102)-($J$3:INDEX($J$3:$J$102,100-AA69)))))/(100-AA69),4)/(2*(0.457+0.494/(100-AA69)+0.045/POWER(100-AA69,2)))</f>
        <v>1.1015225797125767</v>
      </c>
      <c r="AD69">
        <f t="shared" si="6"/>
        <v>-1.830221123590392E-2</v>
      </c>
      <c r="AE69">
        <f t="shared" si="7"/>
        <v>-0.10152257971257672</v>
      </c>
    </row>
    <row r="70" spans="1:31" x14ac:dyDescent="0.3">
      <c r="A70">
        <v>69</v>
      </c>
      <c r="B70">
        <v>-2.4609835236333311</v>
      </c>
      <c r="J70">
        <f>$H$2*B69+$I$2*J69</f>
        <v>0.13600721541205052</v>
      </c>
      <c r="K70">
        <f t="shared" si="4"/>
        <v>2.9374821117108028E-30</v>
      </c>
      <c r="L70">
        <f t="shared" si="5"/>
        <v>1</v>
      </c>
      <c r="M70">
        <v>68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>
        <v>68</v>
      </c>
      <c r="AB70">
        <f>SUMPRODUCT(POWER((INDEX($J$3:$J$102,AA70+1):$J$102)-($J$3:INDEX($J$3:$J$102,100 - AA70)),2))/(2*(100 - AA70))</f>
        <v>1.3814111806923923</v>
      </c>
      <c r="AC70">
        <f>POWER(SUMPRODUCT(SQRT(ABS((INDEX($J$3:$J$102,AA70+1):$J$102)-($J$3:INDEX($J$3:$J$102,100-AA70)))))/(100-AA70),4)/(2*(0.457+0.494/(100-AA70)+0.045/POWER(100-AA70,2)))</f>
        <v>1.4293755312339256</v>
      </c>
      <c r="AD70">
        <f t="shared" si="6"/>
        <v>-0.38141118069239233</v>
      </c>
      <c r="AE70">
        <f t="shared" si="7"/>
        <v>-0.42937553123392558</v>
      </c>
    </row>
    <row r="71" spans="1:31" x14ac:dyDescent="0.3">
      <c r="A71">
        <v>70</v>
      </c>
      <c r="B71">
        <v>0.8873530532582663</v>
      </c>
      <c r="J71">
        <f>$H$2*B70+$I$2*J70</f>
        <v>-2.2383690919364998</v>
      </c>
      <c r="K71">
        <f t="shared" si="4"/>
        <v>1.0806392777072785E-30</v>
      </c>
      <c r="L71">
        <f t="shared" si="5"/>
        <v>1</v>
      </c>
      <c r="M71">
        <v>69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>
        <v>69</v>
      </c>
      <c r="AB71">
        <f>SUMPRODUCT(POWER((INDEX($J$3:$J$102,AA71+1):$J$102)-($J$3:INDEX($J$3:$J$102,100 - AA71)),2))/(2*(100 - AA71))</f>
        <v>1.3400594758031792</v>
      </c>
      <c r="AC71">
        <f>POWER(SUMPRODUCT(SQRT(ABS((INDEX($J$3:$J$102,AA71+1):$J$102)-($J$3:INDEX($J$3:$J$102,100-AA71)))))/(100-AA71),4)/(2*(0.457+0.494/(100-AA71)+0.045/POWER(100-AA71,2)))</f>
        <v>1.0842056121050534</v>
      </c>
      <c r="AD71">
        <f t="shared" si="6"/>
        <v>-0.34005947580317919</v>
      </c>
      <c r="AE71">
        <f t="shared" si="7"/>
        <v>-8.4205612105053396E-2</v>
      </c>
    </row>
    <row r="72" spans="1:31" x14ac:dyDescent="0.3">
      <c r="A72">
        <v>71</v>
      </c>
      <c r="B72">
        <v>8.3595068645081483E-2</v>
      </c>
      <c r="J72">
        <f>$H$2*B71+$I$2*J71</f>
        <v>1.6761142837240506E-3</v>
      </c>
      <c r="K72">
        <f t="shared" si="4"/>
        <v>3.9754497359086468E-31</v>
      </c>
      <c r="L72">
        <f t="shared" si="5"/>
        <v>1</v>
      </c>
      <c r="M72">
        <v>70</v>
      </c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>
        <v>70</v>
      </c>
      <c r="AB72">
        <f>SUMPRODUCT(POWER((INDEX($J$3:$J$102,AA72+1):$J$102)-($J$3:INDEX($J$3:$J$102,100 - AA72)),2))/(2*(100 - AA72))</f>
        <v>1.0323737651984797</v>
      </c>
      <c r="AC72">
        <f>POWER(SUMPRODUCT(SQRT(ABS((INDEX($J$3:$J$102,AA72+1):$J$102)-($J$3:INDEX($J$3:$J$102,100-AA72)))))/(100-AA72),4)/(2*(0.457+0.494/(100-AA72)+0.045/POWER(100-AA72,2)))</f>
        <v>1.1208172620833305</v>
      </c>
      <c r="AD72">
        <f t="shared" si="6"/>
        <v>-3.2373765198479676E-2</v>
      </c>
      <c r="AE72">
        <f t="shared" si="7"/>
        <v>-0.12081726208333055</v>
      </c>
    </row>
    <row r="73" spans="1:31" x14ac:dyDescent="0.3">
      <c r="A73">
        <v>72</v>
      </c>
      <c r="B73">
        <v>1.1448628356447443</v>
      </c>
      <c r="J73">
        <f>$H$2*B72+$I$2*J72</f>
        <v>7.8349446634493947E-2</v>
      </c>
      <c r="K73">
        <f t="shared" si="4"/>
        <v>1.4624862272512309E-31</v>
      </c>
      <c r="L73">
        <f t="shared" si="5"/>
        <v>1</v>
      </c>
      <c r="M73">
        <v>71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>
        <v>71</v>
      </c>
      <c r="AB73">
        <f>SUMPRODUCT(POWER((INDEX($J$3:$J$102,AA73+1):$J$102)-($J$3:INDEX($J$3:$J$102,100 - AA73)),2))/(2*(100 - AA73))</f>
        <v>1.0371342117426265</v>
      </c>
      <c r="AC73">
        <f>POWER(SUMPRODUCT(SQRT(ABS((INDEX($J$3:$J$102,AA73+1):$J$102)-($J$3:INDEX($J$3:$J$102,100-AA73)))))/(100-AA73),4)/(2*(0.457+0.494/(100-AA73)+0.045/POWER(100-AA73,2)))</f>
        <v>1.0500426265278153</v>
      </c>
      <c r="AD73">
        <f t="shared" si="6"/>
        <v>-3.7134211742626544E-2</v>
      </c>
      <c r="AE73">
        <f t="shared" si="7"/>
        <v>-5.0042626527815326E-2</v>
      </c>
    </row>
    <row r="74" spans="1:31" x14ac:dyDescent="0.3">
      <c r="A74">
        <v>73</v>
      </c>
      <c r="B74">
        <v>-1.298019469686551</v>
      </c>
      <c r="J74">
        <f>$H$2*B73+$I$2*J73</f>
        <v>1.0934007569574358</v>
      </c>
      <c r="K74">
        <f t="shared" si="4"/>
        <v>5.3801861600211382E-32</v>
      </c>
      <c r="L74">
        <f t="shared" si="5"/>
        <v>1</v>
      </c>
      <c r="M74">
        <v>72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>
        <v>72</v>
      </c>
      <c r="AB74">
        <f>SUMPRODUCT(POWER((INDEX($J$3:$J$102,AA74+1):$J$102)-($J$3:INDEX($J$3:$J$102,100 - AA74)),2))/(2*(100 - AA74))</f>
        <v>0.65535431271384259</v>
      </c>
      <c r="AC74">
        <f>POWER(SUMPRODUCT(SQRT(ABS((INDEX($J$3:$J$102,AA74+1):$J$102)-($J$3:INDEX($J$3:$J$102,100-AA74)))))/(100-AA74),4)/(2*(0.457+0.494/(100-AA74)+0.045/POWER(100-AA74,2)))</f>
        <v>0.6010607023157416</v>
      </c>
      <c r="AD74">
        <f t="shared" si="6"/>
        <v>0.34464568728615741</v>
      </c>
      <c r="AE74">
        <f t="shared" si="7"/>
        <v>0.3989392976842584</v>
      </c>
    </row>
    <row r="75" spans="1:31" x14ac:dyDescent="0.3">
      <c r="A75">
        <v>74</v>
      </c>
      <c r="B75">
        <v>1.4936858860892244</v>
      </c>
      <c r="J75">
        <f>$H$2*B74+$I$2*J74</f>
        <v>-0.80475424145133445</v>
      </c>
      <c r="K75">
        <f t="shared" si="4"/>
        <v>1.9792598779469045E-32</v>
      </c>
      <c r="L75">
        <f t="shared" si="5"/>
        <v>1</v>
      </c>
      <c r="M75">
        <v>73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>
        <v>73</v>
      </c>
      <c r="AB75">
        <f>SUMPRODUCT(POWER((INDEX($J$3:$J$102,AA75+1):$J$102)-($J$3:INDEX($J$3:$J$102,100 - AA75)),2))/(2*(100 - AA75))</f>
        <v>0.68569869523673632</v>
      </c>
      <c r="AC75">
        <f>POWER(SUMPRODUCT(SQRT(ABS((INDEX($J$3:$J$102,AA75+1):$J$102)-($J$3:INDEX($J$3:$J$102,100-AA75)))))/(100-AA75),4)/(2*(0.457+0.494/(100-AA75)+0.045/POWER(100-AA75,2)))</f>
        <v>0.63157831783336082</v>
      </c>
      <c r="AD75">
        <f t="shared" si="6"/>
        <v>0.31430130476326368</v>
      </c>
      <c r="AE75">
        <f t="shared" si="7"/>
        <v>0.36842168216663918</v>
      </c>
    </row>
    <row r="76" spans="1:31" x14ac:dyDescent="0.3">
      <c r="A76">
        <v>75</v>
      </c>
      <c r="B76">
        <v>0.50172161536465865</v>
      </c>
      <c r="J76">
        <f>$H$2*B75+$I$2*J75</f>
        <v>1.0928863747525814</v>
      </c>
      <c r="K76">
        <f t="shared" si="4"/>
        <v>7.2812901783216435E-33</v>
      </c>
      <c r="L76">
        <f t="shared" si="5"/>
        <v>1</v>
      </c>
      <c r="M76">
        <v>74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>
        <v>74</v>
      </c>
      <c r="AB76">
        <f>SUMPRODUCT(POWER((INDEX($J$3:$J$102,AA76+1):$J$102)-($J$3:INDEX($J$3:$J$102,100 - AA76)),2))/(2*(100 - AA76))</f>
        <v>0.58075294343389994</v>
      </c>
      <c r="AC76">
        <f>POWER(SUMPRODUCT(SQRT(ABS((INDEX($J$3:$J$102,AA76+1):$J$102)-($J$3:INDEX($J$3:$J$102,100-AA76)))))/(100-AA76),4)/(2*(0.457+0.494/(100-AA76)+0.045/POWER(100-AA76,2)))</f>
        <v>0.54595190166503493</v>
      </c>
      <c r="AD76">
        <f t="shared" si="6"/>
        <v>0.41924705656610006</v>
      </c>
      <c r="AE76">
        <f t="shared" si="7"/>
        <v>0.45404809833496507</v>
      </c>
    </row>
    <row r="77" spans="1:31" x14ac:dyDescent="0.3">
      <c r="A77">
        <v>76</v>
      </c>
      <c r="B77">
        <v>0.75425305112730712</v>
      </c>
      <c r="J77">
        <f>$H$2*B76+$I$2*J76</f>
        <v>0.86858806082019635</v>
      </c>
      <c r="K77">
        <f t="shared" si="4"/>
        <v>2.6786369618080778E-33</v>
      </c>
      <c r="L77">
        <f t="shared" si="5"/>
        <v>1</v>
      </c>
      <c r="M77">
        <v>75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>
        <v>75</v>
      </c>
      <c r="AB77">
        <f>SUMPRODUCT(POWER((INDEX($J$3:$J$102,AA77+1):$J$102)-($J$3:INDEX($J$3:$J$102,100 - AA77)),2))/(2*(100 - AA77))</f>
        <v>0.38403692147518137</v>
      </c>
      <c r="AC77">
        <f>POWER(SUMPRODUCT(SQRT(ABS((INDEX($J$3:$J$102,AA77+1):$J$102)-($J$3:INDEX($J$3:$J$102,100-AA77)))))/(100-AA77),4)/(2*(0.457+0.494/(100-AA77)+0.045/POWER(100-AA77,2)))</f>
        <v>0.42002112366291311</v>
      </c>
      <c r="AD77">
        <f t="shared" si="6"/>
        <v>0.61596307852481869</v>
      </c>
      <c r="AE77">
        <f t="shared" si="7"/>
        <v>0.57997887633708689</v>
      </c>
    </row>
    <row r="78" spans="1:31" x14ac:dyDescent="0.3">
      <c r="A78">
        <v>77</v>
      </c>
      <c r="B78">
        <v>-7.8146058513084427E-2</v>
      </c>
      <c r="J78">
        <f>$H$2*B77+$I$2*J77</f>
        <v>1.0208956112131655</v>
      </c>
      <c r="K78">
        <f t="shared" si="4"/>
        <v>9.8541546861112575E-34</v>
      </c>
      <c r="L78">
        <f t="shared" si="5"/>
        <v>1</v>
      </c>
      <c r="M78">
        <v>76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>
        <v>76</v>
      </c>
      <c r="AB78">
        <f>SUMPRODUCT(POWER((INDEX($J$3:$J$102,AA78+1):$J$102)-($J$3:INDEX($J$3:$J$102,100 - AA78)),2))/(2*(100 - AA78))</f>
        <v>0.57020093259023319</v>
      </c>
      <c r="AC78">
        <f>POWER(SUMPRODUCT(SQRT(ABS((INDEX($J$3:$J$102,AA78+1):$J$102)-($J$3:INDEX($J$3:$J$102,100-AA78)))))/(100-AA78),4)/(2*(0.457+0.494/(100-AA78)+0.045/POWER(100-AA78,2)))</f>
        <v>0.52363832315268388</v>
      </c>
      <c r="AD78">
        <f t="shared" si="6"/>
        <v>0.42979906740976681</v>
      </c>
      <c r="AE78">
        <f t="shared" si="7"/>
        <v>0.47636167684731612</v>
      </c>
    </row>
    <row r="79" spans="1:31" x14ac:dyDescent="0.3">
      <c r="A79">
        <v>78</v>
      </c>
      <c r="B79">
        <v>2.0495645003393292</v>
      </c>
      <c r="J79">
        <f>$H$2*B78+$I$2*J78</f>
        <v>0.30290055839492525</v>
      </c>
      <c r="K79">
        <f t="shared" si="4"/>
        <v>3.6251409191435593E-34</v>
      </c>
      <c r="L79">
        <f t="shared" si="5"/>
        <v>1</v>
      </c>
      <c r="M79">
        <v>77</v>
      </c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>
        <v>77</v>
      </c>
      <c r="AB79">
        <f>SUMPRODUCT(POWER((INDEX($J$3:$J$102,AA79+1):$J$102)-($J$3:INDEX($J$3:$J$102,100 - AA79)),2))/(2*(100 - AA79))</f>
        <v>0.58356198683375116</v>
      </c>
      <c r="AC79">
        <f>POWER(SUMPRODUCT(SQRT(ABS((INDEX($J$3:$J$102,AA79+1):$J$102)-($J$3:INDEX($J$3:$J$102,100-AA79)))))/(100-AA79),4)/(2*(0.457+0.494/(100-AA79)+0.045/POWER(100-AA79,2)))</f>
        <v>0.66692634225429404</v>
      </c>
      <c r="AD79">
        <f t="shared" si="6"/>
        <v>0.41643801316624884</v>
      </c>
      <c r="AE79">
        <f t="shared" si="7"/>
        <v>0.33307365774570596</v>
      </c>
    </row>
    <row r="80" spans="1:31" x14ac:dyDescent="0.3">
      <c r="A80">
        <v>79</v>
      </c>
      <c r="B80">
        <v>1.3282738109410275</v>
      </c>
      <c r="J80">
        <f>$H$2*B79+$I$2*J79</f>
        <v>2.0172665933772866</v>
      </c>
      <c r="K80">
        <f t="shared" si="4"/>
        <v>1.3336148155022614E-34</v>
      </c>
      <c r="L80">
        <f t="shared" si="5"/>
        <v>1</v>
      </c>
      <c r="M80">
        <v>78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>
        <v>78</v>
      </c>
      <c r="AB80">
        <f>SUMPRODUCT(POWER((INDEX($J$3:$J$102,AA80+1):$J$102)-($J$3:INDEX($J$3:$J$102,100 - AA80)),2))/(2*(100 - AA80))</f>
        <v>0.53021949359649456</v>
      </c>
      <c r="AC80">
        <f>POWER(SUMPRODUCT(SQRT(ABS((INDEX($J$3:$J$102,AA80+1):$J$102)-($J$3:INDEX($J$3:$J$102,100-AA80)))))/(100-AA80),4)/(2*(0.457+0.494/(100-AA80)+0.045/POWER(100-AA80,2)))</f>
        <v>0.48454078813963242</v>
      </c>
      <c r="AD80">
        <f t="shared" si="6"/>
        <v>0.46978050640350544</v>
      </c>
      <c r="AE80">
        <f t="shared" si="7"/>
        <v>0.51545921186036758</v>
      </c>
    </row>
    <row r="81" spans="1:31" x14ac:dyDescent="0.3">
      <c r="A81">
        <v>80</v>
      </c>
      <c r="B81">
        <v>3.9215137803694233E-2</v>
      </c>
      <c r="J81">
        <f>$H$2*B80+$I$2*J80</f>
        <v>1.97723751800492</v>
      </c>
      <c r="K81">
        <f t="shared" si="4"/>
        <v>4.9060947306492808E-35</v>
      </c>
      <c r="L81">
        <f t="shared" si="5"/>
        <v>1</v>
      </c>
      <c r="M81">
        <v>79</v>
      </c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>
        <v>79</v>
      </c>
      <c r="AB81">
        <f>SUMPRODUCT(POWER((INDEX($J$3:$J$102,AA81+1):$J$102)-($J$3:INDEX($J$3:$J$102,100 - AA81)),2))/(2*(100 - AA81))</f>
        <v>0.67766669384630485</v>
      </c>
      <c r="AC81">
        <f>POWER(SUMPRODUCT(SQRT(ABS((INDEX($J$3:$J$102,AA81+1):$J$102)-($J$3:INDEX($J$3:$J$102,100-AA81)))))/(100-AA81),4)/(2*(0.457+0.494/(100-AA81)+0.045/POWER(100-AA81,2)))</f>
        <v>0.66256445487174065</v>
      </c>
      <c r="AD81">
        <f t="shared" si="6"/>
        <v>0.32233330615369515</v>
      </c>
      <c r="AE81">
        <f t="shared" si="7"/>
        <v>0.33743554512825935</v>
      </c>
    </row>
    <row r="82" spans="1:31" x14ac:dyDescent="0.3">
      <c r="A82">
        <v>81</v>
      </c>
      <c r="B82">
        <v>0.499467205372639</v>
      </c>
      <c r="J82">
        <f>$H$2*B81+$I$2*J81</f>
        <v>0.76385015043454996</v>
      </c>
      <c r="K82">
        <f t="shared" si="4"/>
        <v>1.8048513878454153E-35</v>
      </c>
      <c r="L82">
        <f t="shared" si="5"/>
        <v>1</v>
      </c>
      <c r="M82">
        <v>80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>
        <v>80</v>
      </c>
      <c r="AB82">
        <f>SUMPRODUCT(POWER((INDEX($J$3:$J$102,AA82+1):$J$102)-($J$3:INDEX($J$3:$J$102,100 - AA82)),2))/(2*(100 - AA82))</f>
        <v>0.53635068881196557</v>
      </c>
      <c r="AC82">
        <f>POWER(SUMPRODUCT(SQRT(ABS((INDEX($J$3:$J$102,AA82+1):$J$102)-($J$3:INDEX($J$3:$J$102,100-AA82)))))/(100-AA82),4)/(2*(0.457+0.494/(100-AA82)+0.045/POWER(100-AA82,2)))</f>
        <v>0.5358330681161676</v>
      </c>
      <c r="AD82">
        <f t="shared" si="6"/>
        <v>0.46364931118803443</v>
      </c>
      <c r="AE82">
        <f t="shared" si="7"/>
        <v>0.4641669318838324</v>
      </c>
    </row>
    <row r="83" spans="1:31" x14ac:dyDescent="0.3">
      <c r="A83">
        <v>82</v>
      </c>
      <c r="B83">
        <v>-1.0705502972996328</v>
      </c>
      <c r="J83">
        <f>$H$2*B82+$I$2*J82</f>
        <v>0.74544608239440269</v>
      </c>
      <c r="K83">
        <f t="shared" si="4"/>
        <v>6.6396771995807348E-36</v>
      </c>
      <c r="L83">
        <f t="shared" si="5"/>
        <v>1</v>
      </c>
      <c r="M83">
        <v>81</v>
      </c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>
        <v>81</v>
      </c>
      <c r="AB83">
        <f>SUMPRODUCT(POWER((INDEX($J$3:$J$102,AA83+1):$J$102)-($J$3:INDEX($J$3:$J$102,100 - AA83)),2))/(2*(100 - AA83))</f>
        <v>0.5478883189137459</v>
      </c>
      <c r="AC83">
        <f>POWER(SUMPRODUCT(SQRT(ABS((INDEX($J$3:$J$102,AA83+1):$J$102)-($J$3:INDEX($J$3:$J$102,100-AA83)))))/(100-AA83),4)/(2*(0.457+0.494/(100-AA83)+0.045/POWER(100-AA83,2)))</f>
        <v>0.71836407725477613</v>
      </c>
      <c r="AD83">
        <f t="shared" si="6"/>
        <v>0.4521116810862541</v>
      </c>
      <c r="AE83">
        <f t="shared" si="7"/>
        <v>0.28163592274522387</v>
      </c>
    </row>
    <row r="84" spans="1:31" x14ac:dyDescent="0.3">
      <c r="A84">
        <v>83</v>
      </c>
      <c r="B84">
        <v>-0.16727653928683139</v>
      </c>
      <c r="J84">
        <f>$H$2*B83+$I$2*J83</f>
        <v>-0.72124205834306987</v>
      </c>
      <c r="K84">
        <f t="shared" si="4"/>
        <v>2.4426007377405277E-36</v>
      </c>
      <c r="L84">
        <f t="shared" si="5"/>
        <v>1</v>
      </c>
      <c r="M84">
        <v>82</v>
      </c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>
        <v>82</v>
      </c>
      <c r="AB84">
        <f>SUMPRODUCT(POWER((INDEX($J$3:$J$102,AA84+1):$J$102)-($J$3:INDEX($J$3:$J$102,100 - AA84)),2))/(2*(100 - AA84))</f>
        <v>0.54495929173007085</v>
      </c>
      <c r="AC84">
        <f>POWER(SUMPRODUCT(SQRT(ABS((INDEX($J$3:$J$102,AA84+1):$J$102)-($J$3:INDEX($J$3:$J$102,100-AA84)))))/(100-AA84),4)/(2*(0.457+0.494/(100-AA84)+0.045/POWER(100-AA84,2)))</f>
        <v>0.57122419197392904</v>
      </c>
      <c r="AD84">
        <f t="shared" si="6"/>
        <v>0.45504070826992915</v>
      </c>
      <c r="AE84">
        <f t="shared" si="7"/>
        <v>0.42877580802607096</v>
      </c>
    </row>
    <row r="85" spans="1:31" x14ac:dyDescent="0.3">
      <c r="A85">
        <v>84</v>
      </c>
      <c r="B85">
        <v>-0.26860789148486219</v>
      </c>
      <c r="J85">
        <f>$H$2*B84+$I$2*J84</f>
        <v>-0.42087614559612535</v>
      </c>
      <c r="K85">
        <f t="shared" si="4"/>
        <v>8.985825944049381E-37</v>
      </c>
      <c r="L85">
        <f t="shared" si="5"/>
        <v>1</v>
      </c>
      <c r="M85">
        <v>83</v>
      </c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>
        <v>83</v>
      </c>
      <c r="AB85">
        <f>SUMPRODUCT(POWER((INDEX($J$3:$J$102,AA85+1):$J$102)-($J$3:INDEX($J$3:$J$102,100 - AA85)),2))/(2*(100 - AA85))</f>
        <v>0.4022751169906349</v>
      </c>
      <c r="AC85">
        <f>POWER(SUMPRODUCT(SQRT(ABS((INDEX($J$3:$J$102,AA85+1):$J$102)-($J$3:INDEX($J$3:$J$102,100-AA85)))))/(100-AA85),4)/(2*(0.457+0.494/(100-AA85)+0.045/POWER(100-AA85,2)))</f>
        <v>0.34385717766251206</v>
      </c>
      <c r="AD85">
        <f t="shared" si="6"/>
        <v>0.5977248830093651</v>
      </c>
      <c r="AE85">
        <f t="shared" si="7"/>
        <v>0.65614282233748789</v>
      </c>
    </row>
    <row r="86" spans="1:31" x14ac:dyDescent="0.3">
      <c r="A86">
        <v>85</v>
      </c>
      <c r="B86">
        <v>-0.81652956396283116</v>
      </c>
      <c r="J86">
        <f>$H$2*B85+$I$2*J85</f>
        <v>-0.40460304009255021</v>
      </c>
      <c r="K86">
        <f t="shared" si="4"/>
        <v>3.3057006267607343E-37</v>
      </c>
      <c r="L86">
        <f t="shared" si="5"/>
        <v>1</v>
      </c>
      <c r="M86">
        <v>84</v>
      </c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>
        <v>84</v>
      </c>
      <c r="AB86">
        <f>SUMPRODUCT(POWER((INDEX($J$3:$J$102,AA86+1):$J$102)-($J$3:INDEX($J$3:$J$102,100 - AA86)),2))/(2*(100 - AA86))</f>
        <v>0.63378781284726116</v>
      </c>
      <c r="AC86">
        <f>POWER(SUMPRODUCT(SQRT(ABS((INDEX($J$3:$J$102,AA86+1):$J$102)-($J$3:INDEX($J$3:$J$102,100-AA86)))))/(100-AA86),4)/(2*(0.457+0.494/(100-AA86)+0.045/POWER(100-AA86,2)))</f>
        <v>0.7615463533022524</v>
      </c>
      <c r="AD86">
        <f t="shared" si="6"/>
        <v>0.36621218715273884</v>
      </c>
      <c r="AE86">
        <f t="shared" si="7"/>
        <v>0.2384536466977476</v>
      </c>
    </row>
    <row r="87" spans="1:31" x14ac:dyDescent="0.3">
      <c r="A87">
        <v>86</v>
      </c>
      <c r="B87">
        <v>0.22263861865212675</v>
      </c>
      <c r="J87">
        <f>$H$2*B86+$I$2*J86</f>
        <v>-0.90811433972474509</v>
      </c>
      <c r="K87">
        <f t="shared" si="4"/>
        <v>1.2160992992528256E-37</v>
      </c>
      <c r="L87">
        <f t="shared" si="5"/>
        <v>1</v>
      </c>
      <c r="M87">
        <v>85</v>
      </c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>
        <v>85</v>
      </c>
      <c r="AB87">
        <f>SUMPRODUCT(POWER((INDEX($J$3:$J$102,AA87+1):$J$102)-($J$3:INDEX($J$3:$J$102,100 - AA87)),2))/(2*(100 - AA87))</f>
        <v>0.4374557222520804</v>
      </c>
      <c r="AC87">
        <f>POWER(SUMPRODUCT(SQRT(ABS((INDEX($J$3:$J$102,AA87+1):$J$102)-($J$3:INDEX($J$3:$J$102,100-AA87)))))/(100-AA87),4)/(2*(0.457+0.494/(100-AA87)+0.045/POWER(100-AA87,2)))</f>
        <v>0.51953694614696999</v>
      </c>
      <c r="AD87">
        <f t="shared" si="6"/>
        <v>0.5625442777479196</v>
      </c>
      <c r="AE87">
        <f t="shared" si="7"/>
        <v>0.48046305385303001</v>
      </c>
    </row>
    <row r="88" spans="1:31" x14ac:dyDescent="0.3">
      <c r="A88">
        <v>87</v>
      </c>
      <c r="B88">
        <v>0.75171328717260621</v>
      </c>
      <c r="J88">
        <f>$H$2*B87+$I$2*J87</f>
        <v>-0.12705084536251968</v>
      </c>
      <c r="K88">
        <f t="shared" si="4"/>
        <v>4.4737793061811207E-38</v>
      </c>
      <c r="L88">
        <f t="shared" si="5"/>
        <v>1</v>
      </c>
      <c r="M88">
        <v>86</v>
      </c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>
        <v>86</v>
      </c>
      <c r="AB88">
        <f>SUMPRODUCT(POWER((INDEX($J$3:$J$102,AA88+1):$J$102)-($J$3:INDEX($J$3:$J$102,100 - AA88)),2))/(2*(100 - AA88))</f>
        <v>0.56343474745263145</v>
      </c>
      <c r="AC88">
        <f>POWER(SUMPRODUCT(SQRT(ABS((INDEX($J$3:$J$102,AA88+1):$J$102)-($J$3:INDEX($J$3:$J$102,100-AA88)))))/(100-AA88),4)/(2*(0.457+0.494/(100-AA88)+0.045/POWER(100-AA88,2)))</f>
        <v>0.60613154881975673</v>
      </c>
      <c r="AD88">
        <f t="shared" si="6"/>
        <v>0.43656525254736855</v>
      </c>
      <c r="AE88">
        <f t="shared" si="7"/>
        <v>0.39386845118024327</v>
      </c>
    </row>
    <row r="89" spans="1:31" x14ac:dyDescent="0.3">
      <c r="A89">
        <v>88</v>
      </c>
      <c r="B89">
        <v>-0.34593426789797377</v>
      </c>
      <c r="J89">
        <f>$H$2*B88+$I$2*J88</f>
        <v>0.65225886761300744</v>
      </c>
      <c r="K89">
        <f t="shared" si="4"/>
        <v>1.6458114310822737E-38</v>
      </c>
      <c r="L89">
        <f t="shared" si="5"/>
        <v>1</v>
      </c>
      <c r="M89">
        <v>87</v>
      </c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>
        <v>87</v>
      </c>
      <c r="AB89">
        <f>SUMPRODUCT(POWER((INDEX($J$3:$J$102,AA89+1):$J$102)-($J$3:INDEX($J$3:$J$102,100 - AA89)),2))/(2*(100 - AA89))</f>
        <v>0.69061997476369419</v>
      </c>
      <c r="AC89">
        <f>POWER(SUMPRODUCT(SQRT(ABS((INDEX($J$3:$J$102,AA89+1):$J$102)-($J$3:INDEX($J$3:$J$102,100-AA89)))))/(100-AA89),4)/(2*(0.457+0.494/(100-AA89)+0.045/POWER(100-AA89,2)))</f>
        <v>0.56510680592665608</v>
      </c>
      <c r="AD89">
        <f t="shared" si="6"/>
        <v>0.30938002523630581</v>
      </c>
      <c r="AE89">
        <f t="shared" si="7"/>
        <v>0.43489319407334392</v>
      </c>
    </row>
    <row r="90" spans="1:31" x14ac:dyDescent="0.3">
      <c r="A90">
        <v>89</v>
      </c>
      <c r="B90">
        <v>-0.69088287091290113</v>
      </c>
      <c r="J90">
        <f>$H$2*B89+$I$2*J89</f>
        <v>-8.172247902510113E-2</v>
      </c>
      <c r="K90">
        <f t="shared" si="4"/>
        <v>6.0546018954011858E-39</v>
      </c>
      <c r="L90">
        <f t="shared" si="5"/>
        <v>1</v>
      </c>
      <c r="M90">
        <v>88</v>
      </c>
      <c r="AA90">
        <v>88</v>
      </c>
      <c r="AB90">
        <f>SUMPRODUCT(POWER((INDEX($J$3:$J$102,AA90+1):$J$102)-($J$3:INDEX($J$3:$J$102,100 - AA90)),2))/(2*(100 - AA90))</f>
        <v>0.50144965603763858</v>
      </c>
      <c r="AC90">
        <f>POWER(SUMPRODUCT(SQRT(ABS((INDEX($J$3:$J$102,AA90+1):$J$102)-($J$3:INDEX($J$3:$J$102,100-AA90)))))/(100-AA90),4)/(2*(0.457+0.494/(100-AA90)+0.045/POWER(100-AA90,2)))</f>
        <v>0.53262426794007045</v>
      </c>
      <c r="AD90">
        <f t="shared" si="6"/>
        <v>0.49855034396236142</v>
      </c>
      <c r="AE90">
        <f t="shared" si="7"/>
        <v>0.46737573205992955</v>
      </c>
    </row>
    <row r="91" spans="1:31" x14ac:dyDescent="0.3">
      <c r="A91">
        <v>90</v>
      </c>
      <c r="B91">
        <v>1.059222540789051</v>
      </c>
      <c r="J91">
        <f>$H$2*B90+$I$2*J90</f>
        <v>-0.67249768974855451</v>
      </c>
      <c r="K91">
        <f t="shared" si="4"/>
        <v>2.2273635617957438E-39</v>
      </c>
      <c r="L91">
        <f t="shared" si="5"/>
        <v>1</v>
      </c>
      <c r="M91">
        <v>89</v>
      </c>
      <c r="AA91">
        <v>89</v>
      </c>
      <c r="AB91">
        <f>SUMPRODUCT(POWER((INDEX($J$3:$J$102,AA91+1):$J$102)-($J$3:INDEX($J$3:$J$102,100 - AA91)),2))/(2*(100 - AA91))</f>
        <v>0.62876767735906069</v>
      </c>
      <c r="AC91">
        <f>POWER(SUMPRODUCT(SQRT(ABS((INDEX($J$3:$J$102,AA91+1):$J$102)-($J$3:INDEX($J$3:$J$102,100-AA91)))))/(100-AA91),4)/(2*(0.457+0.494/(100-AA91)+0.045/POWER(100-AA91,2)))</f>
        <v>0.44643390404468203</v>
      </c>
      <c r="AD91">
        <f t="shared" si="6"/>
        <v>0.37123232264093931</v>
      </c>
      <c r="AE91">
        <f t="shared" si="7"/>
        <v>0.55356609595531792</v>
      </c>
    </row>
    <row r="92" spans="1:31" x14ac:dyDescent="0.3">
      <c r="A92">
        <v>91</v>
      </c>
      <c r="B92">
        <v>-1.0536086847423576</v>
      </c>
      <c r="J92">
        <f>$H$2*B91+$I$2*J91</f>
        <v>0.73754489172661097</v>
      </c>
      <c r="K92">
        <f t="shared" si="4"/>
        <v>8.1940126239905147E-40</v>
      </c>
      <c r="L92">
        <f t="shared" si="5"/>
        <v>1</v>
      </c>
      <c r="M92">
        <v>90</v>
      </c>
      <c r="AA92">
        <v>90</v>
      </c>
      <c r="AB92">
        <f>SUMPRODUCT(POWER((INDEX($J$3:$J$102,AA92+1):$J$102)-($J$3:INDEX($J$3:$J$102,100 - AA92)),2))/(2*(100 - AA92))</f>
        <v>0.98723803992294745</v>
      </c>
      <c r="AC92">
        <f>POWER(SUMPRODUCT(SQRT(ABS((INDEX($J$3:$J$102,AA92+1):$J$102)-($J$3:INDEX($J$3:$J$102,100-AA92)))))/(100-AA92),4)/(2*(0.457+0.494/(100-AA92)+0.045/POWER(100-AA92,2)))</f>
        <v>0.98430403950136502</v>
      </c>
      <c r="AD92">
        <f t="shared" si="6"/>
        <v>1.2761960077052548E-2</v>
      </c>
      <c r="AE92">
        <f t="shared" si="7"/>
        <v>1.5695960498634975E-2</v>
      </c>
    </row>
    <row r="93" spans="1:31" x14ac:dyDescent="0.3">
      <c r="A93">
        <v>92</v>
      </c>
      <c r="B93">
        <v>0.78605125963804312</v>
      </c>
      <c r="J93">
        <f>$H$2*B92+$I$2*J92</f>
        <v>-0.7083951874704113</v>
      </c>
      <c r="K93">
        <f t="shared" si="4"/>
        <v>3.0144087850653746E-40</v>
      </c>
      <c r="L93">
        <f t="shared" si="5"/>
        <v>1</v>
      </c>
      <c r="M93">
        <v>91</v>
      </c>
      <c r="AA93">
        <v>91</v>
      </c>
      <c r="AB93">
        <f>SUMPRODUCT(POWER((INDEX($J$3:$J$102,AA93+1):$J$102)-($J$3:INDEX($J$3:$J$102,100 - AA93)),2))/(2*(100 - AA93))</f>
        <v>0.64809138783801457</v>
      </c>
      <c r="AC93">
        <f>POWER(SUMPRODUCT(SQRT(ABS((INDEX($J$3:$J$102,AA93+1):$J$102)-($J$3:INDEX($J$3:$J$102,100-AA93)))))/(100-AA93),4)/(2*(0.457+0.494/(100-AA93)+0.045/POWER(100-AA93,2)))</f>
        <v>0.85319041277816066</v>
      </c>
      <c r="AD93">
        <f t="shared" si="6"/>
        <v>0.35190861216198543</v>
      </c>
      <c r="AE93">
        <f t="shared" si="7"/>
        <v>0.14680958722183934</v>
      </c>
    </row>
    <row r="94" spans="1:31" x14ac:dyDescent="0.3">
      <c r="A94">
        <v>93</v>
      </c>
      <c r="B94">
        <v>-0.80865447671385482</v>
      </c>
      <c r="J94">
        <f>$H$2*B93+$I$2*J93</f>
        <v>0.47032420637893146</v>
      </c>
      <c r="K94">
        <f t="shared" si="4"/>
        <v>1.1089390193121365E-40</v>
      </c>
      <c r="L94">
        <f t="shared" si="5"/>
        <v>1</v>
      </c>
      <c r="M94">
        <v>92</v>
      </c>
      <c r="AA94">
        <v>92</v>
      </c>
      <c r="AB94">
        <f>SUMPRODUCT(POWER((INDEX($J$3:$J$102,AA94+1):$J$102)-($J$3:INDEX($J$3:$J$102,100 - AA94)),2))/(2*(100 - AA94))</f>
        <v>0.8296143266168563</v>
      </c>
      <c r="AC94">
        <f>POWER(SUMPRODUCT(SQRT(ABS((INDEX($J$3:$J$102,AA94+1):$J$102)-($J$3:INDEX($J$3:$J$102,100-AA94)))))/(100-AA94),4)/(2*(0.457+0.494/(100-AA94)+0.045/POWER(100-AA94,2)))</f>
        <v>0.91583918413626586</v>
      </c>
      <c r="AD94">
        <f t="shared" si="6"/>
        <v>0.1703856733831437</v>
      </c>
      <c r="AE94">
        <f t="shared" si="7"/>
        <v>8.416081586373414E-2</v>
      </c>
    </row>
    <row r="95" spans="1:31" x14ac:dyDescent="0.3">
      <c r="A95">
        <v>94</v>
      </c>
      <c r="B95">
        <v>0.85437932284548879</v>
      </c>
      <c r="J95">
        <f>$H$2*B94+$I$2*J94</f>
        <v>-0.57892375832325849</v>
      </c>
      <c r="K95">
        <f t="shared" si="4"/>
        <v>4.0795586671775603E-41</v>
      </c>
      <c r="L95">
        <f t="shared" si="5"/>
        <v>1</v>
      </c>
      <c r="M95">
        <v>93</v>
      </c>
      <c r="AA95">
        <v>93</v>
      </c>
      <c r="AB95">
        <f>SUMPRODUCT(POWER((INDEX($J$3:$J$102,AA95+1):$J$102)-($J$3:INDEX($J$3:$J$102,100 - AA95)),2))/(2*(100 - AA95))</f>
        <v>0.98151867545320337</v>
      </c>
      <c r="AC95">
        <f>POWER(SUMPRODUCT(SQRT(ABS((INDEX($J$3:$J$102,AA95+1):$J$102)-($J$3:INDEX($J$3:$J$102,100-AA95)))))/(100-AA95),4)/(2*(0.457+0.494/(100-AA95)+0.045/POWER(100-AA95,2)))</f>
        <v>0.86247518032434467</v>
      </c>
      <c r="AD95">
        <f t="shared" si="6"/>
        <v>1.8481324546796629E-2</v>
      </c>
      <c r="AE95">
        <f t="shared" si="7"/>
        <v>0.13752481967565533</v>
      </c>
    </row>
    <row r="96" spans="1:31" x14ac:dyDescent="0.3">
      <c r="A96">
        <v>95</v>
      </c>
      <c r="B96">
        <v>-0.68632516558864154</v>
      </c>
      <c r="J96">
        <f>$H$2*B95+$I$2*J95</f>
        <v>0.58149053832474218</v>
      </c>
      <c r="K96">
        <f t="shared" si="4"/>
        <v>1.5007857627073948E-41</v>
      </c>
      <c r="L96">
        <f t="shared" si="5"/>
        <v>1</v>
      </c>
      <c r="M96">
        <v>94</v>
      </c>
      <c r="AA96">
        <v>94</v>
      </c>
      <c r="AB96">
        <f>SUMPRODUCT(POWER((INDEX($J$3:$J$102,AA96+1):$J$102)-($J$3:INDEX($J$3:$J$102,100 - AA96)),2))/(2*(100 - AA96))</f>
        <v>0.7077358615422793</v>
      </c>
      <c r="AC96">
        <f>POWER(SUMPRODUCT(SQRT(ABS((INDEX($J$3:$J$102,AA96+1):$J$102)-($J$3:INDEX($J$3:$J$102,100-AA96)))))/(100-AA96),4)/(2*(0.457+0.494/(100-AA96)+0.045/POWER(100-AA96,2)))</f>
        <v>0.92182287686962749</v>
      </c>
      <c r="AD96">
        <f t="shared" si="6"/>
        <v>0.2922641384577207</v>
      </c>
      <c r="AE96">
        <f t="shared" si="7"/>
        <v>7.8177123130372506E-2</v>
      </c>
    </row>
    <row r="97" spans="1:31" x14ac:dyDescent="0.3">
      <c r="A97">
        <v>96</v>
      </c>
      <c r="B97">
        <v>-0.71962631409405731</v>
      </c>
      <c r="J97">
        <f>$H$2*B96+$I$2*J96</f>
        <v>-0.42427716616907191</v>
      </c>
      <c r="K97">
        <f t="shared" si="4"/>
        <v>5.5210822770285325E-42</v>
      </c>
      <c r="L97">
        <f t="shared" si="5"/>
        <v>1</v>
      </c>
      <c r="M97">
        <v>95</v>
      </c>
      <c r="AA97">
        <v>95</v>
      </c>
      <c r="AB97">
        <f>SUMPRODUCT(POWER((INDEX($J$3:$J$102,AA97+1):$J$102)-($J$3:INDEX($J$3:$J$102,100 - AA97)),2))/(2*(100 - AA97))</f>
        <v>0.62760591237671026</v>
      </c>
      <c r="AC97">
        <f>POWER(SUMPRODUCT(SQRT(ABS((INDEX($J$3:$J$102,AA97+1):$J$102)-($J$3:INDEX($J$3:$J$102,100-AA97)))))/(100-AA97),4)/(2*(0.457+0.494/(100-AA97)+0.045/POWER(100-AA97,2)))</f>
        <v>0.82567479302256375</v>
      </c>
      <c r="AD97">
        <f t="shared" si="6"/>
        <v>0.37239408762328974</v>
      </c>
      <c r="AE97">
        <f t="shared" si="7"/>
        <v>0.17432520697743625</v>
      </c>
    </row>
    <row r="98" spans="1:31" x14ac:dyDescent="0.3">
      <c r="A98">
        <v>97</v>
      </c>
      <c r="B98">
        <v>0.96463736554142088</v>
      </c>
      <c r="J98">
        <f>$H$2*B97+$I$2*J97</f>
        <v>-0.82524428259585769</v>
      </c>
      <c r="K98">
        <f t="shared" si="4"/>
        <v>2.0310926627348109E-42</v>
      </c>
      <c r="L98">
        <f t="shared" si="5"/>
        <v>1</v>
      </c>
      <c r="M98">
        <v>96</v>
      </c>
      <c r="AA98">
        <v>96</v>
      </c>
      <c r="AB98">
        <f>SUMPRODUCT(POWER((INDEX($J$3:$J$102,AA98+1):$J$102)-($J$3:INDEX($J$3:$J$102,100 - AA98)),2))/(2*(100 - AA98))</f>
        <v>0.35589571512857054</v>
      </c>
      <c r="AC98">
        <f>POWER(SUMPRODUCT(SQRT(ABS((INDEX($J$3:$J$102,AA98+1):$J$102)-($J$3:INDEX($J$3:$J$102,100-AA98)))))/(100-AA98),4)/(2*(0.457+0.494/(100-AA98)+0.045/POWER(100-AA98,2)))</f>
        <v>0.24068296862050409</v>
      </c>
      <c r="AD98">
        <f t="shared" si="6"/>
        <v>0.64410428487142946</v>
      </c>
      <c r="AE98">
        <f t="shared" si="7"/>
        <v>0.75931703137949591</v>
      </c>
    </row>
    <row r="99" spans="1:31" x14ac:dyDescent="0.3">
      <c r="A99">
        <v>98</v>
      </c>
      <c r="B99">
        <v>-0.55806594900786877</v>
      </c>
      <c r="J99">
        <f>$H$2*B98+$I$2*J98</f>
        <v>0.59340031302335694</v>
      </c>
      <c r="K99">
        <f t="shared" si="4"/>
        <v>7.4719723373429907E-43</v>
      </c>
      <c r="L99">
        <f t="shared" si="5"/>
        <v>1</v>
      </c>
      <c r="M99">
        <v>97</v>
      </c>
      <c r="AA99">
        <v>97</v>
      </c>
      <c r="AB99">
        <f>SUMPRODUCT(POWER((INDEX($J$3:$J$102,AA99+1):$J$102)-($J$3:INDEX($J$3:$J$102,100 - AA99)),2))/(2*(100 - AA99))</f>
        <v>0.13890435416644184</v>
      </c>
      <c r="AC99">
        <f>POWER(SUMPRODUCT(SQRT(ABS((INDEX($J$3:$J$102,AA99+1):$J$102)-($J$3:INDEX($J$3:$J$102,100-AA99)))))/(100-AA99),4)/(2*(0.457+0.494/(100-AA99)+0.045/POWER(100-AA99,2)))</f>
        <v>2.3316244053282486E-2</v>
      </c>
      <c r="AD99">
        <f t="shared" si="6"/>
        <v>0.86109564583355813</v>
      </c>
      <c r="AE99">
        <f t="shared" si="7"/>
        <v>0.97668375594671752</v>
      </c>
    </row>
    <row r="100" spans="1:31" x14ac:dyDescent="0.3">
      <c r="A100">
        <v>99</v>
      </c>
      <c r="B100">
        <v>1.055877874023281</v>
      </c>
      <c r="J100">
        <f>$H$2*B99+$I$2*J99</f>
        <v>-0.30063095891641339</v>
      </c>
      <c r="K100">
        <f t="shared" si="4"/>
        <v>2.7487850079102147E-43</v>
      </c>
      <c r="L100">
        <f t="shared" si="5"/>
        <v>1</v>
      </c>
      <c r="M100">
        <v>98</v>
      </c>
      <c r="AA100">
        <v>98</v>
      </c>
      <c r="AB100">
        <f>SUMPRODUCT(POWER((INDEX($J$3:$J$102,AA100+1):$J$102)-($J$3:INDEX($J$3:$J$102,100 - AA100)),2))/(2*(100 - AA100))</f>
        <v>4.6302910507855552E-2</v>
      </c>
      <c r="AC100">
        <f>POWER(SUMPRODUCT(SQRT(ABS((INDEX($J$3:$J$102,AA100+1):$J$102)-($J$3:INDEX($J$3:$J$102,100-AA100)))))/(100-AA100),4)/(2*(0.457+0.494/(100-AA100)+0.045/POWER(100-AA100,2)))</f>
        <v>6.2915349376437918E-2</v>
      </c>
      <c r="AD100">
        <f t="shared" si="6"/>
        <v>0.95369708949214449</v>
      </c>
      <c r="AE100">
        <f t="shared" si="7"/>
        <v>0.93708465062356205</v>
      </c>
    </row>
    <row r="101" spans="1:31" x14ac:dyDescent="0.3">
      <c r="A101">
        <v>100</v>
      </c>
      <c r="B101">
        <v>1.0024814400821924</v>
      </c>
      <c r="J101">
        <f>$H$2*B100+$I$2*J100</f>
        <v>0.87123689988018571</v>
      </c>
      <c r="K101">
        <f t="shared" si="4"/>
        <v>1.0112214926104486E-43</v>
      </c>
      <c r="L101">
        <f t="shared" si="5"/>
        <v>1</v>
      </c>
      <c r="M101">
        <v>99</v>
      </c>
      <c r="AA101">
        <v>99</v>
      </c>
      <c r="AB101">
        <f>SUMPRODUCT(POWER((INDEX($J$3:$J$102,AA101+1):$J$102)-($J$3:INDEX($J$3:$J$102,100 - AA101)),2))/(2*(100 - AA101))</f>
        <v>0.20559515188929967</v>
      </c>
      <c r="AC101">
        <f>POWER(SUMPRODUCT(SQRT(ABS((INDEX($J$3:$J$102,AA101+1):$J$102)-($J$3:INDEX($J$3:$J$102,100-AA101)))))/(100-AA101),4)/(2*(0.457+0.494/(100-AA101)+0.045/POWER(100-AA101,2)))</f>
        <v>0.20642083523022053</v>
      </c>
      <c r="AD101">
        <f t="shared" si="6"/>
        <v>0.79440484811070033</v>
      </c>
      <c r="AE101">
        <f t="shared" si="7"/>
        <v>0.79357916476977941</v>
      </c>
    </row>
    <row r="102" spans="1:31" x14ac:dyDescent="0.3">
      <c r="J102">
        <f>$H$2*B101+$I$2*J101</f>
        <v>1.2526910642499975</v>
      </c>
    </row>
  </sheetData>
  <mergeCells count="2">
    <mergeCell ref="C1:G17"/>
    <mergeCell ref="O69:Z8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zoomScale="70" zoomScaleNormal="70" workbookViewId="0">
      <selection sqref="A1:J2"/>
    </sheetView>
  </sheetViews>
  <sheetFormatPr defaultRowHeight="14.4" x14ac:dyDescent="0.3"/>
  <sheetData>
    <row r="1" spans="1:10" x14ac:dyDescent="0.3">
      <c r="A1" s="3"/>
      <c r="B1" s="3"/>
      <c r="C1" s="3"/>
      <c r="D1" s="3"/>
      <c r="E1" s="3"/>
      <c r="F1" s="3"/>
      <c r="G1" s="3"/>
      <c r="H1" s="3"/>
      <c r="I1" s="3"/>
      <c r="J1" s="3"/>
    </row>
    <row r="2" spans="1:10" x14ac:dyDescent="0.3">
      <c r="A2" s="2"/>
      <c r="B2" s="2"/>
      <c r="C2" s="2"/>
      <c r="D2" s="2"/>
      <c r="E2" s="2"/>
      <c r="F2" s="2"/>
      <c r="G2" s="2"/>
      <c r="H2" s="2"/>
      <c r="I2" s="2"/>
      <c r="J2" s="2"/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Кручелетти Джузеппе</dc:creator>
  <cp:lastModifiedBy>feel it break</cp:lastModifiedBy>
  <dcterms:created xsi:type="dcterms:W3CDTF">2023-05-18T20:19:37Z</dcterms:created>
  <dcterms:modified xsi:type="dcterms:W3CDTF">2023-05-19T10:09:36Z</dcterms:modified>
</cp:coreProperties>
</file>