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studies\Для кодинга\mmda\data-analysis\lab4\"/>
    </mc:Choice>
  </mc:AlternateContent>
  <xr:revisionPtr revIDLastSave="0" documentId="13_ncr:1_{4D22E518-6BCA-48C8-A003-6C251A618E0A}" xr6:coauthVersionLast="45" xr6:coauthVersionMax="45" xr10:uidLastSave="{00000000-0000-0000-0000-000000000000}"/>
  <bookViews>
    <workbookView xWindow="-108" yWindow="-108" windowWidth="23256" windowHeight="12456" activeTab="3" xr2:uid="{00000000-000D-0000-FFFF-FFFF00000000}"/>
  </bookViews>
  <sheets>
    <sheet name="j" sheetId="4" r:id="rId1"/>
    <sheet name="Sheet4" sheetId="6" r:id="rId2"/>
    <sheet name="Sheet3" sheetId="5" r:id="rId3"/>
    <sheet name="Лист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N3" i="1" s="1"/>
  <c r="K2" i="1"/>
  <c r="J2" i="1"/>
  <c r="L2" i="1" s="1"/>
  <c r="N50" i="1" l="1"/>
  <c r="N97" i="1"/>
  <c r="N89" i="1"/>
  <c r="N81" i="1"/>
  <c r="N73" i="1"/>
  <c r="N65" i="1"/>
  <c r="N57" i="1"/>
  <c r="N49" i="1"/>
  <c r="N41" i="1"/>
  <c r="N33" i="1"/>
  <c r="N25" i="1"/>
  <c r="N17" i="1"/>
  <c r="N9" i="1"/>
  <c r="N42" i="1"/>
  <c r="N96" i="1"/>
  <c r="N88" i="1"/>
  <c r="N80" i="1"/>
  <c r="N72" i="1"/>
  <c r="N64" i="1"/>
  <c r="N56" i="1"/>
  <c r="N48" i="1"/>
  <c r="N40" i="1"/>
  <c r="N32" i="1"/>
  <c r="N24" i="1"/>
  <c r="N16" i="1"/>
  <c r="N8" i="1"/>
  <c r="N74" i="1"/>
  <c r="N26" i="1"/>
  <c r="N95" i="1"/>
  <c r="N87" i="1"/>
  <c r="N79" i="1"/>
  <c r="N71" i="1"/>
  <c r="N63" i="1"/>
  <c r="N55" i="1"/>
  <c r="N47" i="1"/>
  <c r="N39" i="1"/>
  <c r="N31" i="1"/>
  <c r="N23" i="1"/>
  <c r="N15" i="1"/>
  <c r="N7" i="1"/>
  <c r="N90" i="1"/>
  <c r="N34" i="1"/>
  <c r="N2" i="1"/>
  <c r="N94" i="1"/>
  <c r="N86" i="1"/>
  <c r="N78" i="1"/>
  <c r="N70" i="1"/>
  <c r="N62" i="1"/>
  <c r="N54" i="1"/>
  <c r="N46" i="1"/>
  <c r="N38" i="1"/>
  <c r="N30" i="1"/>
  <c r="N22" i="1"/>
  <c r="N14" i="1"/>
  <c r="N6" i="1"/>
  <c r="N82" i="1"/>
  <c r="N18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  <c r="N66" i="1"/>
  <c r="N10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98" i="1"/>
  <c r="N58" i="1"/>
  <c r="N99" i="1"/>
  <c r="N91" i="1"/>
  <c r="N83" i="1"/>
  <c r="N75" i="1"/>
  <c r="N67" i="1"/>
  <c r="N59" i="1"/>
  <c r="N51" i="1"/>
  <c r="N43" i="1"/>
  <c r="N35" i="1"/>
  <c r="N27" i="1"/>
  <c r="N19" i="1"/>
  <c r="N11" i="1"/>
  <c r="L3" i="1"/>
  <c r="L4" i="1" l="1"/>
  <c r="L5" i="1" l="1"/>
  <c r="L6" i="1" l="1"/>
  <c r="L7" i="1" l="1"/>
  <c r="L8" i="1" l="1"/>
  <c r="L9" i="1" l="1"/>
  <c r="L10" i="1" l="1"/>
  <c r="L11" i="1" l="1"/>
  <c r="L12" i="1" l="1"/>
  <c r="L13" i="1" l="1"/>
  <c r="L14" i="1" l="1"/>
  <c r="L15" i="1" l="1"/>
  <c r="L16" i="1" l="1"/>
  <c r="L17" i="1" l="1"/>
  <c r="L18" i="1" l="1"/>
  <c r="L19" i="1" l="1"/>
  <c r="L20" i="1" l="1"/>
  <c r="L21" i="1" l="1"/>
  <c r="L22" i="1" l="1"/>
  <c r="L23" i="1" l="1"/>
  <c r="L24" i="1" l="1"/>
  <c r="L25" i="1" l="1"/>
  <c r="L26" i="1" l="1"/>
  <c r="L27" i="1" l="1"/>
  <c r="L28" i="1" l="1"/>
  <c r="L29" i="1" l="1"/>
  <c r="L30" i="1" l="1"/>
  <c r="L31" i="1" l="1"/>
  <c r="L32" i="1" l="1"/>
  <c r="L33" i="1" l="1"/>
  <c r="L34" i="1" l="1"/>
  <c r="L35" i="1" l="1"/>
  <c r="L36" i="1" l="1"/>
  <c r="L37" i="1" l="1"/>
  <c r="L38" i="1" l="1"/>
  <c r="L39" i="1" l="1"/>
  <c r="L40" i="1" l="1"/>
  <c r="L41" i="1" l="1"/>
  <c r="L42" i="1" l="1"/>
  <c r="L43" i="1" l="1"/>
  <c r="L44" i="1" l="1"/>
  <c r="L45" i="1" l="1"/>
  <c r="L46" i="1" l="1"/>
  <c r="L47" i="1" l="1"/>
  <c r="L48" i="1" l="1"/>
  <c r="L49" i="1" l="1"/>
  <c r="L50" i="1" l="1"/>
  <c r="L51" i="1" l="1"/>
  <c r="L52" i="1" l="1"/>
  <c r="L53" i="1" l="1"/>
  <c r="L54" i="1" l="1"/>
  <c r="L55" i="1" l="1"/>
  <c r="L56" i="1" l="1"/>
  <c r="L57" i="1" l="1"/>
  <c r="L58" i="1" l="1"/>
  <c r="L59" i="1" l="1"/>
  <c r="L60" i="1" l="1"/>
  <c r="L61" i="1" l="1"/>
  <c r="L62" i="1" l="1"/>
  <c r="L63" i="1" l="1"/>
  <c r="L64" i="1" l="1"/>
  <c r="L65" i="1" l="1"/>
  <c r="L66" i="1" l="1"/>
  <c r="L67" i="1" l="1"/>
  <c r="L68" i="1" l="1"/>
  <c r="L69" i="1" l="1"/>
  <c r="L70" i="1" l="1"/>
  <c r="L71" i="1" l="1"/>
  <c r="L72" i="1" l="1"/>
  <c r="L73" i="1" l="1"/>
  <c r="L74" i="1" l="1"/>
  <c r="L75" i="1" l="1"/>
  <c r="L76" i="1" l="1"/>
  <c r="L77" i="1" l="1"/>
  <c r="L78" i="1" l="1"/>
  <c r="L79" i="1" l="1"/>
  <c r="L80" i="1" l="1"/>
  <c r="L81" i="1" l="1"/>
  <c r="L82" i="1" l="1"/>
  <c r="L83" i="1" l="1"/>
  <c r="L84" i="1" l="1"/>
  <c r="L85" i="1" l="1"/>
  <c r="L86" i="1" l="1"/>
  <c r="L87" i="1" l="1"/>
  <c r="L88" i="1" l="1"/>
  <c r="L89" i="1" l="1"/>
  <c r="L90" i="1" l="1"/>
  <c r="L91" i="1" l="1"/>
  <c r="L92" i="1" l="1"/>
  <c r="L93" i="1" l="1"/>
  <c r="L94" i="1" l="1"/>
  <c r="L95" i="1" l="1"/>
  <c r="L96" i="1" l="1"/>
  <c r="L97" i="1" l="1"/>
  <c r="L98" i="1" l="1"/>
  <c r="L99" i="1" l="1"/>
  <c r="L100" i="1" l="1"/>
  <c r="AE3" i="1" l="1"/>
  <c r="L101" i="1"/>
  <c r="AD42" i="1" s="1"/>
  <c r="AE9" i="1"/>
  <c r="AG9" i="1" s="1"/>
  <c r="AE84" i="1"/>
  <c r="AG84" i="1" s="1"/>
  <c r="AE23" i="1"/>
  <c r="AG23" i="1" s="1"/>
  <c r="AE35" i="1"/>
  <c r="AG35" i="1" s="1"/>
  <c r="AE66" i="1"/>
  <c r="AG66" i="1" s="1"/>
  <c r="AE33" i="1"/>
  <c r="AG33" i="1" s="1"/>
  <c r="AE70" i="1"/>
  <c r="AG70" i="1" s="1"/>
  <c r="AE92" i="1"/>
  <c r="AG92" i="1" s="1"/>
  <c r="AE11" i="1"/>
  <c r="AG11" i="1" s="1"/>
  <c r="AE60" i="1"/>
  <c r="AG60" i="1" s="1"/>
  <c r="AE41" i="1"/>
  <c r="AG41" i="1" s="1"/>
  <c r="AE17" i="1"/>
  <c r="AG17" i="1" s="1"/>
  <c r="AE74" i="1"/>
  <c r="AG74" i="1" s="1"/>
  <c r="AE64" i="1"/>
  <c r="AG64" i="1" s="1"/>
  <c r="AE37" i="1"/>
  <c r="AG37" i="1" s="1"/>
  <c r="AE72" i="1" l="1"/>
  <c r="AG72" i="1" s="1"/>
  <c r="AE56" i="1"/>
  <c r="AG56" i="1" s="1"/>
  <c r="AE39" i="1"/>
  <c r="AG39" i="1" s="1"/>
  <c r="AE80" i="1"/>
  <c r="AG80" i="1" s="1"/>
  <c r="AE52" i="1"/>
  <c r="AG52" i="1" s="1"/>
  <c r="AE90" i="1"/>
  <c r="AG90" i="1" s="1"/>
  <c r="AD99" i="1"/>
  <c r="AE19" i="1"/>
  <c r="AG19" i="1" s="1"/>
  <c r="AE7" i="1"/>
  <c r="AG7" i="1" s="1"/>
  <c r="AD26" i="1"/>
  <c r="AE15" i="1"/>
  <c r="AG15" i="1" s="1"/>
  <c r="AE68" i="1"/>
  <c r="AG68" i="1" s="1"/>
  <c r="AE13" i="1"/>
  <c r="AG13" i="1" s="1"/>
  <c r="AE96" i="1"/>
  <c r="AG96" i="1" s="1"/>
  <c r="AE54" i="1"/>
  <c r="AG54" i="1" s="1"/>
  <c r="AD6" i="1"/>
  <c r="AF6" i="1" s="1"/>
  <c r="AE86" i="1"/>
  <c r="AG86" i="1" s="1"/>
  <c r="AE27" i="1"/>
  <c r="AG27" i="1" s="1"/>
  <c r="AE25" i="1"/>
  <c r="AG25" i="1" s="1"/>
  <c r="AE31" i="1"/>
  <c r="AG31" i="1" s="1"/>
  <c r="AD31" i="1"/>
  <c r="AF31" i="1" s="1"/>
  <c r="AE94" i="1"/>
  <c r="AG94" i="1" s="1"/>
  <c r="AE88" i="1"/>
  <c r="AG88" i="1" s="1"/>
  <c r="AE5" i="1"/>
  <c r="AG5" i="1" s="1"/>
  <c r="AE98" i="1"/>
  <c r="AG98" i="1" s="1"/>
  <c r="AE29" i="1"/>
  <c r="AG29" i="1" s="1"/>
  <c r="AD79" i="1"/>
  <c r="AE45" i="1"/>
  <c r="AG45" i="1" s="1"/>
  <c r="AG3" i="1"/>
  <c r="AD30" i="1"/>
  <c r="AF30" i="1" s="1"/>
  <c r="AE58" i="1"/>
  <c r="AG58" i="1" s="1"/>
  <c r="AE76" i="1"/>
  <c r="AG76" i="1" s="1"/>
  <c r="AE78" i="1"/>
  <c r="AG78" i="1" s="1"/>
  <c r="AE21" i="1"/>
  <c r="AG21" i="1" s="1"/>
  <c r="AE62" i="1"/>
  <c r="AG62" i="1" s="1"/>
  <c r="AE50" i="1"/>
  <c r="AG50" i="1" s="1"/>
  <c r="AE82" i="1"/>
  <c r="AG82" i="1" s="1"/>
  <c r="AE100" i="1"/>
  <c r="AG100" i="1" s="1"/>
  <c r="AD83" i="1"/>
  <c r="AE43" i="1"/>
  <c r="AG43" i="1" s="1"/>
  <c r="AD54" i="1"/>
  <c r="AF54" i="1" s="1"/>
  <c r="AD41" i="1"/>
  <c r="AF41" i="1" s="1"/>
  <c r="AD76" i="1"/>
  <c r="AF76" i="1" s="1"/>
  <c r="AD63" i="1"/>
  <c r="AD18" i="1"/>
  <c r="AD75" i="1"/>
  <c r="AF75" i="1" s="1"/>
  <c r="AD43" i="1"/>
  <c r="AF43" i="1" s="1"/>
  <c r="AD88" i="1"/>
  <c r="AF88" i="1" s="1"/>
  <c r="AD56" i="1"/>
  <c r="AF56" i="1" s="1"/>
  <c r="AD28" i="1"/>
  <c r="AD59" i="1"/>
  <c r="AD51" i="1"/>
  <c r="AD7" i="1"/>
  <c r="AF7" i="1" s="1"/>
  <c r="AD93" i="1"/>
  <c r="AF93" i="1" s="1"/>
  <c r="AD64" i="1"/>
  <c r="AF64" i="1" s="1"/>
  <c r="AD71" i="1"/>
  <c r="AF71" i="1" s="1"/>
  <c r="AD5" i="1"/>
  <c r="AF5" i="1" s="1"/>
  <c r="AD20" i="1"/>
  <c r="AD4" i="1"/>
  <c r="AD60" i="1"/>
  <c r="AF60" i="1" s="1"/>
  <c r="AD55" i="1"/>
  <c r="AF55" i="1" s="1"/>
  <c r="AD46" i="1"/>
  <c r="AF46" i="1" s="1"/>
  <c r="AD37" i="1"/>
  <c r="AF37" i="1" s="1"/>
  <c r="AD52" i="1"/>
  <c r="AF52" i="1" s="1"/>
  <c r="AD3" i="1"/>
  <c r="AF3" i="1" s="1"/>
  <c r="AD97" i="1"/>
  <c r="AD25" i="1"/>
  <c r="AF25" i="1" s="1"/>
  <c r="AD101" i="1"/>
  <c r="AE2" i="1"/>
  <c r="AG2" i="1" s="1"/>
  <c r="AD98" i="1"/>
  <c r="AF98" i="1" s="1"/>
  <c r="AD80" i="1"/>
  <c r="AF80" i="1" s="1"/>
  <c r="AD87" i="1"/>
  <c r="AF87" i="1" s="1"/>
  <c r="AD24" i="1"/>
  <c r="AF24" i="1" s="1"/>
  <c r="AD66" i="1"/>
  <c r="AF66" i="1" s="1"/>
  <c r="AD15" i="1"/>
  <c r="AF15" i="1" s="1"/>
  <c r="AD70" i="1"/>
  <c r="AF70" i="1" s="1"/>
  <c r="AD96" i="1"/>
  <c r="AF96" i="1" s="1"/>
  <c r="AD61" i="1"/>
  <c r="AF61" i="1" s="1"/>
  <c r="AD82" i="1"/>
  <c r="AF82" i="1" s="1"/>
  <c r="AD10" i="1"/>
  <c r="AF10" i="1" s="1"/>
  <c r="AD100" i="1"/>
  <c r="AF100" i="1" s="1"/>
  <c r="AD36" i="1"/>
  <c r="AF36" i="1" s="1"/>
  <c r="AD8" i="1"/>
  <c r="AF8" i="1" s="1"/>
  <c r="AD58" i="1"/>
  <c r="AF58" i="1" s="1"/>
  <c r="AD57" i="1"/>
  <c r="AF57" i="1" s="1"/>
  <c r="AD33" i="1"/>
  <c r="AF33" i="1" s="1"/>
  <c r="AD32" i="1"/>
  <c r="AD21" i="1"/>
  <c r="AF21" i="1" s="1"/>
  <c r="AD91" i="1"/>
  <c r="AF91" i="1" s="1"/>
  <c r="AD72" i="1"/>
  <c r="AF72" i="1" s="1"/>
  <c r="AE48" i="1"/>
  <c r="AG48" i="1" s="1"/>
  <c r="AD85" i="1"/>
  <c r="AD84" i="1"/>
  <c r="AF84" i="1" s="1"/>
  <c r="AD62" i="1"/>
  <c r="AF62" i="1" s="1"/>
  <c r="AD95" i="1"/>
  <c r="AF95" i="1" s="1"/>
  <c r="AD23" i="1"/>
  <c r="AF23" i="1" s="1"/>
  <c r="AD65" i="1"/>
  <c r="AF65" i="1" s="1"/>
  <c r="AD44" i="1"/>
  <c r="AF44" i="1" s="1"/>
  <c r="AD13" i="1"/>
  <c r="AF13" i="1" s="1"/>
  <c r="AD81" i="1"/>
  <c r="AD19" i="1"/>
  <c r="AF19" i="1" s="1"/>
  <c r="AD39" i="1"/>
  <c r="AF39" i="1" s="1"/>
  <c r="AD47" i="1"/>
  <c r="AF47" i="1" s="1"/>
  <c r="AD29" i="1"/>
  <c r="AF29" i="1" s="1"/>
  <c r="AD35" i="1"/>
  <c r="AF35" i="1" s="1"/>
  <c r="AD11" i="1"/>
  <c r="AF11" i="1" s="1"/>
  <c r="AD38" i="1"/>
  <c r="AF38" i="1" s="1"/>
  <c r="AD90" i="1"/>
  <c r="AF90" i="1" s="1"/>
  <c r="AD53" i="1"/>
  <c r="AF53" i="1" s="1"/>
  <c r="AD12" i="1"/>
  <c r="AF12" i="1" s="1"/>
  <c r="AD78" i="1"/>
  <c r="AF78" i="1" s="1"/>
  <c r="AD74" i="1"/>
  <c r="AF74" i="1" s="1"/>
  <c r="AD34" i="1"/>
  <c r="AF34" i="1" s="1"/>
  <c r="AD77" i="1"/>
  <c r="AF77" i="1" s="1"/>
  <c r="AD16" i="1"/>
  <c r="AF16" i="1" s="1"/>
  <c r="AD40" i="1"/>
  <c r="AD49" i="1"/>
  <c r="AF49" i="1" s="1"/>
  <c r="AD67" i="1"/>
  <c r="AF67" i="1" s="1"/>
  <c r="AD89" i="1"/>
  <c r="AF89" i="1" s="1"/>
  <c r="AD45" i="1"/>
  <c r="AF45" i="1" s="1"/>
  <c r="AD27" i="1"/>
  <c r="AF27" i="1" s="1"/>
  <c r="AD92" i="1"/>
  <c r="AF92" i="1" s="1"/>
  <c r="AD86" i="1"/>
  <c r="AF86" i="1" s="1"/>
  <c r="AD48" i="1"/>
  <c r="AF48" i="1" s="1"/>
  <c r="AD50" i="1"/>
  <c r="AF50" i="1" s="1"/>
  <c r="AD69" i="1"/>
  <c r="AF69" i="1" s="1"/>
  <c r="AD73" i="1"/>
  <c r="AF73" i="1" s="1"/>
  <c r="AD9" i="1"/>
  <c r="AF9" i="1" s="1"/>
  <c r="AD17" i="1"/>
  <c r="AF17" i="1" s="1"/>
  <c r="AD14" i="1"/>
  <c r="AF14" i="1" s="1"/>
  <c r="AD94" i="1"/>
  <c r="AF94" i="1" s="1"/>
  <c r="AD68" i="1"/>
  <c r="AF68" i="1" s="1"/>
  <c r="AD22" i="1"/>
  <c r="AF22" i="1" s="1"/>
  <c r="AE101" i="1"/>
  <c r="AG101" i="1" s="1"/>
  <c r="AF101" i="1"/>
  <c r="AD2" i="1"/>
  <c r="AF2" i="1" s="1"/>
  <c r="AF51" i="1"/>
  <c r="AE36" i="1"/>
  <c r="AG36" i="1" s="1"/>
  <c r="AE40" i="1"/>
  <c r="AG40" i="1" s="1"/>
  <c r="AF40" i="1"/>
  <c r="AE51" i="1"/>
  <c r="AG51" i="1" s="1"/>
  <c r="AE59" i="1"/>
  <c r="AG59" i="1" s="1"/>
  <c r="AE32" i="1"/>
  <c r="AG32" i="1" s="1"/>
  <c r="AE71" i="1"/>
  <c r="AG71" i="1" s="1"/>
  <c r="AE77" i="1"/>
  <c r="AG77" i="1" s="1"/>
  <c r="AF42" i="1"/>
  <c r="AF99" i="1"/>
  <c r="AE73" i="1"/>
  <c r="AG73" i="1" s="1"/>
  <c r="AE87" i="1"/>
  <c r="AG87" i="1" s="1"/>
  <c r="AF59" i="1"/>
  <c r="AE61" i="1"/>
  <c r="AG61" i="1" s="1"/>
  <c r="AF81" i="1"/>
  <c r="AE99" i="1"/>
  <c r="AG99" i="1" s="1"/>
  <c r="AE79" i="1"/>
  <c r="AG79" i="1" s="1"/>
  <c r="AE69" i="1"/>
  <c r="AG69" i="1" s="1"/>
  <c r="AF79" i="1"/>
  <c r="AE28" i="1"/>
  <c r="AG28" i="1" s="1"/>
  <c r="AF26" i="1"/>
  <c r="AE85" i="1"/>
  <c r="AG85" i="1" s="1"/>
  <c r="AF63" i="1"/>
  <c r="AE83" i="1"/>
  <c r="AG83" i="1" s="1"/>
  <c r="AE65" i="1"/>
  <c r="AG65" i="1" s="1"/>
  <c r="AF4" i="1"/>
  <c r="AE8" i="1"/>
  <c r="AG8" i="1" s="1"/>
  <c r="AE97" i="1"/>
  <c r="AG97" i="1" s="1"/>
  <c r="AF18" i="1"/>
  <c r="AE53" i="1"/>
  <c r="AG53" i="1" s="1"/>
  <c r="AE44" i="1"/>
  <c r="AG44" i="1" s="1"/>
  <c r="AE42" i="1"/>
  <c r="AG42" i="1" s="1"/>
  <c r="AE24" i="1"/>
  <c r="AG24" i="1" s="1"/>
  <c r="AE4" i="1"/>
  <c r="AG4" i="1" s="1"/>
  <c r="AE34" i="1"/>
  <c r="AG34" i="1" s="1"/>
  <c r="AE57" i="1"/>
  <c r="AG57" i="1" s="1"/>
  <c r="AE91" i="1"/>
  <c r="AG91" i="1" s="1"/>
  <c r="AE16" i="1"/>
  <c r="AG16" i="1" s="1"/>
  <c r="AF28" i="1"/>
  <c r="AE22" i="1"/>
  <c r="AG22" i="1" s="1"/>
  <c r="AE93" i="1"/>
  <c r="AG93" i="1" s="1"/>
  <c r="AE47" i="1"/>
  <c r="AG47" i="1" s="1"/>
  <c r="AE12" i="1"/>
  <c r="AG12" i="1" s="1"/>
  <c r="AF97" i="1"/>
  <c r="AE20" i="1"/>
  <c r="AG20" i="1" s="1"/>
  <c r="AE30" i="1"/>
  <c r="AG30" i="1" s="1"/>
  <c r="AE26" i="1"/>
  <c r="AG26" i="1" s="1"/>
  <c r="AE95" i="1"/>
  <c r="AG95" i="1" s="1"/>
  <c r="AE38" i="1"/>
  <c r="AG38" i="1" s="1"/>
  <c r="AE81" i="1"/>
  <c r="AG81" i="1" s="1"/>
  <c r="AE10" i="1"/>
  <c r="AG10" i="1" s="1"/>
  <c r="AE46" i="1"/>
  <c r="AG46" i="1" s="1"/>
  <c r="AE14" i="1"/>
  <c r="AG14" i="1" s="1"/>
  <c r="AE89" i="1"/>
  <c r="AG89" i="1" s="1"/>
  <c r="AF85" i="1"/>
  <c r="AE55" i="1"/>
  <c r="AG55" i="1" s="1"/>
  <c r="AF32" i="1"/>
  <c r="AE75" i="1"/>
  <c r="AG75" i="1" s="1"/>
  <c r="AE63" i="1"/>
  <c r="AG63" i="1" s="1"/>
  <c r="AF83" i="1"/>
  <c r="AE6" i="1"/>
  <c r="AG6" i="1" s="1"/>
  <c r="AE18" i="1"/>
  <c r="AG18" i="1" s="1"/>
  <c r="AE67" i="1"/>
  <c r="AG67" i="1" s="1"/>
  <c r="AF20" i="1"/>
  <c r="AE49" i="1"/>
  <c r="AG49" i="1" s="1"/>
</calcChain>
</file>

<file path=xl/sharedStrings.xml><?xml version="1.0" encoding="utf-8"?>
<sst xmlns="http://schemas.openxmlformats.org/spreadsheetml/2006/main" count="15" uniqueCount="15">
  <si>
    <t>Количество наблюдений, n</t>
  </si>
  <si>
    <r>
      <t>Нормальное стандартное распределение, x</t>
    </r>
    <r>
      <rPr>
        <b/>
        <vertAlign val="subscript"/>
        <sz val="11"/>
        <color theme="1"/>
        <rFont val="Calibri"/>
        <family val="2"/>
        <charset val="204"/>
        <scheme val="minor"/>
      </rPr>
      <t>n</t>
    </r>
  </si>
  <si>
    <r>
      <t>a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</si>
  <si>
    <r>
      <t>b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</si>
  <si>
    <t xml:space="preserve">Случайный процесс </t>
  </si>
  <si>
    <t>t</t>
  </si>
  <si>
    <t>h</t>
  </si>
  <si>
    <t>Отклонения для классической оценки</t>
  </si>
  <si>
    <t>Отклонения для робастной оценки</t>
  </si>
  <si>
    <t>Значения ковариационной функции</t>
  </si>
  <si>
    <t>D</t>
  </si>
  <si>
    <t>α</t>
  </si>
  <si>
    <t>Значения семивариограммы</t>
  </si>
  <si>
    <t>Классическая оценка семивариограммы</t>
  </si>
  <si>
    <t>Робастная оценка семивариограммы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</si>
</sst>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Ковариационная функция и семивариограмма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Ковариационная функция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Лист1!$O$2:$O$22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Лист1!$M$2:$M$22</c:f>
              <c:numCache>
                <c:formatCode>General</c:formatCode>
                <c:ptCount val="21"/>
                <c:pt idx="0">
                  <c:v>3</c:v>
                </c:pt>
                <c:pt idx="1">
                  <c:v>0.66939048044528948</c:v>
                </c:pt>
                <c:pt idx="2">
                  <c:v>0.14936120510359183</c:v>
                </c:pt>
                <c:pt idx="3">
                  <c:v>3.3326989614726917E-2</c:v>
                </c:pt>
                <c:pt idx="4">
                  <c:v>7.4362565299990755E-3</c:v>
                </c:pt>
                <c:pt idx="5">
                  <c:v>1.659253110443501E-3</c:v>
                </c:pt>
                <c:pt idx="6">
                  <c:v>3.7022941226003868E-4</c:v>
                </c:pt>
                <c:pt idx="7">
                  <c:v>8.2609348049241481E-5</c:v>
                </c:pt>
                <c:pt idx="8">
                  <c:v>1.8432637059984629E-5</c:v>
                </c:pt>
                <c:pt idx="9">
                  <c:v>4.1128772591522531E-6</c:v>
                </c:pt>
                <c:pt idx="10">
                  <c:v>9.1770696150547736E-7</c:v>
                </c:pt>
                <c:pt idx="11">
                  <c:v>2.047681012900461E-7</c:v>
                </c:pt>
                <c:pt idx="12">
                  <c:v>4.5689939234137891E-8</c:v>
                </c:pt>
                <c:pt idx="13">
                  <c:v>1.0194803458485213E-8</c:v>
                </c:pt>
                <c:pt idx="14">
                  <c:v>2.274768128373572E-9</c:v>
                </c:pt>
                <c:pt idx="15">
                  <c:v>5.0756937678453913E-10</c:v>
                </c:pt>
                <c:pt idx="16">
                  <c:v>1.1325403632837293E-10</c:v>
                </c:pt>
                <c:pt idx="17">
                  <c:v>2.527039126340594E-11</c:v>
                </c:pt>
                <c:pt idx="18">
                  <c:v>5.6385864496172497E-12</c:v>
                </c:pt>
                <c:pt idx="19">
                  <c:v>1.2581386975138634E-12</c:v>
                </c:pt>
                <c:pt idx="20">
                  <c:v>2.8072868906520526E-13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1E-4AE5-84CA-3A1B73143930}"/>
            </c:ext>
          </c:extLst>
        </c:ser>
        <c:ser>
          <c:idx val="1"/>
          <c:order val="1"/>
          <c:tx>
            <c:v>Семивариограмма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8575">
                <a:noFill/>
                <a:round/>
              </a:ln>
              <a:effectLst/>
            </c:spPr>
          </c:marker>
          <c:xVal>
            <c:numRef>
              <c:f>Лист1!$O$2:$O$22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Лист1!$N$2:$N$22</c:f>
              <c:numCache>
                <c:formatCode>General</c:formatCode>
                <c:ptCount val="21"/>
                <c:pt idx="0">
                  <c:v>0</c:v>
                </c:pt>
                <c:pt idx="1">
                  <c:v>2.3306095195547103</c:v>
                </c:pt>
                <c:pt idx="2">
                  <c:v>2.8506387948964083</c:v>
                </c:pt>
                <c:pt idx="3">
                  <c:v>2.9666730103852732</c:v>
                </c:pt>
                <c:pt idx="4">
                  <c:v>2.9925637434700008</c:v>
                </c:pt>
                <c:pt idx="5">
                  <c:v>2.9983407468895567</c:v>
                </c:pt>
                <c:pt idx="6">
                  <c:v>2.9996297705877399</c:v>
                </c:pt>
                <c:pt idx="7">
                  <c:v>2.9999173906519507</c:v>
                </c:pt>
                <c:pt idx="8">
                  <c:v>2.9999815673629402</c:v>
                </c:pt>
                <c:pt idx="9">
                  <c:v>2.9999958871227408</c:v>
                </c:pt>
                <c:pt idx="10">
                  <c:v>2.9999990822930385</c:v>
                </c:pt>
                <c:pt idx="11">
                  <c:v>2.9999997952318989</c:v>
                </c:pt>
                <c:pt idx="12">
                  <c:v>2.9999999543100606</c:v>
                </c:pt>
                <c:pt idx="13">
                  <c:v>2.9999999898051963</c:v>
                </c:pt>
                <c:pt idx="14">
                  <c:v>2.9999999977252321</c:v>
                </c:pt>
                <c:pt idx="15">
                  <c:v>2.9999999994924305</c:v>
                </c:pt>
                <c:pt idx="16">
                  <c:v>2.9999999998867461</c:v>
                </c:pt>
                <c:pt idx="17">
                  <c:v>2.9999999999747295</c:v>
                </c:pt>
                <c:pt idx="18">
                  <c:v>2.9999999999943614</c:v>
                </c:pt>
                <c:pt idx="19">
                  <c:v>2.9999999999987419</c:v>
                </c:pt>
                <c:pt idx="20">
                  <c:v>2.9999999999997193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1E-4AE5-84CA-3A1B73143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695632"/>
        <c:axId val="1767691056"/>
      </c:scatterChart>
      <c:valAx>
        <c:axId val="1767695632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91056"/>
        <c:crosses val="autoZero"/>
        <c:crossBetween val="midCat"/>
      </c:valAx>
      <c:valAx>
        <c:axId val="17676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9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Оценки</a:t>
            </a:r>
            <a:r>
              <a:rPr lang="ru-RU" sz="1600" b="1" baseline="0"/>
              <a:t> семивариограммы</a:t>
            </a:r>
            <a:endParaRPr lang="ru-RU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622916155626601E-2"/>
          <c:y val="0.11856032257752173"/>
          <c:w val="0.90467151144067393"/>
          <c:h val="0.67965491157764524"/>
        </c:manualLayout>
      </c:layout>
      <c:scatterChart>
        <c:scatterStyle val="smoothMarker"/>
        <c:varyColors val="0"/>
        <c:ser>
          <c:idx val="0"/>
          <c:order val="0"/>
          <c:tx>
            <c:v>Классическая оценка семивариограммы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Лист1!$AD$2:$AD$101</c:f>
              <c:numCache>
                <c:formatCode>General</c:formatCode>
                <c:ptCount val="100"/>
                <c:pt idx="0">
                  <c:v>0</c:v>
                </c:pt>
                <c:pt idx="1">
                  <c:v>3.1875028486689412</c:v>
                </c:pt>
                <c:pt idx="2">
                  <c:v>2.9724976654340876</c:v>
                </c:pt>
                <c:pt idx="3">
                  <c:v>3.9123611734763863</c:v>
                </c:pt>
                <c:pt idx="4">
                  <c:v>4.4235534362205726</c:v>
                </c:pt>
                <c:pt idx="5">
                  <c:v>3.7273337190702267</c:v>
                </c:pt>
                <c:pt idx="6">
                  <c:v>3.7312563225754101</c:v>
                </c:pt>
                <c:pt idx="7">
                  <c:v>3.297544717838452</c:v>
                </c:pt>
                <c:pt idx="8">
                  <c:v>3.4386597498088638</c:v>
                </c:pt>
                <c:pt idx="9">
                  <c:v>3.9983969058509437</c:v>
                </c:pt>
                <c:pt idx="10">
                  <c:v>4.3219855099722286</c:v>
                </c:pt>
                <c:pt idx="11">
                  <c:v>4.2826343739961068</c:v>
                </c:pt>
                <c:pt idx="12">
                  <c:v>4.0662539427132067</c:v>
                </c:pt>
                <c:pt idx="13">
                  <c:v>3.5725093044434333</c:v>
                </c:pt>
                <c:pt idx="14">
                  <c:v>4.0738232121757587</c:v>
                </c:pt>
                <c:pt idx="15">
                  <c:v>3.6032118798248236</c:v>
                </c:pt>
                <c:pt idx="16">
                  <c:v>3.7077874532160733</c:v>
                </c:pt>
                <c:pt idx="17">
                  <c:v>4.2650509146620426</c:v>
                </c:pt>
                <c:pt idx="18">
                  <c:v>3.2671468828141808</c:v>
                </c:pt>
                <c:pt idx="19">
                  <c:v>3.8323520200082632</c:v>
                </c:pt>
                <c:pt idx="20">
                  <c:v>2.7884824325736579</c:v>
                </c:pt>
                <c:pt idx="21">
                  <c:v>3.7472334787741119</c:v>
                </c:pt>
                <c:pt idx="22">
                  <c:v>3.8479929194744651</c:v>
                </c:pt>
                <c:pt idx="23">
                  <c:v>3.7397082631219303</c:v>
                </c:pt>
                <c:pt idx="24">
                  <c:v>3.9260052889219348</c:v>
                </c:pt>
                <c:pt idx="25">
                  <c:v>3.7666280404727477</c:v>
                </c:pt>
                <c:pt idx="26">
                  <c:v>3.9771561224105367</c:v>
                </c:pt>
                <c:pt idx="27">
                  <c:v>3.8380264230987473</c:v>
                </c:pt>
                <c:pt idx="28">
                  <c:v>4.4886333611997653</c:v>
                </c:pt>
                <c:pt idx="29">
                  <c:v>4.8609935574863332</c:v>
                </c:pt>
                <c:pt idx="30">
                  <c:v>4.8365592040883714</c:v>
                </c:pt>
                <c:pt idx="31">
                  <c:v>4.1902087175645395</c:v>
                </c:pt>
                <c:pt idx="32">
                  <c:v>3.5596066665405099</c:v>
                </c:pt>
                <c:pt idx="33">
                  <c:v>3.559978555633553</c:v>
                </c:pt>
                <c:pt idx="34">
                  <c:v>3.3511899444327011</c:v>
                </c:pt>
                <c:pt idx="35">
                  <c:v>3.7041318482961527</c:v>
                </c:pt>
                <c:pt idx="36">
                  <c:v>3.4771495137681736</c:v>
                </c:pt>
                <c:pt idx="37">
                  <c:v>4.0040663702402046</c:v>
                </c:pt>
                <c:pt idx="38">
                  <c:v>2.6891188334784575</c:v>
                </c:pt>
                <c:pt idx="39">
                  <c:v>3.2297212292877608</c:v>
                </c:pt>
                <c:pt idx="40">
                  <c:v>2.9034736159457064</c:v>
                </c:pt>
                <c:pt idx="41">
                  <c:v>3.3871896510018096</c:v>
                </c:pt>
                <c:pt idx="42">
                  <c:v>3.6598956858375908</c:v>
                </c:pt>
                <c:pt idx="43">
                  <c:v>3.3547646753333007</c:v>
                </c:pt>
                <c:pt idx="44">
                  <c:v>3.3456379034872628</c:v>
                </c:pt>
                <c:pt idx="45">
                  <c:v>3.6020455667352982</c:v>
                </c:pt>
                <c:pt idx="46">
                  <c:v>4.1242075873129584</c:v>
                </c:pt>
                <c:pt idx="47">
                  <c:v>3.6900160933515616</c:v>
                </c:pt>
                <c:pt idx="48">
                  <c:v>4.676980854509079</c:v>
                </c:pt>
                <c:pt idx="49">
                  <c:v>4.2098811225221944</c:v>
                </c:pt>
                <c:pt idx="50">
                  <c:v>3.7956159894647978</c:v>
                </c:pt>
                <c:pt idx="51">
                  <c:v>3.6478866851170926</c:v>
                </c:pt>
                <c:pt idx="52">
                  <c:v>2.7067719716873371</c:v>
                </c:pt>
                <c:pt idx="53">
                  <c:v>3.4839328774437228</c:v>
                </c:pt>
                <c:pt idx="54">
                  <c:v>2.8234900638597416</c:v>
                </c:pt>
                <c:pt idx="55">
                  <c:v>3.4209654690030828</c:v>
                </c:pt>
                <c:pt idx="56">
                  <c:v>3.4140846052434237</c:v>
                </c:pt>
                <c:pt idx="57">
                  <c:v>3.7602474423092036</c:v>
                </c:pt>
                <c:pt idx="58">
                  <c:v>3.3091469188993337</c:v>
                </c:pt>
                <c:pt idx="59">
                  <c:v>2.9616287237260419</c:v>
                </c:pt>
                <c:pt idx="60">
                  <c:v>3.0961844721072675</c:v>
                </c:pt>
                <c:pt idx="61">
                  <c:v>3.4775704353317236</c:v>
                </c:pt>
                <c:pt idx="62">
                  <c:v>3.3091936000131015</c:v>
                </c:pt>
                <c:pt idx="63">
                  <c:v>3.3456380836000652</c:v>
                </c:pt>
                <c:pt idx="64">
                  <c:v>3.5982070170328129</c:v>
                </c:pt>
                <c:pt idx="65">
                  <c:v>2.9083499636097243</c:v>
                </c:pt>
                <c:pt idx="66">
                  <c:v>4.1333886170997252</c:v>
                </c:pt>
                <c:pt idx="67">
                  <c:v>2.8358098252197994</c:v>
                </c:pt>
                <c:pt idx="68">
                  <c:v>4.1746590192632436</c:v>
                </c:pt>
                <c:pt idx="69">
                  <c:v>3.8779102954753926</c:v>
                </c:pt>
                <c:pt idx="70">
                  <c:v>3.0028666722503679</c:v>
                </c:pt>
                <c:pt idx="71">
                  <c:v>3.2824809935308341</c:v>
                </c:pt>
                <c:pt idx="72">
                  <c:v>1.9379257831644165</c:v>
                </c:pt>
                <c:pt idx="73">
                  <c:v>2.1981171609826982</c:v>
                </c:pt>
                <c:pt idx="74">
                  <c:v>1.8971341523997578</c:v>
                </c:pt>
                <c:pt idx="75">
                  <c:v>1.2040753594522171</c:v>
                </c:pt>
                <c:pt idx="76">
                  <c:v>1.8757790946081778</c:v>
                </c:pt>
                <c:pt idx="77">
                  <c:v>1.8987289246000909</c:v>
                </c:pt>
                <c:pt idx="78">
                  <c:v>1.6423789293673077</c:v>
                </c:pt>
                <c:pt idx="79">
                  <c:v>2.2380029804884898</c:v>
                </c:pt>
                <c:pt idx="80">
                  <c:v>1.7156869550337448</c:v>
                </c:pt>
                <c:pt idx="81">
                  <c:v>1.7483909983992185</c:v>
                </c:pt>
                <c:pt idx="82">
                  <c:v>1.7615970228165088</c:v>
                </c:pt>
                <c:pt idx="83">
                  <c:v>1.2039329415241391</c:v>
                </c:pt>
                <c:pt idx="84">
                  <c:v>2.1089073062394004</c:v>
                </c:pt>
                <c:pt idx="85">
                  <c:v>1.3284087114276766</c:v>
                </c:pt>
                <c:pt idx="86">
                  <c:v>1.825911721669613</c:v>
                </c:pt>
                <c:pt idx="87">
                  <c:v>2.2772887660872945</c:v>
                </c:pt>
                <c:pt idx="88">
                  <c:v>1.5506355178530422</c:v>
                </c:pt>
                <c:pt idx="89">
                  <c:v>1.8504864456359209</c:v>
                </c:pt>
                <c:pt idx="90">
                  <c:v>2.9995482468083958</c:v>
                </c:pt>
                <c:pt idx="91">
                  <c:v>1.8109147734019437</c:v>
                </c:pt>
                <c:pt idx="92">
                  <c:v>2.3835548974087706</c:v>
                </c:pt>
                <c:pt idx="93">
                  <c:v>2.992221576518113</c:v>
                </c:pt>
                <c:pt idx="94">
                  <c:v>2.1014391411423792</c:v>
                </c:pt>
                <c:pt idx="95">
                  <c:v>2.0059815210692311</c:v>
                </c:pt>
                <c:pt idx="96">
                  <c:v>1.195040929404974</c:v>
                </c:pt>
                <c:pt idx="97">
                  <c:v>0.51987287270767923</c:v>
                </c:pt>
                <c:pt idx="98">
                  <c:v>0.15002772641984524</c:v>
                </c:pt>
                <c:pt idx="99">
                  <c:v>0.44917367108014833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D-4CA7-B4BE-E337A69C3250}"/>
            </c:ext>
          </c:extLst>
        </c:ser>
        <c:ser>
          <c:idx val="1"/>
          <c:order val="1"/>
          <c:tx>
            <c:v>Робастная оценка семивариограммы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Лист1!$AE$2:$AE$101</c:f>
              <c:numCache>
                <c:formatCode>General</c:formatCode>
                <c:ptCount val="100"/>
                <c:pt idx="0">
                  <c:v>0</c:v>
                </c:pt>
                <c:pt idx="1">
                  <c:v>3.2031409389325236</c:v>
                </c:pt>
                <c:pt idx="2">
                  <c:v>3.0026913834335094</c:v>
                </c:pt>
                <c:pt idx="3">
                  <c:v>3.5771884942625891</c:v>
                </c:pt>
                <c:pt idx="4">
                  <c:v>3.8426266927517068</c:v>
                </c:pt>
                <c:pt idx="5">
                  <c:v>3.354258053763274</c:v>
                </c:pt>
                <c:pt idx="6">
                  <c:v>3.4792635301446087</c:v>
                </c:pt>
                <c:pt idx="7">
                  <c:v>3.5288821692437797</c:v>
                </c:pt>
                <c:pt idx="8">
                  <c:v>3.7191468563730297</c:v>
                </c:pt>
                <c:pt idx="9">
                  <c:v>3.4558943922300411</c:v>
                </c:pt>
                <c:pt idx="10">
                  <c:v>4.0921738975490989</c:v>
                </c:pt>
                <c:pt idx="11">
                  <c:v>3.9811071946359133</c:v>
                </c:pt>
                <c:pt idx="12">
                  <c:v>4.2689207702645957</c:v>
                </c:pt>
                <c:pt idx="13">
                  <c:v>3.5693975028909048</c:v>
                </c:pt>
                <c:pt idx="14">
                  <c:v>3.5726482078364228</c:v>
                </c:pt>
                <c:pt idx="15">
                  <c:v>3.3348081139233066</c:v>
                </c:pt>
                <c:pt idx="16">
                  <c:v>4.1141823574414413</c:v>
                </c:pt>
                <c:pt idx="17">
                  <c:v>3.8101881724851556</c:v>
                </c:pt>
                <c:pt idx="18">
                  <c:v>3.4831923330310137</c:v>
                </c:pt>
                <c:pt idx="19">
                  <c:v>3.7548823100402307</c:v>
                </c:pt>
                <c:pt idx="20">
                  <c:v>3.2685363785609778</c:v>
                </c:pt>
                <c:pt idx="21">
                  <c:v>3.3674893921965841</c:v>
                </c:pt>
                <c:pt idx="22">
                  <c:v>3.557582649318654</c:v>
                </c:pt>
                <c:pt idx="23">
                  <c:v>4.0743447307470788</c:v>
                </c:pt>
                <c:pt idx="24">
                  <c:v>3.5416572521412215</c:v>
                </c:pt>
                <c:pt idx="25">
                  <c:v>3.5573985417689964</c:v>
                </c:pt>
                <c:pt idx="26">
                  <c:v>3.7356491020229834</c:v>
                </c:pt>
                <c:pt idx="27">
                  <c:v>3.9147049672844192</c:v>
                </c:pt>
                <c:pt idx="28">
                  <c:v>3.8322597988181277</c:v>
                </c:pt>
                <c:pt idx="29">
                  <c:v>4.9269100038681239</c:v>
                </c:pt>
                <c:pt idx="30">
                  <c:v>3.8743302440957379</c:v>
                </c:pt>
                <c:pt idx="31">
                  <c:v>3.9894171019663873</c:v>
                </c:pt>
                <c:pt idx="32">
                  <c:v>4.3071097423347906</c:v>
                </c:pt>
                <c:pt idx="33">
                  <c:v>3.8657472715793486</c:v>
                </c:pt>
                <c:pt idx="34">
                  <c:v>2.613144128839175</c:v>
                </c:pt>
                <c:pt idx="35">
                  <c:v>4.0091351563998163</c:v>
                </c:pt>
                <c:pt idx="36">
                  <c:v>3.3226925152061955</c:v>
                </c:pt>
                <c:pt idx="37">
                  <c:v>3.9768981871314057</c:v>
                </c:pt>
                <c:pt idx="38">
                  <c:v>2.3706665478868141</c:v>
                </c:pt>
                <c:pt idx="39">
                  <c:v>2.6483956914228783</c:v>
                </c:pt>
                <c:pt idx="40">
                  <c:v>2.0944454896939892</c:v>
                </c:pt>
                <c:pt idx="41">
                  <c:v>3.1578144714530105</c:v>
                </c:pt>
                <c:pt idx="42">
                  <c:v>2.8887720562119914</c:v>
                </c:pt>
                <c:pt idx="43">
                  <c:v>3.1464648894893892</c:v>
                </c:pt>
                <c:pt idx="44">
                  <c:v>2.2735797939872313</c:v>
                </c:pt>
                <c:pt idx="45">
                  <c:v>3.3145119115758348</c:v>
                </c:pt>
                <c:pt idx="46">
                  <c:v>5.0310134511373175</c:v>
                </c:pt>
                <c:pt idx="47">
                  <c:v>3.6941563848558849</c:v>
                </c:pt>
                <c:pt idx="48">
                  <c:v>4.7599246479625776</c:v>
                </c:pt>
                <c:pt idx="49">
                  <c:v>3.1532329699943404</c:v>
                </c:pt>
                <c:pt idx="50">
                  <c:v>4.2224607848182512</c:v>
                </c:pt>
                <c:pt idx="51">
                  <c:v>3.9803784477367357</c:v>
                </c:pt>
                <c:pt idx="52">
                  <c:v>2.3700242994611842</c:v>
                </c:pt>
                <c:pt idx="53">
                  <c:v>3.7344845017317483</c:v>
                </c:pt>
                <c:pt idx="54">
                  <c:v>2.8871339596318415</c:v>
                </c:pt>
                <c:pt idx="55">
                  <c:v>3.4729425406903278</c:v>
                </c:pt>
                <c:pt idx="56">
                  <c:v>3.376588845935689</c:v>
                </c:pt>
                <c:pt idx="57">
                  <c:v>3.9768048089563197</c:v>
                </c:pt>
                <c:pt idx="58">
                  <c:v>2.857485740911589</c:v>
                </c:pt>
                <c:pt idx="59">
                  <c:v>2.5589997744049073</c:v>
                </c:pt>
                <c:pt idx="60">
                  <c:v>3.9081356795372408</c:v>
                </c:pt>
                <c:pt idx="61">
                  <c:v>3.0585126176484287</c:v>
                </c:pt>
                <c:pt idx="62">
                  <c:v>3.6340441107294161</c:v>
                </c:pt>
                <c:pt idx="63">
                  <c:v>3.7840870026639544</c:v>
                </c:pt>
                <c:pt idx="64">
                  <c:v>3.6032638285864715</c:v>
                </c:pt>
                <c:pt idx="65">
                  <c:v>3.5216847108200242</c:v>
                </c:pt>
                <c:pt idx="66">
                  <c:v>3.7510368095951705</c:v>
                </c:pt>
                <c:pt idx="67">
                  <c:v>3.3800412221935625</c:v>
                </c:pt>
                <c:pt idx="68">
                  <c:v>4.3321034539541339</c:v>
                </c:pt>
                <c:pt idx="69">
                  <c:v>2.9805106618110568</c:v>
                </c:pt>
                <c:pt idx="70">
                  <c:v>3.1496113640778263</c:v>
                </c:pt>
                <c:pt idx="71">
                  <c:v>3.7277058785481301</c:v>
                </c:pt>
                <c:pt idx="72">
                  <c:v>1.7868702274765882</c:v>
                </c:pt>
                <c:pt idx="73">
                  <c:v>2.3738166263923808</c:v>
                </c:pt>
                <c:pt idx="74">
                  <c:v>1.9679146123713349</c:v>
                </c:pt>
                <c:pt idx="75">
                  <c:v>1.2891567967716049</c:v>
                </c:pt>
                <c:pt idx="76">
                  <c:v>1.886307397608773</c:v>
                </c:pt>
                <c:pt idx="77">
                  <c:v>2.5082852252395651</c:v>
                </c:pt>
                <c:pt idx="78">
                  <c:v>1.696023033069993</c:v>
                </c:pt>
                <c:pt idx="79">
                  <c:v>2.1290481444631975</c:v>
                </c:pt>
                <c:pt idx="80">
                  <c:v>1.5708038025309348</c:v>
                </c:pt>
                <c:pt idx="81">
                  <c:v>2.0654529968964077</c:v>
                </c:pt>
                <c:pt idx="82">
                  <c:v>1.9646435157013098</c:v>
                </c:pt>
                <c:pt idx="83">
                  <c:v>1.1284711609714535</c:v>
                </c:pt>
                <c:pt idx="84">
                  <c:v>2.4378682065255894</c:v>
                </c:pt>
                <c:pt idx="85">
                  <c:v>1.4207561093868839</c:v>
                </c:pt>
                <c:pt idx="86">
                  <c:v>2.052122570574535</c:v>
                </c:pt>
                <c:pt idx="87">
                  <c:v>1.8267641073497298</c:v>
                </c:pt>
                <c:pt idx="88">
                  <c:v>1.5555724113005935</c:v>
                </c:pt>
                <c:pt idx="89">
                  <c:v>1.0994987070328865</c:v>
                </c:pt>
                <c:pt idx="90">
                  <c:v>2.8420230306789254</c:v>
                </c:pt>
                <c:pt idx="91">
                  <c:v>2.0839721256548862</c:v>
                </c:pt>
                <c:pt idx="92">
                  <c:v>2.5719356244362563</c:v>
                </c:pt>
                <c:pt idx="93">
                  <c:v>3.0700125083322756</c:v>
                </c:pt>
                <c:pt idx="94">
                  <c:v>2.4428478046789044</c:v>
                </c:pt>
                <c:pt idx="95">
                  <c:v>2.3087341889714361</c:v>
                </c:pt>
                <c:pt idx="96">
                  <c:v>0.86294584681851061</c:v>
                </c:pt>
                <c:pt idx="97">
                  <c:v>0.13367316945833582</c:v>
                </c:pt>
                <c:pt idx="98">
                  <c:v>0.20934568251175484</c:v>
                </c:pt>
                <c:pt idx="99">
                  <c:v>0.45097758140577138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8D-4CA7-B4BE-E337A69C3250}"/>
            </c:ext>
          </c:extLst>
        </c:ser>
        <c:ser>
          <c:idx val="2"/>
          <c:order val="2"/>
          <c:tx>
            <c:v>Семивариограмма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Лист1!$N$2:$N$101</c:f>
              <c:numCache>
                <c:formatCode>General</c:formatCode>
                <c:ptCount val="100"/>
                <c:pt idx="0">
                  <c:v>0</c:v>
                </c:pt>
                <c:pt idx="1">
                  <c:v>2.3306095195547103</c:v>
                </c:pt>
                <c:pt idx="2">
                  <c:v>2.8506387948964083</c:v>
                </c:pt>
                <c:pt idx="3">
                  <c:v>2.9666730103852732</c:v>
                </c:pt>
                <c:pt idx="4">
                  <c:v>2.9925637434700008</c:v>
                </c:pt>
                <c:pt idx="5">
                  <c:v>2.9983407468895567</c:v>
                </c:pt>
                <c:pt idx="6">
                  <c:v>2.9996297705877399</c:v>
                </c:pt>
                <c:pt idx="7">
                  <c:v>2.9999173906519507</c:v>
                </c:pt>
                <c:pt idx="8">
                  <c:v>2.9999815673629402</c:v>
                </c:pt>
                <c:pt idx="9">
                  <c:v>2.9999958871227408</c:v>
                </c:pt>
                <c:pt idx="10">
                  <c:v>2.9999990822930385</c:v>
                </c:pt>
                <c:pt idx="11">
                  <c:v>2.9999997952318989</c:v>
                </c:pt>
                <c:pt idx="12">
                  <c:v>2.9999999543100606</c:v>
                </c:pt>
                <c:pt idx="13">
                  <c:v>2.9999999898051963</c:v>
                </c:pt>
                <c:pt idx="14">
                  <c:v>2.9999999977252321</c:v>
                </c:pt>
                <c:pt idx="15">
                  <c:v>2.9999999994924305</c:v>
                </c:pt>
                <c:pt idx="16">
                  <c:v>2.9999999998867461</c:v>
                </c:pt>
                <c:pt idx="17">
                  <c:v>2.9999999999747295</c:v>
                </c:pt>
                <c:pt idx="18">
                  <c:v>2.9999999999943614</c:v>
                </c:pt>
                <c:pt idx="19">
                  <c:v>2.9999999999987419</c:v>
                </c:pt>
                <c:pt idx="20">
                  <c:v>2.9999999999997193</c:v>
                </c:pt>
                <c:pt idx="21">
                  <c:v>2.9999999999999374</c:v>
                </c:pt>
                <c:pt idx="22">
                  <c:v>2.9999999999999862</c:v>
                </c:pt>
                <c:pt idx="23">
                  <c:v>2.9999999999999969</c:v>
                </c:pt>
                <c:pt idx="24">
                  <c:v>2.9999999999999991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8D-4CA7-B4BE-E337A69C3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984400"/>
        <c:axId val="1844978576"/>
      </c:scatterChart>
      <c:valAx>
        <c:axId val="1844984400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78576"/>
        <c:crosses val="autoZero"/>
        <c:crossBetween val="midCat"/>
      </c:valAx>
      <c:valAx>
        <c:axId val="18449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8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Отклонения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Для классической оценки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Лист1!$AF$2:$AF$101</c:f>
              <c:numCache>
                <c:formatCode>General</c:formatCode>
                <c:ptCount val="100"/>
                <c:pt idx="0">
                  <c:v>0</c:v>
                </c:pt>
                <c:pt idx="1">
                  <c:v>-0.85689332911423088</c:v>
                </c:pt>
                <c:pt idx="2">
                  <c:v>-0.1218588705376793</c:v>
                </c:pt>
                <c:pt idx="3">
                  <c:v>-0.94568816309111314</c:v>
                </c:pt>
                <c:pt idx="4">
                  <c:v>-1.4309896927505719</c:v>
                </c:pt>
                <c:pt idx="5">
                  <c:v>-0.72899297218067005</c:v>
                </c:pt>
                <c:pt idx="6">
                  <c:v>-0.73162655198767013</c:v>
                </c:pt>
                <c:pt idx="7">
                  <c:v>-0.29762732718650131</c:v>
                </c:pt>
                <c:pt idx="8">
                  <c:v>-0.4386781824459236</c:v>
                </c:pt>
                <c:pt idx="9">
                  <c:v>-0.99840101872820286</c:v>
                </c:pt>
                <c:pt idx="10">
                  <c:v>-1.3219864276791902</c:v>
                </c:pt>
                <c:pt idx="11">
                  <c:v>-1.2826345787642079</c:v>
                </c:pt>
                <c:pt idx="12">
                  <c:v>-1.0662539884031461</c:v>
                </c:pt>
                <c:pt idx="13">
                  <c:v>-0.57250931463823695</c:v>
                </c:pt>
                <c:pt idx="14">
                  <c:v>-1.0738232144505266</c:v>
                </c:pt>
                <c:pt idx="15">
                  <c:v>-0.60321188033239315</c:v>
                </c:pt>
                <c:pt idx="16">
                  <c:v>-0.70778745332932713</c:v>
                </c:pt>
                <c:pt idx="17">
                  <c:v>-1.265050914687313</c:v>
                </c:pt>
                <c:pt idx="18">
                  <c:v>-0.26714688281981935</c:v>
                </c:pt>
                <c:pt idx="19">
                  <c:v>-0.83235202000952135</c:v>
                </c:pt>
                <c:pt idx="20">
                  <c:v>0.21151756742606143</c:v>
                </c:pt>
                <c:pt idx="21">
                  <c:v>-0.74723347877417456</c:v>
                </c:pt>
                <c:pt idx="22">
                  <c:v>-0.84799291947447886</c:v>
                </c:pt>
                <c:pt idx="23">
                  <c:v>-0.73970826312193338</c:v>
                </c:pt>
                <c:pt idx="24">
                  <c:v>-0.92600528892193568</c:v>
                </c:pt>
                <c:pt idx="25">
                  <c:v>-0.76662804047274768</c:v>
                </c:pt>
                <c:pt idx="26">
                  <c:v>-0.97715612241053673</c:v>
                </c:pt>
                <c:pt idx="27">
                  <c:v>-0.83802642309874731</c:v>
                </c:pt>
                <c:pt idx="28">
                  <c:v>-1.4886333611997653</c:v>
                </c:pt>
                <c:pt idx="29">
                  <c:v>-1.8609935574863332</c:v>
                </c:pt>
                <c:pt idx="30">
                  <c:v>-1.8365592040883714</c:v>
                </c:pt>
                <c:pt idx="31">
                  <c:v>-1.1902087175645395</c:v>
                </c:pt>
                <c:pt idx="32">
                  <c:v>-0.55960666654050994</c:v>
                </c:pt>
                <c:pt idx="33">
                  <c:v>-0.55997855563355303</c:v>
                </c:pt>
                <c:pt idx="34">
                  <c:v>-0.35118994443270113</c:v>
                </c:pt>
                <c:pt idx="35">
                  <c:v>-0.70413184829615272</c:v>
                </c:pt>
                <c:pt idx="36">
                  <c:v>-0.47714951376817361</c:v>
                </c:pt>
                <c:pt idx="37">
                  <c:v>-1.0040663702402046</c:v>
                </c:pt>
                <c:pt idx="38">
                  <c:v>0.31088116652154252</c:v>
                </c:pt>
                <c:pt idx="39">
                  <c:v>-0.22972122928776084</c:v>
                </c:pt>
                <c:pt idx="40">
                  <c:v>9.652638405429359E-2</c:v>
                </c:pt>
                <c:pt idx="41">
                  <c:v>-0.38718965100180958</c:v>
                </c:pt>
                <c:pt idx="42">
                  <c:v>-0.65989568583759084</c:v>
                </c:pt>
                <c:pt idx="43">
                  <c:v>-0.35476467533330069</c:v>
                </c:pt>
                <c:pt idx="44">
                  <c:v>-0.34563790348726275</c:v>
                </c:pt>
                <c:pt idx="45">
                  <c:v>-0.60204556673529819</c:v>
                </c:pt>
                <c:pt idx="46">
                  <c:v>-1.1242075873129584</c:v>
                </c:pt>
                <c:pt idx="47">
                  <c:v>-0.69001609335156155</c:v>
                </c:pt>
                <c:pt idx="48">
                  <c:v>-1.676980854509079</c:v>
                </c:pt>
                <c:pt idx="49">
                  <c:v>-1.2098811225221944</c:v>
                </c:pt>
                <c:pt idx="50">
                  <c:v>-0.79561598946479783</c:v>
                </c:pt>
                <c:pt idx="51">
                  <c:v>-0.64788668511709258</c:v>
                </c:pt>
                <c:pt idx="52">
                  <c:v>0.29322802831266293</c:v>
                </c:pt>
                <c:pt idx="53">
                  <c:v>-0.48393287744372282</c:v>
                </c:pt>
                <c:pt idx="54">
                  <c:v>0.17650993614025845</c:v>
                </c:pt>
                <c:pt idx="55">
                  <c:v>-0.42096546900308285</c:v>
                </c:pt>
                <c:pt idx="56">
                  <c:v>-0.41408460524342372</c:v>
                </c:pt>
                <c:pt idx="57">
                  <c:v>-0.7602474423092036</c:v>
                </c:pt>
                <c:pt idx="58">
                  <c:v>-0.30914691889933366</c:v>
                </c:pt>
                <c:pt idx="59">
                  <c:v>3.8371276273958088E-2</c:v>
                </c:pt>
                <c:pt idx="60">
                  <c:v>-9.6184472107267549E-2</c:v>
                </c:pt>
                <c:pt idx="61">
                  <c:v>-0.47757043533172361</c:v>
                </c:pt>
                <c:pt idx="62">
                  <c:v>-0.30919360001310148</c:v>
                </c:pt>
                <c:pt idx="63">
                  <c:v>-0.3456380836000652</c:v>
                </c:pt>
                <c:pt idx="64">
                  <c:v>-0.59820701703281287</c:v>
                </c:pt>
                <c:pt idx="65">
                  <c:v>9.1650036390275691E-2</c:v>
                </c:pt>
                <c:pt idx="66">
                  <c:v>-1.1333886170997252</c:v>
                </c:pt>
                <c:pt idx="67">
                  <c:v>0.16419017478020059</c:v>
                </c:pt>
                <c:pt idx="68">
                  <c:v>-1.1746590192632436</c:v>
                </c:pt>
                <c:pt idx="69">
                  <c:v>-0.87791029547539257</c:v>
                </c:pt>
                <c:pt idx="70">
                  <c:v>-2.8666722503678521E-3</c:v>
                </c:pt>
                <c:pt idx="71">
                  <c:v>-0.28248099353083411</c:v>
                </c:pt>
                <c:pt idx="72">
                  <c:v>1.0620742168355835</c:v>
                </c:pt>
                <c:pt idx="73">
                  <c:v>0.80188283901730184</c:v>
                </c:pt>
                <c:pt idx="74">
                  <c:v>1.1028658476002422</c:v>
                </c:pt>
                <c:pt idx="75">
                  <c:v>1.7959246405477829</c:v>
                </c:pt>
                <c:pt idx="76">
                  <c:v>1.1242209053918222</c:v>
                </c:pt>
                <c:pt idx="77">
                  <c:v>1.1012710753999091</c:v>
                </c:pt>
                <c:pt idx="78">
                  <c:v>1.3576210706326923</c:v>
                </c:pt>
                <c:pt idx="79">
                  <c:v>0.76199701951151022</c:v>
                </c:pt>
                <c:pt idx="80">
                  <c:v>1.2843130449662552</c:v>
                </c:pt>
                <c:pt idx="81">
                  <c:v>1.2516090016007815</c:v>
                </c:pt>
                <c:pt idx="82">
                  <c:v>1.2384029771834912</c:v>
                </c:pt>
                <c:pt idx="83">
                  <c:v>1.7960670584758609</c:v>
                </c:pt>
                <c:pt idx="84">
                  <c:v>0.89109269376059963</c:v>
                </c:pt>
                <c:pt idx="85">
                  <c:v>1.6715912885723234</c:v>
                </c:pt>
                <c:pt idx="86">
                  <c:v>1.174088278330387</c:v>
                </c:pt>
                <c:pt idx="87">
                  <c:v>0.72271123391270553</c:v>
                </c:pt>
                <c:pt idx="88">
                  <c:v>1.4493644821469578</c:v>
                </c:pt>
                <c:pt idx="89">
                  <c:v>1.1495135543640791</c:v>
                </c:pt>
                <c:pt idx="90">
                  <c:v>4.5175319160417615E-4</c:v>
                </c:pt>
                <c:pt idx="91">
                  <c:v>1.1890852265980563</c:v>
                </c:pt>
                <c:pt idx="92">
                  <c:v>0.61644510259122942</c:v>
                </c:pt>
                <c:pt idx="93">
                  <c:v>7.7784234818869535E-3</c:v>
                </c:pt>
                <c:pt idx="94">
                  <c:v>0.89856085885762083</c:v>
                </c:pt>
                <c:pt idx="95">
                  <c:v>0.99401847893076889</c:v>
                </c:pt>
                <c:pt idx="96">
                  <c:v>1.804959070595026</c:v>
                </c:pt>
                <c:pt idx="97">
                  <c:v>2.4801271272923207</c:v>
                </c:pt>
                <c:pt idx="98">
                  <c:v>2.8499722735801547</c:v>
                </c:pt>
                <c:pt idx="99">
                  <c:v>2.5508263289198516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97-4054-A41A-7E60EC687A18}"/>
            </c:ext>
          </c:extLst>
        </c:ser>
        <c:ser>
          <c:idx val="1"/>
          <c:order val="1"/>
          <c:tx>
            <c:v>Для робастной оценки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Лист1!$AG$2:$AG$101</c:f>
              <c:numCache>
                <c:formatCode>General</c:formatCode>
                <c:ptCount val="100"/>
                <c:pt idx="0">
                  <c:v>0</c:v>
                </c:pt>
                <c:pt idx="1">
                  <c:v>-0.87253141937781331</c:v>
                </c:pt>
                <c:pt idx="2">
                  <c:v>-0.15205258853710113</c:v>
                </c:pt>
                <c:pt idx="3">
                  <c:v>-0.61051548387731591</c:v>
                </c:pt>
                <c:pt idx="4">
                  <c:v>-0.850062949281706</c:v>
                </c:pt>
                <c:pt idx="5">
                  <c:v>-0.35591730687371737</c:v>
                </c:pt>
                <c:pt idx="6">
                  <c:v>-0.47963375955686871</c:v>
                </c:pt>
                <c:pt idx="7">
                  <c:v>-0.528964778591829</c:v>
                </c:pt>
                <c:pt idx="8">
                  <c:v>-0.71916528901008947</c:v>
                </c:pt>
                <c:pt idx="9">
                  <c:v>-0.45589850510730034</c:v>
                </c:pt>
                <c:pt idx="10">
                  <c:v>-1.0921748152560604</c:v>
                </c:pt>
                <c:pt idx="11">
                  <c:v>-0.98110739940401448</c:v>
                </c:pt>
                <c:pt idx="12">
                  <c:v>-1.2689208159545351</c:v>
                </c:pt>
                <c:pt idx="13">
                  <c:v>-0.56939751308570852</c:v>
                </c:pt>
                <c:pt idx="14">
                  <c:v>-0.57264821011119071</c:v>
                </c:pt>
                <c:pt idx="15">
                  <c:v>-0.3348081144308761</c:v>
                </c:pt>
                <c:pt idx="16">
                  <c:v>-1.1141823575546952</c:v>
                </c:pt>
                <c:pt idx="17">
                  <c:v>-0.81018817251042607</c:v>
                </c:pt>
                <c:pt idx="18">
                  <c:v>-0.48319233303665232</c:v>
                </c:pt>
                <c:pt idx="19">
                  <c:v>-0.75488231004148876</c:v>
                </c:pt>
                <c:pt idx="20">
                  <c:v>-0.26853637856125845</c:v>
                </c:pt>
                <c:pt idx="21">
                  <c:v>-0.36748939219664667</c:v>
                </c:pt>
                <c:pt idx="22">
                  <c:v>-0.55758264931866774</c:v>
                </c:pt>
                <c:pt idx="23">
                  <c:v>-1.0743447307470819</c:v>
                </c:pt>
                <c:pt idx="24">
                  <c:v>-0.5416572521412224</c:v>
                </c:pt>
                <c:pt idx="25">
                  <c:v>-0.55739854176899639</c:v>
                </c:pt>
                <c:pt idx="26">
                  <c:v>-0.73564910202298339</c:v>
                </c:pt>
                <c:pt idx="27">
                  <c:v>-0.91470496728441919</c:v>
                </c:pt>
                <c:pt idx="28">
                  <c:v>-0.83225979881812773</c:v>
                </c:pt>
                <c:pt idx="29">
                  <c:v>-1.9269100038681239</c:v>
                </c:pt>
                <c:pt idx="30">
                  <c:v>-0.8743302440957379</c:v>
                </c:pt>
                <c:pt idx="31">
                  <c:v>-0.98941710196638732</c:v>
                </c:pt>
                <c:pt idx="32">
                  <c:v>-1.3071097423347906</c:v>
                </c:pt>
                <c:pt idx="33">
                  <c:v>-0.86574727157934861</c:v>
                </c:pt>
                <c:pt idx="34">
                  <c:v>0.38685587116082498</c:v>
                </c:pt>
                <c:pt idx="35">
                  <c:v>-1.0091351563998163</c:v>
                </c:pt>
                <c:pt idx="36">
                  <c:v>-0.32269251520619546</c:v>
                </c:pt>
                <c:pt idx="37">
                  <c:v>-0.97689818713140575</c:v>
                </c:pt>
                <c:pt idx="38">
                  <c:v>0.62933345211318592</c:v>
                </c:pt>
                <c:pt idx="39">
                  <c:v>0.35160430857712166</c:v>
                </c:pt>
                <c:pt idx="40">
                  <c:v>0.90555451030601075</c:v>
                </c:pt>
                <c:pt idx="41">
                  <c:v>-0.15781447145301053</c:v>
                </c:pt>
                <c:pt idx="42">
                  <c:v>0.1112279437880086</c:v>
                </c:pt>
                <c:pt idx="43">
                  <c:v>-0.14646488948938918</c:v>
                </c:pt>
                <c:pt idx="44">
                  <c:v>0.72642020601276869</c:v>
                </c:pt>
                <c:pt idx="45">
                  <c:v>-0.3145119115758348</c:v>
                </c:pt>
                <c:pt idx="46">
                  <c:v>-2.0310134511373175</c:v>
                </c:pt>
                <c:pt idx="47">
                  <c:v>-0.69415638485588493</c:v>
                </c:pt>
                <c:pt idx="48">
                  <c:v>-1.7599246479625776</c:v>
                </c:pt>
                <c:pt idx="49">
                  <c:v>-0.15323296999434044</c:v>
                </c:pt>
                <c:pt idx="50">
                  <c:v>-1.2224607848182512</c:v>
                </c:pt>
                <c:pt idx="51">
                  <c:v>-0.98037844773673566</c:v>
                </c:pt>
                <c:pt idx="52">
                  <c:v>0.6299757005388158</c:v>
                </c:pt>
                <c:pt idx="53">
                  <c:v>-0.73448450173174828</c:v>
                </c:pt>
                <c:pt idx="54">
                  <c:v>0.1128660403681585</c:v>
                </c:pt>
                <c:pt idx="55">
                  <c:v>-0.47294254069032782</c:v>
                </c:pt>
                <c:pt idx="56">
                  <c:v>-0.37658884593568898</c:v>
                </c:pt>
                <c:pt idx="57">
                  <c:v>-0.97680480895631971</c:v>
                </c:pt>
                <c:pt idx="58">
                  <c:v>0.14251425908841098</c:v>
                </c:pt>
                <c:pt idx="59">
                  <c:v>0.44100022559509267</c:v>
                </c:pt>
                <c:pt idx="60">
                  <c:v>-0.90813567953724084</c:v>
                </c:pt>
                <c:pt idx="61">
                  <c:v>-5.8512617648428744E-2</c:v>
                </c:pt>
                <c:pt idx="62">
                  <c:v>-0.63404411072941613</c:v>
                </c:pt>
                <c:pt idx="63">
                  <c:v>-0.78408700266395437</c:v>
                </c:pt>
                <c:pt idx="64">
                  <c:v>-0.60326382858647154</c:v>
                </c:pt>
                <c:pt idx="65">
                  <c:v>-0.52168471082002421</c:v>
                </c:pt>
                <c:pt idx="66">
                  <c:v>-0.7510368095951705</c:v>
                </c:pt>
                <c:pt idx="67">
                  <c:v>-0.38004122219356251</c:v>
                </c:pt>
                <c:pt idx="68">
                  <c:v>-1.3321034539541339</c:v>
                </c:pt>
                <c:pt idx="69">
                  <c:v>1.9489338188943162E-2</c:v>
                </c:pt>
                <c:pt idx="70">
                  <c:v>-0.14961136407782627</c:v>
                </c:pt>
                <c:pt idx="71">
                  <c:v>-0.72770587854813007</c:v>
                </c:pt>
                <c:pt idx="72">
                  <c:v>1.2131297725234118</c:v>
                </c:pt>
                <c:pt idx="73">
                  <c:v>0.62618337360761922</c:v>
                </c:pt>
                <c:pt idx="74">
                  <c:v>1.0320853876286651</c:v>
                </c:pt>
                <c:pt idx="75">
                  <c:v>1.7108432032283951</c:v>
                </c:pt>
                <c:pt idx="76">
                  <c:v>1.113692602391227</c:v>
                </c:pt>
                <c:pt idx="77">
                  <c:v>0.4917147747604349</c:v>
                </c:pt>
                <c:pt idx="78">
                  <c:v>1.303976966930007</c:v>
                </c:pt>
                <c:pt idx="79">
                  <c:v>0.87095185553680254</c:v>
                </c:pt>
                <c:pt idx="80">
                  <c:v>1.4291961974690652</c:v>
                </c:pt>
                <c:pt idx="81">
                  <c:v>0.93454700310359229</c:v>
                </c:pt>
                <c:pt idx="82">
                  <c:v>1.0353564842986902</c:v>
                </c:pt>
                <c:pt idx="83">
                  <c:v>1.8715288390285465</c:v>
                </c:pt>
                <c:pt idx="84">
                  <c:v>0.56213179347441056</c:v>
                </c:pt>
                <c:pt idx="85">
                  <c:v>1.5792438906131161</c:v>
                </c:pt>
                <c:pt idx="86">
                  <c:v>0.94787742942546505</c:v>
                </c:pt>
                <c:pt idx="87">
                  <c:v>1.1732358926502702</c:v>
                </c:pt>
                <c:pt idx="88">
                  <c:v>1.4444275886994065</c:v>
                </c:pt>
                <c:pt idx="89">
                  <c:v>1.9005012929671135</c:v>
                </c:pt>
                <c:pt idx="90">
                  <c:v>0.15797696932107463</c:v>
                </c:pt>
                <c:pt idx="91">
                  <c:v>0.91602787434511379</c:v>
                </c:pt>
                <c:pt idx="92">
                  <c:v>0.42806437556374366</c:v>
                </c:pt>
                <c:pt idx="93">
                  <c:v>-7.0012508332275569E-2</c:v>
                </c:pt>
                <c:pt idx="94">
                  <c:v>0.55715219532109561</c:v>
                </c:pt>
                <c:pt idx="95">
                  <c:v>0.69126581102856388</c:v>
                </c:pt>
                <c:pt idx="96">
                  <c:v>2.1370541531814893</c:v>
                </c:pt>
                <c:pt idx="97">
                  <c:v>2.8663268305416643</c:v>
                </c:pt>
                <c:pt idx="98">
                  <c:v>2.790654317488245</c:v>
                </c:pt>
                <c:pt idx="99">
                  <c:v>2.5490224185942285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97-4054-A41A-7E60EC687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683568"/>
        <c:axId val="1767688144"/>
      </c:scatterChart>
      <c:valAx>
        <c:axId val="1767683568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88144"/>
        <c:crosses val="autoZero"/>
        <c:crossBetween val="midCat"/>
      </c:valAx>
      <c:valAx>
        <c:axId val="17676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8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наблюдений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Лист1!$L$2:$L$101</c:f>
              <c:numCache>
                <c:formatCode>General</c:formatCode>
                <c:ptCount val="100"/>
                <c:pt idx="0">
                  <c:v>1.1102174896462658</c:v>
                </c:pt>
                <c:pt idx="1">
                  <c:v>1.4908407454760246</c:v>
                </c:pt>
                <c:pt idx="2">
                  <c:v>2.0141608185926381</c:v>
                </c:pt>
                <c:pt idx="3">
                  <c:v>-0.1323175232517011</c:v>
                </c:pt>
                <c:pt idx="4">
                  <c:v>0.20676654037125855</c:v>
                </c:pt>
                <c:pt idx="5">
                  <c:v>-1.0970024648089634</c:v>
                </c:pt>
                <c:pt idx="6">
                  <c:v>-1.7026078049131317</c:v>
                </c:pt>
                <c:pt idx="7">
                  <c:v>-1.1505088512547585</c:v>
                </c:pt>
                <c:pt idx="8">
                  <c:v>-0.60195673917865933</c:v>
                </c:pt>
                <c:pt idx="9">
                  <c:v>-3.0285680371127546</c:v>
                </c:pt>
                <c:pt idx="10">
                  <c:v>1.066868009262999</c:v>
                </c:pt>
                <c:pt idx="11">
                  <c:v>1.0222978006613317</c:v>
                </c:pt>
                <c:pt idx="12">
                  <c:v>-1.934968072001312</c:v>
                </c:pt>
                <c:pt idx="13">
                  <c:v>0.2113762964183421</c:v>
                </c:pt>
                <c:pt idx="14">
                  <c:v>-0.23237947598116815</c:v>
                </c:pt>
                <c:pt idx="15">
                  <c:v>0.75795232203760077</c:v>
                </c:pt>
                <c:pt idx="16">
                  <c:v>2.4504118726281749</c:v>
                </c:pt>
                <c:pt idx="17">
                  <c:v>0.10301584722784174</c:v>
                </c:pt>
                <c:pt idx="18">
                  <c:v>0.64698637767299527</c:v>
                </c:pt>
                <c:pt idx="19">
                  <c:v>0.96810263596343804</c:v>
                </c:pt>
                <c:pt idx="20">
                  <c:v>-3.1727265676283873</c:v>
                </c:pt>
                <c:pt idx="21">
                  <c:v>-4.4621730056891629E-2</c:v>
                </c:pt>
                <c:pt idx="22">
                  <c:v>-1.0591655155019575</c:v>
                </c:pt>
                <c:pt idx="23">
                  <c:v>-1.8705683533210125</c:v>
                </c:pt>
                <c:pt idx="24">
                  <c:v>2.5961720038606382</c:v>
                </c:pt>
                <c:pt idx="25">
                  <c:v>0.25616840782827038</c:v>
                </c:pt>
                <c:pt idx="26">
                  <c:v>3.9596099014804857</c:v>
                </c:pt>
                <c:pt idx="27">
                  <c:v>0.65751769582995223</c:v>
                </c:pt>
                <c:pt idx="28">
                  <c:v>-1.924242320879535</c:v>
                </c:pt>
                <c:pt idx="29">
                  <c:v>-3.6286519703096438</c:v>
                </c:pt>
                <c:pt idx="30">
                  <c:v>-5.0499393825386472</c:v>
                </c:pt>
                <c:pt idx="31">
                  <c:v>2.8820419142884672</c:v>
                </c:pt>
                <c:pt idx="32">
                  <c:v>0.35186387257152479</c:v>
                </c:pt>
                <c:pt idx="33">
                  <c:v>4.0702715364081419</c:v>
                </c:pt>
                <c:pt idx="34">
                  <c:v>4.0336269373190037</c:v>
                </c:pt>
                <c:pt idx="35">
                  <c:v>1.7002757345388217</c:v>
                </c:pt>
                <c:pt idx="36">
                  <c:v>-0.64984458423333347</c:v>
                </c:pt>
                <c:pt idx="37">
                  <c:v>1.3169642421012184</c:v>
                </c:pt>
                <c:pt idx="38">
                  <c:v>-0.58799604817936091</c:v>
                </c:pt>
                <c:pt idx="39">
                  <c:v>4.0823590153575031</c:v>
                </c:pt>
                <c:pt idx="40">
                  <c:v>0.72303699271616062</c:v>
                </c:pt>
                <c:pt idx="41">
                  <c:v>1.2971699324284871</c:v>
                </c:pt>
                <c:pt idx="42">
                  <c:v>-4.1968322441844064E-2</c:v>
                </c:pt>
                <c:pt idx="43">
                  <c:v>-0.17008544326063629</c:v>
                </c:pt>
                <c:pt idx="44">
                  <c:v>-7.9191678038729348E-3</c:v>
                </c:pt>
                <c:pt idx="45">
                  <c:v>-0.60686066289713281</c:v>
                </c:pt>
                <c:pt idx="46">
                  <c:v>1.950144920000175</c:v>
                </c:pt>
                <c:pt idx="47">
                  <c:v>-0.15579374179796518</c:v>
                </c:pt>
                <c:pt idx="48">
                  <c:v>-1.2417479223754964</c:v>
                </c:pt>
                <c:pt idx="49">
                  <c:v>1.0546644078563809</c:v>
                </c:pt>
                <c:pt idx="50">
                  <c:v>-3.1553468511550755</c:v>
                </c:pt>
                <c:pt idx="51">
                  <c:v>4.8628393142892943</c:v>
                </c:pt>
                <c:pt idx="52">
                  <c:v>1.1303225684635669</c:v>
                </c:pt>
                <c:pt idx="53">
                  <c:v>0.74683338787942799</c:v>
                </c:pt>
                <c:pt idx="54">
                  <c:v>3.9962443394539449</c:v>
                </c:pt>
                <c:pt idx="55">
                  <c:v>0.91602919431592711</c:v>
                </c:pt>
                <c:pt idx="56">
                  <c:v>4.0510005969879026E-3</c:v>
                </c:pt>
                <c:pt idx="57">
                  <c:v>-0.49331734309015618</c:v>
                </c:pt>
                <c:pt idx="58">
                  <c:v>2.7752346264917742</c:v>
                </c:pt>
                <c:pt idx="59">
                  <c:v>0.95156786883361233</c:v>
                </c:pt>
                <c:pt idx="60">
                  <c:v>2.266386506432255</c:v>
                </c:pt>
                <c:pt idx="61">
                  <c:v>4.1411674635838391E-4</c:v>
                </c:pt>
                <c:pt idx="62">
                  <c:v>-1.0150191983798122</c:v>
                </c:pt>
                <c:pt idx="63">
                  <c:v>-3.3369898746054538</c:v>
                </c:pt>
                <c:pt idx="64">
                  <c:v>-1.6907377331170825</c:v>
                </c:pt>
                <c:pt idx="65">
                  <c:v>2.1633326039379157</c:v>
                </c:pt>
                <c:pt idx="66">
                  <c:v>-0.6741136269229403</c:v>
                </c:pt>
                <c:pt idx="67">
                  <c:v>0.28811850431827024</c:v>
                </c:pt>
                <c:pt idx="68">
                  <c:v>-4.0907960119536213</c:v>
                </c:pt>
                <c:pt idx="69">
                  <c:v>0.58541227185437195</c:v>
                </c:pt>
                <c:pt idx="70">
                  <c:v>0.27176366736080643</c:v>
                </c:pt>
                <c:pt idx="71">
                  <c:v>1.9936061757529484</c:v>
                </c:pt>
                <c:pt idx="72">
                  <c:v>-1.7467209715102143</c:v>
                </c:pt>
                <c:pt idx="73">
                  <c:v>2.1321684528380325</c:v>
                </c:pt>
                <c:pt idx="74">
                  <c:v>1.3228495781622271</c:v>
                </c:pt>
                <c:pt idx="75">
                  <c:v>1.568636033814804</c:v>
                </c:pt>
                <c:pt idx="76">
                  <c:v>0.2180694947710671</c:v>
                </c:pt>
                <c:pt idx="77">
                  <c:v>3.5091087366095857</c:v>
                </c:pt>
                <c:pt idx="78">
                  <c:v>3.0256235613026123</c:v>
                </c:pt>
                <c:pt idx="79">
                  <c:v>0.7413180608408213</c:v>
                </c:pt>
                <c:pt idx="80">
                  <c:v>1.0087025988527851</c:v>
                </c:pt>
                <c:pt idx="81">
                  <c:v>-1.5824274701832504</c:v>
                </c:pt>
                <c:pt idx="82">
                  <c:v>-0.63551424132774126</c:v>
                </c:pt>
                <c:pt idx="83">
                  <c:v>-0.59531552256470899</c:v>
                </c:pt>
                <c:pt idx="84">
                  <c:v>-1.5114478792964403</c:v>
                </c:pt>
                <c:pt idx="85">
                  <c:v>3.864975965527101E-2</c:v>
                </c:pt>
                <c:pt idx="86">
                  <c:v>1.277804227129985</c:v>
                </c:pt>
                <c:pt idx="87">
                  <c:v>-0.29895304323027072</c:v>
                </c:pt>
                <c:pt idx="88">
                  <c:v>-1.2331806702380779</c:v>
                </c:pt>
                <c:pt idx="89">
                  <c:v>1.513214045142367</c:v>
                </c:pt>
                <c:pt idx="90">
                  <c:v>-1.4412518115125472</c:v>
                </c:pt>
                <c:pt idx="91">
                  <c:v>1.0055692181956</c:v>
                </c:pt>
                <c:pt idx="92">
                  <c:v>-1.1409460434515357</c:v>
                </c:pt>
                <c:pt idx="93">
                  <c:v>1.1879404658481327</c:v>
                </c:pt>
                <c:pt idx="94">
                  <c:v>-0.8937147290314349</c:v>
                </c:pt>
                <c:pt idx="95">
                  <c:v>-1.4144198952312148</c:v>
                </c:pt>
                <c:pt idx="96">
                  <c:v>1.3130780599611966</c:v>
                </c:pt>
                <c:pt idx="97">
                  <c:v>-0.64924201444835017</c:v>
                </c:pt>
                <c:pt idx="98">
                  <c:v>1.6378612907929813</c:v>
                </c:pt>
                <c:pt idx="99">
                  <c:v>2.0580293603043076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D-4578-A8D8-091CCF06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042544"/>
        <c:axId val="2013946144"/>
      </c:lineChart>
      <c:catAx>
        <c:axId val="27104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946144"/>
        <c:crosses val="autoZero"/>
        <c:auto val="1"/>
        <c:lblAlgn val="ctr"/>
        <c:lblOffset val="100"/>
        <c:noMultiLvlLbl val="0"/>
      </c:catAx>
      <c:valAx>
        <c:axId val="20139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4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285750</xdr:colOff>
      <xdr:row>0</xdr:row>
      <xdr:rowOff>162984</xdr:rowOff>
    </xdr:from>
    <xdr:ext cx="2921000" cy="5293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333625" y="162984"/>
              <a:ext cx="2921000" cy="529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Моделирование случайного процесса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 с заданной ковариационной функцией вида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𝐷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333625" y="162984"/>
              <a:ext cx="2921000" cy="529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Моделирование случайного процесса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 с заданной ковариационной функцией вида</a:t>
              </a:r>
              <a:r>
                <a:rPr lang="en-US" sz="1100" b="0" i="0">
                  <a:latin typeface="Cambria Math" panose="02040503050406030204" pitchFamily="18" charset="0"/>
                </a:rPr>
                <a:t>: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 (𝑡)=𝐷𝑒^(−𝛼|𝑡|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102394</xdr:colOff>
      <xdr:row>0</xdr:row>
      <xdr:rowOff>790575</xdr:rowOff>
    </xdr:from>
    <xdr:ext cx="3183115" cy="7248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150269" y="790575"/>
              <a:ext cx="3183115" cy="724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Моделирующий алгоритм и его параметры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𝛾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0,1</m:t>
                        </m:r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=0,  </m:t>
                  </m:r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Δ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</m:t>
                  </m:r>
                </m:oMath>
              </a14:m>
              <a:r>
                <a:rPr lang="en-US" sz="1100"/>
                <a:t>=1</a:t>
              </a:r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150269" y="790575"/>
              <a:ext cx="3183115" cy="724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Моделирующий алгоритм и его параметры</a:t>
              </a:r>
              <a:r>
                <a:rPr lang="en-US" sz="1100" b="0" i="0">
                  <a:latin typeface="Cambria Math" panose="02040503050406030204" pitchFamily="18" charset="0"/>
                </a:rPr>
                <a:t>:</a:t>
              </a:r>
              <a:endParaRPr lang="en-US" sz="1100" b="0"/>
            </a:p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_𝑛=𝑎_0 𝑥_𝑛+𝑏_1 𝜉_(𝑛−1)</a:t>
              </a:r>
              <a:endParaRPr lang="en-US" sz="1100" b="0">
                <a:ea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𝑎_0= √(𝐷(1−𝑒^(−2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𝛾)</a:t>
              </a:r>
              <a:r>
                <a:rPr lang="en-US" sz="1100" b="0" i="0">
                  <a:latin typeface="Cambria Math" panose="02040503050406030204" pitchFamily="18" charset="0"/>
                </a:rPr>
                <a:t>)), 𝑏_1=𝑒^(−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𝛾), 𝛾=𝛼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𝑡, 𝑥_𝑛∈𝑁(0,1)</a:t>
              </a:r>
              <a:endParaRPr lang="en-US" sz="1100" b="0">
                <a:ea typeface="Cambria Math" panose="02040503050406030204" pitchFamily="18" charset="0"/>
              </a:endParaRPr>
            </a:p>
            <a:p>
              <a:pPr algn="ctr"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_0=0, 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100"/>
                <a:t>=1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104775</xdr:colOff>
      <xdr:row>4</xdr:row>
      <xdr:rowOff>100806</xdr:rowOff>
    </xdr:from>
    <xdr:ext cx="3175000" cy="4230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2152650" y="1539081"/>
              <a:ext cx="3175000" cy="42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ru-RU">
                  <a:effectLst/>
                </a:rPr>
                <a:t>Вычислим</a:t>
              </a:r>
              <a:r>
                <a:rPr lang="ru-RU" baseline="0">
                  <a:effectLst/>
                </a:rPr>
                <a:t> семивариограмму</a:t>
              </a:r>
              <a:r>
                <a:rPr lang="en-US" baseline="0">
                  <a:effectLst/>
                </a:rPr>
                <a:t>:</a:t>
              </a: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sub>
                    </m:sSub>
                    <m:d>
                      <m:d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sub>
                    </m:sSub>
                    <m:d>
                      <m:d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n-U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sub>
                    </m:sSub>
                    <m:d>
                      <m:d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𝐷</m:t>
                    </m:r>
                    <m:r>
                      <a:rPr lang="en-GB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(1−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α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ru-RU">
                <a:effectLst/>
              </a:endParaRPr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2152650" y="1539081"/>
              <a:ext cx="3175000" cy="42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ru-RU">
                  <a:effectLst/>
                </a:rPr>
                <a:t>Вычислим</a:t>
              </a:r>
              <a:r>
                <a:rPr lang="ru-RU" baseline="0">
                  <a:effectLst/>
                </a:rPr>
                <a:t> семивариограмму</a:t>
              </a:r>
              <a:r>
                <a:rPr lang="en-US" baseline="0">
                  <a:effectLst/>
                </a:rPr>
                <a:t>:</a:t>
              </a:r>
            </a:p>
            <a:p>
              <a:pPr algn="ctr"/>
              <a:r>
                <a:rPr lang="ru-RU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n-US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_𝜉 (𝑡)=𝑅_𝜉 (0)−𝑅_𝜉 (𝑡)=</a:t>
              </a:r>
              <a:r>
                <a:rPr lang="en-GB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𝐷(</a:t>
              </a:r>
              <a:r>
                <a:rPr lang="en-US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1−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𝑒^(−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α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|𝑡|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ru-RU">
                <a:effectLst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341841</xdr:colOff>
      <xdr:row>11</xdr:row>
      <xdr:rowOff>24341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9538758" y="27230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16</xdr:col>
      <xdr:colOff>68790</xdr:colOff>
      <xdr:row>0</xdr:row>
      <xdr:rowOff>0</xdr:rowOff>
    </xdr:from>
    <xdr:to>
      <xdr:col>27</xdr:col>
      <xdr:colOff>465666</xdr:colOff>
      <xdr:row>21</xdr:row>
      <xdr:rowOff>1059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58207</xdr:colOff>
      <xdr:row>21</xdr:row>
      <xdr:rowOff>147106</xdr:rowOff>
    </xdr:from>
    <xdr:to>
      <xdr:col>27</xdr:col>
      <xdr:colOff>603250</xdr:colOff>
      <xdr:row>45</xdr:row>
      <xdr:rowOff>63499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248709</xdr:colOff>
      <xdr:row>46</xdr:row>
      <xdr:rowOff>125940</xdr:rowOff>
    </xdr:from>
    <xdr:to>
      <xdr:col>27</xdr:col>
      <xdr:colOff>433916</xdr:colOff>
      <xdr:row>67</xdr:row>
      <xdr:rowOff>74083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341313</xdr:colOff>
      <xdr:row>68</xdr:row>
      <xdr:rowOff>127001</xdr:rowOff>
    </xdr:from>
    <xdr:ext cx="6556375" cy="35163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1850688" y="13255626"/>
              <a:ext cx="6556375" cy="3516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400" b="0" i="1">
                        <a:latin typeface="Cambria Math" panose="02040503050406030204" pitchFamily="18" charset="0"/>
                      </a:rPr>
                      <m:t>Выводы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en-US" sz="1100" b="0"/>
            </a:p>
            <a:p>
              <a:r>
                <a:rPr lang="ru-RU" sz="1200"/>
                <a:t>Был рассмотрен случайный процесс</a:t>
              </a:r>
              <a:r>
                <a:rPr lang="ru-RU" sz="1200" baseline="0"/>
                <a:t> с известным видом ковариационной функции. Был найден вид семивариограммы из вида ковариационной функции</a:t>
              </a:r>
              <a:r>
                <a:rPr lang="en-US" sz="1200" baseline="0"/>
                <a:t>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𝜉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</m: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𝜉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e>
                  </m: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𝜉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</m:d>
                </m:oMath>
              </a14:m>
              <a:r>
                <a:rPr lang="en-US" sz="1200" baseline="0"/>
                <a:t>. </a:t>
              </a:r>
              <a:r>
                <a:rPr lang="ru-RU" sz="1200" baseline="0"/>
                <a:t>Были построены классическая и робастная оценки семивариограммы. Из графического представления оценок нельзя сделать какого-либо вывода о том, какая из оценок лучше описывает поведение семивариограммы, они довольно похожи. Робастные оценки устойчивы к отклонениям от однородности в выборке (в нашем случае отклонениям от нормального распределения). Тем не менее, для наших наблюдений заметной разницы между классической и робастной оценкой не наблюдается.</a:t>
              </a:r>
            </a:p>
            <a:p>
              <a:r>
                <a:rPr lang="ru-RU" sz="1200" baseline="0"/>
                <a:t>Также, как видно из графика оценок и из графика отклонений, начиная примерно с семидесятого лага обе оценки имеют очень большое отклонение и плохо отражают истинное поведение семивариограммы, которая к этому моменту очень близка к значению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𝜉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e>
                  </m:d>
                </m:oMath>
              </a14:m>
              <a:r>
                <a:rPr lang="ru-RU" sz="1200" baseline="0"/>
                <a:t>. Обычно рекомендуется считать лаги до </a:t>
              </a:r>
              <a14:m>
                <m:oMath xmlns:m="http://schemas.openxmlformats.org/officeDocument/2006/math">
                  <m:f>
                    <m:fPr>
                      <m:ctrlPr>
                        <a:rPr lang="en-GB" sz="12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GB" sz="1200" i="1" baseline="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GB" sz="1200" i="1" baseline="0">
                          <a:latin typeface="Cambria Math" panose="02040503050406030204" pitchFamily="18" charset="0"/>
                        </a:rPr>
                        <m:t>𝑛</m:t>
                      </m:r>
                    </m:num>
                    <m:den>
                      <m:r>
                        <a:rPr lang="en-GB" sz="1200" i="1" baseline="0">
                          <a:latin typeface="Cambria Math" panose="02040503050406030204" pitchFamily="18" charset="0"/>
                        </a:rPr>
                        <m:t>3</m:t>
                      </m:r>
                    </m:den>
                  </m:f>
                </m:oMath>
              </a14:m>
              <a:r>
                <a:rPr lang="en-GB" sz="1200" baseline="0"/>
                <a:t> </a:t>
              </a:r>
              <a:r>
                <a:rPr lang="ru-RU" sz="1200" baseline="0"/>
                <a:t>из-за того, что для бОльших лагов оценка строится по малому количеству наблюдений.</a:t>
              </a:r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1850688" y="13255626"/>
              <a:ext cx="6556375" cy="3516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 </a:t>
              </a:r>
              <a:r>
                <a:rPr lang="ru-RU" sz="1400" b="0" i="0">
                  <a:latin typeface="Cambria Math" panose="02040503050406030204" pitchFamily="18" charset="0"/>
                </a:rPr>
                <a:t>Выводы</a:t>
              </a:r>
              <a:r>
                <a:rPr lang="en-US" sz="1400" b="0" i="0">
                  <a:latin typeface="Cambria Math" panose="02040503050406030204" pitchFamily="18" charset="0"/>
                </a:rPr>
                <a:t>:</a:t>
              </a:r>
              <a:endParaRPr lang="en-US" sz="1100" b="0"/>
            </a:p>
            <a:p>
              <a:r>
                <a:rPr lang="ru-RU" sz="1200"/>
                <a:t>Был рассмотрен случайный процесс</a:t>
              </a:r>
              <a:r>
                <a:rPr lang="ru-RU" sz="1200" baseline="0"/>
                <a:t> с известным видом ковариационной функции. Был найден вид семивариограммы из вида ковариационной функции</a:t>
              </a:r>
              <a:r>
                <a:rPr lang="en-US" sz="1200" baseline="0"/>
                <a:t>: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_𝜉 (𝑡)=𝑅_𝜉 (0)−𝑅_𝜉 (𝑡)</a:t>
              </a:r>
              <a:r>
                <a:rPr lang="en-US" sz="1200" baseline="0"/>
                <a:t>. </a:t>
              </a:r>
              <a:r>
                <a:rPr lang="ru-RU" sz="1200" baseline="0"/>
                <a:t>Были построены классическая и робастная оценки семивариограммы. Из графического представления оценок нельзя сделать какого-либо вывода о том, какая из оценок лучше описывает поведение семивариограммы, они довольно похожи. Робастные оценки устойчивы к отклонениям от однородности в выборке (в нашем случае отклонениям от нормального распределения). Тем не менее, для наших наблюдений заметной разницы между классической и робастной оценкой не наблюдается.</a:t>
              </a:r>
            </a:p>
            <a:p>
              <a:r>
                <a:rPr lang="ru-RU" sz="1200" baseline="0"/>
                <a:t>Также, как видно из графика оценок и из графика отклонений, начиная примерно с семидесятого лага обе оценки имеют очень большое отклонение и плохо отражают истинное поведение семивариограммы, которая к этому моменту очень близка к значению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𝑅〗_𝜉 (0)</a:t>
              </a:r>
              <a:r>
                <a:rPr lang="ru-RU" sz="1200" baseline="0"/>
                <a:t>. Обычно рекомендуется считать лаги до </a:t>
              </a:r>
              <a:r>
                <a:rPr lang="en-GB" sz="1200" i="0" baseline="0">
                  <a:latin typeface="Cambria Math" panose="02040503050406030204" pitchFamily="18" charset="0"/>
                </a:rPr>
                <a:t>2𝑛/3</a:t>
              </a:r>
              <a:r>
                <a:rPr lang="en-GB" sz="1200" baseline="0"/>
                <a:t> </a:t>
              </a:r>
              <a:r>
                <a:rPr lang="ru-RU" sz="1200" baseline="0"/>
                <a:t>из-за того, что для бОльших лагов оценка строится по малому количеству наблюдений.</a:t>
              </a:r>
            </a:p>
          </xdr:txBody>
        </xdr:sp>
      </mc:Fallback>
    </mc:AlternateContent>
    <xdr:clientData/>
  </xdr:oneCellAnchor>
  <xdr:twoCellAnchor>
    <xdr:from>
      <xdr:col>2</xdr:col>
      <xdr:colOff>85724</xdr:colOff>
      <xdr:row>8</xdr:row>
      <xdr:rowOff>33337</xdr:rowOff>
    </xdr:from>
    <xdr:to>
      <xdr:col>10</xdr:col>
      <xdr:colOff>457200</xdr:colOff>
      <xdr:row>30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EB86D1-CC07-4419-8745-24F979B30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C19CD-B9B1-438A-B656-93CAFF669032}">
  <dimension ref="A1:A100"/>
  <sheetViews>
    <sheetView topLeftCell="A71" workbookViewId="0">
      <selection sqref="A1:A100"/>
    </sheetView>
  </sheetViews>
  <sheetFormatPr defaultRowHeight="14.4" x14ac:dyDescent="0.3"/>
  <sheetData>
    <row r="1" spans="1:1" x14ac:dyDescent="0.3">
      <c r="A1">
        <v>-1.482344487158116</v>
      </c>
    </row>
    <row r="2" spans="1:1" x14ac:dyDescent="0.3">
      <c r="A2">
        <v>2.1919549908488989</v>
      </c>
    </row>
    <row r="3" spans="1:1" x14ac:dyDescent="0.3">
      <c r="A3">
        <v>-0.11642555364232976</v>
      </c>
    </row>
    <row r="4" spans="1:1" x14ac:dyDescent="0.3">
      <c r="A4">
        <v>-0.72568468567624222</v>
      </c>
    </row>
    <row r="5" spans="1:1" x14ac:dyDescent="0.3">
      <c r="A5">
        <v>-0.44329567572276574</v>
      </c>
    </row>
    <row r="6" spans="1:1" x14ac:dyDescent="0.3">
      <c r="A6">
        <v>-0.60196498452569358</v>
      </c>
    </row>
    <row r="7" spans="1:1" x14ac:dyDescent="0.3">
      <c r="A7">
        <v>0.36369442568684462</v>
      </c>
    </row>
    <row r="8" spans="1:1" x14ac:dyDescent="0.3">
      <c r="A8">
        <v>0.70033365773269907</v>
      </c>
    </row>
    <row r="9" spans="1:1" x14ac:dyDescent="0.3">
      <c r="A9">
        <v>0.69711177275166847</v>
      </c>
    </row>
    <row r="10" spans="1:1" x14ac:dyDescent="0.3">
      <c r="A10">
        <v>-0.90058392743230797</v>
      </c>
    </row>
    <row r="11" spans="1:1" x14ac:dyDescent="0.3">
      <c r="A11">
        <v>0.62272761169879232</v>
      </c>
    </row>
    <row r="12" spans="1:1" x14ac:dyDescent="0.3">
      <c r="A12">
        <v>0.8161032383213751</v>
      </c>
    </row>
    <row r="13" spans="1:1" x14ac:dyDescent="0.3">
      <c r="A13">
        <v>-0.25041003937076312</v>
      </c>
    </row>
    <row r="14" spans="1:1" x14ac:dyDescent="0.3">
      <c r="A14">
        <v>2.2091808205004781</v>
      </c>
    </row>
    <row r="15" spans="1:1" x14ac:dyDescent="0.3">
      <c r="A15">
        <v>-0.89019067672779784</v>
      </c>
    </row>
    <row r="16" spans="1:1" x14ac:dyDescent="0.3">
      <c r="A16">
        <v>0.40313352656085044</v>
      </c>
    </row>
    <row r="17" spans="1:1" x14ac:dyDescent="0.3">
      <c r="A17">
        <v>0.57612396631157026</v>
      </c>
    </row>
    <row r="18" spans="1:1" x14ac:dyDescent="0.3">
      <c r="A18">
        <v>0.18296759662916884</v>
      </c>
    </row>
    <row r="19" spans="1:1" x14ac:dyDescent="0.3">
      <c r="A19">
        <v>-1.7403954188921489</v>
      </c>
    </row>
    <row r="20" spans="1:1" x14ac:dyDescent="0.3">
      <c r="A20">
        <v>0.23591155695612542</v>
      </c>
    </row>
    <row r="21" spans="1:1" x14ac:dyDescent="0.3">
      <c r="A21">
        <v>-0.26361476557212882</v>
      </c>
    </row>
    <row r="22" spans="1:1" x14ac:dyDescent="0.3">
      <c r="A22">
        <v>-1.2065447663189843</v>
      </c>
    </row>
    <row r="23" spans="1:1" x14ac:dyDescent="0.3">
      <c r="A23">
        <v>0.16564740690228064</v>
      </c>
    </row>
    <row r="24" spans="1:1" x14ac:dyDescent="0.3">
      <c r="A24">
        <v>1.573757799633313</v>
      </c>
    </row>
    <row r="25" spans="1:1" x14ac:dyDescent="0.3">
      <c r="A25">
        <v>-7.3006276579690166E-2</v>
      </c>
    </row>
    <row r="26" spans="1:1" x14ac:dyDescent="0.3">
      <c r="A26">
        <v>1.0189296517637558</v>
      </c>
    </row>
    <row r="27" spans="1:1" x14ac:dyDescent="0.3">
      <c r="A27">
        <v>8.236725079768803E-2</v>
      </c>
    </row>
    <row r="28" spans="1:1" x14ac:dyDescent="0.3">
      <c r="A28">
        <v>-0.12097075341443997</v>
      </c>
    </row>
    <row r="29" spans="1:1" x14ac:dyDescent="0.3">
      <c r="A29">
        <v>-2.3860775399953127</v>
      </c>
    </row>
    <row r="30" spans="1:1" x14ac:dyDescent="0.3">
      <c r="A30">
        <v>-1.0936309990938753</v>
      </c>
    </row>
    <row r="31" spans="1:1" x14ac:dyDescent="0.3">
      <c r="A31">
        <v>0.34894128475571051</v>
      </c>
    </row>
    <row r="32" spans="1:1" x14ac:dyDescent="0.3">
      <c r="A32">
        <v>-1.0753115020634141</v>
      </c>
    </row>
    <row r="33" spans="1:1" x14ac:dyDescent="0.3">
      <c r="A33">
        <v>-1.0553435458859894</v>
      </c>
    </row>
    <row r="34" spans="1:1" x14ac:dyDescent="0.3">
      <c r="A34">
        <v>-1.0747953638201579E-2</v>
      </c>
    </row>
    <row r="35" spans="1:1" x14ac:dyDescent="0.3">
      <c r="A35">
        <v>-1.3028306966589298</v>
      </c>
    </row>
    <row r="36" spans="1:1" x14ac:dyDescent="0.3">
      <c r="A36">
        <v>0.29727289074799046</v>
      </c>
    </row>
    <row r="37" spans="1:1" x14ac:dyDescent="0.3">
      <c r="A37">
        <v>0.71734802986611612</v>
      </c>
    </row>
    <row r="38" spans="1:1" x14ac:dyDescent="0.3">
      <c r="A38">
        <v>0.44878788685309701</v>
      </c>
    </row>
    <row r="39" spans="1:1" x14ac:dyDescent="0.3">
      <c r="A39">
        <v>1.9311210053274408</v>
      </c>
    </row>
    <row r="40" spans="1:1" x14ac:dyDescent="0.3">
      <c r="A40">
        <v>-0.66804432208300568</v>
      </c>
    </row>
    <row r="41" spans="1:1" x14ac:dyDescent="0.3">
      <c r="A41">
        <v>0.19566186892916448</v>
      </c>
    </row>
    <row r="42" spans="1:1" x14ac:dyDescent="0.3">
      <c r="A42">
        <v>4.8021320253610611E-2</v>
      </c>
    </row>
    <row r="43" spans="1:1" x14ac:dyDescent="0.3">
      <c r="A43">
        <v>-0.74331751420686487</v>
      </c>
    </row>
    <row r="44" spans="1:1" x14ac:dyDescent="0.3">
      <c r="A44">
        <v>-1.1188785720150918</v>
      </c>
    </row>
    <row r="45" spans="1:1" x14ac:dyDescent="0.3">
      <c r="A45">
        <v>1.4422357708099298</v>
      </c>
    </row>
    <row r="46" spans="1:1" x14ac:dyDescent="0.3">
      <c r="A46">
        <v>0.657753389532445</v>
      </c>
    </row>
    <row r="47" spans="1:1" x14ac:dyDescent="0.3">
      <c r="A47">
        <v>-1.5576006262563169</v>
      </c>
    </row>
    <row r="48" spans="1:1" x14ac:dyDescent="0.3">
      <c r="A48">
        <v>-0.94484676083084196</v>
      </c>
    </row>
    <row r="49" spans="1:1" x14ac:dyDescent="0.3">
      <c r="A49">
        <v>-1.8575428839540109</v>
      </c>
    </row>
    <row r="50" spans="1:1" x14ac:dyDescent="0.3">
      <c r="A50">
        <v>-0.67398559622233734</v>
      </c>
    </row>
    <row r="51" spans="1:1" x14ac:dyDescent="0.3">
      <c r="A51">
        <v>0.10303438102710061</v>
      </c>
    </row>
    <row r="52" spans="1:1" x14ac:dyDescent="0.3">
      <c r="A52">
        <v>-0.46023956201679539</v>
      </c>
    </row>
    <row r="53" spans="1:1" x14ac:dyDescent="0.3">
      <c r="A53">
        <v>-1.8246328181703575</v>
      </c>
    </row>
    <row r="54" spans="1:1" x14ac:dyDescent="0.3">
      <c r="A54">
        <v>-0.93924427346792072</v>
      </c>
    </row>
    <row r="55" spans="1:1" x14ac:dyDescent="0.3">
      <c r="A55">
        <v>-1.2570194485306274</v>
      </c>
    </row>
    <row r="56" spans="1:1" x14ac:dyDescent="0.3">
      <c r="A56">
        <v>-0.6784080142097082</v>
      </c>
    </row>
    <row r="57" spans="1:1" x14ac:dyDescent="0.3">
      <c r="A57">
        <v>0.12513282854342833</v>
      </c>
    </row>
    <row r="58" spans="1:1" x14ac:dyDescent="0.3">
      <c r="A58">
        <v>-0.47637286115786992</v>
      </c>
    </row>
    <row r="59" spans="1:1" x14ac:dyDescent="0.3">
      <c r="A59">
        <v>1.212906681757886</v>
      </c>
    </row>
    <row r="60" spans="1:1" x14ac:dyDescent="0.3">
      <c r="A60">
        <v>-0.21903360902797431</v>
      </c>
    </row>
    <row r="61" spans="1:1" x14ac:dyDescent="0.3">
      <c r="A61">
        <v>-1.519870238553267</v>
      </c>
    </row>
    <row r="62" spans="1:1" x14ac:dyDescent="0.3">
      <c r="A62">
        <v>-1.2675400284933858</v>
      </c>
    </row>
    <row r="63" spans="1:1" x14ac:dyDescent="0.3">
      <c r="A63">
        <v>-4.350340532255359E-2</v>
      </c>
    </row>
    <row r="64" spans="1:1" x14ac:dyDescent="0.3">
      <c r="A64">
        <v>1.6756121112848632</v>
      </c>
    </row>
    <row r="65" spans="1:1" x14ac:dyDescent="0.3">
      <c r="A65">
        <v>1.4295846995082684</v>
      </c>
    </row>
    <row r="66" spans="1:1" x14ac:dyDescent="0.3">
      <c r="A66">
        <v>0.59346007219573949</v>
      </c>
    </row>
    <row r="67" spans="1:1" x14ac:dyDescent="0.3">
      <c r="A67">
        <v>-1.1826568879769184</v>
      </c>
    </row>
    <row r="68" spans="1:1" x14ac:dyDescent="0.3">
      <c r="A68">
        <v>-0.63849938669591211</v>
      </c>
    </row>
    <row r="69" spans="1:1" x14ac:dyDescent="0.3">
      <c r="A69">
        <v>-0.80188328865915537</v>
      </c>
    </row>
    <row r="70" spans="1:1" x14ac:dyDescent="0.3">
      <c r="A70">
        <v>0.34926642911159433</v>
      </c>
    </row>
    <row r="71" spans="1:1" x14ac:dyDescent="0.3">
      <c r="A71">
        <v>0.8515166882716585</v>
      </c>
    </row>
    <row r="72" spans="1:1" x14ac:dyDescent="0.3">
      <c r="A72">
        <v>0.4762023309012875</v>
      </c>
    </row>
    <row r="73" spans="1:1" x14ac:dyDescent="0.3">
      <c r="A73">
        <v>-0.54790348258393351</v>
      </c>
    </row>
    <row r="74" spans="1:1" x14ac:dyDescent="0.3">
      <c r="A74">
        <v>-1.5769364836160094</v>
      </c>
    </row>
    <row r="75" spans="1:1" x14ac:dyDescent="0.3">
      <c r="A75">
        <v>-9.9112185125704855E-2</v>
      </c>
    </row>
    <row r="76" spans="1:1" x14ac:dyDescent="0.3">
      <c r="A76">
        <v>-0.75934622145723552</v>
      </c>
    </row>
    <row r="77" spans="1:1" x14ac:dyDescent="0.3">
      <c r="A77">
        <v>-0.52212840273568872</v>
      </c>
    </row>
    <row r="78" spans="1:1" x14ac:dyDescent="0.3">
      <c r="A78">
        <v>0.29319721761567052</v>
      </c>
    </row>
    <row r="79" spans="1:1" x14ac:dyDescent="0.3">
      <c r="A79">
        <v>0.24678001864231192</v>
      </c>
    </row>
    <row r="80" spans="1:1" x14ac:dyDescent="0.3">
      <c r="A80">
        <v>0.49030177251552232</v>
      </c>
    </row>
    <row r="81" spans="1:1" x14ac:dyDescent="0.3">
      <c r="A81">
        <v>-0.34910272006527521</v>
      </c>
    </row>
    <row r="82" spans="1:1" x14ac:dyDescent="0.3">
      <c r="A82">
        <v>0.91933316070935689</v>
      </c>
    </row>
    <row r="83" spans="1:1" x14ac:dyDescent="0.3">
      <c r="A83">
        <v>4.8634092308930121E-2</v>
      </c>
    </row>
    <row r="84" spans="1:1" x14ac:dyDescent="0.3">
      <c r="A84">
        <v>-1.0681105777621269</v>
      </c>
    </row>
    <row r="85" spans="1:1" x14ac:dyDescent="0.3">
      <c r="A85">
        <v>0.93107018983573653</v>
      </c>
    </row>
    <row r="86" spans="1:1" x14ac:dyDescent="0.3">
      <c r="A86">
        <v>1.54909685079474E-2</v>
      </c>
    </row>
    <row r="87" spans="1:1" x14ac:dyDescent="0.3">
      <c r="A87">
        <v>0.3593663677747827</v>
      </c>
    </row>
    <row r="88" spans="1:1" x14ac:dyDescent="0.3">
      <c r="A88">
        <v>-1.1754514162021223</v>
      </c>
    </row>
    <row r="89" spans="1:1" x14ac:dyDescent="0.3">
      <c r="A89">
        <v>-0.6284949449764099</v>
      </c>
    </row>
    <row r="90" spans="1:1" x14ac:dyDescent="0.3">
      <c r="A90">
        <v>1.2215718925290275</v>
      </c>
    </row>
    <row r="91" spans="1:1" x14ac:dyDescent="0.3">
      <c r="A91">
        <v>1.3362659956328571</v>
      </c>
    </row>
    <row r="92" spans="1:1" x14ac:dyDescent="0.3">
      <c r="A92">
        <v>-9.8498276202008128E-2</v>
      </c>
    </row>
    <row r="93" spans="1:1" x14ac:dyDescent="0.3">
      <c r="A93">
        <v>0.24898895389924292</v>
      </c>
    </row>
    <row r="94" spans="1:1" x14ac:dyDescent="0.3">
      <c r="A94">
        <v>-0.19137587514705956</v>
      </c>
    </row>
    <row r="95" spans="1:1" x14ac:dyDescent="0.3">
      <c r="A95">
        <v>1.2122700354666449</v>
      </c>
    </row>
    <row r="96" spans="1:1" x14ac:dyDescent="0.3">
      <c r="A96">
        <v>-0.81035295806941576</v>
      </c>
    </row>
    <row r="97" spans="1:1" x14ac:dyDescent="0.3">
      <c r="A97">
        <v>-2.2391395759768784</v>
      </c>
    </row>
    <row r="98" spans="1:1" x14ac:dyDescent="0.3">
      <c r="A98">
        <v>-1.3383214536588639</v>
      </c>
    </row>
    <row r="99" spans="1:1" x14ac:dyDescent="0.3">
      <c r="A99">
        <v>1.6868852981133386E-2</v>
      </c>
    </row>
    <row r="100" spans="1:1" x14ac:dyDescent="0.3">
      <c r="A100">
        <v>-0.10434177966089919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8AF2-29B9-421C-BAF2-CAC7CA741A44}">
  <dimension ref="A1:A100"/>
  <sheetViews>
    <sheetView workbookViewId="0">
      <selection sqref="A1:A100"/>
    </sheetView>
  </sheetViews>
  <sheetFormatPr defaultRowHeight="14.4" x14ac:dyDescent="0.3"/>
  <sheetData>
    <row r="1" spans="1:1" x14ac:dyDescent="0.3">
      <c r="A1">
        <v>-0.13817384569847491</v>
      </c>
    </row>
    <row r="2" spans="1:1" x14ac:dyDescent="0.3">
      <c r="A2">
        <v>-1.4591068975278176</v>
      </c>
    </row>
    <row r="3" spans="1:1" x14ac:dyDescent="0.3">
      <c r="A3">
        <v>1.4413717508432455</v>
      </c>
    </row>
    <row r="4" spans="1:1" x14ac:dyDescent="0.3">
      <c r="A4">
        <v>-2.5450572138652205</v>
      </c>
    </row>
    <row r="5" spans="1:1" x14ac:dyDescent="0.3">
      <c r="A5">
        <v>0.90564526544767432</v>
      </c>
    </row>
    <row r="6" spans="1:1" x14ac:dyDescent="0.3">
      <c r="A6">
        <v>0.88950855570146814</v>
      </c>
    </row>
    <row r="7" spans="1:1" x14ac:dyDescent="0.3">
      <c r="A7">
        <v>-0.63288212004408706</v>
      </c>
    </row>
    <row r="8" spans="1:1" x14ac:dyDescent="0.3">
      <c r="A8">
        <v>1.3080307326163165</v>
      </c>
    </row>
    <row r="9" spans="1:1" x14ac:dyDescent="0.3">
      <c r="A9">
        <v>0.23410279936797451</v>
      </c>
    </row>
    <row r="10" spans="1:1" x14ac:dyDescent="0.3">
      <c r="A10">
        <v>-0.17138859220722225</v>
      </c>
    </row>
    <row r="11" spans="1:1" x14ac:dyDescent="0.3">
      <c r="A11">
        <v>-2.4443806978524663E-2</v>
      </c>
    </row>
    <row r="12" spans="1:1" x14ac:dyDescent="0.3">
      <c r="A12">
        <v>-0.7521202860516496</v>
      </c>
    </row>
    <row r="13" spans="1:1" x14ac:dyDescent="0.3">
      <c r="A13">
        <v>1.1109045772172976</v>
      </c>
    </row>
    <row r="14" spans="1:1" x14ac:dyDescent="0.3">
      <c r="A14">
        <v>-0.98655164038063958</v>
      </c>
    </row>
    <row r="15" spans="1:1" x14ac:dyDescent="0.3">
      <c r="A15">
        <v>0.9958034752344247</v>
      </c>
    </row>
    <row r="16" spans="1:1" x14ac:dyDescent="0.3">
      <c r="A16">
        <v>1.7970432963920757</v>
      </c>
    </row>
    <row r="17" spans="1:1" x14ac:dyDescent="0.3">
      <c r="A17">
        <v>-1.5191426427918486</v>
      </c>
    </row>
    <row r="18" spans="1:1" x14ac:dyDescent="0.3">
      <c r="A18">
        <v>-2.3531174520030618</v>
      </c>
    </row>
    <row r="19" spans="1:1" x14ac:dyDescent="0.3">
      <c r="A19">
        <v>1.7023648979375139</v>
      </c>
    </row>
    <row r="20" spans="1:1" x14ac:dyDescent="0.3">
      <c r="A20">
        <v>0.55395730669260956</v>
      </c>
    </row>
    <row r="21" spans="1:1" x14ac:dyDescent="0.3">
      <c r="A21">
        <v>-0.37196173252596054</v>
      </c>
    </row>
    <row r="22" spans="1:1" x14ac:dyDescent="0.3">
      <c r="A22">
        <v>-1.1338829608575907</v>
      </c>
    </row>
    <row r="23" spans="1:1" x14ac:dyDescent="0.3">
      <c r="A23">
        <v>1.2014925232506357</v>
      </c>
    </row>
    <row r="24" spans="1:1" x14ac:dyDescent="0.3">
      <c r="A24">
        <v>-0.57874558478943072</v>
      </c>
    </row>
    <row r="25" spans="1:1" x14ac:dyDescent="0.3">
      <c r="A25">
        <v>1.2787222658516839</v>
      </c>
    </row>
    <row r="26" spans="1:1" x14ac:dyDescent="0.3">
      <c r="A26">
        <v>0.54399606597144157</v>
      </c>
    </row>
    <row r="27" spans="1:1" x14ac:dyDescent="0.3">
      <c r="A27">
        <v>0.13948692867415957</v>
      </c>
    </row>
    <row r="28" spans="1:1" x14ac:dyDescent="0.3">
      <c r="A28">
        <v>1.4899615052854642</v>
      </c>
    </row>
    <row r="29" spans="1:1" x14ac:dyDescent="0.3">
      <c r="A29">
        <v>-0.43008412831113674</v>
      </c>
    </row>
    <row r="30" spans="1:1" x14ac:dyDescent="0.3">
      <c r="A30">
        <v>-1.0770872904686257</v>
      </c>
    </row>
    <row r="31" spans="1:1" x14ac:dyDescent="0.3">
      <c r="A31">
        <v>-0.33855258152470924</v>
      </c>
    </row>
    <row r="32" spans="1:1" x14ac:dyDescent="0.3">
      <c r="A32">
        <v>-0.88780552687239833</v>
      </c>
    </row>
    <row r="33" spans="1:1" x14ac:dyDescent="0.3">
      <c r="A33">
        <v>-0.27162286642123945</v>
      </c>
    </row>
    <row r="34" spans="1:1" x14ac:dyDescent="0.3">
      <c r="A34">
        <v>0.78532366387662478</v>
      </c>
    </row>
    <row r="35" spans="1:1" x14ac:dyDescent="0.3">
      <c r="A35">
        <v>-1.421972228854429</v>
      </c>
    </row>
    <row r="36" spans="1:1" x14ac:dyDescent="0.3">
      <c r="A36">
        <v>0.9476002560404595</v>
      </c>
    </row>
    <row r="37" spans="1:1" x14ac:dyDescent="0.3">
      <c r="A37">
        <v>-1.3517410479835235</v>
      </c>
    </row>
    <row r="38" spans="1:1" x14ac:dyDescent="0.3">
      <c r="A38">
        <v>-1.6596368368482217</v>
      </c>
    </row>
    <row r="39" spans="1:1" x14ac:dyDescent="0.3">
      <c r="A39">
        <v>0.2975923507619882</v>
      </c>
    </row>
    <row r="40" spans="1:1" x14ac:dyDescent="0.3">
      <c r="A40">
        <v>-1.5957812138367444</v>
      </c>
    </row>
    <row r="41" spans="1:1" x14ac:dyDescent="0.3">
      <c r="A41">
        <v>-0.42882561501755845</v>
      </c>
    </row>
    <row r="42" spans="1:1" x14ac:dyDescent="0.3">
      <c r="A42">
        <v>-1.0700091479520779</v>
      </c>
    </row>
    <row r="43" spans="1:1" x14ac:dyDescent="0.3">
      <c r="A43">
        <v>-2.4077235138975084</v>
      </c>
    </row>
    <row r="44" spans="1:1" x14ac:dyDescent="0.3">
      <c r="A44">
        <v>-0.34049776331812609</v>
      </c>
    </row>
    <row r="45" spans="1:1" x14ac:dyDescent="0.3">
      <c r="A45">
        <v>-0.15085106497281231</v>
      </c>
    </row>
    <row r="46" spans="1:1" x14ac:dyDescent="0.3">
      <c r="A46">
        <v>-0.77010554377920926</v>
      </c>
    </row>
    <row r="47" spans="1:1" x14ac:dyDescent="0.3">
      <c r="A47">
        <v>-1.8640184862306342</v>
      </c>
    </row>
    <row r="48" spans="1:1" x14ac:dyDescent="0.3">
      <c r="A48">
        <v>-0.91026549853268079</v>
      </c>
    </row>
    <row r="49" spans="1:1" x14ac:dyDescent="0.3">
      <c r="A49">
        <v>-0.33321157388854772</v>
      </c>
    </row>
    <row r="50" spans="1:1" x14ac:dyDescent="0.3">
      <c r="A50">
        <v>-0.7184371497714892</v>
      </c>
    </row>
    <row r="51" spans="1:1" x14ac:dyDescent="0.3">
      <c r="A51">
        <v>0.84559587776311673</v>
      </c>
    </row>
    <row r="52" spans="1:1" x14ac:dyDescent="0.3">
      <c r="A52">
        <v>0.62998765315569472</v>
      </c>
    </row>
    <row r="53" spans="1:1" x14ac:dyDescent="0.3">
      <c r="A53">
        <v>-0.94963979790918529</v>
      </c>
    </row>
    <row r="54" spans="1:1" x14ac:dyDescent="0.3">
      <c r="A54">
        <v>-0.61975924836588092</v>
      </c>
    </row>
    <row r="55" spans="1:1" x14ac:dyDescent="0.3">
      <c r="A55">
        <v>1.3222006600699387</v>
      </c>
    </row>
    <row r="56" spans="1:1" x14ac:dyDescent="0.3">
      <c r="A56">
        <v>-0.55904820328578353</v>
      </c>
    </row>
    <row r="57" spans="1:1" x14ac:dyDescent="0.3">
      <c r="A57">
        <v>-2.0158950064796954E-2</v>
      </c>
    </row>
    <row r="58" spans="1:1" x14ac:dyDescent="0.3">
      <c r="A58">
        <v>0.27225723897572607</v>
      </c>
    </row>
    <row r="59" spans="1:1" x14ac:dyDescent="0.3">
      <c r="A59">
        <v>-0.60315869632177055</v>
      </c>
    </row>
    <row r="60" spans="1:1" x14ac:dyDescent="0.3">
      <c r="A60">
        <v>-0.98929376690648496</v>
      </c>
    </row>
    <row r="61" spans="1:1" x14ac:dyDescent="0.3">
      <c r="A61">
        <v>0.19036292542295996</v>
      </c>
    </row>
    <row r="62" spans="1:1" x14ac:dyDescent="0.3">
      <c r="A62">
        <v>-0.27940927793679293</v>
      </c>
    </row>
    <row r="63" spans="1:1" x14ac:dyDescent="0.3">
      <c r="A63">
        <v>-0.25918097890098579</v>
      </c>
    </row>
    <row r="64" spans="1:1" x14ac:dyDescent="0.3">
      <c r="A64">
        <v>0.39410679164575413</v>
      </c>
    </row>
    <row r="65" spans="1:1" x14ac:dyDescent="0.3">
      <c r="A65">
        <v>0.39410679164575413</v>
      </c>
    </row>
    <row r="66" spans="1:1" x14ac:dyDescent="0.3">
      <c r="A66">
        <v>-1.6981448425212875</v>
      </c>
    </row>
    <row r="67" spans="1:1" x14ac:dyDescent="0.3">
      <c r="A67">
        <v>-1.1610700312303379</v>
      </c>
    </row>
    <row r="68" spans="1:1" x14ac:dyDescent="0.3">
      <c r="A68">
        <v>-0.38807797864137683</v>
      </c>
    </row>
    <row r="69" spans="1:1" x14ac:dyDescent="0.3">
      <c r="A69">
        <v>-1.1046859071939252</v>
      </c>
    </row>
    <row r="70" spans="1:1" x14ac:dyDescent="0.3">
      <c r="A70">
        <v>-0.38642838262603618</v>
      </c>
    </row>
    <row r="71" spans="1:1" x14ac:dyDescent="0.3">
      <c r="A71">
        <v>0.24228711481555365</v>
      </c>
    </row>
    <row r="72" spans="1:1" x14ac:dyDescent="0.3">
      <c r="A72">
        <v>1.097673703043256</v>
      </c>
    </row>
    <row r="73" spans="1:1" x14ac:dyDescent="0.3">
      <c r="A73">
        <v>6.0049387684557587E-3</v>
      </c>
    </row>
    <row r="74" spans="1:1" x14ac:dyDescent="0.3">
      <c r="A74">
        <v>-0.32981688491418026</v>
      </c>
    </row>
    <row r="75" spans="1:1" x14ac:dyDescent="0.3">
      <c r="A75">
        <v>0.18903847376350313</v>
      </c>
    </row>
    <row r="76" spans="1:1" x14ac:dyDescent="0.3">
      <c r="A76">
        <v>0.12474743016355205</v>
      </c>
    </row>
    <row r="77" spans="1:1" x14ac:dyDescent="0.3">
      <c r="A77">
        <v>-0.47149455895123538</v>
      </c>
    </row>
    <row r="78" spans="1:1" x14ac:dyDescent="0.3">
      <c r="A78">
        <v>-1.4857960195513442</v>
      </c>
    </row>
    <row r="79" spans="1:1" x14ac:dyDescent="0.3">
      <c r="A79">
        <v>0.63896891333570238</v>
      </c>
    </row>
    <row r="80" spans="1:1" x14ac:dyDescent="0.3">
      <c r="A80">
        <v>-0.85967940322007053</v>
      </c>
    </row>
    <row r="81" spans="1:1" x14ac:dyDescent="0.3">
      <c r="A81">
        <v>-0.67686869442695752</v>
      </c>
    </row>
    <row r="82" spans="1:1" x14ac:dyDescent="0.3">
      <c r="A82">
        <v>1.0386679605289828</v>
      </c>
    </row>
    <row r="83" spans="1:1" x14ac:dyDescent="0.3">
      <c r="A83">
        <v>-1.0340863809688017</v>
      </c>
    </row>
    <row r="84" spans="1:1" x14ac:dyDescent="0.3">
      <c r="A84">
        <v>-0.67110818235960323</v>
      </c>
    </row>
    <row r="85" spans="1:1" x14ac:dyDescent="0.3">
      <c r="A85">
        <v>2.9111788535374217E-2</v>
      </c>
    </row>
    <row r="86" spans="1:1" x14ac:dyDescent="0.3">
      <c r="A86">
        <v>1.0440612641104963</v>
      </c>
    </row>
    <row r="87" spans="1:1" x14ac:dyDescent="0.3">
      <c r="A87">
        <v>0.10464873412274756</v>
      </c>
    </row>
    <row r="88" spans="1:1" x14ac:dyDescent="0.3">
      <c r="A88">
        <v>0.2894455519708572</v>
      </c>
    </row>
    <row r="89" spans="1:1" x14ac:dyDescent="0.3">
      <c r="A89">
        <v>0.39228780224220827</v>
      </c>
    </row>
    <row r="90" spans="1:1" x14ac:dyDescent="0.3">
      <c r="A90">
        <v>-0.74796389526454732</v>
      </c>
    </row>
    <row r="91" spans="1:1" x14ac:dyDescent="0.3">
      <c r="A91">
        <v>0.15394789443234913</v>
      </c>
    </row>
    <row r="92" spans="1:1" x14ac:dyDescent="0.3">
      <c r="A92">
        <v>-1.3884573490940966E-2</v>
      </c>
    </row>
    <row r="93" spans="1:1" x14ac:dyDescent="0.3">
      <c r="A93">
        <v>-1.5323712432291359</v>
      </c>
    </row>
    <row r="94" spans="1:1" x14ac:dyDescent="0.3">
      <c r="A94">
        <v>-0.72767761594150215</v>
      </c>
    </row>
    <row r="95" spans="1:1" x14ac:dyDescent="0.3">
      <c r="A95">
        <v>0.39923747863213066</v>
      </c>
    </row>
    <row r="96" spans="1:1" x14ac:dyDescent="0.3">
      <c r="A96">
        <v>-0.23143002181313932</v>
      </c>
    </row>
    <row r="97" spans="1:1" x14ac:dyDescent="0.3">
      <c r="A97">
        <v>-1.1109045772172976</v>
      </c>
    </row>
    <row r="98" spans="1:1" x14ac:dyDescent="0.3">
      <c r="A98">
        <v>-0.29871216611354612</v>
      </c>
    </row>
    <row r="99" spans="1:1" x14ac:dyDescent="0.3">
      <c r="A99">
        <v>0.60802904044976458</v>
      </c>
    </row>
    <row r="100" spans="1:1" x14ac:dyDescent="0.3">
      <c r="A100">
        <v>0.89932427727035247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FDC5-7557-4B71-9CCF-484E963EAE80}">
  <dimension ref="A1:A100"/>
  <sheetViews>
    <sheetView workbookViewId="0">
      <selection sqref="A1:A100"/>
    </sheetView>
  </sheetViews>
  <sheetFormatPr defaultRowHeight="14.4" x14ac:dyDescent="0.3"/>
  <sheetData>
    <row r="1" spans="1:1" x14ac:dyDescent="0.3">
      <c r="A1">
        <v>-0.22467816052085254</v>
      </c>
    </row>
    <row r="2" spans="1:1" x14ac:dyDescent="0.3">
      <c r="A2">
        <v>1.8666378309717402</v>
      </c>
    </row>
    <row r="3" spans="1:1" x14ac:dyDescent="0.3">
      <c r="A3">
        <v>0.54665974857925903</v>
      </c>
    </row>
    <row r="4" spans="1:1" x14ac:dyDescent="0.3">
      <c r="A4">
        <v>0.43478848965605721</v>
      </c>
    </row>
    <row r="5" spans="1:1" x14ac:dyDescent="0.3">
      <c r="A5">
        <v>4.1665089156595059E-2</v>
      </c>
    </row>
    <row r="6" spans="1:1" x14ac:dyDescent="0.3">
      <c r="A6">
        <v>9.2950358521193266E-3</v>
      </c>
    </row>
    <row r="7" spans="1:1" x14ac:dyDescent="0.3">
      <c r="A7">
        <v>-0.5879951459064614</v>
      </c>
    </row>
    <row r="8" spans="1:1" x14ac:dyDescent="0.3">
      <c r="A8">
        <v>-0.68497001848299988</v>
      </c>
    </row>
    <row r="9" spans="1:1" x14ac:dyDescent="0.3">
      <c r="A9">
        <v>-8.3518898463808E-2</v>
      </c>
    </row>
    <row r="10" spans="1:1" x14ac:dyDescent="0.3">
      <c r="A10">
        <v>1.4491979527520016</v>
      </c>
    </row>
    <row r="11" spans="1:1" x14ac:dyDescent="0.3">
      <c r="A11">
        <v>-0.83687837104662322</v>
      </c>
    </row>
    <row r="12" spans="1:1" x14ac:dyDescent="0.3">
      <c r="A12">
        <v>1.1513702702359296</v>
      </c>
    </row>
    <row r="13" spans="1:1" x14ac:dyDescent="0.3">
      <c r="A13">
        <v>-6.073832992115058E-2</v>
      </c>
    </row>
    <row r="14" spans="1:1" x14ac:dyDescent="0.3">
      <c r="A14">
        <v>1.6611556930001825</v>
      </c>
    </row>
    <row r="15" spans="1:1" x14ac:dyDescent="0.3">
      <c r="A15">
        <v>0.70307351052179001</v>
      </c>
    </row>
    <row r="16" spans="1:1" x14ac:dyDescent="0.3">
      <c r="A16">
        <v>1.4660190572612919</v>
      </c>
    </row>
    <row r="17" spans="1:1" x14ac:dyDescent="0.3">
      <c r="A17">
        <v>-0.65794210968306288</v>
      </c>
    </row>
    <row r="18" spans="1:1" x14ac:dyDescent="0.3">
      <c r="A18">
        <v>-0.16138301361934282</v>
      </c>
    </row>
    <row r="19" spans="1:1" x14ac:dyDescent="0.3">
      <c r="A19">
        <v>1.341325059911469</v>
      </c>
    </row>
    <row r="20" spans="1:1" x14ac:dyDescent="0.3">
      <c r="A20">
        <v>-0.13346380001166835</v>
      </c>
    </row>
    <row r="21" spans="1:1" x14ac:dyDescent="0.3">
      <c r="A21">
        <v>-0.1603757482371293</v>
      </c>
    </row>
    <row r="22" spans="1:1" x14ac:dyDescent="0.3">
      <c r="A22">
        <v>0.62672597778146155</v>
      </c>
    </row>
    <row r="23" spans="1:1" x14ac:dyDescent="0.3">
      <c r="A23">
        <v>-0.40504346543457359</v>
      </c>
    </row>
    <row r="24" spans="1:1" x14ac:dyDescent="0.3">
      <c r="A24">
        <v>0.25981421458709519</v>
      </c>
    </row>
    <row r="25" spans="1:1" x14ac:dyDescent="0.3">
      <c r="A25">
        <v>-0.55146301747299731</v>
      </c>
    </row>
    <row r="26" spans="1:1" x14ac:dyDescent="0.3">
      <c r="A26">
        <v>-0.98121518021798693</v>
      </c>
    </row>
    <row r="27" spans="1:1" x14ac:dyDescent="0.3">
      <c r="A27">
        <v>-0.78563516581198201</v>
      </c>
    </row>
    <row r="28" spans="1:1" x14ac:dyDescent="0.3">
      <c r="A28">
        <v>-1.2804571269953158</v>
      </c>
    </row>
    <row r="29" spans="1:1" x14ac:dyDescent="0.3">
      <c r="A29">
        <v>0.40595750760985538</v>
      </c>
    </row>
    <row r="30" spans="1:1" x14ac:dyDescent="0.3">
      <c r="A30">
        <v>1.0093344826600514</v>
      </c>
    </row>
    <row r="31" spans="1:1" x14ac:dyDescent="0.3">
      <c r="A31">
        <v>0.66708935264614411</v>
      </c>
    </row>
    <row r="32" spans="1:1" x14ac:dyDescent="0.3">
      <c r="A32">
        <v>-1.7562661014380865</v>
      </c>
    </row>
    <row r="33" spans="1:1" x14ac:dyDescent="0.3">
      <c r="A33">
        <v>-4.7025423555169255E-2</v>
      </c>
    </row>
    <row r="34" spans="1:1" x14ac:dyDescent="0.3">
      <c r="A34">
        <v>0.56819544624886476</v>
      </c>
    </row>
    <row r="35" spans="1:1" x14ac:dyDescent="0.3">
      <c r="A35">
        <v>-0.51521510613383725</v>
      </c>
    </row>
    <row r="36" spans="1:1" x14ac:dyDescent="0.3">
      <c r="A36">
        <v>-0.60894990383530967</v>
      </c>
    </row>
    <row r="37" spans="1:1" x14ac:dyDescent="0.3">
      <c r="A37">
        <v>1.1082147466368042</v>
      </c>
    </row>
    <row r="38" spans="1:1" x14ac:dyDescent="0.3">
      <c r="A38">
        <v>2.5150438887067139</v>
      </c>
    </row>
    <row r="39" spans="1:1" x14ac:dyDescent="0.3">
      <c r="A39">
        <v>-1.0621761248330586</v>
      </c>
    </row>
    <row r="40" spans="1:1" x14ac:dyDescent="0.3">
      <c r="A40">
        <v>0.7703124538238626</v>
      </c>
    </row>
    <row r="41" spans="1:1" x14ac:dyDescent="0.3">
      <c r="A41">
        <v>-1.5892555893515237</v>
      </c>
    </row>
    <row r="42" spans="1:1" x14ac:dyDescent="0.3">
      <c r="A42">
        <v>1.0875282896449789</v>
      </c>
    </row>
    <row r="43" spans="1:1" x14ac:dyDescent="0.3">
      <c r="A43">
        <v>-2.635715645737946E-2</v>
      </c>
    </row>
    <row r="44" spans="1:1" x14ac:dyDescent="0.3">
      <c r="A44">
        <v>-1.1763677321141586</v>
      </c>
    </row>
    <row r="45" spans="1:1" x14ac:dyDescent="0.3">
      <c r="A45">
        <v>-0.69535644797724672</v>
      </c>
    </row>
    <row r="46" spans="1:1" x14ac:dyDescent="0.3">
      <c r="A46">
        <v>0.41427824726270046</v>
      </c>
    </row>
    <row r="47" spans="1:1" x14ac:dyDescent="0.3">
      <c r="A47">
        <v>-1.652101673244033</v>
      </c>
    </row>
    <row r="48" spans="1:1" x14ac:dyDescent="0.3">
      <c r="A48">
        <v>-0.1350076672679279</v>
      </c>
    </row>
    <row r="49" spans="1:1" x14ac:dyDescent="0.3">
      <c r="A49">
        <v>0.29239799914648756</v>
      </c>
    </row>
    <row r="50" spans="1:1" x14ac:dyDescent="0.3">
      <c r="A50">
        <v>-0.29343709684326313</v>
      </c>
    </row>
    <row r="51" spans="1:1" x14ac:dyDescent="0.3">
      <c r="A51">
        <v>0.47834532779233996</v>
      </c>
    </row>
    <row r="52" spans="1:1" x14ac:dyDescent="0.3">
      <c r="A52">
        <v>-1.0061557986773551</v>
      </c>
    </row>
    <row r="53" spans="1:1" x14ac:dyDescent="0.3">
      <c r="A53">
        <v>9.9496446637203917E-2</v>
      </c>
    </row>
    <row r="54" spans="1:1" x14ac:dyDescent="0.3">
      <c r="A54">
        <v>0.63643710745964199</v>
      </c>
    </row>
    <row r="55" spans="1:1" x14ac:dyDescent="0.3">
      <c r="A55">
        <v>-0.39410679164575413</v>
      </c>
    </row>
    <row r="56" spans="1:1" x14ac:dyDescent="0.3">
      <c r="A56">
        <v>0.49686832426232286</v>
      </c>
    </row>
    <row r="57" spans="1:1" x14ac:dyDescent="0.3">
      <c r="A57">
        <v>-0.50902258408314083</v>
      </c>
    </row>
    <row r="58" spans="1:1" x14ac:dyDescent="0.3">
      <c r="A58">
        <v>0.12497821444412693</v>
      </c>
    </row>
    <row r="59" spans="1:1" x14ac:dyDescent="0.3">
      <c r="A59">
        <v>1.8511354937800206</v>
      </c>
    </row>
    <row r="60" spans="1:1" x14ac:dyDescent="0.3">
      <c r="A60">
        <v>3.5572611523093656E-3</v>
      </c>
    </row>
    <row r="61" spans="1:1" x14ac:dyDescent="0.3">
      <c r="A61">
        <v>-0.49142272473545745</v>
      </c>
    </row>
    <row r="62" spans="1:1" x14ac:dyDescent="0.3">
      <c r="A62">
        <v>0.93189555627759546</v>
      </c>
    </row>
    <row r="63" spans="1:1" x14ac:dyDescent="0.3">
      <c r="A63">
        <v>-0.17402953744749539</v>
      </c>
    </row>
    <row r="64" spans="1:1" x14ac:dyDescent="0.3">
      <c r="A64">
        <v>0.68777808337472379</v>
      </c>
    </row>
    <row r="65" spans="1:1" x14ac:dyDescent="0.3">
      <c r="A65">
        <v>-1.1649831321847159</v>
      </c>
    </row>
    <row r="66" spans="1:1" x14ac:dyDescent="0.3">
      <c r="A66">
        <v>-0.82628503150772303</v>
      </c>
    </row>
    <row r="67" spans="1:1" x14ac:dyDescent="0.3">
      <c r="A67">
        <v>-0.51381789489823859</v>
      </c>
    </row>
    <row r="68" spans="1:1" x14ac:dyDescent="0.3">
      <c r="A68">
        <v>0.69107727540540509</v>
      </c>
    </row>
    <row r="69" spans="1:1" x14ac:dyDescent="0.3">
      <c r="A69">
        <v>-0.5648712431138847</v>
      </c>
    </row>
    <row r="70" spans="1:1" x14ac:dyDescent="0.3">
      <c r="A70">
        <v>-1.1069414540543221</v>
      </c>
    </row>
    <row r="71" spans="1:1" x14ac:dyDescent="0.3">
      <c r="A71">
        <v>-5.882270670554135E-2</v>
      </c>
    </row>
    <row r="72" spans="1:1" x14ac:dyDescent="0.3">
      <c r="A72">
        <v>0.42388251131342258</v>
      </c>
    </row>
    <row r="73" spans="1:1" x14ac:dyDescent="0.3">
      <c r="A73">
        <v>-0.4305877610022435</v>
      </c>
    </row>
    <row r="74" spans="1:1" x14ac:dyDescent="0.3">
      <c r="A74">
        <v>3.4447111829649657E-4</v>
      </c>
    </row>
    <row r="75" spans="1:1" x14ac:dyDescent="0.3">
      <c r="A75">
        <v>-0.34504068935348187</v>
      </c>
    </row>
    <row r="76" spans="1:1" x14ac:dyDescent="0.3">
      <c r="A76">
        <v>2.5668214220786467E-2</v>
      </c>
    </row>
    <row r="77" spans="1:1" x14ac:dyDescent="0.3">
      <c r="A77">
        <v>1.0299163477611728</v>
      </c>
    </row>
    <row r="78" spans="1:1" x14ac:dyDescent="0.3">
      <c r="A78">
        <v>-1.8627179088070989</v>
      </c>
    </row>
    <row r="79" spans="1:1" x14ac:dyDescent="0.3">
      <c r="A79">
        <v>0.96768644652911462</v>
      </c>
    </row>
    <row r="80" spans="1:1" x14ac:dyDescent="0.3">
      <c r="A80">
        <v>-1.6749891074141487</v>
      </c>
    </row>
    <row r="81" spans="1:1" x14ac:dyDescent="0.3">
      <c r="A81">
        <v>-1.8490209185983986</v>
      </c>
    </row>
    <row r="82" spans="1:1" x14ac:dyDescent="0.3">
      <c r="A82">
        <v>-0.70395572038250975</v>
      </c>
    </row>
    <row r="83" spans="1:1" x14ac:dyDescent="0.3">
      <c r="A83">
        <v>-1.2813643479603343E-2</v>
      </c>
    </row>
    <row r="84" spans="1:1" x14ac:dyDescent="0.3">
      <c r="A84">
        <v>-6.0432512327679433E-2</v>
      </c>
    </row>
    <row r="85" spans="1:1" x14ac:dyDescent="0.3">
      <c r="A85">
        <v>0.4002322384621948</v>
      </c>
    </row>
    <row r="86" spans="1:1" x14ac:dyDescent="0.3">
      <c r="A86">
        <v>-0.87910393631318584</v>
      </c>
    </row>
    <row r="87" spans="1:1" x14ac:dyDescent="0.3">
      <c r="A87">
        <v>0.1145008354797028</v>
      </c>
    </row>
    <row r="88" spans="1:1" x14ac:dyDescent="0.3">
      <c r="A88">
        <v>0.17837919585872442</v>
      </c>
    </row>
    <row r="89" spans="1:1" x14ac:dyDescent="0.3">
      <c r="A89">
        <v>0.88361503003397956</v>
      </c>
    </row>
    <row r="90" spans="1:1" x14ac:dyDescent="0.3">
      <c r="A90">
        <v>1.0557437235547695</v>
      </c>
    </row>
    <row r="91" spans="1:1" x14ac:dyDescent="0.3">
      <c r="A91">
        <v>0.79693336374475621</v>
      </c>
    </row>
    <row r="92" spans="1:1" x14ac:dyDescent="0.3">
      <c r="A92">
        <v>-0.72787656790751498</v>
      </c>
    </row>
    <row r="93" spans="1:1" x14ac:dyDescent="0.3">
      <c r="A93">
        <v>-0.32166894925467204</v>
      </c>
    </row>
    <row r="94" spans="1:1" x14ac:dyDescent="0.3">
      <c r="A94">
        <v>-0.30864498512528371</v>
      </c>
    </row>
    <row r="95" spans="1:1" x14ac:dyDescent="0.3">
      <c r="A95">
        <v>2.6816996978595853</v>
      </c>
    </row>
    <row r="96" spans="1:1" x14ac:dyDescent="0.3">
      <c r="A96">
        <v>-2.2592939785681665</v>
      </c>
    </row>
    <row r="97" spans="1:1" x14ac:dyDescent="0.3">
      <c r="A97">
        <v>0.16386366041842848</v>
      </c>
    </row>
    <row r="98" spans="1:1" x14ac:dyDescent="0.3">
      <c r="A98">
        <v>2.402193786110729</v>
      </c>
    </row>
    <row r="99" spans="1:1" x14ac:dyDescent="0.3">
      <c r="A99">
        <v>-0.54071733757155016</v>
      </c>
    </row>
    <row r="100" spans="1:1" x14ac:dyDescent="0.3">
      <c r="A100">
        <v>0.29072225515847094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1"/>
  <sheetViews>
    <sheetView tabSelected="1" topLeftCell="K1" zoomScale="80" zoomScaleNormal="80" workbookViewId="0">
      <selection activeCell="I3" sqref="I3"/>
    </sheetView>
  </sheetViews>
  <sheetFormatPr defaultRowHeight="14.4" x14ac:dyDescent="0.3"/>
  <cols>
    <col min="1" max="1" width="13.21875" customWidth="1"/>
    <col min="2" max="2" width="16.6640625" customWidth="1"/>
    <col min="3" max="3" width="11" customWidth="1"/>
    <col min="4" max="4" width="11.21875" customWidth="1"/>
    <col min="10" max="10" width="11.88671875" customWidth="1"/>
    <col min="12" max="12" width="15.21875" customWidth="1"/>
    <col min="13" max="13" width="17.21875" customWidth="1"/>
    <col min="14" max="14" width="20" customWidth="1"/>
    <col min="29" max="29" width="14.109375" customWidth="1"/>
    <col min="30" max="30" width="17.21875" customWidth="1"/>
    <col min="31" max="31" width="17.109375" customWidth="1"/>
    <col min="32" max="32" width="12.21875" customWidth="1"/>
    <col min="33" max="33" width="12.44140625" customWidth="1"/>
  </cols>
  <sheetData>
    <row r="1" spans="1:33" ht="70.5" customHeight="1" x14ac:dyDescent="0.3">
      <c r="A1" s="2" t="s">
        <v>0</v>
      </c>
      <c r="B1" s="2" t="s">
        <v>1</v>
      </c>
      <c r="C1" s="4"/>
      <c r="D1" s="4"/>
      <c r="E1" s="4"/>
      <c r="F1" s="4"/>
      <c r="G1" s="4"/>
      <c r="H1" s="3" t="s">
        <v>10</v>
      </c>
      <c r="I1" s="6" t="s">
        <v>11</v>
      </c>
      <c r="J1" s="2" t="s">
        <v>2</v>
      </c>
      <c r="K1" s="2" t="s">
        <v>3</v>
      </c>
      <c r="L1" s="2" t="s">
        <v>4</v>
      </c>
      <c r="M1" s="2" t="s">
        <v>9</v>
      </c>
      <c r="N1" s="2" t="s">
        <v>12</v>
      </c>
      <c r="O1" s="2" t="s">
        <v>5</v>
      </c>
      <c r="P1" s="2"/>
      <c r="Q1" s="2"/>
      <c r="R1" s="2"/>
      <c r="S1" s="2"/>
      <c r="T1" s="2"/>
      <c r="U1" s="1"/>
      <c r="AC1" s="2" t="s">
        <v>6</v>
      </c>
      <c r="AD1" s="2" t="s">
        <v>13</v>
      </c>
      <c r="AE1" s="2" t="s">
        <v>14</v>
      </c>
      <c r="AF1" s="2" t="s">
        <v>7</v>
      </c>
      <c r="AG1" s="2" t="s">
        <v>8</v>
      </c>
    </row>
    <row r="2" spans="1:33" x14ac:dyDescent="0.3">
      <c r="A2">
        <v>1</v>
      </c>
      <c r="B2">
        <v>0.65756239564507268</v>
      </c>
      <c r="C2" s="4"/>
      <c r="D2" s="4"/>
      <c r="E2" s="4"/>
      <c r="F2" s="4"/>
      <c r="G2" s="4"/>
      <c r="H2" s="7">
        <v>3</v>
      </c>
      <c r="I2" s="7">
        <v>1.5</v>
      </c>
      <c r="J2">
        <f>SQRT(H2 * (1 - EXP(-2 * I2)))</f>
        <v>1.6883834857331459</v>
      </c>
      <c r="K2">
        <f>EXP(- I2)</f>
        <v>0.22313016014842982</v>
      </c>
      <c r="L2">
        <f>$J$2*B2</f>
        <v>1.1102174896462658</v>
      </c>
      <c r="M2">
        <f>$H$2 * EXP(- ($I$2 * O2))</f>
        <v>3</v>
      </c>
      <c r="N2">
        <f>$M$2 - M2</f>
        <v>0</v>
      </c>
      <c r="O2">
        <v>0</v>
      </c>
      <c r="AC2">
        <v>0</v>
      </c>
      <c r="AD2">
        <f>SUMPRODUCT(POWER((INDEX($L$2:$L$101,AC2+1):$L$101)-($L$2:INDEX($L$2:$L$101,100 - AC2)),2))/(2*(100 - AC2))</f>
        <v>0</v>
      </c>
      <c r="AE2">
        <f>POWER(SUMPRODUCT(SQRT(ABS((INDEX($L$2:$L$101,AC2+1):$L$101)-($L$2:INDEX($L$2:$L$101,100-AC2)))))/(100-AC2),4)/(2*(0.457+0.494/(100-AC2)+0.045/POWER(100-AC2,2)))</f>
        <v>0</v>
      </c>
      <c r="AF2">
        <f>N2-AD2</f>
        <v>0</v>
      </c>
      <c r="AG2">
        <f>N2-AE2</f>
        <v>0</v>
      </c>
    </row>
    <row r="3" spans="1:33" x14ac:dyDescent="0.3">
      <c r="A3">
        <v>2</v>
      </c>
      <c r="B3">
        <v>0.73627688834676519</v>
      </c>
      <c r="C3" s="4"/>
      <c r="D3" s="4"/>
      <c r="E3" s="4"/>
      <c r="F3" s="4"/>
      <c r="G3" s="4"/>
      <c r="H3" s="3"/>
      <c r="I3" s="3"/>
      <c r="L3">
        <f>$J$2*B3+$K$2*L2</f>
        <v>1.4908407454760246</v>
      </c>
      <c r="M3">
        <f t="shared" ref="M3:M66" si="0">$H$2 * EXP(- ($I$2 * O3))</f>
        <v>0.66939048044528948</v>
      </c>
      <c r="N3">
        <f t="shared" ref="N3:N66" si="1">$M$2 - M3</f>
        <v>2.3306095195547103</v>
      </c>
      <c r="O3">
        <v>1</v>
      </c>
      <c r="AC3">
        <v>1</v>
      </c>
      <c r="AD3">
        <f>SUMPRODUCT(POWER((INDEX($L$2:$L$101,AC3+1):$L$101)-($L$2:INDEX($L$2:$L$101,100 - AC3)),2))/(2*(100 - AC3))</f>
        <v>3.1875028486689412</v>
      </c>
      <c r="AE3">
        <f>POWER(SUMPRODUCT(SQRT(ABS((INDEX($L$2:$L$101,AC3+1):$L$101)-($L$2:INDEX($L$2:$L$101,100-AC3)))))/(100-AC3),4)/(2*(0.457+0.494/(100-AC3)+0.045/POWER(100-AC3,2)))</f>
        <v>3.2031409389325236</v>
      </c>
      <c r="AF3">
        <f>N3-AD3</f>
        <v>-0.85689332911423088</v>
      </c>
      <c r="AG3">
        <f t="shared" ref="AG3:AG66" si="2">N3-AE3</f>
        <v>-0.87253141937781331</v>
      </c>
    </row>
    <row r="4" spans="1:33" x14ac:dyDescent="0.3">
      <c r="A4">
        <v>3</v>
      </c>
      <c r="B4">
        <v>0.99592853075591847</v>
      </c>
      <c r="C4" s="4"/>
      <c r="D4" s="4"/>
      <c r="E4" s="4"/>
      <c r="F4" s="4"/>
      <c r="G4" s="4"/>
      <c r="H4" s="3"/>
      <c r="I4" s="3"/>
      <c r="L4">
        <f t="shared" ref="L4:L67" si="3">$J$2*B4+$K$2*L3</f>
        <v>2.0141608185926381</v>
      </c>
      <c r="M4">
        <f t="shared" si="0"/>
        <v>0.14936120510359183</v>
      </c>
      <c r="N4">
        <f t="shared" si="1"/>
        <v>2.8506387948964083</v>
      </c>
      <c r="O4">
        <v>2</v>
      </c>
      <c r="AC4">
        <v>2</v>
      </c>
      <c r="AD4">
        <f>SUMPRODUCT(POWER((INDEX($L$2:$L$101,AC4+1):$L$101)-($L$2:INDEX($L$2:$L$101,100 - AC4)),2))/(2*(100 - AC4))</f>
        <v>2.9724976654340876</v>
      </c>
      <c r="AE4">
        <f>POWER(SUMPRODUCT(SQRT(ABS((INDEX($L$2:$L$101,AC4+1):$L$101)-($L$2:INDEX($L$2:$L$101,100-AC4)))))/(100-AC4),4)/(2*(0.457+0.494/(100-AC4)+0.045/POWER(100-AC4,2)))</f>
        <v>3.0026913834335094</v>
      </c>
      <c r="AF4">
        <f t="shared" ref="AF4:AF66" si="4">N4-AD4</f>
        <v>-0.1218588705376793</v>
      </c>
      <c r="AG4">
        <f t="shared" si="2"/>
        <v>-0.15205258853710113</v>
      </c>
    </row>
    <row r="5" spans="1:33" x14ac:dyDescent="0.3">
      <c r="A5">
        <v>4</v>
      </c>
      <c r="B5">
        <v>-0.34455297281965613</v>
      </c>
      <c r="C5" s="4"/>
      <c r="D5" s="4"/>
      <c r="E5" s="4"/>
      <c r="F5" s="4"/>
      <c r="G5" s="4"/>
      <c r="H5" s="3"/>
      <c r="I5" s="3"/>
      <c r="L5">
        <f t="shared" si="3"/>
        <v>-0.1323175232517011</v>
      </c>
      <c r="M5">
        <f t="shared" si="0"/>
        <v>3.3326989614726917E-2</v>
      </c>
      <c r="N5">
        <f t="shared" si="1"/>
        <v>2.9666730103852732</v>
      </c>
      <c r="O5">
        <v>3</v>
      </c>
      <c r="AC5">
        <v>3</v>
      </c>
      <c r="AD5">
        <f>SUMPRODUCT(POWER((INDEX($L$2:$L$101,AC5+1):$L$101)-($L$2:INDEX($L$2:$L$101,100 - AC5)),2))/(2*(100 - AC5))</f>
        <v>3.9123611734763863</v>
      </c>
      <c r="AE5">
        <f>POWER(SUMPRODUCT(SQRT(ABS((INDEX($L$2:$L$101,AC5+1):$L$101)-($L$2:INDEX($L$2:$L$101,100-AC5)))))/(100-AC5),4)/(2*(0.457+0.494/(100-AC5)+0.045/POWER(100-AC5,2)))</f>
        <v>3.5771884942625891</v>
      </c>
      <c r="AF5">
        <f t="shared" si="4"/>
        <v>-0.94568816309111314</v>
      </c>
      <c r="AG5">
        <f t="shared" si="2"/>
        <v>-0.61051548387731591</v>
      </c>
    </row>
    <row r="6" spans="1:33" x14ac:dyDescent="0.3">
      <c r="A6">
        <v>5</v>
      </c>
      <c r="B6">
        <v>0.13995077097206376</v>
      </c>
      <c r="C6" s="4"/>
      <c r="D6" s="4"/>
      <c r="E6" s="4"/>
      <c r="F6" s="4"/>
      <c r="G6" s="4"/>
      <c r="H6" s="3"/>
      <c r="I6" s="3"/>
      <c r="L6">
        <f t="shared" si="3"/>
        <v>0.20676654037125855</v>
      </c>
      <c r="M6">
        <f t="shared" si="0"/>
        <v>7.4362565299990755E-3</v>
      </c>
      <c r="N6">
        <f t="shared" si="1"/>
        <v>2.9925637434700008</v>
      </c>
      <c r="O6">
        <v>4</v>
      </c>
      <c r="AC6">
        <v>4</v>
      </c>
      <c r="AD6">
        <f>SUMPRODUCT(POWER((INDEX($L$2:$L$101,AC6+1):$L$101)-($L$2:INDEX($L$2:$L$101,100 - AC6)),2))/(2*(100 - AC6))</f>
        <v>4.4235534362205726</v>
      </c>
      <c r="AE6">
        <f>POWER(SUMPRODUCT(SQRT(ABS((INDEX($L$2:$L$101,AC6+1):$L$101)-($L$2:INDEX($L$2:$L$101,100-AC6)))))/(100-AC6),4)/(2*(0.457+0.494/(100-AC6)+0.045/POWER(100-AC6,2)))</f>
        <v>3.8426266927517068</v>
      </c>
      <c r="AF6">
        <f t="shared" si="4"/>
        <v>-1.4309896927505719</v>
      </c>
      <c r="AG6">
        <f t="shared" si="2"/>
        <v>-0.850062949281706</v>
      </c>
    </row>
    <row r="7" spans="1:33" x14ac:dyDescent="0.3">
      <c r="A7">
        <v>6</v>
      </c>
      <c r="B7">
        <v>-0.67706082518270705</v>
      </c>
      <c r="C7" s="4"/>
      <c r="D7" s="4"/>
      <c r="E7" s="4"/>
      <c r="F7" s="4"/>
      <c r="G7" s="4"/>
      <c r="H7" s="3"/>
      <c r="I7" s="3"/>
      <c r="L7">
        <f t="shared" si="3"/>
        <v>-1.0970024648089634</v>
      </c>
      <c r="M7">
        <f t="shared" si="0"/>
        <v>1.659253110443501E-3</v>
      </c>
      <c r="N7">
        <f t="shared" si="1"/>
        <v>2.9983407468895567</v>
      </c>
      <c r="O7">
        <v>5</v>
      </c>
      <c r="AC7">
        <v>5</v>
      </c>
      <c r="AD7">
        <f>SUMPRODUCT(POWER((INDEX($L$2:$L$101,AC7+1):$L$101)-($L$2:INDEX($L$2:$L$101,100 - AC7)),2))/(2*(100 - AC7))</f>
        <v>3.7273337190702267</v>
      </c>
      <c r="AE7">
        <f>POWER(SUMPRODUCT(SQRT(ABS((INDEX($L$2:$L$101,AC7+1):$L$101)-($L$2:INDEX($L$2:$L$101,100-AC7)))))/(100-AC7),4)/(2*(0.457+0.494/(100-AC7)+0.045/POWER(100-AC7,2)))</f>
        <v>3.354258053763274</v>
      </c>
      <c r="AF7">
        <f t="shared" si="4"/>
        <v>-0.72899297218067005</v>
      </c>
      <c r="AG7">
        <f t="shared" si="2"/>
        <v>-0.35591730687371737</v>
      </c>
    </row>
    <row r="8" spans="1:33" x14ac:dyDescent="0.3">
      <c r="A8">
        <v>7</v>
      </c>
      <c r="B8">
        <v>-0.86344925875891931</v>
      </c>
      <c r="C8" s="8"/>
      <c r="D8" s="8"/>
      <c r="E8" s="8"/>
      <c r="F8" s="8"/>
      <c r="G8" s="8"/>
      <c r="H8" s="3"/>
      <c r="I8" s="3"/>
      <c r="L8">
        <f t="shared" si="3"/>
        <v>-1.7026078049131317</v>
      </c>
      <c r="M8">
        <f t="shared" si="0"/>
        <v>3.7022941226003868E-4</v>
      </c>
      <c r="N8">
        <f t="shared" si="1"/>
        <v>2.9996297705877399</v>
      </c>
      <c r="O8">
        <v>6</v>
      </c>
      <c r="AC8">
        <v>6</v>
      </c>
      <c r="AD8">
        <f>SUMPRODUCT(POWER((INDEX($L$2:$L$101,AC8+1):$L$101)-($L$2:INDEX($L$2:$L$101,100 - AC8)),2))/(2*(100 - AC8))</f>
        <v>3.7312563225754101</v>
      </c>
      <c r="AE8">
        <f>POWER(SUMPRODUCT(SQRT(ABS((INDEX($L$2:$L$101,AC8+1):$L$101)-($L$2:INDEX($L$2:$L$101,100-AC8)))))/(100-AC8),4)/(2*(0.457+0.494/(100-AC8)+0.045/POWER(100-AC8,2)))</f>
        <v>3.4792635301446087</v>
      </c>
      <c r="AF8">
        <f t="shared" si="4"/>
        <v>-0.73162655198767013</v>
      </c>
      <c r="AG8">
        <f t="shared" si="2"/>
        <v>-0.47963375955686871</v>
      </c>
    </row>
    <row r="9" spans="1:33" x14ac:dyDescent="0.3">
      <c r="A9">
        <v>8</v>
      </c>
      <c r="B9">
        <v>-0.45641627366421744</v>
      </c>
      <c r="C9" s="8"/>
      <c r="D9" s="8"/>
      <c r="E9" s="8"/>
      <c r="F9" s="8"/>
      <c r="G9" s="8"/>
      <c r="H9" s="3"/>
      <c r="I9" s="3"/>
      <c r="L9">
        <f t="shared" si="3"/>
        <v>-1.1505088512547585</v>
      </c>
      <c r="M9">
        <f t="shared" si="0"/>
        <v>8.2609348049241481E-5</v>
      </c>
      <c r="N9">
        <f t="shared" si="1"/>
        <v>2.9999173906519507</v>
      </c>
      <c r="O9">
        <v>7</v>
      </c>
      <c r="AC9">
        <v>7</v>
      </c>
      <c r="AD9">
        <f>SUMPRODUCT(POWER((INDEX($L$2:$L$101,AC9+1):$L$101)-($L$2:INDEX($L$2:$L$101,100 - AC9)),2))/(2*(100 - AC9))</f>
        <v>3.297544717838452</v>
      </c>
      <c r="AE9">
        <f>POWER(SUMPRODUCT(SQRT(ABS((INDEX($L$2:$L$101,AC9+1):$L$101)-($L$2:INDEX($L$2:$L$101,100-AC9)))))/(100-AC9),4)/(2*(0.457+0.494/(100-AC9)+0.045/POWER(100-AC9,2)))</f>
        <v>3.5288821692437797</v>
      </c>
      <c r="AF9">
        <f t="shared" si="4"/>
        <v>-0.29762732718650131</v>
      </c>
      <c r="AG9">
        <f t="shared" si="2"/>
        <v>-0.528964778591829</v>
      </c>
    </row>
    <row r="10" spans="1:33" x14ac:dyDescent="0.3">
      <c r="A10">
        <v>9</v>
      </c>
      <c r="B10">
        <v>-0.20448169379960746</v>
      </c>
      <c r="C10" s="8"/>
      <c r="D10" s="8"/>
      <c r="E10" s="8"/>
      <c r="F10" s="8"/>
      <c r="G10" s="8"/>
      <c r="H10" s="3"/>
      <c r="I10" s="3"/>
      <c r="L10">
        <f t="shared" si="3"/>
        <v>-0.60195673917865933</v>
      </c>
      <c r="M10">
        <f t="shared" si="0"/>
        <v>1.8432637059984629E-5</v>
      </c>
      <c r="N10">
        <f t="shared" si="1"/>
        <v>2.9999815673629402</v>
      </c>
      <c r="O10">
        <v>8</v>
      </c>
      <c r="AC10">
        <v>8</v>
      </c>
      <c r="AD10">
        <f>SUMPRODUCT(POWER((INDEX($L$2:$L$101,AC10+1):$L$101)-($L$2:INDEX($L$2:$L$101,100 - AC10)),2))/(2*(100 - AC10))</f>
        <v>3.4386597498088638</v>
      </c>
      <c r="AE10">
        <f>POWER(SUMPRODUCT(SQRT(ABS((INDEX($L$2:$L$101,AC10+1):$L$101)-($L$2:INDEX($L$2:$L$101,100-AC10)))))/(100-AC10),4)/(2*(0.457+0.494/(100-AC10)+0.045/POWER(100-AC10,2)))</f>
        <v>3.7191468563730297</v>
      </c>
      <c r="AF10">
        <f t="shared" si="4"/>
        <v>-0.4386781824459236</v>
      </c>
      <c r="AG10">
        <f t="shared" si="2"/>
        <v>-0.71916528901008947</v>
      </c>
    </row>
    <row r="11" spans="1:33" x14ac:dyDescent="0.3">
      <c r="A11">
        <v>10</v>
      </c>
      <c r="B11">
        <v>-1.7142156139016151</v>
      </c>
      <c r="C11" s="8"/>
      <c r="D11" s="8"/>
      <c r="E11" s="8"/>
      <c r="F11" s="8"/>
      <c r="G11" s="8"/>
      <c r="H11" s="3"/>
      <c r="I11" s="3"/>
      <c r="L11">
        <f t="shared" si="3"/>
        <v>-3.0285680371127546</v>
      </c>
      <c r="M11">
        <f t="shared" si="0"/>
        <v>4.1128772591522531E-6</v>
      </c>
      <c r="N11">
        <f t="shared" si="1"/>
        <v>2.9999958871227408</v>
      </c>
      <c r="O11">
        <v>9</v>
      </c>
      <c r="AC11">
        <v>9</v>
      </c>
      <c r="AD11">
        <f>SUMPRODUCT(POWER((INDEX($L$2:$L$101,AC11+1):$L$101)-($L$2:INDEX($L$2:$L$101,100 - AC11)),2))/(2*(100 - AC11))</f>
        <v>3.9983969058509437</v>
      </c>
      <c r="AE11">
        <f>POWER(SUMPRODUCT(SQRT(ABS((INDEX($L$2:$L$101,AC11+1):$L$101)-($L$2:INDEX($L$2:$L$101,100-AC11)))))/(100-AC11),4)/(2*(0.457+0.494/(100-AC11)+0.045/POWER(100-AC11,2)))</f>
        <v>3.4558943922300411</v>
      </c>
      <c r="AF11">
        <f t="shared" si="4"/>
        <v>-0.99840101872820286</v>
      </c>
      <c r="AG11">
        <f t="shared" si="2"/>
        <v>-0.45589850510730034</v>
      </c>
    </row>
    <row r="12" spans="1:33" x14ac:dyDescent="0.3">
      <c r="A12">
        <v>11</v>
      </c>
      <c r="B12">
        <v>1.0321309673599899</v>
      </c>
      <c r="C12" s="8"/>
      <c r="D12" s="8"/>
      <c r="E12" s="8"/>
      <c r="F12" s="8"/>
      <c r="G12" s="8"/>
      <c r="H12" s="3"/>
      <c r="I12" s="3"/>
      <c r="L12">
        <f t="shared" si="3"/>
        <v>1.066868009262999</v>
      </c>
      <c r="M12">
        <f t="shared" si="0"/>
        <v>9.1770696150547736E-7</v>
      </c>
      <c r="N12">
        <f t="shared" si="1"/>
        <v>2.9999990822930385</v>
      </c>
      <c r="O12">
        <v>10</v>
      </c>
      <c r="AC12">
        <v>10</v>
      </c>
      <c r="AD12">
        <f>SUMPRODUCT(POWER((INDEX($L$2:$L$101,AC12+1):$L$101)-($L$2:INDEX($L$2:$L$101,100 - AC12)),2))/(2*(100 - AC12))</f>
        <v>4.3219855099722286</v>
      </c>
      <c r="AE12">
        <f>POWER(SUMPRODUCT(SQRT(ABS((INDEX($L$2:$L$101,AC12+1):$L$101)-($L$2:INDEX($L$2:$L$101,100-AC12)))))/(100-AC12),4)/(2*(0.457+0.494/(100-AC12)+0.045/POWER(100-AC12,2)))</f>
        <v>4.0921738975490989</v>
      </c>
      <c r="AF12">
        <f t="shared" si="4"/>
        <v>-1.3219864276791902</v>
      </c>
      <c r="AG12">
        <f t="shared" si="2"/>
        <v>-1.0921748152560604</v>
      </c>
    </row>
    <row r="13" spans="1:33" x14ac:dyDescent="0.3">
      <c r="A13">
        <v>12</v>
      </c>
      <c r="B13">
        <v>0.46449599722109269</v>
      </c>
      <c r="C13" s="8"/>
      <c r="D13" s="8"/>
      <c r="E13" s="8"/>
      <c r="F13" s="8"/>
      <c r="G13" s="8"/>
      <c r="H13" s="3"/>
      <c r="I13" s="3"/>
      <c r="L13">
        <f t="shared" si="3"/>
        <v>1.0222978006613317</v>
      </c>
      <c r="M13">
        <f t="shared" si="0"/>
        <v>2.047681012900461E-7</v>
      </c>
      <c r="N13">
        <f t="shared" si="1"/>
        <v>2.9999997952318989</v>
      </c>
      <c r="O13">
        <v>11</v>
      </c>
      <c r="AC13">
        <v>11</v>
      </c>
      <c r="AD13">
        <f>SUMPRODUCT(POWER((INDEX($L$2:$L$101,AC13+1):$L$101)-($L$2:INDEX($L$2:$L$101,100 - AC13)),2))/(2*(100 - AC13))</f>
        <v>4.2826343739961068</v>
      </c>
      <c r="AE13">
        <f>POWER(SUMPRODUCT(SQRT(ABS((INDEX($L$2:$L$101,AC13+1):$L$101)-($L$2:INDEX($L$2:$L$101,100-AC13)))))/(100-AC13),4)/(2*(0.457+0.494/(100-AC13)+0.045/POWER(100-AC13,2)))</f>
        <v>3.9811071946359133</v>
      </c>
      <c r="AF13">
        <f t="shared" si="4"/>
        <v>-1.2826345787642079</v>
      </c>
      <c r="AG13">
        <f t="shared" si="2"/>
        <v>-0.98110739940401448</v>
      </c>
    </row>
    <row r="14" spans="1:33" x14ac:dyDescent="0.3">
      <c r="A14">
        <v>13</v>
      </c>
      <c r="B14">
        <v>-1.2811506167054176</v>
      </c>
      <c r="C14" s="8"/>
      <c r="D14" s="8"/>
      <c r="E14" s="8"/>
      <c r="F14" s="8"/>
      <c r="G14" s="8"/>
      <c r="H14" s="3"/>
      <c r="I14" s="3"/>
      <c r="L14">
        <f t="shared" si="3"/>
        <v>-1.934968072001312</v>
      </c>
      <c r="M14">
        <f t="shared" si="0"/>
        <v>4.5689939234137891E-8</v>
      </c>
      <c r="N14">
        <f t="shared" si="1"/>
        <v>2.9999999543100606</v>
      </c>
      <c r="O14">
        <v>12</v>
      </c>
      <c r="AC14">
        <v>12</v>
      </c>
      <c r="AD14">
        <f>SUMPRODUCT(POWER((INDEX($L$2:$L$101,AC14+1):$L$101)-($L$2:INDEX($L$2:$L$101,100 - AC14)),2))/(2*(100 - AC14))</f>
        <v>4.0662539427132067</v>
      </c>
      <c r="AE14">
        <f>POWER(SUMPRODUCT(SQRT(ABS((INDEX($L$2:$L$101,AC14+1):$L$101)-($L$2:INDEX($L$2:$L$101,100-AC14)))))/(100-AC14),4)/(2*(0.457+0.494/(100-AC14)+0.045/POWER(100-AC14,2)))</f>
        <v>4.2689207702645957</v>
      </c>
      <c r="AF14">
        <f t="shared" si="4"/>
        <v>-1.0662539884031461</v>
      </c>
      <c r="AG14">
        <f t="shared" si="2"/>
        <v>-1.2689208159545351</v>
      </c>
    </row>
    <row r="15" spans="1:33" x14ac:dyDescent="0.3">
      <c r="A15">
        <v>14</v>
      </c>
      <c r="B15">
        <v>0.38091229725978337</v>
      </c>
      <c r="C15" s="8"/>
      <c r="D15" s="8"/>
      <c r="E15" s="8"/>
      <c r="F15" s="8"/>
      <c r="G15" s="8"/>
      <c r="H15" s="3"/>
      <c r="I15" s="3"/>
      <c r="L15">
        <f t="shared" si="3"/>
        <v>0.2113762964183421</v>
      </c>
      <c r="M15">
        <f t="shared" si="0"/>
        <v>1.0194803458485213E-8</v>
      </c>
      <c r="N15">
        <f t="shared" si="1"/>
        <v>2.9999999898051963</v>
      </c>
      <c r="O15">
        <v>13</v>
      </c>
      <c r="AC15">
        <v>13</v>
      </c>
      <c r="AD15">
        <f>SUMPRODUCT(POWER((INDEX($L$2:$L$101,AC15+1):$L$101)-($L$2:INDEX($L$2:$L$101,100 - AC15)),2))/(2*(100 - AC15))</f>
        <v>3.5725093044434333</v>
      </c>
      <c r="AE15">
        <f>POWER(SUMPRODUCT(SQRT(ABS((INDEX($L$2:$L$101,AC15+1):$L$101)-($L$2:INDEX($L$2:$L$101,100-AC15)))))/(100-AC15),4)/(2*(0.457+0.494/(100-AC15)+0.045/POWER(100-AC15,2)))</f>
        <v>3.5693975028909048</v>
      </c>
      <c r="AF15">
        <f t="shared" si="4"/>
        <v>-0.57250931463823695</v>
      </c>
      <c r="AG15">
        <f t="shared" si="2"/>
        <v>-0.56939751308570852</v>
      </c>
    </row>
    <row r="16" spans="1:33" x14ac:dyDescent="0.3">
      <c r="A16">
        <v>15</v>
      </c>
      <c r="B16">
        <v>-0.16556896298425272</v>
      </c>
      <c r="C16" s="8"/>
      <c r="D16" s="8"/>
      <c r="E16" s="8"/>
      <c r="F16" s="8"/>
      <c r="G16" s="8"/>
      <c r="H16" s="3"/>
      <c r="I16" s="3"/>
      <c r="L16">
        <f t="shared" si="3"/>
        <v>-0.23237947598116815</v>
      </c>
      <c r="M16">
        <f t="shared" si="0"/>
        <v>2.274768128373572E-9</v>
      </c>
      <c r="N16">
        <f t="shared" si="1"/>
        <v>2.9999999977252321</v>
      </c>
      <c r="O16">
        <v>14</v>
      </c>
      <c r="AC16">
        <v>14</v>
      </c>
      <c r="AD16">
        <f>SUMPRODUCT(POWER((INDEX($L$2:$L$101,AC16+1):$L$101)-($L$2:INDEX($L$2:$L$101,100 - AC16)),2))/(2*(100 - AC16))</f>
        <v>4.0738232121757587</v>
      </c>
      <c r="AE16">
        <f>POWER(SUMPRODUCT(SQRT(ABS((INDEX($L$2:$L$101,AC16+1):$L$101)-($L$2:INDEX($L$2:$L$101,100-AC16)))))/(100-AC16),4)/(2*(0.457+0.494/(100-AC16)+0.045/POWER(100-AC16,2)))</f>
        <v>3.5726482078364228</v>
      </c>
      <c r="AF16">
        <f t="shared" si="4"/>
        <v>-1.0738232144505266</v>
      </c>
      <c r="AG16">
        <f t="shared" si="2"/>
        <v>-0.57264821011119071</v>
      </c>
    </row>
    <row r="17" spans="1:33" x14ac:dyDescent="0.3">
      <c r="A17">
        <v>16</v>
      </c>
      <c r="B17">
        <v>0.47963226279534865</v>
      </c>
      <c r="C17" s="8"/>
      <c r="D17" s="8"/>
      <c r="E17" s="8"/>
      <c r="F17" s="8"/>
      <c r="G17" s="8"/>
      <c r="H17" s="3"/>
      <c r="I17" s="3"/>
      <c r="L17">
        <f t="shared" si="3"/>
        <v>0.75795232203760077</v>
      </c>
      <c r="M17">
        <f t="shared" si="0"/>
        <v>5.0756937678453913E-10</v>
      </c>
      <c r="N17">
        <f t="shared" si="1"/>
        <v>2.9999999994924305</v>
      </c>
      <c r="O17">
        <v>15</v>
      </c>
      <c r="AC17">
        <v>15</v>
      </c>
      <c r="AD17">
        <f>SUMPRODUCT(POWER((INDEX($L$2:$L$101,AC17+1):$L$101)-($L$2:INDEX($L$2:$L$101,100 - AC17)),2))/(2*(100 - AC17))</f>
        <v>3.6032118798248236</v>
      </c>
      <c r="AE17">
        <f>POWER(SUMPRODUCT(SQRT(ABS((INDEX($L$2:$L$101,AC17+1):$L$101)-($L$2:INDEX($L$2:$L$101,100-AC17)))))/(100-AC17),4)/(2*(0.457+0.494/(100-AC17)+0.045/POWER(100-AC17,2)))</f>
        <v>3.3348081139233066</v>
      </c>
      <c r="AF17">
        <f t="shared" si="4"/>
        <v>-0.60321188033239315</v>
      </c>
      <c r="AG17">
        <f t="shared" si="2"/>
        <v>-0.3348081144308761</v>
      </c>
    </row>
    <row r="18" spans="1:33" x14ac:dyDescent="0.3">
      <c r="A18">
        <v>17</v>
      </c>
      <c r="B18">
        <v>1.3511680663214065</v>
      </c>
      <c r="L18">
        <f t="shared" si="3"/>
        <v>2.4504118726281749</v>
      </c>
      <c r="M18">
        <f t="shared" si="0"/>
        <v>1.1325403632837293E-10</v>
      </c>
      <c r="N18">
        <f t="shared" si="1"/>
        <v>2.9999999998867461</v>
      </c>
      <c r="O18">
        <v>16</v>
      </c>
      <c r="AC18">
        <v>16</v>
      </c>
      <c r="AD18">
        <f>SUMPRODUCT(POWER((INDEX($L$2:$L$101,AC18+1):$L$101)-($L$2:INDEX($L$2:$L$101,100 - AC18)),2))/(2*(100 - AC18))</f>
        <v>3.7077874532160733</v>
      </c>
      <c r="AE18">
        <f>POWER(SUMPRODUCT(SQRT(ABS((INDEX($L$2:$L$101,AC18+1):$L$101)-($L$2:INDEX($L$2:$L$101,100-AC18)))))/(100-AC18),4)/(2*(0.457+0.494/(100-AC18)+0.045/POWER(100-AC18,2)))</f>
        <v>4.1141823574414413</v>
      </c>
      <c r="AF18">
        <f t="shared" si="4"/>
        <v>-0.70778745332932713</v>
      </c>
      <c r="AG18">
        <f t="shared" si="2"/>
        <v>-1.1141823575546952</v>
      </c>
    </row>
    <row r="19" spans="1:33" x14ac:dyDescent="0.3">
      <c r="A19">
        <v>18</v>
      </c>
      <c r="B19">
        <v>-0.26282236831320915</v>
      </c>
      <c r="L19">
        <f t="shared" si="3"/>
        <v>0.10301584722784174</v>
      </c>
      <c r="M19">
        <f t="shared" si="0"/>
        <v>2.527039126340594E-11</v>
      </c>
      <c r="N19">
        <f t="shared" si="1"/>
        <v>2.9999999999747295</v>
      </c>
      <c r="O19">
        <v>17</v>
      </c>
      <c r="AC19">
        <v>17</v>
      </c>
      <c r="AD19">
        <f>SUMPRODUCT(POWER((INDEX($L$2:$L$101,AC19+1):$L$101)-($L$2:INDEX($L$2:$L$101,100 - AC19)),2))/(2*(100 - AC19))</f>
        <v>4.2650509146620426</v>
      </c>
      <c r="AE19">
        <f>POWER(SUMPRODUCT(SQRT(ABS((INDEX($L$2:$L$101,AC19+1):$L$101)-($L$2:INDEX($L$2:$L$101,100-AC19)))))/(100-AC19),4)/(2*(0.457+0.494/(100-AC19)+0.045/POWER(100-AC19,2)))</f>
        <v>3.8101881724851556</v>
      </c>
      <c r="AF19">
        <f t="shared" si="4"/>
        <v>-1.265050914687313</v>
      </c>
      <c r="AG19">
        <f t="shared" si="2"/>
        <v>-0.81018817251042607</v>
      </c>
    </row>
    <row r="20" spans="1:33" x14ac:dyDescent="0.3">
      <c r="A20">
        <v>19</v>
      </c>
      <c r="B20">
        <v>0.36958454074920155</v>
      </c>
      <c r="L20">
        <f t="shared" si="3"/>
        <v>0.64698637767299527</v>
      </c>
      <c r="M20">
        <f t="shared" si="0"/>
        <v>5.6385864496172497E-12</v>
      </c>
      <c r="N20">
        <f t="shared" si="1"/>
        <v>2.9999999999943614</v>
      </c>
      <c r="O20">
        <v>18</v>
      </c>
      <c r="AC20">
        <v>18</v>
      </c>
      <c r="AD20">
        <f>SUMPRODUCT(POWER((INDEX($L$2:$L$101,AC20+1):$L$101)-($L$2:INDEX($L$2:$L$101,100 - AC20)),2))/(2*(100 - AC20))</f>
        <v>3.2671468828141808</v>
      </c>
      <c r="AE20">
        <f>POWER(SUMPRODUCT(SQRT(ABS((INDEX($L$2:$L$101,AC20+1):$L$101)-($L$2:INDEX($L$2:$L$101,100-AC20)))))/(100-AC20),4)/(2*(0.457+0.494/(100-AC20)+0.045/POWER(100-AC20,2)))</f>
        <v>3.4831923330310137</v>
      </c>
      <c r="AF20">
        <f t="shared" si="4"/>
        <v>-0.26714688281981935</v>
      </c>
      <c r="AG20">
        <f t="shared" si="2"/>
        <v>-0.48319233303665232</v>
      </c>
    </row>
    <row r="21" spans="1:33" x14ac:dyDescent="0.3">
      <c r="A21">
        <v>20</v>
      </c>
      <c r="B21">
        <v>0.48788706408231519</v>
      </c>
      <c r="L21">
        <f t="shared" si="3"/>
        <v>0.96810263596343804</v>
      </c>
      <c r="M21">
        <f t="shared" si="0"/>
        <v>1.2581386975138634E-12</v>
      </c>
      <c r="N21">
        <f t="shared" si="1"/>
        <v>2.9999999999987419</v>
      </c>
      <c r="O21">
        <v>19</v>
      </c>
      <c r="AC21">
        <v>19</v>
      </c>
      <c r="AD21">
        <f>SUMPRODUCT(POWER((INDEX($L$2:$L$101,AC21+1):$L$101)-($L$2:INDEX($L$2:$L$101,100 - AC21)),2))/(2*(100 - AC21))</f>
        <v>3.8323520200082632</v>
      </c>
      <c r="AE21">
        <f>POWER(SUMPRODUCT(SQRT(ABS((INDEX($L$2:$L$101,AC21+1):$L$101)-($L$2:INDEX($L$2:$L$101,100-AC21)))))/(100-AC21),4)/(2*(0.457+0.494/(100-AC21)+0.045/POWER(100-AC21,2)))</f>
        <v>3.7548823100402307</v>
      </c>
      <c r="AF21">
        <f t="shared" si="4"/>
        <v>-0.83235202000952135</v>
      </c>
      <c r="AG21">
        <f t="shared" si="2"/>
        <v>-0.75488231004148876</v>
      </c>
    </row>
    <row r="22" spans="1:33" x14ac:dyDescent="0.3">
      <c r="A22">
        <v>21</v>
      </c>
      <c r="B22">
        <v>-2.0070910977665335</v>
      </c>
      <c r="L22">
        <f t="shared" si="3"/>
        <v>-3.1727265676283873</v>
      </c>
      <c r="M22">
        <f t="shared" si="0"/>
        <v>2.8072868906520526E-13</v>
      </c>
      <c r="N22">
        <f t="shared" si="1"/>
        <v>2.9999999999997193</v>
      </c>
      <c r="O22">
        <v>20</v>
      </c>
      <c r="AC22">
        <v>20</v>
      </c>
      <c r="AD22">
        <f>SUMPRODUCT(POWER((INDEX($L$2:$L$101,AC22+1):$L$101)-($L$2:INDEX($L$2:$L$101,100 - AC22)),2))/(2*(100 - AC22))</f>
        <v>2.7884824325736579</v>
      </c>
      <c r="AE22">
        <f>POWER(SUMPRODUCT(SQRT(ABS((INDEX($L$2:$L$101,AC22+1):$L$101)-($L$2:INDEX($L$2:$L$101,100-AC22)))))/(100-AC22),4)/(2*(0.457+0.494/(100-AC22)+0.045/POWER(100-AC22,2)))</f>
        <v>3.2685363785609778</v>
      </c>
      <c r="AF22">
        <f t="shared" si="4"/>
        <v>0.21151756742606143</v>
      </c>
      <c r="AG22">
        <f t="shared" si="2"/>
        <v>-0.26853637856125845</v>
      </c>
    </row>
    <row r="23" spans="1:33" x14ac:dyDescent="0.3">
      <c r="A23">
        <v>22</v>
      </c>
      <c r="B23">
        <v>0.3928664682462113</v>
      </c>
      <c r="L23">
        <f t="shared" si="3"/>
        <v>-4.4621730056891629E-2</v>
      </c>
      <c r="M23">
        <f t="shared" si="0"/>
        <v>6.2639037349378002E-14</v>
      </c>
      <c r="N23">
        <f t="shared" si="1"/>
        <v>2.9999999999999374</v>
      </c>
      <c r="O23">
        <v>21</v>
      </c>
      <c r="AC23">
        <v>21</v>
      </c>
      <c r="AD23">
        <f>SUMPRODUCT(POWER((INDEX($L$2:$L$101,AC23+1):$L$101)-($L$2:INDEX($L$2:$L$101,100 - AC23)),2))/(2*(100 - AC23))</f>
        <v>3.7472334787741119</v>
      </c>
      <c r="AE23">
        <f>POWER(SUMPRODUCT(SQRT(ABS((INDEX($L$2:$L$101,AC23+1):$L$101)-($L$2:INDEX($L$2:$L$101,100-AC23)))))/(100-AC23),4)/(2*(0.457+0.494/(100-AC23)+0.045/POWER(100-AC23,2)))</f>
        <v>3.3674893921965841</v>
      </c>
      <c r="AF23">
        <f t="shared" si="4"/>
        <v>-0.74723347877417456</v>
      </c>
      <c r="AG23">
        <f t="shared" si="2"/>
        <v>-0.36748939219664667</v>
      </c>
    </row>
    <row r="24" spans="1:33" x14ac:dyDescent="0.3">
      <c r="A24">
        <v>23</v>
      </c>
      <c r="B24">
        <v>-0.62142817114363424</v>
      </c>
      <c r="L24">
        <f t="shared" si="3"/>
        <v>-1.0591655155019575</v>
      </c>
      <c r="M24">
        <f t="shared" si="0"/>
        <v>1.3976658435310193E-14</v>
      </c>
      <c r="N24">
        <f t="shared" si="1"/>
        <v>2.9999999999999862</v>
      </c>
      <c r="O24">
        <v>22</v>
      </c>
      <c r="AC24">
        <v>22</v>
      </c>
      <c r="AD24">
        <f>SUMPRODUCT(POWER((INDEX($L$2:$L$101,AC24+1):$L$101)-($L$2:INDEX($L$2:$L$101,100 - AC24)),2))/(2*(100 - AC24))</f>
        <v>3.8479929194744651</v>
      </c>
      <c r="AE24">
        <f>POWER(SUMPRODUCT(SQRT(ABS((INDEX($L$2:$L$101,AC24+1):$L$101)-($L$2:INDEX($L$2:$L$101,100-AC24)))))/(100-AC24),4)/(2*(0.457+0.494/(100-AC24)+0.045/POWER(100-AC24,2)))</f>
        <v>3.557582649318654</v>
      </c>
      <c r="AF24">
        <f t="shared" si="4"/>
        <v>-0.84799291947447886</v>
      </c>
      <c r="AG24">
        <f t="shared" si="2"/>
        <v>-0.55758264931866774</v>
      </c>
    </row>
    <row r="25" spans="1:33" x14ac:dyDescent="0.3">
      <c r="A25">
        <v>24</v>
      </c>
      <c r="B25">
        <v>-0.96792973636183888</v>
      </c>
      <c r="L25">
        <f t="shared" si="3"/>
        <v>-1.8705683533210125</v>
      </c>
      <c r="M25">
        <f t="shared" si="0"/>
        <v>3.1186140350106659E-15</v>
      </c>
      <c r="N25">
        <f t="shared" si="1"/>
        <v>2.9999999999999969</v>
      </c>
      <c r="O25">
        <v>23</v>
      </c>
      <c r="AC25">
        <v>23</v>
      </c>
      <c r="AD25">
        <f>SUMPRODUCT(POWER((INDEX($L$2:$L$101,AC25+1):$L$101)-($L$2:INDEX($L$2:$L$101,100 - AC25)),2))/(2*(100 - AC25))</f>
        <v>3.7397082631219303</v>
      </c>
      <c r="AE25">
        <f>POWER(SUMPRODUCT(SQRT(ABS((INDEX($L$2:$L$101,AC25+1):$L$101)-($L$2:INDEX($L$2:$L$101,100-AC25)))))/(100-AC25),4)/(2*(0.457+0.494/(100-AC25)+0.045/POWER(100-AC25,2)))</f>
        <v>4.0743447307470788</v>
      </c>
      <c r="AF25">
        <f t="shared" si="4"/>
        <v>-0.73970826312193338</v>
      </c>
      <c r="AG25">
        <f t="shared" si="2"/>
        <v>-1.0743447307470819</v>
      </c>
    </row>
    <row r="26" spans="1:33" x14ac:dyDescent="0.3">
      <c r="A26">
        <v>25</v>
      </c>
      <c r="B26">
        <v>1.7848742572823539</v>
      </c>
      <c r="L26">
        <f t="shared" si="3"/>
        <v>2.5961720038606382</v>
      </c>
      <c r="M26">
        <f t="shared" si="0"/>
        <v>6.9585684907307069E-16</v>
      </c>
      <c r="N26">
        <f t="shared" si="1"/>
        <v>2.9999999999999991</v>
      </c>
      <c r="O26">
        <v>24</v>
      </c>
      <c r="AC26">
        <v>24</v>
      </c>
      <c r="AD26">
        <f>SUMPRODUCT(POWER((INDEX($L$2:$L$101,AC26+1):$L$101)-($L$2:INDEX($L$2:$L$101,100 - AC26)),2))/(2*(100 - AC26))</f>
        <v>3.9260052889219348</v>
      </c>
      <c r="AE26">
        <f>POWER(SUMPRODUCT(SQRT(ABS((INDEX($L$2:$L$101,AC26+1):$L$101)-($L$2:INDEX($L$2:$L$101,100-AC26)))))/(100-AC26),4)/(2*(0.457+0.494/(100-AC26)+0.045/POWER(100-AC26,2)))</f>
        <v>3.5416572521412215</v>
      </c>
      <c r="AF26">
        <f t="shared" si="4"/>
        <v>-0.92600528892193568</v>
      </c>
      <c r="AG26">
        <f t="shared" si="2"/>
        <v>-0.5416572521412224</v>
      </c>
    </row>
    <row r="27" spans="1:33" x14ac:dyDescent="0.3">
      <c r="A27">
        <v>26</v>
      </c>
      <c r="B27">
        <v>-0.19137587514705956</v>
      </c>
      <c r="L27">
        <f t="shared" si="3"/>
        <v>0.25616840782827038</v>
      </c>
      <c r="M27">
        <f t="shared" si="0"/>
        <v>1.5526665017405606E-16</v>
      </c>
      <c r="N27">
        <f t="shared" si="1"/>
        <v>3</v>
      </c>
      <c r="O27">
        <v>25</v>
      </c>
      <c r="AC27">
        <v>25</v>
      </c>
      <c r="AD27">
        <f>SUMPRODUCT(POWER((INDEX($L$2:$L$101,AC27+1):$L$101)-($L$2:INDEX($L$2:$L$101,100 - AC27)),2))/(2*(100 - AC27))</f>
        <v>3.7666280404727477</v>
      </c>
      <c r="AE27">
        <f>POWER(SUMPRODUCT(SQRT(ABS((INDEX($L$2:$L$101,AC27+1):$L$101)-($L$2:INDEX($L$2:$L$101,100-AC27)))))/(100-AC27),4)/(2*(0.457+0.494/(100-AC27)+0.045/POWER(100-AC27,2)))</f>
        <v>3.5573985417689964</v>
      </c>
      <c r="AF27">
        <f t="shared" si="4"/>
        <v>-0.76662804047274768</v>
      </c>
      <c r="AG27">
        <f t="shared" si="2"/>
        <v>-0.55739854176899639</v>
      </c>
    </row>
    <row r="28" spans="1:33" x14ac:dyDescent="0.3">
      <c r="A28">
        <v>27</v>
      </c>
      <c r="B28">
        <v>2.3113534552976489</v>
      </c>
      <c r="L28">
        <f t="shared" si="3"/>
        <v>3.9596099014804857</v>
      </c>
      <c r="M28">
        <f t="shared" si="0"/>
        <v>3.4644672519047358E-17</v>
      </c>
      <c r="N28">
        <f t="shared" si="1"/>
        <v>3</v>
      </c>
      <c r="O28">
        <v>26</v>
      </c>
      <c r="AC28">
        <v>26</v>
      </c>
      <c r="AD28">
        <f>SUMPRODUCT(POWER((INDEX($L$2:$L$101,AC28+1):$L$101)-($L$2:INDEX($L$2:$L$101,100 - AC28)),2))/(2*(100 - AC28))</f>
        <v>3.9771561224105367</v>
      </c>
      <c r="AE28">
        <f>POWER(SUMPRODUCT(SQRT(ABS((INDEX($L$2:$L$101,AC28+1):$L$101)-($L$2:INDEX($L$2:$L$101,100-AC28)))))/(100-AC28),4)/(2*(0.457+0.494/(100-AC28)+0.045/POWER(100-AC28,2)))</f>
        <v>3.7356491020229834</v>
      </c>
      <c r="AF28">
        <f t="shared" si="4"/>
        <v>-0.97715612241053673</v>
      </c>
      <c r="AG28">
        <f t="shared" si="2"/>
        <v>-0.73564910202298339</v>
      </c>
    </row>
    <row r="29" spans="1:33" x14ac:dyDescent="0.3">
      <c r="A29">
        <v>28</v>
      </c>
      <c r="B29">
        <v>-0.13385033525992185</v>
      </c>
      <c r="L29">
        <f t="shared" si="3"/>
        <v>0.65751769582995223</v>
      </c>
      <c r="M29">
        <f t="shared" si="0"/>
        <v>7.7302713274649439E-18</v>
      </c>
      <c r="N29">
        <f t="shared" si="1"/>
        <v>3</v>
      </c>
      <c r="O29">
        <v>27</v>
      </c>
      <c r="AC29">
        <v>27</v>
      </c>
      <c r="AD29">
        <f>SUMPRODUCT(POWER((INDEX($L$2:$L$101,AC29+1):$L$101)-($L$2:INDEX($L$2:$L$101,100 - AC29)),2))/(2*(100 - AC29))</f>
        <v>3.8380264230987473</v>
      </c>
      <c r="AE29">
        <f>POWER(SUMPRODUCT(SQRT(ABS((INDEX($L$2:$L$101,AC29+1):$L$101)-($L$2:INDEX($L$2:$L$101,100-AC29)))))/(100-AC29),4)/(2*(0.457+0.494/(100-AC29)+0.045/POWER(100-AC29,2)))</f>
        <v>3.9147049672844192</v>
      </c>
      <c r="AF29">
        <f t="shared" si="4"/>
        <v>-0.83802642309874731</v>
      </c>
      <c r="AG29">
        <f t="shared" si="2"/>
        <v>-0.91470496728441919</v>
      </c>
    </row>
    <row r="30" spans="1:33" x14ac:dyDescent="0.3">
      <c r="A30">
        <v>29</v>
      </c>
      <c r="B30">
        <v>-1.2265900295460597</v>
      </c>
      <c r="L30">
        <f t="shared" si="3"/>
        <v>-1.924242320879535</v>
      </c>
      <c r="M30">
        <f t="shared" si="0"/>
        <v>1.724856679288068E-18</v>
      </c>
      <c r="N30">
        <f t="shared" si="1"/>
        <v>3</v>
      </c>
      <c r="O30">
        <v>28</v>
      </c>
      <c r="AC30">
        <v>28</v>
      </c>
      <c r="AD30">
        <f>SUMPRODUCT(POWER((INDEX($L$2:$L$101,AC30+1):$L$101)-($L$2:INDEX($L$2:$L$101,100 - AC30)),2))/(2*(100 - AC30))</f>
        <v>4.4886333611997653</v>
      </c>
      <c r="AE30">
        <f>POWER(SUMPRODUCT(SQRT(ABS((INDEX($L$2:$L$101,AC30+1):$L$101)-($L$2:INDEX($L$2:$L$101,100-AC30)))))/(100-AC30),4)/(2*(0.457+0.494/(100-AC30)+0.045/POWER(100-AC30,2)))</f>
        <v>3.8322597988181277</v>
      </c>
      <c r="AF30">
        <f t="shared" si="4"/>
        <v>-1.4886333611997653</v>
      </c>
      <c r="AG30">
        <f t="shared" si="2"/>
        <v>-0.83225979881812773</v>
      </c>
    </row>
    <row r="31" spans="1:33" x14ac:dyDescent="0.3">
      <c r="A31">
        <v>30</v>
      </c>
      <c r="B31">
        <v>-1.8948867364088073</v>
      </c>
      <c r="L31">
        <f t="shared" si="3"/>
        <v>-3.6286519703096438</v>
      </c>
      <c r="M31">
        <f t="shared" si="0"/>
        <v>3.8486754708263547E-19</v>
      </c>
      <c r="N31">
        <f t="shared" si="1"/>
        <v>3</v>
      </c>
      <c r="O31">
        <v>29</v>
      </c>
      <c r="AC31">
        <v>29</v>
      </c>
      <c r="AD31">
        <f>SUMPRODUCT(POWER((INDEX($L$2:$L$101,AC31+1):$L$101)-($L$2:INDEX($L$2:$L$101,100 - AC31)),2))/(2*(100 - AC31))</f>
        <v>4.8609935574863332</v>
      </c>
      <c r="AE31">
        <f>POWER(SUMPRODUCT(SQRT(ABS((INDEX($L$2:$L$101,AC31+1):$L$101)-($L$2:INDEX($L$2:$L$101,100-AC31)))))/(100-AC31),4)/(2*(0.457+0.494/(100-AC31)+0.045/POWER(100-AC31,2)))</f>
        <v>4.9269100038681239</v>
      </c>
      <c r="AF31">
        <f t="shared" si="4"/>
        <v>-1.8609935574863332</v>
      </c>
      <c r="AG31">
        <f t="shared" si="2"/>
        <v>-1.9269100038681239</v>
      </c>
    </row>
    <row r="32" spans="1:33" x14ac:dyDescent="0.3">
      <c r="A32">
        <v>31</v>
      </c>
      <c r="B32">
        <v>-2.5114422896876931</v>
      </c>
      <c r="L32">
        <f t="shared" si="3"/>
        <v>-5.0499393825386472</v>
      </c>
      <c r="M32">
        <f t="shared" si="0"/>
        <v>8.5875557416481816E-20</v>
      </c>
      <c r="N32">
        <f t="shared" si="1"/>
        <v>3</v>
      </c>
      <c r="O32">
        <v>30</v>
      </c>
      <c r="AC32">
        <v>30</v>
      </c>
      <c r="AD32">
        <f>SUMPRODUCT(POWER((INDEX($L$2:$L$101,AC32+1):$L$101)-($L$2:INDEX($L$2:$L$101,100 - AC32)),2))/(2*(100 - AC32))</f>
        <v>4.8365592040883714</v>
      </c>
      <c r="AE32">
        <f>POWER(SUMPRODUCT(SQRT(ABS((INDEX($L$2:$L$101,AC32+1):$L$101)-($L$2:INDEX($L$2:$L$101,100-AC32)))))/(100-AC32),4)/(2*(0.457+0.494/(100-AC32)+0.045/POWER(100-AC32,2)))</f>
        <v>3.8743302440957379</v>
      </c>
      <c r="AF32">
        <f t="shared" si="4"/>
        <v>-1.8365592040883714</v>
      </c>
      <c r="AG32">
        <f t="shared" si="2"/>
        <v>-0.8743302440957379</v>
      </c>
    </row>
    <row r="33" spans="1:33" x14ac:dyDescent="0.3">
      <c r="A33">
        <v>32</v>
      </c>
      <c r="B33">
        <v>2.3743632482364774</v>
      </c>
      <c r="L33">
        <f t="shared" si="3"/>
        <v>2.8820419142884672</v>
      </c>
      <c r="M33">
        <f t="shared" si="0"/>
        <v>1.9161426879175267E-20</v>
      </c>
      <c r="N33">
        <f t="shared" si="1"/>
        <v>3</v>
      </c>
      <c r="O33">
        <v>31</v>
      </c>
      <c r="AC33">
        <v>31</v>
      </c>
      <c r="AD33">
        <f>SUMPRODUCT(POWER((INDEX($L$2:$L$101,AC33+1):$L$101)-($L$2:INDEX($L$2:$L$101,100 - AC33)),2))/(2*(100 - AC33))</f>
        <v>4.1902087175645395</v>
      </c>
      <c r="AE33">
        <f>POWER(SUMPRODUCT(SQRT(ABS((INDEX($L$2:$L$101,AC33+1):$L$101)-($L$2:INDEX($L$2:$L$101,100-AC33)))))/(100-AC33),4)/(2*(0.457+0.494/(100-AC33)+0.045/POWER(100-AC33,2)))</f>
        <v>3.9894171019663873</v>
      </c>
      <c r="AF33">
        <f t="shared" si="4"/>
        <v>-1.1902087175645395</v>
      </c>
      <c r="AG33">
        <f t="shared" si="2"/>
        <v>-0.98941710196638732</v>
      </c>
    </row>
    <row r="34" spans="1:33" x14ac:dyDescent="0.3">
      <c r="A34">
        <v>33</v>
      </c>
      <c r="B34">
        <v>-0.17247657524421811</v>
      </c>
      <c r="L34">
        <f t="shared" si="3"/>
        <v>0.35186387257152479</v>
      </c>
      <c r="M34">
        <f t="shared" si="0"/>
        <v>4.2754922482228057E-21</v>
      </c>
      <c r="N34">
        <f t="shared" si="1"/>
        <v>3</v>
      </c>
      <c r="O34">
        <v>32</v>
      </c>
      <c r="AC34">
        <v>32</v>
      </c>
      <c r="AD34">
        <f>SUMPRODUCT(POWER((INDEX($L$2:$L$101,AC34+1):$L$101)-($L$2:INDEX($L$2:$L$101,100 - AC34)),2))/(2*(100 - AC34))</f>
        <v>3.5596066665405099</v>
      </c>
      <c r="AE34">
        <f>POWER(SUMPRODUCT(SQRT(ABS((INDEX($L$2:$L$101,AC34+1):$L$101)-($L$2:INDEX($L$2:$L$101,100-AC34)))))/(100-AC34),4)/(2*(0.457+0.494/(100-AC34)+0.045/POWER(100-AC34,2)))</f>
        <v>4.3071097423347906</v>
      </c>
      <c r="AF34">
        <f t="shared" si="4"/>
        <v>-0.55960666654050994</v>
      </c>
      <c r="AG34">
        <f t="shared" si="2"/>
        <v>-1.3071097423347906</v>
      </c>
    </row>
    <row r="35" spans="1:33" x14ac:dyDescent="0.3">
      <c r="A35">
        <v>34</v>
      </c>
      <c r="B35">
        <v>2.3642496671527624</v>
      </c>
      <c r="L35">
        <f t="shared" si="3"/>
        <v>4.0702715364081419</v>
      </c>
      <c r="M35">
        <f t="shared" si="0"/>
        <v>9.5399127005932482E-22</v>
      </c>
      <c r="N35">
        <f t="shared" si="1"/>
        <v>3</v>
      </c>
      <c r="O35">
        <v>33</v>
      </c>
      <c r="AC35">
        <v>33</v>
      </c>
      <c r="AD35">
        <f>SUMPRODUCT(POWER((INDEX($L$2:$L$101,AC35+1):$L$101)-($L$2:INDEX($L$2:$L$101,100 - AC35)),2))/(2*(100 - AC35))</f>
        <v>3.559978555633553</v>
      </c>
      <c r="AE35">
        <f>POWER(SUMPRODUCT(SQRT(ABS((INDEX($L$2:$L$101,AC35+1):$L$101)-($L$2:INDEX($L$2:$L$101,100-AC35)))))/(100-AC35),4)/(2*(0.457+0.494/(100-AC35)+0.045/POWER(100-AC35,2)))</f>
        <v>3.8657472715793486</v>
      </c>
      <c r="AF35">
        <f t="shared" si="4"/>
        <v>-0.55997855563355303</v>
      </c>
      <c r="AG35">
        <f t="shared" si="2"/>
        <v>-0.86574727157934861</v>
      </c>
    </row>
    <row r="36" spans="1:33" x14ac:dyDescent="0.3">
      <c r="A36">
        <v>35</v>
      </c>
      <c r="B36">
        <v>1.8511354937800206</v>
      </c>
      <c r="L36">
        <f t="shared" si="3"/>
        <v>4.0336269373190037</v>
      </c>
      <c r="M36">
        <f t="shared" si="0"/>
        <v>2.1286422486854112E-22</v>
      </c>
      <c r="N36">
        <f t="shared" si="1"/>
        <v>3</v>
      </c>
      <c r="O36">
        <v>34</v>
      </c>
      <c r="AC36">
        <v>34</v>
      </c>
      <c r="AD36">
        <f>SUMPRODUCT(POWER((INDEX($L$2:$L$101,AC36+1):$L$101)-($L$2:INDEX($L$2:$L$101,100 - AC36)),2))/(2*(100 - AC36))</f>
        <v>3.3511899444327011</v>
      </c>
      <c r="AE36">
        <f>POWER(SUMPRODUCT(SQRT(ABS((INDEX($L$2:$L$101,AC36+1):$L$101)-($L$2:INDEX($L$2:$L$101,100-AC36)))))/(100-AC36),4)/(2*(0.457+0.494/(100-AC36)+0.045/POWER(100-AC36,2)))</f>
        <v>2.613144128839175</v>
      </c>
      <c r="AF36">
        <f t="shared" si="4"/>
        <v>-0.35118994443270113</v>
      </c>
      <c r="AG36">
        <f t="shared" si="2"/>
        <v>0.38685587116082498</v>
      </c>
    </row>
    <row r="37" spans="1:33" x14ac:dyDescent="0.3">
      <c r="A37">
        <v>36</v>
      </c>
      <c r="B37">
        <v>0.47397520575032104</v>
      </c>
      <c r="L37">
        <f t="shared" si="3"/>
        <v>1.7002757345388217</v>
      </c>
      <c r="M37">
        <f t="shared" si="0"/>
        <v>4.7496428584788963E-23</v>
      </c>
      <c r="N37">
        <f t="shared" si="1"/>
        <v>3</v>
      </c>
      <c r="O37">
        <v>35</v>
      </c>
      <c r="AC37">
        <v>35</v>
      </c>
      <c r="AD37">
        <f>SUMPRODUCT(POWER((INDEX($L$2:$L$101,AC37+1):$L$101)-($L$2:INDEX($L$2:$L$101,100 - AC37)),2))/(2*(100 - AC37))</f>
        <v>3.7041318482961527</v>
      </c>
      <c r="AE37">
        <f>POWER(SUMPRODUCT(SQRT(ABS((INDEX($L$2:$L$101,AC37+1):$L$101)-($L$2:INDEX($L$2:$L$101,100-AC37)))))/(100-AC37),4)/(2*(0.457+0.494/(100-AC37)+0.045/POWER(100-AC37,2)))</f>
        <v>4.0091351563998163</v>
      </c>
      <c r="AF37">
        <f t="shared" si="4"/>
        <v>-0.70413184829615272</v>
      </c>
      <c r="AG37">
        <f t="shared" si="2"/>
        <v>-1.0091351563998163</v>
      </c>
    </row>
    <row r="38" spans="1:33" x14ac:dyDescent="0.3">
      <c r="A38">
        <v>37</v>
      </c>
      <c r="B38">
        <v>-0.60959337133681402</v>
      </c>
      <c r="L38">
        <f t="shared" si="3"/>
        <v>-0.64984458423333347</v>
      </c>
      <c r="M38">
        <f t="shared" si="0"/>
        <v>1.0597885716602421E-23</v>
      </c>
      <c r="N38">
        <f t="shared" si="1"/>
        <v>3</v>
      </c>
      <c r="O38">
        <v>36</v>
      </c>
      <c r="AC38">
        <v>36</v>
      </c>
      <c r="AD38">
        <f>SUMPRODUCT(POWER((INDEX($L$2:$L$101,AC38+1):$L$101)-($L$2:INDEX($L$2:$L$101,100 - AC38)),2))/(2*(100 - AC38))</f>
        <v>3.4771495137681736</v>
      </c>
      <c r="AE38">
        <f>POWER(SUMPRODUCT(SQRT(ABS((INDEX($L$2:$L$101,AC38+1):$L$101)-($L$2:INDEX($L$2:$L$101,100-AC38)))))/(100-AC38),4)/(2*(0.457+0.494/(100-AC38)+0.045/POWER(100-AC38,2)))</f>
        <v>3.3226925152061955</v>
      </c>
      <c r="AF38">
        <f t="shared" si="4"/>
        <v>-0.47714951376817361</v>
      </c>
      <c r="AG38">
        <f t="shared" si="2"/>
        <v>-0.32269251520619546</v>
      </c>
    </row>
    <row r="39" spans="1:33" x14ac:dyDescent="0.3">
      <c r="A39">
        <v>38</v>
      </c>
      <c r="B39">
        <v>0.86589579950668849</v>
      </c>
      <c r="L39">
        <f t="shared" si="3"/>
        <v>1.3169642421012184</v>
      </c>
      <c r="M39">
        <f t="shared" si="0"/>
        <v>2.3647079371802553E-24</v>
      </c>
      <c r="N39">
        <f t="shared" si="1"/>
        <v>3</v>
      </c>
      <c r="O39">
        <v>37</v>
      </c>
      <c r="AC39">
        <v>37</v>
      </c>
      <c r="AD39">
        <f>SUMPRODUCT(POWER((INDEX($L$2:$L$101,AC39+1):$L$101)-($L$2:INDEX($L$2:$L$101,100 - AC39)),2))/(2*(100 - AC39))</f>
        <v>4.0040663702402046</v>
      </c>
      <c r="AE39">
        <f>POWER(SUMPRODUCT(SQRT(ABS((INDEX($L$2:$L$101,AC39+1):$L$101)-($L$2:INDEX($L$2:$L$101,100-AC39)))))/(100-AC39),4)/(2*(0.457+0.494/(100-AC39)+0.045/POWER(100-AC39,2)))</f>
        <v>3.9768981871314057</v>
      </c>
      <c r="AF39">
        <f t="shared" si="4"/>
        <v>-1.0040663702402046</v>
      </c>
      <c r="AG39">
        <f t="shared" si="2"/>
        <v>-0.97689818713140575</v>
      </c>
    </row>
    <row r="40" spans="1:33" x14ac:dyDescent="0.3">
      <c r="A40">
        <v>39</v>
      </c>
      <c r="B40">
        <v>-0.52230461733415723</v>
      </c>
      <c r="L40">
        <f t="shared" si="3"/>
        <v>-0.58799604817936091</v>
      </c>
      <c r="M40">
        <f t="shared" si="0"/>
        <v>5.2763766072729351E-25</v>
      </c>
      <c r="N40">
        <f t="shared" si="1"/>
        <v>3</v>
      </c>
      <c r="O40">
        <v>38</v>
      </c>
      <c r="AC40">
        <v>38</v>
      </c>
      <c r="AD40">
        <f>SUMPRODUCT(POWER((INDEX($L$2:$L$101,AC40+1):$L$101)-($L$2:INDEX($L$2:$L$101,100 - AC40)),2))/(2*(100 - AC40))</f>
        <v>2.6891188334784575</v>
      </c>
      <c r="AE40">
        <f>POWER(SUMPRODUCT(SQRT(ABS((INDEX($L$2:$L$101,AC40+1):$L$101)-($L$2:INDEX($L$2:$L$101,100-AC40)))))/(100-AC40),4)/(2*(0.457+0.494/(100-AC40)+0.045/POWER(100-AC40,2)))</f>
        <v>2.3706665478868141</v>
      </c>
      <c r="AF40">
        <f t="shared" si="4"/>
        <v>0.31088116652154252</v>
      </c>
      <c r="AG40">
        <f t="shared" si="2"/>
        <v>0.62933345211318592</v>
      </c>
    </row>
    <row r="41" spans="1:33" x14ac:dyDescent="0.3">
      <c r="A41">
        <v>40</v>
      </c>
      <c r="B41">
        <v>2.4956170818768442</v>
      </c>
      <c r="L41">
        <f t="shared" si="3"/>
        <v>4.0823590153575031</v>
      </c>
      <c r="M41">
        <f t="shared" si="0"/>
        <v>1.1773187573842388E-25</v>
      </c>
      <c r="N41">
        <f t="shared" si="1"/>
        <v>3</v>
      </c>
      <c r="O41">
        <v>39</v>
      </c>
      <c r="AC41">
        <v>39</v>
      </c>
      <c r="AD41">
        <f>SUMPRODUCT(POWER((INDEX($L$2:$L$101,AC41+1):$L$101)-($L$2:INDEX($L$2:$L$101,100 - AC41)),2))/(2*(100 - AC41))</f>
        <v>3.2297212292877608</v>
      </c>
      <c r="AE41">
        <f>POWER(SUMPRODUCT(SQRT(ABS((INDEX($L$2:$L$101,AC41+1):$L$101)-($L$2:INDEX($L$2:$L$101,100-AC41)))))/(100-AC41),4)/(2*(0.457+0.494/(100-AC41)+0.045/POWER(100-AC41,2)))</f>
        <v>2.6483956914228783</v>
      </c>
      <c r="AF41">
        <f t="shared" si="4"/>
        <v>-0.22972122928776084</v>
      </c>
      <c r="AG41">
        <f t="shared" si="2"/>
        <v>0.35160430857712166</v>
      </c>
    </row>
    <row r="42" spans="1:33" x14ac:dyDescent="0.3">
      <c r="A42">
        <v>41</v>
      </c>
      <c r="B42">
        <v>-0.11126644494652282</v>
      </c>
      <c r="L42">
        <f t="shared" si="3"/>
        <v>0.72303699271616062</v>
      </c>
      <c r="M42">
        <f t="shared" si="0"/>
        <v>2.6269532288089563E-26</v>
      </c>
      <c r="N42">
        <f t="shared" si="1"/>
        <v>3</v>
      </c>
      <c r="O42">
        <v>40</v>
      </c>
      <c r="AC42">
        <v>40</v>
      </c>
      <c r="AD42">
        <f>SUMPRODUCT(POWER((INDEX($L$2:$L$101,AC42+1):$L$101)-($L$2:INDEX($L$2:$L$101,100 - AC42)),2))/(2*(100 - AC42))</f>
        <v>2.9034736159457064</v>
      </c>
      <c r="AE42">
        <f>POWER(SUMPRODUCT(SQRT(ABS((INDEX($L$2:$L$101,AC42+1):$L$101)-($L$2:INDEX($L$2:$L$101,100-AC42)))))/(100-AC42),4)/(2*(0.457+0.494/(100-AC42)+0.045/POWER(100-AC42,2)))</f>
        <v>2.0944454896939892</v>
      </c>
      <c r="AF42">
        <f t="shared" si="4"/>
        <v>9.652638405429359E-2</v>
      </c>
      <c r="AG42">
        <f t="shared" si="2"/>
        <v>0.90555451030601075</v>
      </c>
    </row>
    <row r="43" spans="1:33" x14ac:dyDescent="0.3">
      <c r="A43">
        <v>42</v>
      </c>
      <c r="B43">
        <v>0.67273731474415399</v>
      </c>
      <c r="L43">
        <f t="shared" si="3"/>
        <v>1.2971699324284871</v>
      </c>
      <c r="M43">
        <f t="shared" si="0"/>
        <v>5.861524946465772E-27</v>
      </c>
      <c r="N43">
        <f t="shared" si="1"/>
        <v>3</v>
      </c>
      <c r="O43">
        <v>41</v>
      </c>
      <c r="AC43">
        <v>41</v>
      </c>
      <c r="AD43">
        <f>SUMPRODUCT(POWER((INDEX($L$2:$L$101,AC43+1):$L$101)-($L$2:INDEX($L$2:$L$101,100 - AC43)),2))/(2*(100 - AC43))</f>
        <v>3.3871896510018096</v>
      </c>
      <c r="AE43">
        <f>POWER(SUMPRODUCT(SQRT(ABS((INDEX($L$2:$L$101,AC43+1):$L$101)-($L$2:INDEX($L$2:$L$101,100-AC43)))))/(100-AC43),4)/(2*(0.457+0.494/(100-AC43)+0.045/POWER(100-AC43,2)))</f>
        <v>3.1578144714530105</v>
      </c>
      <c r="AF43">
        <f t="shared" si="4"/>
        <v>-0.38718965100180958</v>
      </c>
      <c r="AG43">
        <f t="shared" si="2"/>
        <v>-0.15781447145301053</v>
      </c>
    </row>
    <row r="44" spans="1:33" x14ac:dyDescent="0.3">
      <c r="A44">
        <v>43</v>
      </c>
      <c r="B44">
        <v>-0.19628600966825616</v>
      </c>
      <c r="L44">
        <f t="shared" si="3"/>
        <v>-4.1968322441844064E-2</v>
      </c>
      <c r="M44">
        <f t="shared" si="0"/>
        <v>1.3078830000189243E-27</v>
      </c>
      <c r="N44">
        <f t="shared" si="1"/>
        <v>3</v>
      </c>
      <c r="O44">
        <v>42</v>
      </c>
      <c r="AC44">
        <v>42</v>
      </c>
      <c r="AD44">
        <f>SUMPRODUCT(POWER((INDEX($L$2:$L$101,AC44+1):$L$101)-($L$2:INDEX($L$2:$L$101,100 - AC44)),2))/(2*(100 - AC44))</f>
        <v>3.6598956858375908</v>
      </c>
      <c r="AE44">
        <f>POWER(SUMPRODUCT(SQRT(ABS((INDEX($L$2:$L$101,AC44+1):$L$101)-($L$2:INDEX($L$2:$L$101,100-AC44)))))/(100-AC44),4)/(2*(0.457+0.494/(100-AC44)+0.045/POWER(100-AC44,2)))</f>
        <v>2.8887720562119914</v>
      </c>
      <c r="AF44">
        <f t="shared" si="4"/>
        <v>-0.65989568583759084</v>
      </c>
      <c r="AG44">
        <f t="shared" si="2"/>
        <v>0.1112279437880086</v>
      </c>
    </row>
    <row r="45" spans="1:33" x14ac:dyDescent="0.3">
      <c r="A45">
        <v>44</v>
      </c>
      <c r="B45">
        <v>-9.5192262961063534E-2</v>
      </c>
      <c r="L45">
        <f t="shared" si="3"/>
        <v>-0.17008544326063629</v>
      </c>
      <c r="M45">
        <f t="shared" si="0"/>
        <v>2.9182814324963143E-28</v>
      </c>
      <c r="N45">
        <f t="shared" si="1"/>
        <v>3</v>
      </c>
      <c r="O45">
        <v>43</v>
      </c>
      <c r="AC45">
        <v>43</v>
      </c>
      <c r="AD45">
        <f>SUMPRODUCT(POWER((INDEX($L$2:$L$101,AC45+1):$L$101)-($L$2:INDEX($L$2:$L$101,100 - AC45)),2))/(2*(100 - AC45))</f>
        <v>3.3547646753333007</v>
      </c>
      <c r="AE45">
        <f>POWER(SUMPRODUCT(SQRT(ABS((INDEX($L$2:$L$101,AC45+1):$L$101)-($L$2:INDEX($L$2:$L$101,100-AC45)))))/(100-AC45),4)/(2*(0.457+0.494/(100-AC45)+0.045/POWER(100-AC45,2)))</f>
        <v>3.1464648894893892</v>
      </c>
      <c r="AF45">
        <f t="shared" si="4"/>
        <v>-0.35476467533330069</v>
      </c>
      <c r="AG45">
        <f t="shared" si="2"/>
        <v>-0.14646488948938918</v>
      </c>
    </row>
    <row r="46" spans="1:33" x14ac:dyDescent="0.3">
      <c r="A46">
        <v>45</v>
      </c>
      <c r="B46">
        <v>1.7787442629924044E-2</v>
      </c>
      <c r="L46">
        <f t="shared" si="3"/>
        <v>-7.9191678038729348E-3</v>
      </c>
      <c r="M46">
        <f t="shared" si="0"/>
        <v>6.5115660339109181E-29</v>
      </c>
      <c r="N46">
        <f t="shared" si="1"/>
        <v>3</v>
      </c>
      <c r="O46">
        <v>44</v>
      </c>
      <c r="AC46">
        <v>44</v>
      </c>
      <c r="AD46">
        <f>SUMPRODUCT(POWER((INDEX($L$2:$L$101,AC46+1):$L$101)-($L$2:INDEX($L$2:$L$101,100 - AC46)),2))/(2*(100 - AC46))</f>
        <v>3.3456379034872628</v>
      </c>
      <c r="AE46">
        <f>POWER(SUMPRODUCT(SQRT(ABS((INDEX($L$2:$L$101,AC46+1):$L$101)-($L$2:INDEX($L$2:$L$101,100-AC46)))))/(100-AC46),4)/(2*(0.457+0.494/(100-AC46)+0.045/POWER(100-AC46,2)))</f>
        <v>2.2735797939872313</v>
      </c>
      <c r="AF46">
        <f t="shared" si="4"/>
        <v>-0.34563790348726275</v>
      </c>
      <c r="AG46">
        <f t="shared" si="2"/>
        <v>0.72642020601276869</v>
      </c>
    </row>
    <row r="47" spans="1:33" x14ac:dyDescent="0.3">
      <c r="A47">
        <v>46</v>
      </c>
      <c r="B47">
        <v>-0.35838638723362237</v>
      </c>
      <c r="L47">
        <f t="shared" si="3"/>
        <v>-0.60686066289713281</v>
      </c>
      <c r="M47">
        <f t="shared" si="0"/>
        <v>1.4529267719636193E-29</v>
      </c>
      <c r="N47">
        <f t="shared" si="1"/>
        <v>3</v>
      </c>
      <c r="O47">
        <v>45</v>
      </c>
      <c r="AC47">
        <v>45</v>
      </c>
      <c r="AD47">
        <f>SUMPRODUCT(POWER((INDEX($L$2:$L$101,AC47+1):$L$101)-($L$2:INDEX($L$2:$L$101,100 - AC47)),2))/(2*(100 - AC47))</f>
        <v>3.6020455667352982</v>
      </c>
      <c r="AE47">
        <f>POWER(SUMPRODUCT(SQRT(ABS((INDEX($L$2:$L$101,AC47+1):$L$101)-($L$2:INDEX($L$2:$L$101,100-AC47)))))/(100-AC47),4)/(2*(0.457+0.494/(100-AC47)+0.045/POWER(100-AC47,2)))</f>
        <v>3.3145119115758348</v>
      </c>
      <c r="AF47">
        <f t="shared" si="4"/>
        <v>-0.60204556673529819</v>
      </c>
      <c r="AG47">
        <f t="shared" si="2"/>
        <v>-0.3145119115758348</v>
      </c>
    </row>
    <row r="48" spans="1:33" x14ac:dyDescent="0.3">
      <c r="A48">
        <v>47</v>
      </c>
      <c r="B48">
        <v>1.2352370504231658</v>
      </c>
      <c r="L48">
        <f t="shared" si="3"/>
        <v>1.950144920000175</v>
      </c>
      <c r="M48">
        <f t="shared" si="0"/>
        <v>3.2419178331218356E-30</v>
      </c>
      <c r="N48">
        <f t="shared" si="1"/>
        <v>3</v>
      </c>
      <c r="O48">
        <v>46</v>
      </c>
      <c r="AC48">
        <v>46</v>
      </c>
      <c r="AD48">
        <f>SUMPRODUCT(POWER((INDEX($L$2:$L$101,AC48+1):$L$101)-($L$2:INDEX($L$2:$L$101,100 - AC48)),2))/(2*(100 - AC48))</f>
        <v>4.1242075873129584</v>
      </c>
      <c r="AE48">
        <f>POWER(SUMPRODUCT(SQRT(ABS((INDEX($L$2:$L$101,AC48+1):$L$101)-($L$2:INDEX($L$2:$L$101,100-AC48)))))/(100-AC48),4)/(2*(0.457+0.494/(100-AC48)+0.045/POWER(100-AC48,2)))</f>
        <v>5.0310134511373175</v>
      </c>
      <c r="AF48">
        <f t="shared" si="4"/>
        <v>-1.1242075873129584</v>
      </c>
      <c r="AG48">
        <f t="shared" si="2"/>
        <v>-2.0310134511373175</v>
      </c>
    </row>
    <row r="49" spans="1:33" x14ac:dyDescent="0.3">
      <c r="A49">
        <v>48</v>
      </c>
      <c r="B49">
        <v>-0.34999743547814433</v>
      </c>
      <c r="L49">
        <f t="shared" si="3"/>
        <v>-0.15579374179796518</v>
      </c>
      <c r="M49">
        <f t="shared" si="0"/>
        <v>7.2336964529252576E-31</v>
      </c>
      <c r="N49">
        <f t="shared" si="1"/>
        <v>3</v>
      </c>
      <c r="O49">
        <v>47</v>
      </c>
      <c r="AC49">
        <v>47</v>
      </c>
      <c r="AD49">
        <f>SUMPRODUCT(POWER((INDEX($L$2:$L$101,AC49+1):$L$101)-($L$2:INDEX($L$2:$L$101,100 - AC49)),2))/(2*(100 - AC49))</f>
        <v>3.6900160933515616</v>
      </c>
      <c r="AE49">
        <f>POWER(SUMPRODUCT(SQRT(ABS((INDEX($L$2:$L$101,AC49+1):$L$101)-($L$2:INDEX($L$2:$L$101,100-AC49)))))/(100-AC49),4)/(2*(0.457+0.494/(100-AC49)+0.045/POWER(100-AC49,2)))</f>
        <v>3.6941563848558849</v>
      </c>
      <c r="AF49">
        <f t="shared" si="4"/>
        <v>-0.69001609335156155</v>
      </c>
      <c r="AG49">
        <f t="shared" si="2"/>
        <v>-0.69415638485588493</v>
      </c>
    </row>
    <row r="50" spans="1:33" x14ac:dyDescent="0.3">
      <c r="A50">
        <v>49</v>
      </c>
      <c r="B50">
        <v>-0.71487647801404819</v>
      </c>
      <c r="L50">
        <f t="shared" si="3"/>
        <v>-1.2417479223754964</v>
      </c>
      <c r="M50">
        <f t="shared" si="0"/>
        <v>1.6140558480063416E-31</v>
      </c>
      <c r="N50">
        <f t="shared" si="1"/>
        <v>3</v>
      </c>
      <c r="O50">
        <v>48</v>
      </c>
      <c r="AC50">
        <v>48</v>
      </c>
      <c r="AD50">
        <f>SUMPRODUCT(POWER((INDEX($L$2:$L$101,AC50+1):$L$101)-($L$2:INDEX($L$2:$L$101,100 - AC50)),2))/(2*(100 - AC50))</f>
        <v>4.676980854509079</v>
      </c>
      <c r="AE50">
        <f>POWER(SUMPRODUCT(SQRT(ABS((INDEX($L$2:$L$101,AC50+1):$L$101)-($L$2:INDEX($L$2:$L$101,100-AC50)))))/(100-AC50),4)/(2*(0.457+0.494/(100-AC50)+0.045/POWER(100-AC50,2)))</f>
        <v>4.7599246479625776</v>
      </c>
      <c r="AF50">
        <f t="shared" si="4"/>
        <v>-1.676980854509079</v>
      </c>
      <c r="AG50">
        <f t="shared" si="2"/>
        <v>-1.7599246479625776</v>
      </c>
    </row>
    <row r="51" spans="1:33" x14ac:dyDescent="0.3">
      <c r="A51">
        <v>50</v>
      </c>
      <c r="B51">
        <v>0.78876382758608088</v>
      </c>
      <c r="L51">
        <f t="shared" si="3"/>
        <v>1.0546644078563809</v>
      </c>
      <c r="M51">
        <f t="shared" si="0"/>
        <v>3.6014453985416469E-32</v>
      </c>
      <c r="N51">
        <f t="shared" si="1"/>
        <v>3</v>
      </c>
      <c r="O51">
        <v>49</v>
      </c>
      <c r="AC51">
        <v>49</v>
      </c>
      <c r="AD51">
        <f>SUMPRODUCT(POWER((INDEX($L$2:$L$101,AC51+1):$L$101)-($L$2:INDEX($L$2:$L$101,100 - AC51)),2))/(2*(100 - AC51))</f>
        <v>4.2098811225221944</v>
      </c>
      <c r="AE51">
        <f>POWER(SUMPRODUCT(SQRT(ABS((INDEX($L$2:$L$101,AC51+1):$L$101)-($L$2:INDEX($L$2:$L$101,100-AC51)))))/(100-AC51),4)/(2*(0.457+0.494/(100-AC51)+0.045/POWER(100-AC51,2)))</f>
        <v>3.1532329699943404</v>
      </c>
      <c r="AF51">
        <f t="shared" si="4"/>
        <v>-1.2098811225221944</v>
      </c>
      <c r="AG51">
        <f t="shared" si="2"/>
        <v>-0.15323296999434044</v>
      </c>
    </row>
    <row r="52" spans="1:33" x14ac:dyDescent="0.3">
      <c r="A52">
        <v>51</v>
      </c>
      <c r="B52">
        <v>-2.0082370610907674</v>
      </c>
      <c r="L52">
        <f t="shared" si="3"/>
        <v>-3.1553468511550755</v>
      </c>
      <c r="M52">
        <f t="shared" si="0"/>
        <v>8.0359108854242341E-33</v>
      </c>
      <c r="N52">
        <f t="shared" si="1"/>
        <v>3</v>
      </c>
      <c r="O52">
        <v>50</v>
      </c>
      <c r="AC52">
        <v>50</v>
      </c>
      <c r="AD52">
        <f>SUMPRODUCT(POWER((INDEX($L$2:$L$101,AC52+1):$L$101)-($L$2:INDEX($L$2:$L$101,100 - AC52)),2))/(2*(100 - AC52))</f>
        <v>3.7956159894647978</v>
      </c>
      <c r="AE52">
        <f>POWER(SUMPRODUCT(SQRT(ABS((INDEX($L$2:$L$101,AC52+1):$L$101)-($L$2:INDEX($L$2:$L$101,100-AC52)))))/(100-AC52),4)/(2*(0.457+0.494/(100-AC52)+0.045/POWER(100-AC52,2)))</f>
        <v>4.2224607848182512</v>
      </c>
      <c r="AF52">
        <f t="shared" si="4"/>
        <v>-0.79561598946479783</v>
      </c>
      <c r="AG52">
        <f t="shared" si="2"/>
        <v>-1.2224607848182512</v>
      </c>
    </row>
    <row r="53" spans="1:33" x14ac:dyDescent="0.3">
      <c r="A53">
        <v>52</v>
      </c>
      <c r="B53">
        <v>3.2971729524433613</v>
      </c>
      <c r="L53">
        <f t="shared" si="3"/>
        <v>4.8628393142892943</v>
      </c>
      <c r="M53">
        <f t="shared" si="0"/>
        <v>1.7930540828032197E-33</v>
      </c>
      <c r="N53">
        <f t="shared" si="1"/>
        <v>3</v>
      </c>
      <c r="O53">
        <v>51</v>
      </c>
      <c r="AC53">
        <v>51</v>
      </c>
      <c r="AD53">
        <f>SUMPRODUCT(POWER((INDEX($L$2:$L$101,AC53+1):$L$101)-($L$2:INDEX($L$2:$L$101,100 - AC53)),2))/(2*(100 - AC53))</f>
        <v>3.6478866851170926</v>
      </c>
      <c r="AE53">
        <f>POWER(SUMPRODUCT(SQRT(ABS((INDEX($L$2:$L$101,AC53+1):$L$101)-($L$2:INDEX($L$2:$L$101,100-AC53)))))/(100-AC53),4)/(2*(0.457+0.494/(100-AC53)+0.045/POWER(100-AC53,2)))</f>
        <v>3.9803784477367357</v>
      </c>
      <c r="AF53">
        <f t="shared" si="4"/>
        <v>-0.64788668511709258</v>
      </c>
      <c r="AG53">
        <f t="shared" si="2"/>
        <v>-0.98037844773673566</v>
      </c>
    </row>
    <row r="54" spans="1:33" x14ac:dyDescent="0.3">
      <c r="A54">
        <v>53</v>
      </c>
      <c r="B54">
        <v>2.6816451281774789E-2</v>
      </c>
      <c r="L54">
        <f t="shared" si="3"/>
        <v>1.1303225684635669</v>
      </c>
      <c r="M54">
        <f t="shared" si="0"/>
        <v>4.0008444465067841E-34</v>
      </c>
      <c r="N54">
        <f t="shared" si="1"/>
        <v>3</v>
      </c>
      <c r="O54">
        <v>52</v>
      </c>
      <c r="AC54">
        <v>52</v>
      </c>
      <c r="AD54">
        <f>SUMPRODUCT(POWER((INDEX($L$2:$L$101,AC54+1):$L$101)-($L$2:INDEX($L$2:$L$101,100 - AC54)),2))/(2*(100 - AC54))</f>
        <v>2.7067719716873371</v>
      </c>
      <c r="AE54">
        <f>POWER(SUMPRODUCT(SQRT(ABS((INDEX($L$2:$L$101,AC54+1):$L$101)-($L$2:INDEX($L$2:$L$101,100-AC54)))))/(100-AC54),4)/(2*(0.457+0.494/(100-AC54)+0.045/POWER(100-AC54,2)))</f>
        <v>2.3700242994611842</v>
      </c>
      <c r="AF54">
        <f t="shared" si="4"/>
        <v>0.29322802831266293</v>
      </c>
      <c r="AG54">
        <f t="shared" si="2"/>
        <v>0.6299757005388158</v>
      </c>
    </row>
    <row r="55" spans="1:33" x14ac:dyDescent="0.3">
      <c r="A55">
        <v>54</v>
      </c>
      <c r="B55">
        <v>0.29295733838807791</v>
      </c>
      <c r="L55">
        <f t="shared" si="3"/>
        <v>0.74683338787942799</v>
      </c>
      <c r="M55">
        <f t="shared" si="0"/>
        <v>8.9270906207801469E-35</v>
      </c>
      <c r="N55">
        <f t="shared" si="1"/>
        <v>3</v>
      </c>
      <c r="O55">
        <v>53</v>
      </c>
      <c r="AC55">
        <v>53</v>
      </c>
      <c r="AD55">
        <f>SUMPRODUCT(POWER((INDEX($L$2:$L$101,AC55+1):$L$101)-($L$2:INDEX($L$2:$L$101,100 - AC55)),2))/(2*(100 - AC55))</f>
        <v>3.4839328774437228</v>
      </c>
      <c r="AE55">
        <f>POWER(SUMPRODUCT(SQRT(ABS((INDEX($L$2:$L$101,AC55+1):$L$101)-($L$2:INDEX($L$2:$L$101,100-AC55)))))/(100-AC55),4)/(2*(0.457+0.494/(100-AC55)+0.045/POWER(100-AC55,2)))</f>
        <v>3.7344845017317483</v>
      </c>
      <c r="AF55">
        <f t="shared" si="4"/>
        <v>-0.48393287744372282</v>
      </c>
      <c r="AG55">
        <f t="shared" si="2"/>
        <v>-0.73448450173174828</v>
      </c>
    </row>
    <row r="56" spans="1:33" x14ac:dyDescent="0.3">
      <c r="A56">
        <v>55</v>
      </c>
      <c r="B56">
        <v>2.2682070266455412</v>
      </c>
      <c r="L56">
        <f t="shared" si="3"/>
        <v>3.9962443394539449</v>
      </c>
      <c r="M56">
        <f t="shared" si="0"/>
        <v>1.9919031598742206E-35</v>
      </c>
      <c r="N56">
        <f t="shared" si="1"/>
        <v>3</v>
      </c>
      <c r="O56">
        <v>54</v>
      </c>
      <c r="AC56">
        <v>54</v>
      </c>
      <c r="AD56">
        <f>SUMPRODUCT(POWER((INDEX($L$2:$L$101,AC56+1):$L$101)-($L$2:INDEX($L$2:$L$101,100 - AC56)),2))/(2*(100 - AC56))</f>
        <v>2.8234900638597416</v>
      </c>
      <c r="AE56">
        <f>POWER(SUMPRODUCT(SQRT(ABS((INDEX($L$2:$L$101,AC56+1):$L$101)-($L$2:INDEX($L$2:$L$101,100-AC56)))))/(100-AC56),4)/(2*(0.457+0.494/(100-AC56)+0.045/POWER(100-AC56,2)))</f>
        <v>2.8871339596318415</v>
      </c>
      <c r="AF56">
        <f t="shared" si="4"/>
        <v>0.17650993614025845</v>
      </c>
      <c r="AG56">
        <f t="shared" si="2"/>
        <v>0.1128660403681585</v>
      </c>
    </row>
    <row r="57" spans="1:33" x14ac:dyDescent="0.3">
      <c r="A57">
        <v>56</v>
      </c>
      <c r="B57">
        <v>1.4420038496609777E-2</v>
      </c>
      <c r="L57">
        <f t="shared" si="3"/>
        <v>0.91602919431592711</v>
      </c>
      <c r="M57">
        <f t="shared" si="0"/>
        <v>4.4445367106289819E-36</v>
      </c>
      <c r="N57">
        <f t="shared" si="1"/>
        <v>3</v>
      </c>
      <c r="O57">
        <v>55</v>
      </c>
      <c r="AC57">
        <v>55</v>
      </c>
      <c r="AD57">
        <f>SUMPRODUCT(POWER((INDEX($L$2:$L$101,AC57+1):$L$101)-($L$2:INDEX($L$2:$L$101,100 - AC57)),2))/(2*(100 - AC57))</f>
        <v>3.4209654690030828</v>
      </c>
      <c r="AE57">
        <f>POWER(SUMPRODUCT(SQRT(ABS((INDEX($L$2:$L$101,AC57+1):$L$101)-($L$2:INDEX($L$2:$L$101,100-AC57)))))/(100-AC57),4)/(2*(0.457+0.494/(100-AC57)+0.045/POWER(100-AC57,2)))</f>
        <v>3.4729425406903278</v>
      </c>
      <c r="AF57">
        <f t="shared" si="4"/>
        <v>-0.42096546900308285</v>
      </c>
      <c r="AG57">
        <f t="shared" si="2"/>
        <v>-0.47294254069032782</v>
      </c>
    </row>
    <row r="58" spans="1:33" x14ac:dyDescent="0.3">
      <c r="A58">
        <v>57</v>
      </c>
      <c r="B58">
        <v>-0.11865950000355951</v>
      </c>
      <c r="L58">
        <f t="shared" si="3"/>
        <v>4.0510005969879026E-3</v>
      </c>
      <c r="M58">
        <f t="shared" si="0"/>
        <v>9.9171018802822022E-37</v>
      </c>
      <c r="N58">
        <f t="shared" si="1"/>
        <v>3</v>
      </c>
      <c r="O58">
        <v>56</v>
      </c>
      <c r="AC58">
        <v>56</v>
      </c>
      <c r="AD58">
        <f>SUMPRODUCT(POWER((INDEX($L$2:$L$101,AC58+1):$L$101)-($L$2:INDEX($L$2:$L$101,100 - AC58)),2))/(2*(100 - AC58))</f>
        <v>3.4140846052434237</v>
      </c>
      <c r="AE58">
        <f>POWER(SUMPRODUCT(SQRT(ABS((INDEX($L$2:$L$101,AC58+1):$L$101)-($L$2:INDEX($L$2:$L$101,100-AC58)))))/(100-AC58),4)/(2*(0.457+0.494/(100-AC58)+0.045/POWER(100-AC58,2)))</f>
        <v>3.376588845935689</v>
      </c>
      <c r="AF58">
        <f t="shared" si="4"/>
        <v>-0.41408460524342372</v>
      </c>
      <c r="AG58">
        <f t="shared" si="2"/>
        <v>-0.37658884593568898</v>
      </c>
    </row>
    <row r="59" spans="1:33" x14ac:dyDescent="0.3">
      <c r="A59">
        <v>58</v>
      </c>
      <c r="B59">
        <v>-0.29271859602886252</v>
      </c>
      <c r="L59">
        <f t="shared" si="3"/>
        <v>-0.49331734309015618</v>
      </c>
      <c r="M59">
        <f t="shared" si="0"/>
        <v>2.2128045307556629E-37</v>
      </c>
      <c r="N59">
        <f t="shared" si="1"/>
        <v>3</v>
      </c>
      <c r="O59">
        <v>57</v>
      </c>
      <c r="AC59">
        <v>57</v>
      </c>
      <c r="AD59">
        <f>SUMPRODUCT(POWER((INDEX($L$2:$L$101,AC59+1):$L$101)-($L$2:INDEX($L$2:$L$101,100 - AC59)),2))/(2*(100 - AC59))</f>
        <v>3.7602474423092036</v>
      </c>
      <c r="AE59">
        <f>POWER(SUMPRODUCT(SQRT(ABS((INDEX($L$2:$L$101,AC59+1):$L$101)-($L$2:INDEX($L$2:$L$101,100-AC59)))))/(100-AC59),4)/(2*(0.457+0.494/(100-AC59)+0.045/POWER(100-AC59,2)))</f>
        <v>3.9768048089563197</v>
      </c>
      <c r="AF59">
        <f t="shared" si="4"/>
        <v>-0.7602474423092036</v>
      </c>
      <c r="AG59">
        <f t="shared" si="2"/>
        <v>-0.97680480895631971</v>
      </c>
    </row>
    <row r="60" spans="1:33" x14ac:dyDescent="0.3">
      <c r="A60">
        <v>59</v>
      </c>
      <c r="B60">
        <v>1.7089178072637878</v>
      </c>
      <c r="L60">
        <f t="shared" si="3"/>
        <v>2.7752346264917742</v>
      </c>
      <c r="M60">
        <f t="shared" si="0"/>
        <v>4.9374342932468214E-38</v>
      </c>
      <c r="N60">
        <f t="shared" si="1"/>
        <v>3</v>
      </c>
      <c r="O60">
        <v>58</v>
      </c>
      <c r="AC60">
        <v>58</v>
      </c>
      <c r="AD60">
        <f>SUMPRODUCT(POWER((INDEX($L$2:$L$101,AC60+1):$L$101)-($L$2:INDEX($L$2:$L$101,100 - AC60)),2))/(2*(100 - AC60))</f>
        <v>3.3091469188993337</v>
      </c>
      <c r="AE60">
        <f>POWER(SUMPRODUCT(SQRT(ABS((INDEX($L$2:$L$101,AC60+1):$L$101)-($L$2:INDEX($L$2:$L$101,100-AC60)))))/(100-AC60),4)/(2*(0.457+0.494/(100-AC60)+0.045/POWER(100-AC60,2)))</f>
        <v>2.857485740911589</v>
      </c>
      <c r="AF60">
        <f t="shared" si="4"/>
        <v>-0.30914691889933366</v>
      </c>
      <c r="AG60">
        <f t="shared" si="2"/>
        <v>0.14251425908841098</v>
      </c>
    </row>
    <row r="61" spans="1:33" x14ac:dyDescent="0.3">
      <c r="A61">
        <v>60</v>
      </c>
      <c r="B61">
        <v>0.19683284335769713</v>
      </c>
      <c r="L61">
        <f t="shared" si="3"/>
        <v>0.95156786883361233</v>
      </c>
      <c r="M61">
        <f t="shared" si="0"/>
        <v>1.1016905045745127E-38</v>
      </c>
      <c r="N61">
        <f t="shared" si="1"/>
        <v>3</v>
      </c>
      <c r="O61">
        <v>59</v>
      </c>
      <c r="AC61">
        <v>59</v>
      </c>
      <c r="AD61">
        <f>SUMPRODUCT(POWER((INDEX($L$2:$L$101,AC61+1):$L$101)-($L$2:INDEX($L$2:$L$101,100 - AC61)),2))/(2*(100 - AC61))</f>
        <v>2.9616287237260419</v>
      </c>
      <c r="AE61">
        <f>POWER(SUMPRODUCT(SQRT(ABS((INDEX($L$2:$L$101,AC61+1):$L$101)-($L$2:INDEX($L$2:$L$101,100-AC61)))))/(100-AC61),4)/(2*(0.457+0.494/(100-AC61)+0.045/POWER(100-AC61,2)))</f>
        <v>2.5589997744049073</v>
      </c>
      <c r="AF61">
        <f t="shared" si="4"/>
        <v>3.8371276273958088E-2</v>
      </c>
      <c r="AG61">
        <f t="shared" si="2"/>
        <v>0.44100022559509267</v>
      </c>
    </row>
    <row r="62" spans="1:33" x14ac:dyDescent="0.3">
      <c r="A62">
        <v>61</v>
      </c>
      <c r="B62">
        <v>1.2165855878265575</v>
      </c>
      <c r="L62">
        <f t="shared" si="3"/>
        <v>2.266386506432255</v>
      </c>
      <c r="M62">
        <f t="shared" si="0"/>
        <v>2.4582037871971544E-39</v>
      </c>
      <c r="N62">
        <f t="shared" si="1"/>
        <v>3</v>
      </c>
      <c r="O62">
        <v>60</v>
      </c>
      <c r="AC62">
        <v>60</v>
      </c>
      <c r="AD62">
        <f>SUMPRODUCT(POWER((INDEX($L$2:$L$101,AC62+1):$L$101)-($L$2:INDEX($L$2:$L$101,100 - AC62)),2))/(2*(100 - AC62))</f>
        <v>3.0961844721072675</v>
      </c>
      <c r="AE62">
        <f>POWER(SUMPRODUCT(SQRT(ABS((INDEX($L$2:$L$101,AC62+1):$L$101)-($L$2:INDEX($L$2:$L$101,100-AC62)))))/(100-AC62),4)/(2*(0.457+0.494/(100-AC62)+0.045/POWER(100-AC62,2)))</f>
        <v>3.9081356795372408</v>
      </c>
      <c r="AF62">
        <f t="shared" si="4"/>
        <v>-9.6184472107267549E-2</v>
      </c>
      <c r="AG62">
        <f t="shared" si="2"/>
        <v>-0.90813567953724084</v>
      </c>
    </row>
    <row r="63" spans="1:33" x14ac:dyDescent="0.3">
      <c r="A63">
        <v>62</v>
      </c>
      <c r="B63">
        <v>-0.29927150535513647</v>
      </c>
      <c r="L63">
        <f t="shared" si="3"/>
        <v>4.1411674635838391E-4</v>
      </c>
      <c r="M63">
        <f t="shared" si="0"/>
        <v>5.4849940471477782E-40</v>
      </c>
      <c r="N63">
        <f t="shared" si="1"/>
        <v>3</v>
      </c>
      <c r="O63">
        <v>61</v>
      </c>
      <c r="AC63">
        <v>61</v>
      </c>
      <c r="AD63">
        <f>SUMPRODUCT(POWER((INDEX($L$2:$L$101,AC63+1):$L$101)-($L$2:INDEX($L$2:$L$101,100 - AC63)),2))/(2*(100 - AC63))</f>
        <v>3.4775704353317236</v>
      </c>
      <c r="AE63">
        <f>POWER(SUMPRODUCT(SQRT(ABS((INDEX($L$2:$L$101,AC63+1):$L$101)-($L$2:INDEX($L$2:$L$101,100-AC63)))))/(100-AC63),4)/(2*(0.457+0.494/(100-AC63)+0.045/POWER(100-AC63,2)))</f>
        <v>3.0585126176484287</v>
      </c>
      <c r="AF63">
        <f t="shared" si="4"/>
        <v>-0.47757043533172361</v>
      </c>
      <c r="AG63">
        <f t="shared" si="2"/>
        <v>-5.8512617648428744E-2</v>
      </c>
    </row>
    <row r="64" spans="1:33" x14ac:dyDescent="0.3">
      <c r="A64">
        <v>63</v>
      </c>
      <c r="B64">
        <v>-0.60123284129076637</v>
      </c>
      <c r="L64">
        <f t="shared" si="3"/>
        <v>-1.0150191983798122</v>
      </c>
      <c r="M64">
        <f t="shared" si="0"/>
        <v>1.2238676001532681E-40</v>
      </c>
      <c r="N64">
        <f t="shared" si="1"/>
        <v>3</v>
      </c>
      <c r="O64">
        <v>62</v>
      </c>
      <c r="AC64">
        <v>62</v>
      </c>
      <c r="AD64">
        <f>SUMPRODUCT(POWER((INDEX($L$2:$L$101,AC64+1):$L$101)-($L$2:INDEX($L$2:$L$101,100 - AC64)),2))/(2*(100 - AC64))</f>
        <v>3.3091936000131015</v>
      </c>
      <c r="AE64">
        <f>POWER(SUMPRODUCT(SQRT(ABS((INDEX($L$2:$L$101,AC64+1):$L$101)-($L$2:INDEX($L$2:$L$101,100-AC64)))))/(100-AC64),4)/(2*(0.457+0.494/(100-AC64)+0.045/POWER(100-AC64,2)))</f>
        <v>3.6340441107294161</v>
      </c>
      <c r="AF64">
        <f t="shared" si="4"/>
        <v>-0.30919360001310148</v>
      </c>
      <c r="AG64">
        <f t="shared" si="2"/>
        <v>-0.63404411072941613</v>
      </c>
    </row>
    <row r="65" spans="1:33" x14ac:dyDescent="0.3">
      <c r="A65">
        <v>64</v>
      </c>
      <c r="B65">
        <v>-1.8422997527522966</v>
      </c>
      <c r="L65">
        <f t="shared" si="3"/>
        <v>-3.3369898746054538</v>
      </c>
      <c r="M65">
        <f t="shared" si="0"/>
        <v>2.7308177362267319E-41</v>
      </c>
      <c r="N65">
        <f t="shared" si="1"/>
        <v>3</v>
      </c>
      <c r="O65">
        <v>63</v>
      </c>
      <c r="AC65">
        <v>63</v>
      </c>
      <c r="AD65">
        <f>SUMPRODUCT(POWER((INDEX($L$2:$L$101,AC65+1):$L$101)-($L$2:INDEX($L$2:$L$101,100 - AC65)),2))/(2*(100 - AC65))</f>
        <v>3.3456380836000652</v>
      </c>
      <c r="AE65">
        <f>POWER(SUMPRODUCT(SQRT(ABS((INDEX($L$2:$L$101,AC65+1):$L$101)-($L$2:INDEX($L$2:$L$101,100-AC65)))))/(100-AC65),4)/(2*(0.457+0.494/(100-AC65)+0.045/POWER(100-AC65,2)))</f>
        <v>3.7840870026639544</v>
      </c>
      <c r="AF65">
        <f t="shared" si="4"/>
        <v>-0.3456380836000652</v>
      </c>
      <c r="AG65">
        <f t="shared" si="2"/>
        <v>-0.78408700266395437</v>
      </c>
    </row>
    <row r="66" spans="1:33" x14ac:dyDescent="0.3">
      <c r="A66">
        <v>65</v>
      </c>
      <c r="B66">
        <v>-0.56039084483927581</v>
      </c>
      <c r="L66">
        <f t="shared" si="3"/>
        <v>-1.6907377331170825</v>
      </c>
      <c r="M66">
        <f t="shared" si="0"/>
        <v>6.0932779882044322E-42</v>
      </c>
      <c r="N66">
        <f t="shared" si="1"/>
        <v>3</v>
      </c>
      <c r="O66">
        <v>64</v>
      </c>
      <c r="AC66">
        <v>64</v>
      </c>
      <c r="AD66">
        <f>SUMPRODUCT(POWER((INDEX($L$2:$L$101,AC66+1):$L$101)-($L$2:INDEX($L$2:$L$101,100 - AC66)),2))/(2*(100 - AC66))</f>
        <v>3.5982070170328129</v>
      </c>
      <c r="AE66">
        <f>POWER(SUMPRODUCT(SQRT(ABS((INDEX($L$2:$L$101,AC66+1):$L$101)-($L$2:INDEX($L$2:$L$101,100-AC66)))))/(100-AC66),4)/(2*(0.457+0.494/(100-AC66)+0.045/POWER(100-AC66,2)))</f>
        <v>3.6032638285864715</v>
      </c>
      <c r="AF66">
        <f t="shared" si="4"/>
        <v>-0.59820701703281287</v>
      </c>
      <c r="AG66">
        <f t="shared" si="2"/>
        <v>-0.60326382858647154</v>
      </c>
    </row>
    <row r="67" spans="1:33" x14ac:dyDescent="0.3">
      <c r="A67">
        <v>66</v>
      </c>
      <c r="B67">
        <v>1.5047453416627832</v>
      </c>
      <c r="L67">
        <f t="shared" si="3"/>
        <v>2.1633326039379157</v>
      </c>
      <c r="M67">
        <f t="shared" ref="M67:M101" si="5">$H$2 * EXP(- ($I$2 * O67))</f>
        <v>1.3595940933369574E-42</v>
      </c>
      <c r="N67">
        <f t="shared" ref="N67:N101" si="6">$M$2 - M67</f>
        <v>3</v>
      </c>
      <c r="O67">
        <v>65</v>
      </c>
      <c r="AC67">
        <v>65</v>
      </c>
      <c r="AD67">
        <f>SUMPRODUCT(POWER((INDEX($L$2:$L$101,AC67+1):$L$101)-($L$2:INDEX($L$2:$L$101,100 - AC67)),2))/(2*(100 - AC67))</f>
        <v>2.9083499636097243</v>
      </c>
      <c r="AE67">
        <f>POWER(SUMPRODUCT(SQRT(ABS((INDEX($L$2:$L$101,AC67+1):$L$101)-($L$2:INDEX($L$2:$L$101,100-AC67)))))/(100-AC67),4)/(2*(0.457+0.494/(100-AC67)+0.045/POWER(100-AC67,2)))</f>
        <v>3.5216847108200242</v>
      </c>
      <c r="AF67">
        <f t="shared" ref="AF67:AF101" si="7">N67-AD67</f>
        <v>9.1650036390275691E-2</v>
      </c>
      <c r="AG67">
        <f t="shared" ref="AG67:AG101" si="8">N67-AE67</f>
        <v>-0.52168471082002421</v>
      </c>
    </row>
    <row r="68" spans="1:33" x14ac:dyDescent="0.3">
      <c r="A68">
        <v>67</v>
      </c>
      <c r="B68">
        <v>-0.68516328610712662</v>
      </c>
      <c r="L68">
        <f t="shared" ref="L68:L101" si="9">$J$2*B68+$K$2*L67</f>
        <v>-0.6741136269229403</v>
      </c>
      <c r="M68">
        <f t="shared" si="5"/>
        <v>3.0336644778313459E-43</v>
      </c>
      <c r="N68">
        <f t="shared" si="6"/>
        <v>3</v>
      </c>
      <c r="O68">
        <v>66</v>
      </c>
      <c r="AC68">
        <v>66</v>
      </c>
      <c r="AD68">
        <f>SUMPRODUCT(POWER((INDEX($L$2:$L$101,AC68+1):$L$101)-($L$2:INDEX($L$2:$L$101,100 - AC68)),2))/(2*(100 - AC68))</f>
        <v>4.1333886170997252</v>
      </c>
      <c r="AE68">
        <f>POWER(SUMPRODUCT(SQRT(ABS((INDEX($L$2:$L$101,AC68+1):$L$101)-($L$2:INDEX($L$2:$L$101,100-AC68)))))/(100-AC68),4)/(2*(0.457+0.494/(100-AC68)+0.045/POWER(100-AC68,2)))</f>
        <v>3.7510368095951705</v>
      </c>
      <c r="AF68">
        <f t="shared" si="7"/>
        <v>-1.1333886170997252</v>
      </c>
      <c r="AG68">
        <f t="shared" si="8"/>
        <v>-0.7510368095951705</v>
      </c>
    </row>
    <row r="69" spans="1:33" x14ac:dyDescent="0.3">
      <c r="A69">
        <v>68</v>
      </c>
      <c r="B69">
        <v>0.25973577066906728</v>
      </c>
      <c r="L69">
        <f t="shared" si="9"/>
        <v>0.28811850431827024</v>
      </c>
      <c r="M69">
        <f t="shared" si="5"/>
        <v>6.769020407751108E-44</v>
      </c>
      <c r="N69">
        <f t="shared" si="6"/>
        <v>3</v>
      </c>
      <c r="O69">
        <v>67</v>
      </c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>
        <v>67</v>
      </c>
      <c r="AD69">
        <f>SUMPRODUCT(POWER((INDEX($L$2:$L$101,AC69+1):$L$101)-($L$2:INDEX($L$2:$L$101,100 - AC69)),2))/(2*(100 - AC69))</f>
        <v>2.8358098252197994</v>
      </c>
      <c r="AE69">
        <f>POWER(SUMPRODUCT(SQRT(ABS((INDEX($L$2:$L$101,AC69+1):$L$101)-($L$2:INDEX($L$2:$L$101,100-AC69)))))/(100-AC69),4)/(2*(0.457+0.494/(100-AC69)+0.045/POWER(100-AC69,2)))</f>
        <v>3.3800412221935625</v>
      </c>
      <c r="AF69">
        <f t="shared" si="7"/>
        <v>0.16419017478020059</v>
      </c>
      <c r="AG69">
        <f t="shared" si="8"/>
        <v>-0.38004122219356251</v>
      </c>
    </row>
    <row r="70" spans="1:33" x14ac:dyDescent="0.3">
      <c r="A70">
        <v>69</v>
      </c>
      <c r="B70">
        <v>-2.4609835236333311</v>
      </c>
      <c r="L70">
        <f t="shared" si="9"/>
        <v>-4.0907960119536213</v>
      </c>
      <c r="M70">
        <f t="shared" si="5"/>
        <v>1.5103726076294948E-44</v>
      </c>
      <c r="N70">
        <f t="shared" si="6"/>
        <v>3</v>
      </c>
      <c r="O70">
        <v>68</v>
      </c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>
        <v>68</v>
      </c>
      <c r="AD70">
        <f>SUMPRODUCT(POWER((INDEX($L$2:$L$101,AC70+1):$L$101)-($L$2:INDEX($L$2:$L$101,100 - AC70)),2))/(2*(100 - AC70))</f>
        <v>4.1746590192632436</v>
      </c>
      <c r="AE70">
        <f>POWER(SUMPRODUCT(SQRT(ABS((INDEX($L$2:$L$101,AC70+1):$L$101)-($L$2:INDEX($L$2:$L$101,100-AC70)))))/(100-AC70),4)/(2*(0.457+0.494/(100-AC70)+0.045/POWER(100-AC70,2)))</f>
        <v>4.3321034539541339</v>
      </c>
      <c r="AF70">
        <f t="shared" si="7"/>
        <v>-1.1746590192632436</v>
      </c>
      <c r="AG70">
        <f t="shared" si="8"/>
        <v>-1.3321034539541339</v>
      </c>
    </row>
    <row r="71" spans="1:33" x14ac:dyDescent="0.3">
      <c r="A71">
        <v>70</v>
      </c>
      <c r="B71">
        <v>0.8873530532582663</v>
      </c>
      <c r="L71">
        <f t="shared" si="9"/>
        <v>0.58541227185437195</v>
      </c>
      <c r="M71">
        <f t="shared" si="5"/>
        <v>3.3700968182417073E-45</v>
      </c>
      <c r="N71">
        <f t="shared" si="6"/>
        <v>3</v>
      </c>
      <c r="O71">
        <v>69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>
        <v>69</v>
      </c>
      <c r="AD71">
        <f>SUMPRODUCT(POWER((INDEX($L$2:$L$101,AC71+1):$L$101)-($L$2:INDEX($L$2:$L$101,100 - AC71)),2))/(2*(100 - AC71))</f>
        <v>3.8779102954753926</v>
      </c>
      <c r="AE71">
        <f>POWER(SUMPRODUCT(SQRT(ABS((INDEX($L$2:$L$101,AC71+1):$L$101)-($L$2:INDEX($L$2:$L$101,100-AC71)))))/(100-AC71),4)/(2*(0.457+0.494/(100-AC71)+0.045/POWER(100-AC71,2)))</f>
        <v>2.9805106618110568</v>
      </c>
      <c r="AF71">
        <f t="shared" si="7"/>
        <v>-0.87791029547539257</v>
      </c>
      <c r="AG71">
        <f t="shared" si="8"/>
        <v>1.9489338188943162E-2</v>
      </c>
    </row>
    <row r="72" spans="1:33" x14ac:dyDescent="0.3">
      <c r="A72">
        <v>71</v>
      </c>
      <c r="B72">
        <v>8.3595068645081483E-2</v>
      </c>
      <c r="L72">
        <f t="shared" si="9"/>
        <v>0.27176366736080643</v>
      </c>
      <c r="M72">
        <f t="shared" si="5"/>
        <v>7.5197024276998589E-46</v>
      </c>
      <c r="N72">
        <f t="shared" si="6"/>
        <v>3</v>
      </c>
      <c r="O72">
        <v>70</v>
      </c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>
        <v>70</v>
      </c>
      <c r="AD72">
        <f>SUMPRODUCT(POWER((INDEX($L$2:$L$101,AC72+1):$L$101)-($L$2:INDEX($L$2:$L$101,100 - AC72)),2))/(2*(100 - AC72))</f>
        <v>3.0028666722503679</v>
      </c>
      <c r="AE72">
        <f>POWER(SUMPRODUCT(SQRT(ABS((INDEX($L$2:$L$101,AC72+1):$L$101)-($L$2:INDEX($L$2:$L$101,100-AC72)))))/(100-AC72),4)/(2*(0.457+0.494/(100-AC72)+0.045/POWER(100-AC72,2)))</f>
        <v>3.1496113640778263</v>
      </c>
      <c r="AF72">
        <f t="shared" si="7"/>
        <v>-2.8666722503678521E-3</v>
      </c>
      <c r="AG72">
        <f t="shared" si="8"/>
        <v>-0.14961136407782627</v>
      </c>
    </row>
    <row r="73" spans="1:33" x14ac:dyDescent="0.3">
      <c r="A73">
        <v>72</v>
      </c>
      <c r="B73">
        <v>1.1448628356447443</v>
      </c>
      <c r="L73">
        <f t="shared" si="9"/>
        <v>1.9936061757529484</v>
      </c>
      <c r="M73">
        <f t="shared" si="5"/>
        <v>1.6778724069612062E-46</v>
      </c>
      <c r="N73">
        <f t="shared" si="6"/>
        <v>3</v>
      </c>
      <c r="O73">
        <v>71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>
        <v>71</v>
      </c>
      <c r="AD73">
        <f>SUMPRODUCT(POWER((INDEX($L$2:$L$101,AC73+1):$L$101)-($L$2:INDEX($L$2:$L$101,100 - AC73)),2))/(2*(100 - AC73))</f>
        <v>3.2824809935308341</v>
      </c>
      <c r="AE73">
        <f>POWER(SUMPRODUCT(SQRT(ABS((INDEX($L$2:$L$101,AC73+1):$L$101)-($L$2:INDEX($L$2:$L$101,100-AC73)))))/(100-AC73),4)/(2*(0.457+0.494/(100-AC73)+0.045/POWER(100-AC73,2)))</f>
        <v>3.7277058785481301</v>
      </c>
      <c r="AF73">
        <f t="shared" si="7"/>
        <v>-0.28248099353083411</v>
      </c>
      <c r="AG73">
        <f t="shared" si="8"/>
        <v>-0.72770587854813007</v>
      </c>
    </row>
    <row r="74" spans="1:33" x14ac:dyDescent="0.3">
      <c r="A74">
        <v>73</v>
      </c>
      <c r="B74">
        <v>-1.298019469686551</v>
      </c>
      <c r="L74">
        <f t="shared" si="9"/>
        <v>-1.7467209715102143</v>
      </c>
      <c r="M74">
        <f t="shared" si="5"/>
        <v>3.7438393887388539E-47</v>
      </c>
      <c r="N74">
        <f t="shared" si="6"/>
        <v>3</v>
      </c>
      <c r="O74">
        <v>72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>
        <v>72</v>
      </c>
      <c r="AD74">
        <f>SUMPRODUCT(POWER((INDEX($L$2:$L$101,AC74+1):$L$101)-($L$2:INDEX($L$2:$L$101,100 - AC74)),2))/(2*(100 - AC74))</f>
        <v>1.9379257831644165</v>
      </c>
      <c r="AE74">
        <f>POWER(SUMPRODUCT(SQRT(ABS((INDEX($L$2:$L$101,AC74+1):$L$101)-($L$2:INDEX($L$2:$L$101,100-AC74)))))/(100-AC74),4)/(2*(0.457+0.494/(100-AC74)+0.045/POWER(100-AC74,2)))</f>
        <v>1.7868702274765882</v>
      </c>
      <c r="AF74">
        <f t="shared" si="7"/>
        <v>1.0620742168355835</v>
      </c>
      <c r="AG74">
        <f t="shared" si="8"/>
        <v>1.2131297725234118</v>
      </c>
    </row>
    <row r="75" spans="1:33" x14ac:dyDescent="0.3">
      <c r="A75">
        <v>74</v>
      </c>
      <c r="B75">
        <v>1.4936858860892244</v>
      </c>
      <c r="L75">
        <f t="shared" si="9"/>
        <v>2.1321684528380325</v>
      </c>
      <c r="M75">
        <f t="shared" si="5"/>
        <v>8.3536348237930003E-48</v>
      </c>
      <c r="N75">
        <f t="shared" si="6"/>
        <v>3</v>
      </c>
      <c r="O75">
        <v>73</v>
      </c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>
        <v>73</v>
      </c>
      <c r="AD75">
        <f>SUMPRODUCT(POWER((INDEX($L$2:$L$101,AC75+1):$L$101)-($L$2:INDEX($L$2:$L$101,100 - AC75)),2))/(2*(100 - AC75))</f>
        <v>2.1981171609826982</v>
      </c>
      <c r="AE75">
        <f>POWER(SUMPRODUCT(SQRT(ABS((INDEX($L$2:$L$101,AC75+1):$L$101)-($L$2:INDEX($L$2:$L$101,100-AC75)))))/(100-AC75),4)/(2*(0.457+0.494/(100-AC75)+0.045/POWER(100-AC75,2)))</f>
        <v>2.3738166263923808</v>
      </c>
      <c r="AF75">
        <f t="shared" si="7"/>
        <v>0.80188283901730184</v>
      </c>
      <c r="AG75">
        <f t="shared" si="8"/>
        <v>0.62618337360761922</v>
      </c>
    </row>
    <row r="76" spans="1:33" x14ac:dyDescent="0.3">
      <c r="A76">
        <v>75</v>
      </c>
      <c r="B76">
        <v>0.50172161536465865</v>
      </c>
      <c r="L76">
        <f t="shared" si="9"/>
        <v>1.3228495781622271</v>
      </c>
      <c r="M76">
        <f t="shared" si="5"/>
        <v>1.8639478760544327E-48</v>
      </c>
      <c r="N76">
        <f t="shared" si="6"/>
        <v>3</v>
      </c>
      <c r="O76">
        <v>74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>
        <v>74</v>
      </c>
      <c r="AD76">
        <f>SUMPRODUCT(POWER((INDEX($L$2:$L$101,AC76+1):$L$101)-($L$2:INDEX($L$2:$L$101,100 - AC76)),2))/(2*(100 - AC76))</f>
        <v>1.8971341523997578</v>
      </c>
      <c r="AE76">
        <f>POWER(SUMPRODUCT(SQRT(ABS((INDEX($L$2:$L$101,AC76+1):$L$101)-($L$2:INDEX($L$2:$L$101,100-AC76)))))/(100-AC76),4)/(2*(0.457+0.494/(100-AC76)+0.045/POWER(100-AC76,2)))</f>
        <v>1.9679146123713349</v>
      </c>
      <c r="AF76">
        <f t="shared" si="7"/>
        <v>1.1028658476002422</v>
      </c>
      <c r="AG76">
        <f t="shared" si="8"/>
        <v>1.0320853876286651</v>
      </c>
    </row>
    <row r="77" spans="1:33" x14ac:dyDescent="0.3">
      <c r="A77">
        <v>76</v>
      </c>
      <c r="B77">
        <v>0.75425305112730712</v>
      </c>
      <c r="L77">
        <f t="shared" si="9"/>
        <v>1.568636033814804</v>
      </c>
      <c r="M77">
        <f t="shared" si="5"/>
        <v>4.1590298809235116E-49</v>
      </c>
      <c r="N77">
        <f t="shared" si="6"/>
        <v>3</v>
      </c>
      <c r="O77">
        <v>75</v>
      </c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>
        <v>75</v>
      </c>
      <c r="AD77">
        <f>SUMPRODUCT(POWER((INDEX($L$2:$L$101,AC77+1):$L$101)-($L$2:INDEX($L$2:$L$101,100 - AC77)),2))/(2*(100 - AC77))</f>
        <v>1.2040753594522171</v>
      </c>
      <c r="AE77">
        <f>POWER(SUMPRODUCT(SQRT(ABS((INDEX($L$2:$L$101,AC77+1):$L$101)-($L$2:INDEX($L$2:$L$101,100-AC77)))))/(100-AC77),4)/(2*(0.457+0.494/(100-AC77)+0.045/POWER(100-AC77,2)))</f>
        <v>1.2891567967716049</v>
      </c>
      <c r="AF77">
        <f t="shared" si="7"/>
        <v>1.7959246405477829</v>
      </c>
      <c r="AG77">
        <f t="shared" si="8"/>
        <v>1.7108432032283951</v>
      </c>
    </row>
    <row r="78" spans="1:33" x14ac:dyDescent="0.3">
      <c r="A78">
        <v>77</v>
      </c>
      <c r="B78">
        <v>-7.8146058513084427E-2</v>
      </c>
      <c r="L78">
        <f t="shared" si="9"/>
        <v>0.2180694947710671</v>
      </c>
      <c r="M78">
        <f t="shared" si="5"/>
        <v>9.2800500339256835E-50</v>
      </c>
      <c r="N78">
        <f t="shared" si="6"/>
        <v>3</v>
      </c>
      <c r="O78">
        <v>76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>
        <v>76</v>
      </c>
      <c r="AD78">
        <f>SUMPRODUCT(POWER((INDEX($L$2:$L$101,AC78+1):$L$101)-($L$2:INDEX($L$2:$L$101,100 - AC78)),2))/(2*(100 - AC78))</f>
        <v>1.8757790946081778</v>
      </c>
      <c r="AE78">
        <f>POWER(SUMPRODUCT(SQRT(ABS((INDEX($L$2:$L$101,AC78+1):$L$101)-($L$2:INDEX($L$2:$L$101,100-AC78)))))/(100-AC78),4)/(2*(0.457+0.494/(100-AC78)+0.045/POWER(100-AC78,2)))</f>
        <v>1.886307397608773</v>
      </c>
      <c r="AF78">
        <f t="shared" si="7"/>
        <v>1.1242209053918222</v>
      </c>
      <c r="AG78">
        <f t="shared" si="8"/>
        <v>1.113692602391227</v>
      </c>
    </row>
    <row r="79" spans="1:33" x14ac:dyDescent="0.3">
      <c r="A79">
        <v>78</v>
      </c>
      <c r="B79">
        <v>2.0495645003393292</v>
      </c>
      <c r="L79">
        <f t="shared" si="9"/>
        <v>3.5091087366095857</v>
      </c>
      <c r="M79">
        <f t="shared" si="5"/>
        <v>2.0706590502552792E-50</v>
      </c>
      <c r="N79">
        <f t="shared" si="6"/>
        <v>3</v>
      </c>
      <c r="O79">
        <v>77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>
        <v>77</v>
      </c>
      <c r="AD79">
        <f>SUMPRODUCT(POWER((INDEX($L$2:$L$101,AC79+1):$L$101)-($L$2:INDEX($L$2:$L$101,100 - AC79)),2))/(2*(100 - AC79))</f>
        <v>1.8987289246000909</v>
      </c>
      <c r="AE79">
        <f>POWER(SUMPRODUCT(SQRT(ABS((INDEX($L$2:$L$101,AC79+1):$L$101)-($L$2:INDEX($L$2:$L$101,100-AC79)))))/(100-AC79),4)/(2*(0.457+0.494/(100-AC79)+0.045/POWER(100-AC79,2)))</f>
        <v>2.5082852252395651</v>
      </c>
      <c r="AF79">
        <f t="shared" si="7"/>
        <v>1.1012710753999091</v>
      </c>
      <c r="AG79">
        <f t="shared" si="8"/>
        <v>0.4917147747604349</v>
      </c>
    </row>
    <row r="80" spans="1:33" x14ac:dyDescent="0.3">
      <c r="A80">
        <v>79</v>
      </c>
      <c r="B80">
        <v>1.3282738109410275</v>
      </c>
      <c r="L80">
        <f t="shared" si="9"/>
        <v>3.0256235613026123</v>
      </c>
      <c r="M80">
        <f t="shared" si="5"/>
        <v>4.6202648549625606E-51</v>
      </c>
      <c r="N80">
        <f t="shared" si="6"/>
        <v>3</v>
      </c>
      <c r="O80">
        <v>78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>
        <v>78</v>
      </c>
      <c r="AD80">
        <f>SUMPRODUCT(POWER((INDEX($L$2:$L$101,AC80+1):$L$101)-($L$2:INDEX($L$2:$L$101,100 - AC80)),2))/(2*(100 - AC80))</f>
        <v>1.6423789293673077</v>
      </c>
      <c r="AE80">
        <f>POWER(SUMPRODUCT(SQRT(ABS((INDEX($L$2:$L$101,AC80+1):$L$101)-($L$2:INDEX($L$2:$L$101,100-AC80)))))/(100-AC80),4)/(2*(0.457+0.494/(100-AC80)+0.045/POWER(100-AC80,2)))</f>
        <v>1.696023033069993</v>
      </c>
      <c r="AF80">
        <f t="shared" si="7"/>
        <v>1.3576210706326923</v>
      </c>
      <c r="AG80">
        <f t="shared" si="8"/>
        <v>1.303976966930007</v>
      </c>
    </row>
    <row r="81" spans="1:33" x14ac:dyDescent="0.3">
      <c r="A81">
        <v>80</v>
      </c>
      <c r="B81">
        <v>3.9215137803694233E-2</v>
      </c>
      <c r="L81">
        <f t="shared" si="9"/>
        <v>0.7413180608408213</v>
      </c>
      <c r="M81">
        <f t="shared" si="5"/>
        <v>1.0309204370159581E-51</v>
      </c>
      <c r="N81">
        <f t="shared" si="6"/>
        <v>3</v>
      </c>
      <c r="O81">
        <v>79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>
        <v>79</v>
      </c>
      <c r="AD81">
        <f>SUMPRODUCT(POWER((INDEX($L$2:$L$101,AC81+1):$L$101)-($L$2:INDEX($L$2:$L$101,100 - AC81)),2))/(2*(100 - AC81))</f>
        <v>2.2380029804884898</v>
      </c>
      <c r="AE81">
        <f>POWER(SUMPRODUCT(SQRT(ABS((INDEX($L$2:$L$101,AC81+1):$L$101)-($L$2:INDEX($L$2:$L$101,100-AC81)))))/(100-AC81),4)/(2*(0.457+0.494/(100-AC81)+0.045/POWER(100-AC81,2)))</f>
        <v>2.1290481444631975</v>
      </c>
      <c r="AF81">
        <f t="shared" si="7"/>
        <v>0.76199701951151022</v>
      </c>
      <c r="AG81">
        <f t="shared" si="8"/>
        <v>0.87095185553680254</v>
      </c>
    </row>
    <row r="82" spans="1:33" x14ac:dyDescent="0.3">
      <c r="A82">
        <v>81</v>
      </c>
      <c r="B82">
        <v>0.499467205372639</v>
      </c>
      <c r="L82">
        <f t="shared" si="9"/>
        <v>1.0087025988527851</v>
      </c>
      <c r="M82">
        <f t="shared" si="5"/>
        <v>2.3002944221166001E-52</v>
      </c>
      <c r="N82">
        <f t="shared" si="6"/>
        <v>3</v>
      </c>
      <c r="O82">
        <v>80</v>
      </c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>
        <v>80</v>
      </c>
      <c r="AD82">
        <f>SUMPRODUCT(POWER((INDEX($L$2:$L$101,AC82+1):$L$101)-($L$2:INDEX($L$2:$L$101,100 - AC82)),2))/(2*(100 - AC82))</f>
        <v>1.7156869550337448</v>
      </c>
      <c r="AE82">
        <f>POWER(SUMPRODUCT(SQRT(ABS((INDEX($L$2:$L$101,AC82+1):$L$101)-($L$2:INDEX($L$2:$L$101,100-AC82)))))/(100-AC82),4)/(2*(0.457+0.494/(100-AC82)+0.045/POWER(100-AC82,2)))</f>
        <v>1.5708038025309348</v>
      </c>
      <c r="AF82">
        <f t="shared" si="7"/>
        <v>1.2843130449662552</v>
      </c>
      <c r="AG82">
        <f t="shared" si="8"/>
        <v>1.4291961974690652</v>
      </c>
    </row>
    <row r="83" spans="1:33" x14ac:dyDescent="0.3">
      <c r="A83">
        <v>82</v>
      </c>
      <c r="B83">
        <v>-1.0705502972996328</v>
      </c>
      <c r="L83">
        <f t="shared" si="9"/>
        <v>-1.5824274701832504</v>
      </c>
      <c r="M83">
        <f t="shared" si="5"/>
        <v>5.1326506279541676E-53</v>
      </c>
      <c r="N83">
        <f t="shared" si="6"/>
        <v>3</v>
      </c>
      <c r="O83">
        <v>81</v>
      </c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>
        <v>81</v>
      </c>
      <c r="AD83">
        <f>SUMPRODUCT(POWER((INDEX($L$2:$L$101,AC83+1):$L$101)-($L$2:INDEX($L$2:$L$101,100 - AC83)),2))/(2*(100 - AC83))</f>
        <v>1.7483909983992185</v>
      </c>
      <c r="AE83">
        <f>POWER(SUMPRODUCT(SQRT(ABS((INDEX($L$2:$L$101,AC83+1):$L$101)-($L$2:INDEX($L$2:$L$101,100-AC83)))))/(100-AC83),4)/(2*(0.457+0.494/(100-AC83)+0.045/POWER(100-AC83,2)))</f>
        <v>2.0654529968964077</v>
      </c>
      <c r="AF83">
        <f t="shared" si="7"/>
        <v>1.2516090016007815</v>
      </c>
      <c r="AG83">
        <f t="shared" si="8"/>
        <v>0.93454700310359229</v>
      </c>
    </row>
    <row r="84" spans="1:33" x14ac:dyDescent="0.3">
      <c r="A84">
        <v>83</v>
      </c>
      <c r="B84">
        <v>-0.16727653928683139</v>
      </c>
      <c r="L84">
        <f t="shared" si="9"/>
        <v>-0.63551424132774126</v>
      </c>
      <c r="M84">
        <f t="shared" si="5"/>
        <v>1.1452491566013524E-53</v>
      </c>
      <c r="N84">
        <f t="shared" si="6"/>
        <v>3</v>
      </c>
      <c r="O84">
        <v>82</v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>
        <v>82</v>
      </c>
      <c r="AD84">
        <f>SUMPRODUCT(POWER((INDEX($L$2:$L$101,AC84+1):$L$101)-($L$2:INDEX($L$2:$L$101,100 - AC84)),2))/(2*(100 - AC84))</f>
        <v>1.7615970228165088</v>
      </c>
      <c r="AE84">
        <f>POWER(SUMPRODUCT(SQRT(ABS((INDEX($L$2:$L$101,AC84+1):$L$101)-($L$2:INDEX($L$2:$L$101,100-AC84)))))/(100-AC84),4)/(2*(0.457+0.494/(100-AC84)+0.045/POWER(100-AC84,2)))</f>
        <v>1.9646435157013098</v>
      </c>
      <c r="AF84">
        <f t="shared" si="7"/>
        <v>1.2384029771834912</v>
      </c>
      <c r="AG84">
        <f t="shared" si="8"/>
        <v>1.0353564842986902</v>
      </c>
    </row>
    <row r="85" spans="1:33" x14ac:dyDescent="0.3">
      <c r="A85">
        <v>84</v>
      </c>
      <c r="B85">
        <v>-0.26860789148486219</v>
      </c>
      <c r="L85">
        <f t="shared" si="9"/>
        <v>-0.59531552256470899</v>
      </c>
      <c r="M85">
        <f t="shared" si="5"/>
        <v>2.5553962772231398E-54</v>
      </c>
      <c r="N85">
        <f t="shared" si="6"/>
        <v>3</v>
      </c>
      <c r="O85">
        <v>83</v>
      </c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>
        <v>83</v>
      </c>
      <c r="AD85">
        <f>SUMPRODUCT(POWER((INDEX($L$2:$L$101,AC85+1):$L$101)-($L$2:INDEX($L$2:$L$101,100 - AC85)),2))/(2*(100 - AC85))</f>
        <v>1.2039329415241391</v>
      </c>
      <c r="AE85">
        <f>POWER(SUMPRODUCT(SQRT(ABS((INDEX($L$2:$L$101,AC85+1):$L$101)-($L$2:INDEX($L$2:$L$101,100-AC85)))))/(100-AC85),4)/(2*(0.457+0.494/(100-AC85)+0.045/POWER(100-AC85,2)))</f>
        <v>1.1284711609714535</v>
      </c>
      <c r="AF85">
        <f t="shared" si="7"/>
        <v>1.7960670584758609</v>
      </c>
      <c r="AG85">
        <f t="shared" si="8"/>
        <v>1.8715288390285465</v>
      </c>
    </row>
    <row r="86" spans="1:33" x14ac:dyDescent="0.3">
      <c r="A86">
        <v>85</v>
      </c>
      <c r="B86">
        <v>-0.81652956396283116</v>
      </c>
      <c r="L86">
        <f t="shared" si="9"/>
        <v>-1.5114478792964403</v>
      </c>
      <c r="M86">
        <f t="shared" si="5"/>
        <v>5.7018598057950051E-55</v>
      </c>
      <c r="N86">
        <f t="shared" si="6"/>
        <v>3</v>
      </c>
      <c r="O86">
        <v>84</v>
      </c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>
        <v>84</v>
      </c>
      <c r="AD86">
        <f>SUMPRODUCT(POWER((INDEX($L$2:$L$101,AC86+1):$L$101)-($L$2:INDEX($L$2:$L$101,100 - AC86)),2))/(2*(100 - AC86))</f>
        <v>2.1089073062394004</v>
      </c>
      <c r="AE86">
        <f>POWER(SUMPRODUCT(SQRT(ABS((INDEX($L$2:$L$101,AC86+1):$L$101)-($L$2:INDEX($L$2:$L$101,100-AC86)))))/(100-AC86),4)/(2*(0.457+0.494/(100-AC86)+0.045/POWER(100-AC86,2)))</f>
        <v>2.4378682065255894</v>
      </c>
      <c r="AF86">
        <f t="shared" si="7"/>
        <v>0.89109269376059963</v>
      </c>
      <c r="AG86">
        <f t="shared" si="8"/>
        <v>0.56213179347441056</v>
      </c>
    </row>
    <row r="87" spans="1:33" x14ac:dyDescent="0.3">
      <c r="A87">
        <v>86</v>
      </c>
      <c r="B87">
        <v>0.22263861865212675</v>
      </c>
      <c r="L87">
        <f t="shared" si="9"/>
        <v>3.864975965527101E-2</v>
      </c>
      <c r="M87">
        <f t="shared" si="5"/>
        <v>1.2722568916109344E-55</v>
      </c>
      <c r="N87">
        <f t="shared" si="6"/>
        <v>3</v>
      </c>
      <c r="O87">
        <v>85</v>
      </c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>
        <v>85</v>
      </c>
      <c r="AD87">
        <f>SUMPRODUCT(POWER((INDEX($L$2:$L$101,AC87+1):$L$101)-($L$2:INDEX($L$2:$L$101,100 - AC87)),2))/(2*(100 - AC87))</f>
        <v>1.3284087114276766</v>
      </c>
      <c r="AE87">
        <f>POWER(SUMPRODUCT(SQRT(ABS((INDEX($L$2:$L$101,AC87+1):$L$101)-($L$2:INDEX($L$2:$L$101,100-AC87)))))/(100-AC87),4)/(2*(0.457+0.494/(100-AC87)+0.045/POWER(100-AC87,2)))</f>
        <v>1.4207561093868839</v>
      </c>
      <c r="AF87">
        <f t="shared" si="7"/>
        <v>1.6715912885723234</v>
      </c>
      <c r="AG87">
        <f t="shared" si="8"/>
        <v>1.5792438906131161</v>
      </c>
    </row>
    <row r="88" spans="1:33" x14ac:dyDescent="0.3">
      <c r="A88">
        <v>87</v>
      </c>
      <c r="B88">
        <v>0.75171328717260621</v>
      </c>
      <c r="L88">
        <f t="shared" si="9"/>
        <v>1.277804227129985</v>
      </c>
      <c r="M88">
        <f t="shared" si="5"/>
        <v>2.8387888397509135E-56</v>
      </c>
      <c r="N88">
        <f t="shared" si="6"/>
        <v>3</v>
      </c>
      <c r="O88">
        <v>86</v>
      </c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>
        <v>86</v>
      </c>
      <c r="AD88">
        <f>SUMPRODUCT(POWER((INDEX($L$2:$L$101,AC88+1):$L$101)-($L$2:INDEX($L$2:$L$101,100 - AC88)),2))/(2*(100 - AC88))</f>
        <v>1.825911721669613</v>
      </c>
      <c r="AE88">
        <f>POWER(SUMPRODUCT(SQRT(ABS((INDEX($L$2:$L$101,AC88+1):$L$101)-($L$2:INDEX($L$2:$L$101,100-AC88)))))/(100-AC88),4)/(2*(0.457+0.494/(100-AC88)+0.045/POWER(100-AC88,2)))</f>
        <v>2.052122570574535</v>
      </c>
      <c r="AF88">
        <f t="shared" si="7"/>
        <v>1.174088278330387</v>
      </c>
      <c r="AG88">
        <f t="shared" si="8"/>
        <v>0.94787742942546505</v>
      </c>
    </row>
    <row r="89" spans="1:33" x14ac:dyDescent="0.3">
      <c r="A89">
        <v>88</v>
      </c>
      <c r="B89">
        <v>-0.34593426789797377</v>
      </c>
      <c r="L89">
        <f t="shared" si="9"/>
        <v>-0.29895304323027072</v>
      </c>
      <c r="M89">
        <f t="shared" si="5"/>
        <v>6.3341940844119662E-57</v>
      </c>
      <c r="N89">
        <f t="shared" si="6"/>
        <v>3</v>
      </c>
      <c r="O89">
        <v>87</v>
      </c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>
        <v>87</v>
      </c>
      <c r="AD89">
        <f>SUMPRODUCT(POWER((INDEX($L$2:$L$101,AC89+1):$L$101)-($L$2:INDEX($L$2:$L$101,100 - AC89)),2))/(2*(100 - AC89))</f>
        <v>2.2772887660872945</v>
      </c>
      <c r="AE89">
        <f>POWER(SUMPRODUCT(SQRT(ABS((INDEX($L$2:$L$101,AC89+1):$L$101)-($L$2:INDEX($L$2:$L$101,100-AC89)))))/(100-AC89),4)/(2*(0.457+0.494/(100-AC89)+0.045/POWER(100-AC89,2)))</f>
        <v>1.8267641073497298</v>
      </c>
      <c r="AF89">
        <f t="shared" si="7"/>
        <v>0.72271123391270553</v>
      </c>
      <c r="AG89">
        <f t="shared" si="8"/>
        <v>1.1732358926502702</v>
      </c>
    </row>
    <row r="90" spans="1:33" x14ac:dyDescent="0.3">
      <c r="A90">
        <v>89</v>
      </c>
      <c r="B90">
        <v>-0.69088287091290113</v>
      </c>
      <c r="L90">
        <f t="shared" si="9"/>
        <v>-1.2331806702380779</v>
      </c>
      <c r="M90">
        <f t="shared" si="5"/>
        <v>1.413349740466079E-57</v>
      </c>
      <c r="N90">
        <f t="shared" si="6"/>
        <v>3</v>
      </c>
      <c r="O90">
        <v>88</v>
      </c>
      <c r="AC90">
        <v>88</v>
      </c>
      <c r="AD90">
        <f>SUMPRODUCT(POWER((INDEX($L$2:$L$101,AC90+1):$L$101)-($L$2:INDEX($L$2:$L$101,100 - AC90)),2))/(2*(100 - AC90))</f>
        <v>1.5506355178530422</v>
      </c>
      <c r="AE90">
        <f>POWER(SUMPRODUCT(SQRT(ABS((INDEX($L$2:$L$101,AC90+1):$L$101)-($L$2:INDEX($L$2:$L$101,100-AC90)))))/(100-AC90),4)/(2*(0.457+0.494/(100-AC90)+0.045/POWER(100-AC90,2)))</f>
        <v>1.5555724113005935</v>
      </c>
      <c r="AF90">
        <f t="shared" si="7"/>
        <v>1.4493644821469578</v>
      </c>
      <c r="AG90">
        <f t="shared" si="8"/>
        <v>1.4444275886994065</v>
      </c>
    </row>
    <row r="91" spans="1:33" x14ac:dyDescent="0.3">
      <c r="A91">
        <v>90</v>
      </c>
      <c r="B91">
        <v>1.059222540789051</v>
      </c>
      <c r="L91">
        <f t="shared" si="9"/>
        <v>1.513214045142367</v>
      </c>
      <c r="M91">
        <f t="shared" si="5"/>
        <v>3.1536095393593792E-58</v>
      </c>
      <c r="N91">
        <f t="shared" si="6"/>
        <v>3</v>
      </c>
      <c r="O91">
        <v>89</v>
      </c>
      <c r="AC91">
        <v>89</v>
      </c>
      <c r="AD91">
        <f>SUMPRODUCT(POWER((INDEX($L$2:$L$101,AC91+1):$L$101)-($L$2:INDEX($L$2:$L$101,100 - AC91)),2))/(2*(100 - AC91))</f>
        <v>1.8504864456359209</v>
      </c>
      <c r="AE91">
        <f>POWER(SUMPRODUCT(SQRT(ABS((INDEX($L$2:$L$101,AC91+1):$L$101)-($L$2:INDEX($L$2:$L$101,100-AC91)))))/(100-AC91),4)/(2*(0.457+0.494/(100-AC91)+0.045/POWER(100-AC91,2)))</f>
        <v>1.0994987070328865</v>
      </c>
      <c r="AF91">
        <f t="shared" si="7"/>
        <v>1.1495135543640791</v>
      </c>
      <c r="AG91">
        <f t="shared" si="8"/>
        <v>1.9005012929671135</v>
      </c>
    </row>
    <row r="92" spans="1:33" x14ac:dyDescent="0.3">
      <c r="A92">
        <v>91</v>
      </c>
      <c r="B92">
        <v>-1.0536086847423576</v>
      </c>
      <c r="L92">
        <f t="shared" si="9"/>
        <v>-1.4412518115125472</v>
      </c>
      <c r="M92">
        <f t="shared" si="5"/>
        <v>7.0366540156287425E-59</v>
      </c>
      <c r="N92">
        <f t="shared" si="6"/>
        <v>3</v>
      </c>
      <c r="O92">
        <v>90</v>
      </c>
      <c r="AC92">
        <v>90</v>
      </c>
      <c r="AD92">
        <f>SUMPRODUCT(POWER((INDEX($L$2:$L$101,AC92+1):$L$101)-($L$2:INDEX($L$2:$L$101,100 - AC92)),2))/(2*(100 - AC92))</f>
        <v>2.9995482468083958</v>
      </c>
      <c r="AE92">
        <f>POWER(SUMPRODUCT(SQRT(ABS((INDEX($L$2:$L$101,AC92+1):$L$101)-($L$2:INDEX($L$2:$L$101,100-AC92)))))/(100-AC92),4)/(2*(0.457+0.494/(100-AC92)+0.045/POWER(100-AC92,2)))</f>
        <v>2.8420230306789254</v>
      </c>
      <c r="AF92">
        <f t="shared" si="7"/>
        <v>4.5175319160417615E-4</v>
      </c>
      <c r="AG92">
        <f t="shared" si="8"/>
        <v>0.15797696932107463</v>
      </c>
    </row>
    <row r="93" spans="1:33" x14ac:dyDescent="0.3">
      <c r="A93">
        <v>92</v>
      </c>
      <c r="B93">
        <v>0.78605125963804312</v>
      </c>
      <c r="L93">
        <f t="shared" si="9"/>
        <v>1.0055692181956</v>
      </c>
      <c r="M93">
        <f t="shared" si="5"/>
        <v>1.5700897374163332E-59</v>
      </c>
      <c r="N93">
        <f t="shared" si="6"/>
        <v>3</v>
      </c>
      <c r="O93">
        <v>91</v>
      </c>
      <c r="AC93">
        <v>91</v>
      </c>
      <c r="AD93">
        <f>SUMPRODUCT(POWER((INDEX($L$2:$L$101,AC93+1):$L$101)-($L$2:INDEX($L$2:$L$101,100 - AC93)),2))/(2*(100 - AC93))</f>
        <v>1.8109147734019437</v>
      </c>
      <c r="AE93">
        <f>POWER(SUMPRODUCT(SQRT(ABS((INDEX($L$2:$L$101,AC93+1):$L$101)-($L$2:INDEX($L$2:$L$101,100-AC93)))))/(100-AC93),4)/(2*(0.457+0.494/(100-AC93)+0.045/POWER(100-AC93,2)))</f>
        <v>2.0839721256548862</v>
      </c>
      <c r="AF93">
        <f t="shared" si="7"/>
        <v>1.1890852265980563</v>
      </c>
      <c r="AG93">
        <f t="shared" si="8"/>
        <v>0.91602787434511379</v>
      </c>
    </row>
    <row r="94" spans="1:33" x14ac:dyDescent="0.3">
      <c r="A94">
        <v>93</v>
      </c>
      <c r="B94">
        <v>-0.80865447671385482</v>
      </c>
      <c r="L94">
        <f t="shared" si="9"/>
        <v>-1.1409460434515357</v>
      </c>
      <c r="M94">
        <f t="shared" si="5"/>
        <v>3.5033437455711254E-60</v>
      </c>
      <c r="N94">
        <f t="shared" si="6"/>
        <v>3</v>
      </c>
      <c r="O94">
        <v>92</v>
      </c>
      <c r="AC94">
        <v>92</v>
      </c>
      <c r="AD94">
        <f>SUMPRODUCT(POWER((INDEX($L$2:$L$101,AC94+1):$L$101)-($L$2:INDEX($L$2:$L$101,100 - AC94)),2))/(2*(100 - AC94))</f>
        <v>2.3835548974087706</v>
      </c>
      <c r="AE94">
        <f>POWER(SUMPRODUCT(SQRT(ABS((INDEX($L$2:$L$101,AC94+1):$L$101)-($L$2:INDEX($L$2:$L$101,100-AC94)))))/(100-AC94),4)/(2*(0.457+0.494/(100-AC94)+0.045/POWER(100-AC94,2)))</f>
        <v>2.5719356244362563</v>
      </c>
      <c r="AF94">
        <f t="shared" si="7"/>
        <v>0.61644510259122942</v>
      </c>
      <c r="AG94">
        <f t="shared" si="8"/>
        <v>0.42806437556374366</v>
      </c>
    </row>
    <row r="95" spans="1:33" x14ac:dyDescent="0.3">
      <c r="A95">
        <v>94</v>
      </c>
      <c r="B95">
        <v>0.85437932284548879</v>
      </c>
      <c r="L95">
        <f t="shared" si="9"/>
        <v>1.1879404658481327</v>
      </c>
      <c r="M95">
        <f t="shared" si="5"/>
        <v>7.8170165100428526E-61</v>
      </c>
      <c r="N95">
        <f t="shared" si="6"/>
        <v>3</v>
      </c>
      <c r="O95">
        <v>93</v>
      </c>
      <c r="AC95">
        <v>93</v>
      </c>
      <c r="AD95">
        <f>SUMPRODUCT(POWER((INDEX($L$2:$L$101,AC95+1):$L$101)-($L$2:INDEX($L$2:$L$101,100 - AC95)),2))/(2*(100 - AC95))</f>
        <v>2.992221576518113</v>
      </c>
      <c r="AE95">
        <f>POWER(SUMPRODUCT(SQRT(ABS((INDEX($L$2:$L$101,AC95+1):$L$101)-($L$2:INDEX($L$2:$L$101,100-AC95)))))/(100-AC95),4)/(2*(0.457+0.494/(100-AC95)+0.045/POWER(100-AC95,2)))</f>
        <v>3.0700125083322756</v>
      </c>
      <c r="AF95">
        <f t="shared" si="7"/>
        <v>7.7784234818869535E-3</v>
      </c>
      <c r="AG95">
        <f t="shared" si="8"/>
        <v>-7.0012508332275569E-2</v>
      </c>
    </row>
    <row r="96" spans="1:33" x14ac:dyDescent="0.3">
      <c r="A96">
        <v>95</v>
      </c>
      <c r="B96">
        <v>-0.68632516558864154</v>
      </c>
      <c r="L96">
        <f t="shared" si="9"/>
        <v>-0.8937147290314349</v>
      </c>
      <c r="M96">
        <f t="shared" si="5"/>
        <v>1.7442121457687816E-61</v>
      </c>
      <c r="N96">
        <f t="shared" si="6"/>
        <v>3</v>
      </c>
      <c r="O96">
        <v>94</v>
      </c>
      <c r="AC96">
        <v>94</v>
      </c>
      <c r="AD96">
        <f>SUMPRODUCT(POWER((INDEX($L$2:$L$101,AC96+1):$L$101)-($L$2:INDEX($L$2:$L$101,100 - AC96)),2))/(2*(100 - AC96))</f>
        <v>2.1014391411423792</v>
      </c>
      <c r="AE96">
        <f>POWER(SUMPRODUCT(SQRT(ABS((INDEX($L$2:$L$101,AC96+1):$L$101)-($L$2:INDEX($L$2:$L$101,100-AC96)))))/(100-AC96),4)/(2*(0.457+0.494/(100-AC96)+0.045/POWER(100-AC96,2)))</f>
        <v>2.4428478046789044</v>
      </c>
      <c r="AF96">
        <f t="shared" si="7"/>
        <v>0.89856085885762083</v>
      </c>
      <c r="AG96">
        <f t="shared" si="8"/>
        <v>0.55715219532109561</v>
      </c>
    </row>
    <row r="97" spans="1:33" x14ac:dyDescent="0.3">
      <c r="A97">
        <v>96</v>
      </c>
      <c r="B97">
        <v>-0.71962631409405731</v>
      </c>
      <c r="L97">
        <f t="shared" si="9"/>
        <v>-1.4144198952312148</v>
      </c>
      <c r="M97">
        <f t="shared" si="5"/>
        <v>3.8918633541822464E-62</v>
      </c>
      <c r="N97">
        <f t="shared" si="6"/>
        <v>3</v>
      </c>
      <c r="O97">
        <v>95</v>
      </c>
      <c r="AC97">
        <v>95</v>
      </c>
      <c r="AD97">
        <f>SUMPRODUCT(POWER((INDEX($L$2:$L$101,AC97+1):$L$101)-($L$2:INDEX($L$2:$L$101,100 - AC97)),2))/(2*(100 - AC97))</f>
        <v>2.0059815210692311</v>
      </c>
      <c r="AE97">
        <f>POWER(SUMPRODUCT(SQRT(ABS((INDEX($L$2:$L$101,AC97+1):$L$101)-($L$2:INDEX($L$2:$L$101,100-AC97)))))/(100-AC97),4)/(2*(0.457+0.494/(100-AC97)+0.045/POWER(100-AC97,2)))</f>
        <v>2.3087341889714361</v>
      </c>
      <c r="AF97">
        <f t="shared" si="7"/>
        <v>0.99401847893076889</v>
      </c>
      <c r="AG97">
        <f t="shared" si="8"/>
        <v>0.69126581102856388</v>
      </c>
    </row>
    <row r="98" spans="1:33" x14ac:dyDescent="0.3">
      <c r="A98">
        <v>97</v>
      </c>
      <c r="B98">
        <v>0.96463736554142088</v>
      </c>
      <c r="L98">
        <f t="shared" si="9"/>
        <v>1.3130780599611966</v>
      </c>
      <c r="M98">
        <f t="shared" si="5"/>
        <v>8.6839209349449009E-63</v>
      </c>
      <c r="N98">
        <f t="shared" si="6"/>
        <v>3</v>
      </c>
      <c r="O98">
        <v>96</v>
      </c>
      <c r="AC98">
        <v>96</v>
      </c>
      <c r="AD98">
        <f>SUMPRODUCT(POWER((INDEX($L$2:$L$101,AC98+1):$L$101)-($L$2:INDEX($L$2:$L$101,100 - AC98)),2))/(2*(100 - AC98))</f>
        <v>1.195040929404974</v>
      </c>
      <c r="AE98">
        <f>POWER(SUMPRODUCT(SQRT(ABS((INDEX($L$2:$L$101,AC98+1):$L$101)-($L$2:INDEX($L$2:$L$101,100-AC98)))))/(100-AC98),4)/(2*(0.457+0.494/(100-AC98)+0.045/POWER(100-AC98,2)))</f>
        <v>0.86294584681851061</v>
      </c>
      <c r="AF98">
        <f t="shared" si="7"/>
        <v>1.804959070595026</v>
      </c>
      <c r="AG98">
        <f t="shared" si="8"/>
        <v>2.1370541531814893</v>
      </c>
    </row>
    <row r="99" spans="1:33" x14ac:dyDescent="0.3">
      <c r="A99">
        <v>98</v>
      </c>
      <c r="B99">
        <v>-0.55806594900786877</v>
      </c>
      <c r="L99">
        <f t="shared" si="9"/>
        <v>-0.64924201444835017</v>
      </c>
      <c r="M99">
        <f t="shared" si="5"/>
        <v>1.9376446689305582E-63</v>
      </c>
      <c r="N99">
        <f t="shared" si="6"/>
        <v>3</v>
      </c>
      <c r="O99">
        <v>97</v>
      </c>
      <c r="AC99">
        <v>97</v>
      </c>
      <c r="AD99">
        <f>SUMPRODUCT(POWER((INDEX($L$2:$L$101,AC99+1):$L$101)-($L$2:INDEX($L$2:$L$101,100 - AC99)),2))/(2*(100 - AC99))</f>
        <v>0.51987287270767923</v>
      </c>
      <c r="AE99">
        <f>POWER(SUMPRODUCT(SQRT(ABS((INDEX($L$2:$L$101,AC99+1):$L$101)-($L$2:INDEX($L$2:$L$101,100-AC99)))))/(100-AC99),4)/(2*(0.457+0.494/(100-AC99)+0.045/POWER(100-AC99,2)))</f>
        <v>0.13367316945833582</v>
      </c>
      <c r="AF99">
        <f t="shared" si="7"/>
        <v>2.4801271272923207</v>
      </c>
      <c r="AG99">
        <f t="shared" si="8"/>
        <v>2.8663268305416643</v>
      </c>
    </row>
    <row r="100" spans="1:33" x14ac:dyDescent="0.3">
      <c r="A100">
        <v>99</v>
      </c>
      <c r="B100">
        <v>1.055877874023281</v>
      </c>
      <c r="L100">
        <f t="shared" si="9"/>
        <v>1.6378612907929813</v>
      </c>
      <c r="M100">
        <f t="shared" si="5"/>
        <v>4.3234696528922676E-64</v>
      </c>
      <c r="N100">
        <f t="shared" si="6"/>
        <v>3</v>
      </c>
      <c r="O100">
        <v>98</v>
      </c>
      <c r="AC100">
        <v>98</v>
      </c>
      <c r="AD100">
        <f>SUMPRODUCT(POWER((INDEX($L$2:$L$101,AC100+1):$L$101)-($L$2:INDEX($L$2:$L$101,100 - AC100)),2))/(2*(100 - AC100))</f>
        <v>0.15002772641984524</v>
      </c>
      <c r="AE100">
        <f>POWER(SUMPRODUCT(SQRT(ABS((INDEX($L$2:$L$101,AC100+1):$L$101)-($L$2:INDEX($L$2:$L$101,100-AC100)))))/(100-AC100),4)/(2*(0.457+0.494/(100-AC100)+0.045/POWER(100-AC100,2)))</f>
        <v>0.20934568251175484</v>
      </c>
      <c r="AF100">
        <f t="shared" si="7"/>
        <v>2.8499722735801547</v>
      </c>
      <c r="AG100">
        <f t="shared" si="8"/>
        <v>2.790654317488245</v>
      </c>
    </row>
    <row r="101" spans="1:33" x14ac:dyDescent="0.3">
      <c r="A101">
        <v>100</v>
      </c>
      <c r="B101">
        <v>1.0024814400821924</v>
      </c>
      <c r="L101">
        <f t="shared" si="9"/>
        <v>2.0580293603043076</v>
      </c>
      <c r="M101">
        <f t="shared" si="5"/>
        <v>9.6469647604672794E-65</v>
      </c>
      <c r="N101">
        <f t="shared" si="6"/>
        <v>3</v>
      </c>
      <c r="O101">
        <v>99</v>
      </c>
      <c r="AC101">
        <v>99</v>
      </c>
      <c r="AD101">
        <f>SUMPRODUCT(POWER((INDEX($L$2:$L$101,AC101+1):$L$101)-($L$2:INDEX($L$2:$L$101,100 - AC101)),2))/(2*(100 - AC101))</f>
        <v>0.44917367108014833</v>
      </c>
      <c r="AE101">
        <f>POWER(SUMPRODUCT(SQRT(ABS((INDEX($L$2:$L$101,AC101+1):$L$101)-($L$2:INDEX($L$2:$L$101,100-AC101)))))/(100-AC101),4)/(2*(0.457+0.494/(100-AC101)+0.045/POWER(100-AC101,2)))</f>
        <v>0.45097758140577138</v>
      </c>
      <c r="AF101">
        <f t="shared" si="7"/>
        <v>2.5508263289198516</v>
      </c>
      <c r="AG101">
        <f t="shared" si="8"/>
        <v>2.5490224185942285</v>
      </c>
    </row>
  </sheetData>
  <mergeCells count="2">
    <mergeCell ref="Q69:AB89"/>
    <mergeCell ref="C1:G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</vt:lpstr>
      <vt:lpstr>Sheet4</vt:lpstr>
      <vt:lpstr>Sheet3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Кручелетти Джузеппе</dc:creator>
  <cp:lastModifiedBy>feel it break</cp:lastModifiedBy>
  <dcterms:created xsi:type="dcterms:W3CDTF">2023-05-18T20:19:37Z</dcterms:created>
  <dcterms:modified xsi:type="dcterms:W3CDTF">2023-05-19T21:11:44Z</dcterms:modified>
</cp:coreProperties>
</file>