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elvalenzuela/Desktop/SistemaSunmex/sistemasunmex/src/scripts/"/>
    </mc:Choice>
  </mc:AlternateContent>
  <xr:revisionPtr revIDLastSave="0" documentId="13_ncr:1_{E4B912A2-90F4-0842-B3E7-5AAEC250441E}" xr6:coauthVersionLast="47" xr6:coauthVersionMax="47" xr10:uidLastSave="{00000000-0000-0000-0000-000000000000}"/>
  <bookViews>
    <workbookView xWindow="0" yWindow="740" windowWidth="36000" windowHeight="19440" xr2:uid="{BF9D60DE-BDA3-40A8-A3A0-0E3E00F81482}"/>
  </bookViews>
  <sheets>
    <sheet name="Phoenix" sheetId="1" r:id="rId1"/>
    <sheet name="Existencias Xofya" sheetId="21" state="hidden" r:id="rId2"/>
    <sheet name="CONCENTRADOS" sheetId="6" r:id="rId3"/>
    <sheet name="ABRIL 2025" sheetId="35" r:id="rId4"/>
    <sheet name="DIANDI" sheetId="13" r:id="rId5"/>
    <sheet name="Mayo" sheetId="8" r:id="rId6"/>
    <sheet name="Junio" sheetId="9" r:id="rId7"/>
    <sheet name="Julio" sheetId="11" r:id="rId8"/>
    <sheet name="Agosto" sheetId="15" r:id="rId9"/>
    <sheet name="Septiembre" sheetId="17" r:id="rId10"/>
    <sheet name="Octubre" sheetId="20" r:id="rId11"/>
    <sheet name="Noviembre" sheetId="22" r:id="rId12"/>
    <sheet name="Diciembre" sheetId="23" r:id="rId13"/>
    <sheet name="Enero" sheetId="24" r:id="rId14"/>
    <sheet name="Febrero" sheetId="25" r:id="rId15"/>
    <sheet name="Marzo" sheetId="27" r:id="rId16"/>
    <sheet name="Abril" sheetId="28" r:id="rId17"/>
    <sheet name="Mayo2024" sheetId="30" r:id="rId18"/>
    <sheet name="Junio2024" sheetId="31" r:id="rId19"/>
    <sheet name="Julio2024" sheetId="32" r:id="rId20"/>
    <sheet name="OCTUBRE 2024" sheetId="33" r:id="rId21"/>
  </sheets>
  <definedNames>
    <definedName name="_xlnm._FilterDatabase" localSheetId="4" hidden="1">DIANDI!$A$130:$I$130</definedName>
    <definedName name="_xlnm._FilterDatabase" localSheetId="0" hidden="1">Phoenix!$A$1:$B$731</definedName>
    <definedName name="_xlnm.Print_Area" localSheetId="2">CONCENTRADOS!$A$6:$E$20</definedName>
    <definedName name="_xlnm.Print_Area" localSheetId="4">DIANDI!$B$130:$G$142</definedName>
    <definedName name="_xlnm.Print_Area" localSheetId="0">Phoenix!#REF!</definedName>
  </definedNames>
  <calcPr calcId="191029"/>
  <pivotCaches>
    <pivotCache cacheId="2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9" i="13" l="1"/>
  <c r="I142" i="13"/>
  <c r="I137" i="13"/>
  <c r="I138" i="13"/>
  <c r="I131" i="13"/>
  <c r="I141" i="13"/>
  <c r="I140" i="13"/>
  <c r="I135" i="13"/>
  <c r="I136" i="13"/>
  <c r="I133" i="13"/>
  <c r="I132" i="13"/>
  <c r="I139" i="13"/>
  <c r="I134" i="13"/>
  <c r="I10" i="6" l="1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N19" i="6"/>
  <c r="A15" i="6" l="1"/>
  <c r="A16" i="6"/>
  <c r="A17" i="6"/>
  <c r="A18" i="6"/>
  <c r="A19" i="6"/>
  <c r="A14" i="6"/>
  <c r="T53" i="13" l="1"/>
  <c r="S53" i="13"/>
  <c r="C19" i="6" l="1"/>
  <c r="C18" i="6"/>
  <c r="C17" i="6"/>
  <c r="C16" i="6"/>
  <c r="C15" i="6"/>
  <c r="C14" i="6"/>
  <c r="B15" i="6"/>
  <c r="D15" i="6" s="1"/>
  <c r="B16" i="6"/>
  <c r="B17" i="6"/>
  <c r="B18" i="6"/>
  <c r="B19" i="6"/>
  <c r="B14" i="6"/>
  <c r="D18" i="6" l="1"/>
  <c r="D16" i="6"/>
  <c r="B20" i="6"/>
  <c r="D17" i="6"/>
  <c r="D19" i="6"/>
  <c r="C20" i="6"/>
  <c r="D14" i="6"/>
  <c r="D20" i="6" l="1"/>
  <c r="N7" i="6" l="1"/>
  <c r="K76" i="13"/>
  <c r="L76" i="13" s="1"/>
  <c r="O87" i="13"/>
  <c r="N87" i="13"/>
  <c r="H73" i="13"/>
  <c r="J73" i="13"/>
  <c r="K73" i="13"/>
  <c r="L73" i="13" s="1"/>
  <c r="H71" i="13"/>
  <c r="J71" i="13"/>
  <c r="K71" i="13"/>
  <c r="L71" i="13" s="1"/>
  <c r="G76" i="13"/>
  <c r="H76" i="13" s="1"/>
  <c r="L81" i="13"/>
  <c r="L80" i="13"/>
  <c r="L79" i="13"/>
  <c r="L78" i="13"/>
  <c r="L77" i="13"/>
  <c r="J81" i="13"/>
  <c r="J80" i="13"/>
  <c r="J79" i="13"/>
  <c r="J78" i="13"/>
  <c r="J77" i="13"/>
  <c r="H81" i="13"/>
  <c r="H80" i="13"/>
  <c r="H79" i="13"/>
  <c r="H78" i="13"/>
  <c r="H77" i="13"/>
  <c r="K69" i="13"/>
  <c r="L69" i="13" s="1"/>
  <c r="K70" i="13"/>
  <c r="L70" i="13" s="1"/>
  <c r="K72" i="13"/>
  <c r="L72" i="13" s="1"/>
  <c r="K74" i="13"/>
  <c r="L74" i="13" s="1"/>
  <c r="K75" i="13"/>
  <c r="L75" i="13" s="1"/>
  <c r="K68" i="13"/>
  <c r="L68" i="13" s="1"/>
  <c r="J69" i="13"/>
  <c r="J70" i="13"/>
  <c r="J72" i="13"/>
  <c r="J74" i="13"/>
  <c r="J75" i="13"/>
  <c r="J68" i="13"/>
  <c r="H69" i="13"/>
  <c r="H70" i="13"/>
  <c r="H72" i="13"/>
  <c r="H74" i="13"/>
  <c r="H75" i="13"/>
  <c r="H68" i="13"/>
  <c r="C11" i="33"/>
  <c r="T81" i="13"/>
  <c r="S81" i="13"/>
  <c r="R81" i="13"/>
  <c r="Q81" i="13"/>
  <c r="P81" i="13"/>
  <c r="T80" i="13"/>
  <c r="S80" i="13"/>
  <c r="R80" i="13"/>
  <c r="Q80" i="13"/>
  <c r="P80" i="13"/>
  <c r="T79" i="13"/>
  <c r="S79" i="13"/>
  <c r="R79" i="13"/>
  <c r="Q79" i="13"/>
  <c r="P79" i="13"/>
  <c r="T78" i="13"/>
  <c r="S78" i="13"/>
  <c r="R78" i="13"/>
  <c r="Q78" i="13"/>
  <c r="P78" i="13"/>
  <c r="T77" i="13"/>
  <c r="S77" i="13"/>
  <c r="R77" i="13"/>
  <c r="Q77" i="13"/>
  <c r="P77" i="13"/>
  <c r="T76" i="13"/>
  <c r="S76" i="13"/>
  <c r="R76" i="13"/>
  <c r="Q76" i="13"/>
  <c r="P76" i="13"/>
  <c r="T75" i="13"/>
  <c r="S75" i="13"/>
  <c r="R75" i="13"/>
  <c r="Q75" i="13"/>
  <c r="P75" i="13"/>
  <c r="T74" i="13"/>
  <c r="S74" i="13"/>
  <c r="R74" i="13"/>
  <c r="Q74" i="13"/>
  <c r="P74" i="13"/>
  <c r="T73" i="13"/>
  <c r="S73" i="13"/>
  <c r="R73" i="13"/>
  <c r="Q73" i="13"/>
  <c r="P73" i="13"/>
  <c r="T72" i="13"/>
  <c r="S72" i="13"/>
  <c r="R72" i="13"/>
  <c r="Q72" i="13"/>
  <c r="P72" i="13"/>
  <c r="T71" i="13"/>
  <c r="S71" i="13"/>
  <c r="R71" i="13"/>
  <c r="Q71" i="13"/>
  <c r="P71" i="13"/>
  <c r="T70" i="13"/>
  <c r="S70" i="13"/>
  <c r="R70" i="13"/>
  <c r="Q70" i="13"/>
  <c r="P70" i="13"/>
  <c r="T69" i="13"/>
  <c r="S69" i="13"/>
  <c r="R69" i="13"/>
  <c r="Q69" i="13"/>
  <c r="P69" i="13"/>
  <c r="T68" i="13"/>
  <c r="S68" i="13"/>
  <c r="R68" i="13"/>
  <c r="Q68" i="13"/>
  <c r="P68" i="13"/>
  <c r="T67" i="13"/>
  <c r="S67" i="13"/>
  <c r="R67" i="13"/>
  <c r="Q67" i="13"/>
  <c r="P67" i="13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8" i="6"/>
  <c r="N17" i="6"/>
  <c r="N16" i="6"/>
  <c r="N15" i="6"/>
  <c r="N14" i="6"/>
  <c r="N13" i="6"/>
  <c r="N12" i="6"/>
  <c r="N11" i="6"/>
  <c r="N10" i="6"/>
  <c r="N9" i="6"/>
  <c r="N8" i="6"/>
  <c r="I151" i="6"/>
  <c r="I152" i="6"/>
  <c r="I153" i="6"/>
  <c r="I154" i="6"/>
  <c r="I155" i="6"/>
  <c r="C11" i="25"/>
  <c r="H6" i="6"/>
  <c r="I137" i="6"/>
  <c r="I138" i="6"/>
  <c r="I139" i="6"/>
  <c r="I140" i="6"/>
  <c r="I141" i="6"/>
  <c r="I142" i="6"/>
  <c r="I143" i="6"/>
  <c r="I144" i="6"/>
  <c r="I9" i="6"/>
  <c r="J6" i="21"/>
  <c r="J7" i="21"/>
  <c r="J8" i="21"/>
  <c r="J9" i="21"/>
  <c r="J10" i="21"/>
  <c r="J11" i="21"/>
  <c r="J12" i="21"/>
  <c r="J13" i="21"/>
  <c r="J14" i="21"/>
  <c r="J17" i="21"/>
  <c r="J18" i="21"/>
  <c r="J19" i="21"/>
  <c r="J20" i="21"/>
  <c r="J21" i="21"/>
  <c r="J23" i="21"/>
  <c r="J24" i="21"/>
  <c r="J25" i="21"/>
  <c r="J26" i="21"/>
  <c r="J27" i="21"/>
  <c r="J28" i="21"/>
  <c r="J29" i="21"/>
  <c r="J30" i="21"/>
  <c r="J32" i="21"/>
  <c r="J33" i="21"/>
  <c r="J34" i="21"/>
  <c r="J35" i="21"/>
  <c r="J36" i="21"/>
  <c r="J39" i="21"/>
  <c r="J41" i="21"/>
  <c r="J42" i="21"/>
  <c r="J43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3" i="21"/>
  <c r="J64" i="21"/>
  <c r="J65" i="21"/>
  <c r="J66" i="21"/>
  <c r="J67" i="21"/>
  <c r="J68" i="21"/>
  <c r="J69" i="21"/>
  <c r="J70" i="21"/>
  <c r="J5" i="21"/>
  <c r="J4" i="21"/>
  <c r="I145" i="6"/>
  <c r="I146" i="6"/>
  <c r="I147" i="6"/>
  <c r="I148" i="6"/>
  <c r="I149" i="6"/>
  <c r="I150" i="6"/>
  <c r="I8" i="6"/>
  <c r="D7" i="6"/>
  <c r="D8" i="6"/>
  <c r="D9" i="6"/>
  <c r="D10" i="6"/>
  <c r="D11" i="6"/>
  <c r="D12" i="6"/>
  <c r="D6" i="6"/>
  <c r="N8" i="13"/>
  <c r="M8" i="13"/>
  <c r="Z4" i="13"/>
  <c r="Z5" i="13"/>
  <c r="Z6" i="13"/>
  <c r="Z7" i="13"/>
  <c r="Z3" i="13"/>
  <c r="M13" i="13"/>
  <c r="O13" i="13" s="1"/>
  <c r="Q13" i="13" s="1"/>
  <c r="N13" i="13"/>
  <c r="P13" i="13" s="1"/>
  <c r="R13" i="13" s="1"/>
  <c r="M12" i="13"/>
  <c r="O12" i="13" s="1"/>
  <c r="Q12" i="13" s="1"/>
  <c r="N12" i="13"/>
  <c r="P12" i="13" s="1"/>
  <c r="R12" i="13" s="1"/>
  <c r="M10" i="13"/>
  <c r="O10" i="13" s="1"/>
  <c r="N10" i="13"/>
  <c r="P10" i="13" s="1"/>
  <c r="M14" i="13"/>
  <c r="O14" i="13" s="1"/>
  <c r="Q14" i="13" s="1"/>
  <c r="N14" i="13"/>
  <c r="P14" i="13" s="1"/>
  <c r="R14" i="13" s="1"/>
  <c r="M11" i="13"/>
  <c r="O11" i="13" s="1"/>
  <c r="Q11" i="13" s="1"/>
  <c r="N11" i="13"/>
  <c r="P11" i="13" s="1"/>
  <c r="R11" i="13" s="1"/>
  <c r="C11" i="8"/>
  <c r="G6" i="6"/>
  <c r="J76" i="13" l="1"/>
  <c r="O15" i="13"/>
  <c r="Q10" i="13"/>
  <c r="Q15" i="13" s="1"/>
  <c r="O8" i="13"/>
  <c r="Q8" i="13" s="1"/>
  <c r="P15" i="13"/>
  <c r="R10" i="13"/>
  <c r="R15" i="13" s="1"/>
  <c r="I6" i="6"/>
  <c r="P16" i="13" l="1"/>
  <c r="P17" i="13" s="1"/>
  <c r="P18" i="13" s="1"/>
  <c r="R16" i="13"/>
  <c r="R17" i="13" s="1"/>
  <c r="Q18" i="13" s="1"/>
  <c r="O18" i="13"/>
  <c r="R18" i="13" l="1"/>
  <c r="E133" i="13" l="1"/>
  <c r="F133" i="13" s="1"/>
  <c r="E137" i="13"/>
  <c r="F137" i="13" s="1"/>
  <c r="E138" i="13"/>
  <c r="F138" i="13" s="1"/>
  <c r="E131" i="13"/>
  <c r="F131" i="13" s="1"/>
  <c r="E142" i="13"/>
  <c r="F142" i="13" s="1"/>
  <c r="E132" i="13"/>
  <c r="F132" i="13" s="1"/>
  <c r="E134" i="13"/>
  <c r="F134" i="13" s="1"/>
  <c r="E141" i="13"/>
  <c r="F141" i="13" s="1"/>
  <c r="E140" i="13"/>
  <c r="F140" i="13" s="1"/>
  <c r="E135" i="13"/>
  <c r="F135" i="13" s="1"/>
  <c r="E136" i="13"/>
  <c r="F136" i="13" s="1"/>
  <c r="P44" i="13"/>
  <c r="Q44" i="13"/>
  <c r="N44" i="13"/>
  <c r="M44" i="13"/>
  <c r="O44" i="13"/>
</calcChain>
</file>

<file path=xl/sharedStrings.xml><?xml version="1.0" encoding="utf-8"?>
<sst xmlns="http://schemas.openxmlformats.org/spreadsheetml/2006/main" count="769" uniqueCount="404">
  <si>
    <t>Marca</t>
  </si>
  <si>
    <t>SABRITAS</t>
  </si>
  <si>
    <t xml:space="preserve"> Valor inventario</t>
  </si>
  <si>
    <t>Botanas</t>
  </si>
  <si>
    <t>BEBIDAS</t>
  </si>
  <si>
    <t>DIANDI</t>
  </si>
  <si>
    <t>PANES</t>
  </si>
  <si>
    <t>JUMEX</t>
  </si>
  <si>
    <t>ABARROTES</t>
  </si>
  <si>
    <t>PARROT</t>
  </si>
  <si>
    <t>Dulces</t>
  </si>
  <si>
    <t>SNACKS</t>
  </si>
  <si>
    <t>JUGUETES</t>
  </si>
  <si>
    <t>COCA COLA</t>
  </si>
  <si>
    <t>GALLETAS</t>
  </si>
  <si>
    <t>GUMMY BEAR DIST</t>
  </si>
  <si>
    <t>CLAMATO</t>
  </si>
  <si>
    <t>BE-LIGHT</t>
  </si>
  <si>
    <t>TAPATIO</t>
  </si>
  <si>
    <t>DE LA ROSA</t>
  </si>
  <si>
    <t>LUCAS</t>
  </si>
  <si>
    <t>LORENA</t>
  </si>
  <si>
    <t>SNAK CLUB</t>
  </si>
  <si>
    <t>GOOD TIME</t>
  </si>
  <si>
    <t>NESTLE</t>
  </si>
  <si>
    <t>KIDSMANIA</t>
  </si>
  <si>
    <t>ADAMS</t>
  </si>
  <si>
    <t>BONDY FIESTA</t>
  </si>
  <si>
    <t>ROMA</t>
  </si>
  <si>
    <t>PINALEN</t>
  </si>
  <si>
    <t>1-2-3</t>
  </si>
  <si>
    <t>BIMBO</t>
  </si>
  <si>
    <t>VEL-MEX</t>
  </si>
  <si>
    <t>SUAVITEL</t>
  </si>
  <si>
    <t>LA LECHERA</t>
  </si>
  <si>
    <t>SONRICS</t>
  </si>
  <si>
    <t>LIRIO</t>
  </si>
  <si>
    <t>JUBILLE</t>
  </si>
  <si>
    <t>TAJIN</t>
  </si>
  <si>
    <t>NESCAFE</t>
  </si>
  <si>
    <t>MELODY</t>
  </si>
  <si>
    <t>MARINELA</t>
  </si>
  <si>
    <t>HOLA</t>
  </si>
  <si>
    <t>DOWNY</t>
  </si>
  <si>
    <t>IMPERIAL</t>
  </si>
  <si>
    <t>ALEX</t>
  </si>
  <si>
    <t>MOCO DE GORILA</t>
  </si>
  <si>
    <t>BARCEL</t>
  </si>
  <si>
    <t>CANELS</t>
  </si>
  <si>
    <t>NUTRESA</t>
  </si>
  <si>
    <t>VALENTINA</t>
  </si>
  <si>
    <t>SALSA HUICHOL</t>
  </si>
  <si>
    <t>VEL ROSITA</t>
  </si>
  <si>
    <t>GAMESA</t>
  </si>
  <si>
    <t>HERBAL ESSENCES</t>
  </si>
  <si>
    <t>FABULOSO</t>
  </si>
  <si>
    <t>ENSUENO</t>
  </si>
  <si>
    <t>ANAHUAC</t>
  </si>
  <si>
    <t>LA MODERNA</t>
  </si>
  <si>
    <t>EL PATO</t>
  </si>
  <si>
    <t>DOVE</t>
  </si>
  <si>
    <t>FOCA</t>
  </si>
  <si>
    <t>CLOROX</t>
  </si>
  <si>
    <t>ACE</t>
  </si>
  <si>
    <t>ARIEL</t>
  </si>
  <si>
    <t>MEGA</t>
  </si>
  <si>
    <t>SUN VISTA</t>
  </si>
  <si>
    <t>ZULKA</t>
  </si>
  <si>
    <t>ZOTE</t>
  </si>
  <si>
    <t>SINALOENSE</t>
  </si>
  <si>
    <t>LA COSTENA</t>
  </si>
  <si>
    <t>CISNE</t>
  </si>
  <si>
    <t>CLORALEN</t>
  </si>
  <si>
    <t>RICOLINO</t>
  </si>
  <si>
    <t>PICHIRILO</t>
  </si>
  <si>
    <t>GAIN</t>
  </si>
  <si>
    <t>NIVEA</t>
  </si>
  <si>
    <t>CAPRICE</t>
  </si>
  <si>
    <t>ARACHI</t>
  </si>
  <si>
    <t>KARLA</t>
  </si>
  <si>
    <t>SAVILE</t>
  </si>
  <si>
    <t>LA COCULENSE</t>
  </si>
  <si>
    <t>PALMOLIVE</t>
  </si>
  <si>
    <t>KOKITO</t>
  </si>
  <si>
    <t>GUACAMAYA</t>
  </si>
  <si>
    <t>EFRUTTI</t>
  </si>
  <si>
    <t>ALWAYS</t>
  </si>
  <si>
    <t>MASECA</t>
  </si>
  <si>
    <t>TIDE</t>
  </si>
  <si>
    <t>LUCYS</t>
  </si>
  <si>
    <t>VIVE 100</t>
  </si>
  <si>
    <t>CODIGO (SKU)</t>
  </si>
  <si>
    <t>DESCRIPCION</t>
  </si>
  <si>
    <t>Inv Cases</t>
  </si>
  <si>
    <t>Proovedor</t>
  </si>
  <si>
    <t>Valor inventario</t>
  </si>
  <si>
    <t>DULCES</t>
  </si>
  <si>
    <t>XOFYA</t>
  </si>
  <si>
    <t>DIAN EMPAN DULC LECH 5.29 OZ / 18 CSCT</t>
  </si>
  <si>
    <t>DIAN EMPAN CAJET 5.29 0Z / 18 CSCT</t>
  </si>
  <si>
    <t>DIAN COYOT JAMONC 9.52 OZ / 14 CSCT</t>
  </si>
  <si>
    <t>DIAN COYOT CAJET 9.52 OZ / 14 CSCT</t>
  </si>
  <si>
    <t>DIAN COYOT DULC LECH 9.52 OZ / 14 CSCT</t>
  </si>
  <si>
    <t>Grand Total</t>
  </si>
  <si>
    <t>Categoria</t>
  </si>
  <si>
    <t>Total general</t>
  </si>
  <si>
    <t>al 31 de Julio</t>
  </si>
  <si>
    <t>BOTANAS</t>
  </si>
  <si>
    <t>PRODUCTO QUE NOS DEBEN</t>
  </si>
  <si>
    <t>PRODUCTO QUE REGRESAMOS</t>
  </si>
  <si>
    <t>Llego Cases Miercoles 26 de Julio</t>
  </si>
  <si>
    <t>Llego Cases Miercoles 09 de Agosto</t>
  </si>
  <si>
    <t>al 31 de Agosto</t>
  </si>
  <si>
    <t>Categoría</t>
  </si>
  <si>
    <t>LALA</t>
  </si>
  <si>
    <t>LOS GALLOS</t>
  </si>
  <si>
    <t>EXTENDABLE</t>
  </si>
  <si>
    <t>Recibido por ellos</t>
  </si>
  <si>
    <t>Nos deben segun ellos</t>
  </si>
  <si>
    <t>Lo que nos deben en dolares</t>
  </si>
  <si>
    <t>Lo que nos deben segun ellos</t>
  </si>
  <si>
    <t>Mercado de prueba 50 ctes</t>
  </si>
  <si>
    <t>displays</t>
  </si>
  <si>
    <t>Llega Cases Miercoles 01 NOV</t>
  </si>
  <si>
    <t>Llega Cases Miercoles 08 NOV</t>
  </si>
  <si>
    <t>Llega Cases Miercoles 22 NOV</t>
  </si>
  <si>
    <t>Llega Cases Miercoles 06 DIC</t>
  </si>
  <si>
    <t>Llega Cases Miercoles 25 de OCT</t>
  </si>
  <si>
    <t>Sem Venta</t>
  </si>
  <si>
    <t>Llego Cases Lunes 16 de Octubre</t>
  </si>
  <si>
    <t>SEPTIEMBRE</t>
  </si>
  <si>
    <t>Diferencia</t>
  </si>
  <si>
    <t>JUMEX G</t>
  </si>
  <si>
    <t>MARCA</t>
  </si>
  <si>
    <t>DIANDI PAN</t>
  </si>
  <si>
    <t>OCTUBRE</t>
  </si>
  <si>
    <t>NOVIEMBRE</t>
  </si>
  <si>
    <t>DAWN</t>
  </si>
  <si>
    <t>BOUNCE</t>
  </si>
  <si>
    <t>DICIEMBRE</t>
  </si>
  <si>
    <t>SELECTA</t>
  </si>
  <si>
    <t>DIANDI CHIPS HOT LIME 9.8OZ/30CT</t>
  </si>
  <si>
    <t>MARINELA BARRITAS FRESA 222G</t>
  </si>
  <si>
    <t>MARINELA CANELITAS 224G</t>
  </si>
  <si>
    <t>MARINELA PRINCIPE 210G</t>
  </si>
  <si>
    <t>MARINELA BARRITAS PINA 222G</t>
  </si>
  <si>
    <t>MARINELA POLVORONES 310G</t>
  </si>
  <si>
    <t>REYNOLDS</t>
  </si>
  <si>
    <t>HUY FONG</t>
  </si>
  <si>
    <t>SCJOHNSON</t>
  </si>
  <si>
    <t>IRISH SPRING</t>
  </si>
  <si>
    <t>CAMAY</t>
  </si>
  <si>
    <t>DIANDI CHIPS</t>
  </si>
  <si>
    <t>DIANDI CHIPS SALTED 9.8OZ/30CT</t>
  </si>
  <si>
    <t>MARINELA TRIKITRAKES 215G</t>
  </si>
  <si>
    <t>ENERO</t>
  </si>
  <si>
    <t>FEBRERO</t>
  </si>
  <si>
    <t>AWESOME</t>
  </si>
  <si>
    <t>AXXION</t>
  </si>
  <si>
    <t>ARM &amp; HAMMER</t>
  </si>
  <si>
    <t>MARZO</t>
  </si>
  <si>
    <t>units</t>
  </si>
  <si>
    <t>Orden Lunes 22 Abril</t>
  </si>
  <si>
    <t>Orden Lunes 29 Abril</t>
  </si>
  <si>
    <t>Orden Lunes 13 Mayo</t>
  </si>
  <si>
    <t>Orden Lunes 27 Mayo</t>
  </si>
  <si>
    <t>ABRIL</t>
  </si>
  <si>
    <t>Orden Lunes 01 Julio</t>
  </si>
  <si>
    <t>Orden Lunes 15 Julio</t>
  </si>
  <si>
    <t>SEM VTA</t>
  </si>
  <si>
    <t>POCAS</t>
  </si>
  <si>
    <t>SMILEY KIDS</t>
  </si>
  <si>
    <t>BUMBLE BEE</t>
  </si>
  <si>
    <t>LA NEGRA</t>
  </si>
  <si>
    <t>Orden Lunes 15 Septiembre</t>
  </si>
  <si>
    <t>Inventario OCT 8</t>
  </si>
  <si>
    <t>Orden Lunes 28 OCT</t>
  </si>
  <si>
    <t>Orden Lunes NOV 11</t>
  </si>
  <si>
    <t>Orden Lunes NOV 25</t>
  </si>
  <si>
    <t>Orden Lunes DIC 09</t>
  </si>
  <si>
    <t>Orden Lunes DIC 23</t>
  </si>
  <si>
    <t>Producto</t>
  </si>
  <si>
    <t>Precio</t>
  </si>
  <si>
    <t>Oz</t>
  </si>
  <si>
    <t>Precio/Oz</t>
  </si>
  <si>
    <t>Coyotas Mozas</t>
  </si>
  <si>
    <t>Mini Polvoron</t>
  </si>
  <si>
    <t>Mini Canelitas</t>
  </si>
  <si>
    <t>Besitos Nuez</t>
  </si>
  <si>
    <t>Mini Choco Chips</t>
  </si>
  <si>
    <t>mini Grageas</t>
  </si>
  <si>
    <t>Mini Coricos</t>
  </si>
  <si>
    <t>Mini Coyotas Cajeta</t>
  </si>
  <si>
    <t>Cookie Mix</t>
  </si>
  <si>
    <t>Coyota Nuez</t>
  </si>
  <si>
    <t>Coyota Cajeta</t>
  </si>
  <si>
    <t>Coyota Dulce De Leche</t>
  </si>
  <si>
    <t>Coyota Jamoncillo</t>
  </si>
  <si>
    <t>Empanadas Dulce de Leche</t>
  </si>
  <si>
    <t>Empanadas Cajeta</t>
  </si>
  <si>
    <t>Costo Xofya</t>
  </si>
  <si>
    <t>Costo Sunmex</t>
  </si>
  <si>
    <t>Margen Xofya</t>
  </si>
  <si>
    <t>Precio Sunmex</t>
  </si>
  <si>
    <t>Margen Sunmex</t>
  </si>
  <si>
    <t>Precio Final</t>
  </si>
  <si>
    <t>Margen Final</t>
  </si>
  <si>
    <t>CHACA CHACA</t>
  </si>
  <si>
    <t>MARINELA GALLETA GANSITO 215G</t>
  </si>
  <si>
    <t>MARINELA SPONCH 180G</t>
  </si>
  <si>
    <t>ALDAMA</t>
  </si>
  <si>
    <t>DIAN COYOTA NUEZ 9.52OZ/14CT</t>
  </si>
  <si>
    <t>TOPO CHICO</t>
  </si>
  <si>
    <t>TOPO CHICO MINERAL 355ML/24CT</t>
  </si>
  <si>
    <t>BE-LIGHT JAMAICA 1.5L/6PK</t>
  </si>
  <si>
    <t>BE-LIGHT LIMON 1.5L/6PK</t>
  </si>
  <si>
    <t>BE-LIGHT MANGO 1.5L/6PK</t>
  </si>
  <si>
    <t>BE-LIGHT PEPINO LIMON 1.5L/6PK</t>
  </si>
  <si>
    <t>BE-LIGHT PINA-MARACUYA 1.5L/6PK</t>
  </si>
  <si>
    <t>BE-LIGHT TORONJA 1.5L/6PK</t>
  </si>
  <si>
    <t>JUMEX GLASS DURAZNO 413ML/12CT</t>
  </si>
  <si>
    <t>JUMEX GLASS GUAVA 413ML/12CT</t>
  </si>
  <si>
    <t>JUMEX GLASS MANGO 413ML/12CT</t>
  </si>
  <si>
    <t>JUMEX GLASS MANZANA 413ML/12CT</t>
  </si>
  <si>
    <t>JUMEX GLASS UVA 413ML/12CT</t>
  </si>
  <si>
    <t>SAB FAM QUESABRITAS 160G/15CT</t>
  </si>
  <si>
    <t>CLAMATO ORIGIN 32OZ 946ML/12CT</t>
  </si>
  <si>
    <t>CLAMATO BIG ORIGINAL 1.89L/8CT</t>
  </si>
  <si>
    <t>CLAMATO GLASS ORIGIN 16OZ/12CT</t>
  </si>
  <si>
    <t>BARCEL TAKIS FUEGO 200G</t>
  </si>
  <si>
    <t>BIM LECHE NITO 236ML/27CT</t>
  </si>
  <si>
    <t>Vta Prom Sem</t>
  </si>
  <si>
    <t>Descripción</t>
  </si>
  <si>
    <t>NAVOLATO</t>
  </si>
  <si>
    <t>Orden Miercoles FEB 12</t>
  </si>
  <si>
    <t>DIANDI GALLETAS</t>
  </si>
  <si>
    <t>CLAMATO GLASS CUBANO 473M/12CT</t>
  </si>
  <si>
    <t>CLAMATO GLASS VUELVE 473M/12CT</t>
  </si>
  <si>
    <t>COCA COLA GLASS 500ML/24CT</t>
  </si>
  <si>
    <t>PEPSI FAMILIAR</t>
  </si>
  <si>
    <t>PEPSI COLA 3LT/8CT</t>
  </si>
  <si>
    <t>SAB PAPA ORIGINAL SAL 120G/30CT</t>
  </si>
  <si>
    <t>SAB CHETO FLAMIN HOT 145G/20CT</t>
  </si>
  <si>
    <t>SAB PAPA CRUJIENTE 100G/30CT</t>
  </si>
  <si>
    <t>SAB FRITO CHILE LIMON 170G/20CT</t>
  </si>
  <si>
    <t>SAB CHURRUM LIMON 185G/20CT</t>
  </si>
  <si>
    <t>SAB PAPA ADOBADA 105G/30CT</t>
  </si>
  <si>
    <t>SAB TOSTIPACK 25 PACK</t>
  </si>
  <si>
    <t>SAB FAM DORITO FLAMIN 223G/20CT</t>
  </si>
  <si>
    <t>SAB PAKETAXO AMARILLO 265G/12CT</t>
  </si>
  <si>
    <t>SAB FRITO LIMON SAL 170G/20CT</t>
  </si>
  <si>
    <t>DIANDI MINI POLVORON 160/12CT</t>
  </si>
  <si>
    <t>DIANDI COYOTA JAMONCIL 9.52/14CT</t>
  </si>
  <si>
    <t>DIANDI COYOTA DUL LECH 9.52/14CT</t>
  </si>
  <si>
    <t>DIANDI MINI CANELITAS 160/12CT</t>
  </si>
  <si>
    <t>DIANDI MINI GRAGEA 160/12CT</t>
  </si>
  <si>
    <t>DIANDI COYOTA CAJETA 9.52/14CT</t>
  </si>
  <si>
    <t>DIANDI COYOTA NUEZ 9.52/14CT</t>
  </si>
  <si>
    <t>DIANDI EMPANADA CAJETA 5.29/18CT</t>
  </si>
  <si>
    <t>DIANDI MINI BESITO NUEZ 160/12CT</t>
  </si>
  <si>
    <t>DIANDI EMPAN DULC LECH 5.29/18CT</t>
  </si>
  <si>
    <t>SAB FAM DORITO PIZER 223G/20CT</t>
  </si>
  <si>
    <t>DIANDI MINI COOKIE MIX 305/6CT</t>
  </si>
  <si>
    <t>MARINELA PINGUINO CHOCO 160G</t>
  </si>
  <si>
    <t>MARINELA LECHE GANSI 236M/27CT</t>
  </si>
  <si>
    <t>DIANDI MINI COYOTA CAJE 160/12CT</t>
  </si>
  <si>
    <t>SAB FRITO CHORIZO 170G/20CT</t>
  </si>
  <si>
    <t>SAB SABRITONES 160G/10CT</t>
  </si>
  <si>
    <t>(All)</t>
  </si>
  <si>
    <t>(Multiple Items)</t>
  </si>
  <si>
    <t>(blank)</t>
  </si>
  <si>
    <t>Orden Viernes 28 Marzo</t>
  </si>
  <si>
    <t>SAB PAKETAXO VERDE 255G/12CT</t>
  </si>
  <si>
    <t>MRS KLEINS</t>
  </si>
  <si>
    <t>SAB FAM RUFFLE MIX 170G/19CT</t>
  </si>
  <si>
    <t>SAB FAM CHETOS MIX 190G/19CT</t>
  </si>
  <si>
    <t>Orden 30 Abril</t>
  </si>
  <si>
    <t>JAZ TEA</t>
  </si>
  <si>
    <t>JAZ TEA ORIGINAL 500ML/12CT</t>
  </si>
  <si>
    <t>SUEROX</t>
  </si>
  <si>
    <t>SUEROX COCO 630ML/12CT</t>
  </si>
  <si>
    <t>SUEROX MANZANA 630ML/12CT</t>
  </si>
  <si>
    <t>SUEROX MORA AZUL 630ML/12CT</t>
  </si>
  <si>
    <t>SUEROX UVA 630ML/12CT</t>
  </si>
  <si>
    <t>VIVE 100 BLUEBERRY 600ML/24CT</t>
  </si>
  <si>
    <t>VIVE 100 ULTRA 600ML/24CT</t>
  </si>
  <si>
    <t>SAB FAM DORITO MIX 205G/19CT</t>
  </si>
  <si>
    <t>MEDIO PALLET</t>
  </si>
  <si>
    <t>ORDEN 05/16</t>
  </si>
  <si>
    <t>BE-LIGHT MANZANA 1.5L/6CT</t>
  </si>
  <si>
    <t>BARCEL RUNNER FUEGO 10PK</t>
  </si>
  <si>
    <t>BOING</t>
  </si>
  <si>
    <t>BOING TETRA GUAYABA 500ML/24CT</t>
  </si>
  <si>
    <t>SUEROX FRESA 630ML/12CT</t>
  </si>
  <si>
    <t>SUEROX LIMA-LIMON 630ML/12CT</t>
  </si>
  <si>
    <t>SUEROX NARANJA-MAND 630ML/12CT</t>
  </si>
  <si>
    <t>SUEROX UVA-MORA AZUL 630ML/12CT</t>
  </si>
  <si>
    <t>SAB RUFFLE QUESO 120G/30CT</t>
  </si>
  <si>
    <t>SAB TOSTITO FLAMIN H 175G/22CT</t>
  </si>
  <si>
    <t>SAB DORITO NACHOS 146G/23CT</t>
  </si>
  <si>
    <t>SAB TOSTITO SALSA 175G/22CT</t>
  </si>
  <si>
    <t>SAB CRUJITOS QUESO 120G/22CT</t>
  </si>
  <si>
    <t>SAB RANCHERITOS 145G/23CT</t>
  </si>
  <si>
    <t>SAB CHETO POFFS 110G/23CT</t>
  </si>
  <si>
    <t>SAB CHETO COLMILLOS 100G/19CT</t>
  </si>
  <si>
    <t>BARCEL RUNNER 58GR</t>
  </si>
  <si>
    <t>SAB CHURRUM FLAMIN HT 185G/30CT</t>
  </si>
  <si>
    <t>SAB CHETO BOLITAS 110G/23CT</t>
  </si>
  <si>
    <t>SAB PAKETAXO AZUL 208G/13CT</t>
  </si>
  <si>
    <t>SUEROX KIWI-FRESA 630ML/12CT</t>
  </si>
  <si>
    <t>SUEROX FRUTOS-FRESA 630ML/12CT</t>
  </si>
  <si>
    <t>SAB CHETO TORCIDITOS 145G/20CT</t>
  </si>
  <si>
    <t>SAB FAM DORITO INCOG 223G/20CT</t>
  </si>
  <si>
    <t>BARCEL CHIP JALAPENO 170G</t>
  </si>
  <si>
    <t>VIVE 100 ORIGINAL 600ML/24CT</t>
  </si>
  <si>
    <t>BARCEL CHIP FUEGO 170G</t>
  </si>
  <si>
    <t>SAB PAKETAXO MORADO 215G/13CT</t>
  </si>
  <si>
    <t>DIANDI MINI COOKIE MIX 305/30CT</t>
  </si>
  <si>
    <t>KERMATO</t>
  </si>
  <si>
    <t>KERMATO TOMATE JUGO 1.8LT/8CT</t>
  </si>
  <si>
    <t>FANTA GLASS NARANJA 500ML/24CT</t>
  </si>
  <si>
    <t>FRESCA GLASS TORONJA 500ML/24CT</t>
  </si>
  <si>
    <t>SIDRAL GLASS MUNDET 500ML/24CT</t>
  </si>
  <si>
    <t>SPRITE GLASS 500ML/24CT</t>
  </si>
  <si>
    <t>CANDY FIESTA</t>
  </si>
  <si>
    <t>ALPURA</t>
  </si>
  <si>
    <t>ALPURA CHOCOLATE VAQU 200ML/24CT</t>
  </si>
  <si>
    <t>ALPURA FRESA VAQU 200ML/24CT</t>
  </si>
  <si>
    <t>ALPURA VANILLA VAQU 200ML/24CT</t>
  </si>
  <si>
    <t>BARCEL TAKIS FUEGO 56G/48CT</t>
  </si>
  <si>
    <t>BOING TETRA NARANJA 500ML/24CT</t>
  </si>
  <si>
    <t>PARTY</t>
  </si>
  <si>
    <t>TAMAROCA</t>
  </si>
  <si>
    <t>PALLETS</t>
  </si>
  <si>
    <t>SABRITAS FAM</t>
  </si>
  <si>
    <t>EL DORADO</t>
  </si>
  <si>
    <t>MIRINDA</t>
  </si>
  <si>
    <t>MIRINDA PET NARANJA 600ML/12CT</t>
  </si>
  <si>
    <t>BOING TETRA FRESA 500ML/24CT</t>
  </si>
  <si>
    <t>BOING TETRA MANZANA 500ML/24CT</t>
  </si>
  <si>
    <t>TOPO CHICO PET MINERL 600ML/12CT</t>
  </si>
  <si>
    <t>DELGA-RICAS</t>
  </si>
  <si>
    <t>DELGA RING FUEGO 3.52OZ/20CT</t>
  </si>
  <si>
    <t>SAN LUIS</t>
  </si>
  <si>
    <t>VIG PARTY</t>
  </si>
  <si>
    <t>BIRTH CAKE SPARKS BLUE ENGLISH</t>
  </si>
  <si>
    <t>BIRTH CAKE SPARKS BLUE SPANISH</t>
  </si>
  <si>
    <t>BIRTH CAKE SPARKS PINK ENGLISH</t>
  </si>
  <si>
    <t>BIRTH CAKE SPARKS PINK SPANISH</t>
  </si>
  <si>
    <t>SAB DORITO DINA CHILELIMON 220G</t>
  </si>
  <si>
    <t>Orden</t>
  </si>
  <si>
    <t>`</t>
  </si>
  <si>
    <t>BAILEYS</t>
  </si>
  <si>
    <t>BAILEYS IRISH CAKE 390G/12CT</t>
  </si>
  <si>
    <t>BAZOOKA</t>
  </si>
  <si>
    <t>HOWLERS</t>
  </si>
  <si>
    <t>FRANKFORD</t>
  </si>
  <si>
    <t>POP ROCKS</t>
  </si>
  <si>
    <t>RAMUNE</t>
  </si>
  <si>
    <t>TOXIC WASTE</t>
  </si>
  <si>
    <t>KOKOS</t>
  </si>
  <si>
    <t>TAITOO</t>
  </si>
  <si>
    <t>ZUMBA</t>
  </si>
  <si>
    <t>DIANDI JAMONCILLO NUEZ 2.64OZ/24CT</t>
  </si>
  <si>
    <t>SAB PAKETAXO DARK 208GR</t>
  </si>
  <si>
    <t>PEPES</t>
  </si>
  <si>
    <t>CARNES ZAZUETA</t>
  </si>
  <si>
    <t>LAS DELICIAS</t>
  </si>
  <si>
    <t>DIANDI CHURRITOS 9OZ/30CT</t>
  </si>
  <si>
    <t>GAMESA BOX BARRA COCO 365G/12CT</t>
  </si>
  <si>
    <t>GAMESA BOX CHOKI CLASI 285G/12CT</t>
  </si>
  <si>
    <t>GAMESA BOX EMPER COMBI 382G/12CT</t>
  </si>
  <si>
    <t>GAMESA BOX EMPER PIRUE 403G/12CT</t>
  </si>
  <si>
    <t>GAMESA BOX EMPER VANIL 291G/10CT</t>
  </si>
  <si>
    <t>GAMESA BOX EMPER VANIL 382G/12CT</t>
  </si>
  <si>
    <t>GAMESA BOX FLOREN CAJE 332G/12CT</t>
  </si>
  <si>
    <t>GAMESA BOX FLOREN FRES 332G/12CT</t>
  </si>
  <si>
    <t>GAMESA BOX GIRO 228G/10CT</t>
  </si>
  <si>
    <t>GAMESA BOX MAMUT 210G/12CT</t>
  </si>
  <si>
    <t>GAMESA BOX MARAVILLAS 348G/12CT</t>
  </si>
  <si>
    <t>GAMESA BOX POLVOR NUEZ 432G/12CT</t>
  </si>
  <si>
    <t>JAZ TEA JAMAICA 500ML/12CT</t>
  </si>
  <si>
    <t>DIANDI CANDLE FELICIDADES AZUL</t>
  </si>
  <si>
    <t>DIANDI CANDLE AZUL FELIZ CU SPAN</t>
  </si>
  <si>
    <t>DIANDI CANDLE BLACK GOLD ENGLISH</t>
  </si>
  <si>
    <t>DIANDI CANDLE BLACK WHITE ENGLISH</t>
  </si>
  <si>
    <t>DIANDI CANDLE BLUE HBD ENGLISH</t>
  </si>
  <si>
    <t>DIANDI CANDLE FELICIDADES AMARILLO</t>
  </si>
  <si>
    <t>DIANDI CANDLE FELICIDADES MORADO</t>
  </si>
  <si>
    <t>DIANDI CANDLE FELICIDADES ROJO</t>
  </si>
  <si>
    <t>DIANDI CANDLE FELICIDADES VERDE</t>
  </si>
  <si>
    <t>DIANDI CANDLE FOX BLUE ENGLISH</t>
  </si>
  <si>
    <t>DIANDI CANDLE FOX PINK ENGLISH</t>
  </si>
  <si>
    <t>DIANDI CANDLE GIRAFE BLUE ENGLISH</t>
  </si>
  <si>
    <t>DIANDI CANDLE GIRAFE PINK ENGLISH</t>
  </si>
  <si>
    <t>DIANDI CANDLE NEGRO BLANCO FELIZ</t>
  </si>
  <si>
    <t>DIANDI CANDLE NEGRO DORADO FELIZ</t>
  </si>
  <si>
    <t>DIANDI CANDLE PINK HBD ENGLISH</t>
  </si>
  <si>
    <t>DIANDI CANDLE ROSA FELIZ CU SPAN</t>
  </si>
  <si>
    <t>DIANDI CANDLE ROSE GOLD ENGLISH</t>
  </si>
  <si>
    <t>DIANDI CANDLE ROSE GOLD SPANOL</t>
  </si>
  <si>
    <t>NISSIN</t>
  </si>
  <si>
    <t>sku</t>
  </si>
  <si>
    <t>currentInventory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</si>
</sst>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0.0"/>
    <numFmt numFmtId="167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rgb="FFFFFFFF"/>
      <name val="Aptos Narrow"/>
    </font>
    <font>
      <sz val="12"/>
      <color rgb="FF000000"/>
      <name val="Aptos Narrow"/>
      <family val="2"/>
    </font>
    <font>
      <sz val="12"/>
      <color rgb="FFFF0000"/>
      <name val="Aptos Narrow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rgb="FF000000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2" fillId="8" borderId="8" applyNumberFormat="0" applyAlignment="0" applyProtection="0"/>
    <xf numFmtId="0" fontId="14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9" fontId="1" fillId="0" borderId="0" applyFont="0" applyFill="0" applyBorder="0" applyAlignment="0" applyProtection="0"/>
  </cellStyleXfs>
  <cellXfs count="78">
    <xf numFmtId="0" fontId="0" fillId="0" borderId="0" xfId="0"/>
    <xf numFmtId="164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65" fontId="0" fillId="0" borderId="0" xfId="0" applyNumberFormat="1"/>
    <xf numFmtId="0" fontId="0" fillId="0" borderId="1" xfId="0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165" fontId="16" fillId="0" borderId="0" xfId="0" applyNumberFormat="1" applyFont="1"/>
    <xf numFmtId="1" fontId="0" fillId="0" borderId="0" xfId="0" applyNumberFormat="1" applyAlignment="1">
      <alignment horizontal="center"/>
    </xf>
    <xf numFmtId="0" fontId="16" fillId="34" borderId="11" xfId="0" applyFont="1" applyFill="1" applyBorder="1"/>
    <xf numFmtId="0" fontId="16" fillId="34" borderId="12" xfId="0" applyFont="1" applyFill="1" applyBorder="1" applyAlignment="1">
      <alignment horizontal="left"/>
    </xf>
    <xf numFmtId="165" fontId="16" fillId="34" borderId="12" xfId="0" applyNumberFormat="1" applyFont="1" applyFill="1" applyBorder="1"/>
    <xf numFmtId="1" fontId="0" fillId="0" borderId="13" xfId="0" applyNumberFormat="1" applyBorder="1" applyAlignment="1">
      <alignment horizontal="center"/>
    </xf>
    <xf numFmtId="165" fontId="0" fillId="0" borderId="1" xfId="0" applyNumberFormat="1" applyBorder="1"/>
    <xf numFmtId="0" fontId="0" fillId="35" borderId="1" xfId="0" applyFill="1" applyBorder="1" applyAlignment="1">
      <alignment horizontal="center"/>
    </xf>
    <xf numFmtId="166" fontId="16" fillId="0" borderId="0" xfId="0" applyNumberFormat="1" applyFont="1" applyAlignment="1">
      <alignment horizontal="center" vertical="center"/>
    </xf>
    <xf numFmtId="0" fontId="16" fillId="34" borderId="11" xfId="0" applyFont="1" applyFill="1" applyBorder="1" applyAlignment="1">
      <alignment horizontal="center" vertical="center" wrapText="1"/>
    </xf>
    <xf numFmtId="166" fontId="16" fillId="34" borderId="12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9" fontId="0" fillId="0" borderId="0" xfId="0" applyNumberFormat="1"/>
    <xf numFmtId="9" fontId="16" fillId="34" borderId="12" xfId="43" applyFont="1" applyFill="1" applyBorder="1" applyAlignment="1">
      <alignment vertical="center"/>
    </xf>
    <xf numFmtId="9" fontId="16" fillId="0" borderId="0" xfId="43" applyFont="1" applyAlignment="1">
      <alignment horizontal="center" vertical="center"/>
    </xf>
    <xf numFmtId="165" fontId="16" fillId="34" borderId="11" xfId="0" applyNumberFormat="1" applyFont="1" applyFill="1" applyBorder="1"/>
    <xf numFmtId="165" fontId="16" fillId="34" borderId="11" xfId="0" applyNumberFormat="1" applyFont="1" applyFill="1" applyBorder="1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/>
    <xf numFmtId="165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left"/>
    </xf>
    <xf numFmtId="164" fontId="0" fillId="0" borderId="1" xfId="1" applyNumberFormat="1" applyFon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19" fillId="36" borderId="1" xfId="0" applyFont="1" applyFill="1" applyBorder="1" applyAlignment="1">
      <alignment horizontal="center"/>
    </xf>
    <xf numFmtId="0" fontId="19" fillId="36" borderId="15" xfId="0" applyFont="1" applyFill="1" applyBorder="1" applyAlignment="1">
      <alignment horizontal="center"/>
    </xf>
    <xf numFmtId="9" fontId="19" fillId="36" borderId="15" xfId="0" applyNumberFormat="1" applyFont="1" applyFill="1" applyBorder="1" applyAlignment="1">
      <alignment horizontal="center"/>
    </xf>
    <xf numFmtId="0" fontId="20" fillId="37" borderId="1" xfId="0" applyFont="1" applyFill="1" applyBorder="1" applyAlignment="1">
      <alignment horizontal="center"/>
    </xf>
    <xf numFmtId="165" fontId="20" fillId="37" borderId="1" xfId="0" applyNumberFormat="1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165" fontId="20" fillId="0" borderId="1" xfId="0" applyNumberFormat="1" applyFont="1" applyBorder="1" applyAlignment="1">
      <alignment horizontal="center"/>
    </xf>
    <xf numFmtId="0" fontId="20" fillId="35" borderId="1" xfId="0" applyFont="1" applyFill="1" applyBorder="1" applyAlignment="1">
      <alignment horizontal="center"/>
    </xf>
    <xf numFmtId="165" fontId="20" fillId="35" borderId="1" xfId="0" applyNumberFormat="1" applyFont="1" applyFill="1" applyBorder="1" applyAlignment="1">
      <alignment horizontal="center"/>
    </xf>
    <xf numFmtId="167" fontId="20" fillId="0" borderId="1" xfId="43" applyNumberFormat="1" applyFont="1" applyBorder="1" applyAlignment="1">
      <alignment horizontal="center"/>
    </xf>
    <xf numFmtId="165" fontId="20" fillId="0" borderId="1" xfId="43" applyNumberFormat="1" applyFont="1" applyBorder="1" applyAlignment="1">
      <alignment horizontal="center"/>
    </xf>
    <xf numFmtId="167" fontId="20" fillId="35" borderId="1" xfId="43" applyNumberFormat="1" applyFont="1" applyFill="1" applyBorder="1" applyAlignment="1">
      <alignment horizontal="center"/>
    </xf>
    <xf numFmtId="167" fontId="0" fillId="0" borderId="0" xfId="43" applyNumberFormat="1" applyFont="1"/>
    <xf numFmtId="165" fontId="0" fillId="0" borderId="0" xfId="43" applyNumberFormat="1" applyFont="1" applyAlignment="1">
      <alignment horizontal="center"/>
    </xf>
    <xf numFmtId="0" fontId="0" fillId="0" borderId="0" xfId="0" pivotButton="1" applyAlignment="1">
      <alignment vertical="center"/>
    </xf>
    <xf numFmtId="0" fontId="21" fillId="34" borderId="11" xfId="0" applyFont="1" applyFill="1" applyBorder="1" applyAlignment="1">
      <alignment vertical="center"/>
    </xf>
    <xf numFmtId="0" fontId="21" fillId="34" borderId="11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/>
    </xf>
    <xf numFmtId="165" fontId="21" fillId="0" borderId="0" xfId="0" applyNumberFormat="1" applyFont="1"/>
    <xf numFmtId="0" fontId="21" fillId="34" borderId="12" xfId="0" applyFont="1" applyFill="1" applyBorder="1" applyAlignment="1">
      <alignment horizontal="left"/>
    </xf>
    <xf numFmtId="165" fontId="21" fillId="34" borderId="12" xfId="0" applyNumberFormat="1" applyFont="1" applyFill="1" applyBorder="1"/>
    <xf numFmtId="0" fontId="22" fillId="0" borderId="0" xfId="0" applyFont="1"/>
    <xf numFmtId="0" fontId="2" fillId="2" borderId="14" xfId="0" applyFont="1" applyFill="1" applyBorder="1" applyAlignment="1">
      <alignment horizontal="center" vertical="center" wrapText="1"/>
    </xf>
    <xf numFmtId="165" fontId="2" fillId="2" borderId="14" xfId="0" applyNumberFormat="1" applyFont="1" applyFill="1" applyBorder="1" applyAlignment="1">
      <alignment horizontal="center" vertical="center" wrapText="1"/>
    </xf>
    <xf numFmtId="0" fontId="23" fillId="38" borderId="1" xfId="0" applyFont="1" applyFill="1" applyBorder="1" applyAlignment="1">
      <alignment horizontal="center"/>
    </xf>
    <xf numFmtId="0" fontId="23" fillId="38" borderId="17" xfId="0" applyFont="1" applyFill="1" applyBorder="1" applyAlignment="1">
      <alignment horizontal="center"/>
    </xf>
    <xf numFmtId="0" fontId="24" fillId="0" borderId="16" xfId="0" applyFont="1" applyBorder="1"/>
    <xf numFmtId="1" fontId="24" fillId="0" borderId="18" xfId="0" applyNumberFormat="1" applyFont="1" applyBorder="1" applyAlignment="1">
      <alignment horizontal="center"/>
    </xf>
    <xf numFmtId="165" fontId="24" fillId="0" borderId="18" xfId="0" applyNumberFormat="1" applyFont="1" applyBorder="1" applyAlignment="1">
      <alignment horizontal="center"/>
    </xf>
    <xf numFmtId="0" fontId="24" fillId="0" borderId="18" xfId="0" applyFont="1" applyBorder="1" applyAlignment="1">
      <alignment horizontal="center"/>
    </xf>
    <xf numFmtId="1" fontId="25" fillId="0" borderId="18" xfId="0" applyNumberFormat="1" applyFont="1" applyBorder="1" applyAlignment="1">
      <alignment horizontal="center"/>
    </xf>
    <xf numFmtId="0" fontId="0" fillId="0" borderId="0" xfId="0" pivotButton="1" applyAlignment="1">
      <alignment horizontal="center" vertical="center"/>
    </xf>
    <xf numFmtId="0" fontId="0" fillId="0" borderId="1" xfId="0" applyBorder="1"/>
    <xf numFmtId="165" fontId="2" fillId="2" borderId="15" xfId="0" applyNumberFormat="1" applyFont="1" applyFill="1" applyBorder="1" applyAlignment="1">
      <alignment horizontal="center" vertical="center" wrapText="1"/>
    </xf>
    <xf numFmtId="0" fontId="24" fillId="0" borderId="18" xfId="0" applyFont="1" applyBorder="1"/>
    <xf numFmtId="0" fontId="0" fillId="0" borderId="16" xfId="0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" fontId="0" fillId="0" borderId="1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horizontal="center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wrapText="1"/>
    </dxf>
    <dxf>
      <alignment vertical="center"/>
    </dxf>
    <dxf>
      <alignment horizontal="center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42334</xdr:colOff>
      <xdr:row>81</xdr:row>
      <xdr:rowOff>186266</xdr:rowOff>
    </xdr:from>
    <xdr:to>
      <xdr:col>11</xdr:col>
      <xdr:colOff>176797</xdr:colOff>
      <xdr:row>105</xdr:row>
      <xdr:rowOff>89746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FCE81-30A2-9F1A-CDD9-0DDB6465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7401" y="20878799"/>
          <a:ext cx="6370163" cy="45770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valenzuela garcia" refreshedDate="46033.862863310183" createdVersion="8" refreshedVersion="8" minRefreshableVersion="3" recordCount="741" xr:uid="{D3F0D50A-9913-F149-AFD9-DAF1410DEE22}">
  <cacheSource type="worksheet">
    <worksheetSource ref="B1:B6314" sheet="Phoenix"/>
  </cacheSource>
  <cacheFields count="20">
    <cacheField name="Marca" numFmtId="0">
      <sharedItems containsBlank="1" count="231">
        <s v="SABRITAS"/>
        <s v="COCA COLA"/>
        <s v="SABRITAS FAM"/>
        <s v="JUMEX"/>
        <s v="JUMEX G"/>
        <s v="PARROT"/>
        <s v="JAZ TEA"/>
        <s v="BE-LIGHT"/>
        <s v="CLAMATO"/>
        <s v="POCAS"/>
        <s v="MARINELA"/>
        <s v="BAILEYS"/>
        <s v="DIANDI PAN"/>
        <s v="SUEROX"/>
        <s v="DIANDI GALLETAS"/>
        <s v="GUMMY BEAR DIST"/>
        <s v="TOPO CHICO"/>
        <s v="KERMATO"/>
        <s v="VIVE 100"/>
        <s v="BARCEL"/>
        <s v="DIANDI"/>
        <s v="MEGA"/>
        <s v="NESCAFE"/>
        <s v="GAMESA"/>
        <s v="POP ROCKS"/>
        <s v="GOOD TIME"/>
        <s v="HOWLERS"/>
        <s v="MELODY"/>
        <s v="PEPES"/>
        <s v="LALA"/>
        <s v="LA COSTENA"/>
        <s v="1-2-3"/>
        <s v="TOXIC WASTE"/>
        <s v="LUCAS"/>
        <s v="TAJIN"/>
        <s v="NESTLE"/>
        <s v="DE LA ROSA"/>
        <s v="LORENA"/>
        <s v="ADAMS"/>
        <s v="VIG PARTY"/>
        <s v="PARTY"/>
        <s v="BOING"/>
        <s v="TAPATIO"/>
        <s v="AXXION"/>
        <s v="KIDSMANIA"/>
        <s v="VEL ROSITA"/>
        <s v="SINALOENSE"/>
        <s v="EFRUTTI"/>
        <s v="SMILEY KIDS"/>
        <s v="TIDE"/>
        <s v="SAN LUIS"/>
        <s v="FRANKFORD"/>
        <s v="VEL-MEX"/>
        <s v="ZULKA"/>
        <s v="REYNOLDS"/>
        <s v="SAVILE"/>
        <s v="CARNES ZAZUETA"/>
        <s v="MOCO DE GORILA"/>
        <s v="ALWAYS"/>
        <s v="ROMA"/>
        <s v="PALMOLIVE"/>
        <s v="ALDAMA"/>
        <s v="ACE"/>
        <s v="HUY FONG"/>
        <s v="DAWN"/>
        <s v="ARIEL"/>
        <s v="ZOTE"/>
        <s v="BAZOOKA"/>
        <s v="TAMAROCA"/>
        <s v="VALENTINA"/>
        <s v="JUBILLE"/>
        <s v="ZUMBA"/>
        <s v="SUAVITEL"/>
        <s v="TAITOO"/>
        <s v="NUTRESA"/>
        <s v="MRS KLEINS"/>
        <s v="IMPERIAL"/>
        <s v="CANELS"/>
        <s v="SUN VISTA"/>
        <s v="KOKOS"/>
        <s v="FOCA"/>
        <s v="PINALEN"/>
        <s v="SALSA HUICHOL"/>
        <s v="ALEX"/>
        <s v="CAPRICE"/>
        <s v="KARLA"/>
        <s v="RAMUNE"/>
        <s v="LIRIO"/>
        <s v="CANDY FIESTA"/>
        <s v="DOWNY"/>
        <s v="ARACHI"/>
        <s v="BIMBO"/>
        <s v="CLOROX"/>
        <s v="EL PATO"/>
        <s v="DIANDI CHIPS"/>
        <s v="ANAHUAC"/>
        <s v="DOVE"/>
        <s v="GAIN"/>
        <s v="CLORALEN"/>
        <s v="HERBAL ESSENCES"/>
        <s v="RICOLINO"/>
        <s v="BONDY FIESTA"/>
        <s v="CHACA CHACA"/>
        <s v="FABULOSO"/>
        <s v="ENSUENO"/>
        <s v="PICHIRILO"/>
        <s v="EXTENDABLE"/>
        <s v="SONRICS"/>
        <s v="BUMBLE BEE"/>
        <s v="ARM &amp; HAMMER"/>
        <s v="AWESOME"/>
        <s v="NIVEA"/>
        <s v="SCJOHNSON"/>
        <s v="LA MODERNA"/>
        <s v="NAVOLATO"/>
        <s v="NISSIN"/>
        <s v="CAMAY"/>
        <s v="LA NEGRA"/>
        <s v="IRISH SPRING"/>
        <s v="LA COCULENSE"/>
        <s v="BOUNCE"/>
        <s v="LUCYS"/>
        <s v="CISNE"/>
        <s v="LOS GALLOS"/>
        <s v="DELGA-RICAS"/>
        <s v="SELECTA"/>
        <s v="GUACAMAYA"/>
        <s v="MASECA"/>
        <s v="LAS DELICIAS"/>
        <s v="SNAK CLUB"/>
        <s v="HOLA"/>
        <s v="ALPURA"/>
        <s v="LA LECHERA"/>
        <s v="MIRINDA"/>
        <s v="KOKITO"/>
        <s v="PEPSI FAMILIAR"/>
        <s v="EL DORADO"/>
        <m/>
        <s v="REPONE" u="1"/>
        <s v="PEPSI GLASS" u="1"/>
        <s v="PEPSI" u="1"/>
        <s v="VUALA" u="1"/>
        <s v="MAZOLA" u="1"/>
        <s v="SABRITAS  CHICA" u="1"/>
        <s v="SQUIRT" u="1"/>
        <s v="TIA ROSA" u="1"/>
        <s v="BEST FOOD" u="1"/>
        <s v="LA SIRENA" u="1"/>
        <s v="SARITA" u="1"/>
        <s v="DEL FUERTE" u="1"/>
        <s v="MOLINA" u="1"/>
        <s v="YAVAROS" u="1"/>
        <s v="AMORCITO CORAZON" u="1"/>
        <s v="AKIPIKA" u="1"/>
        <s v="CELIAS" u="1"/>
        <s v="CUE" u="1"/>
        <s v="WONDER" u="1"/>
        <s v="MONTOSA" u="1"/>
        <s v="ELECTROLIT" u="1"/>
        <s v="COCA COLA FAMILIAR" u="1"/>
        <s v="KUII" u="1"/>
        <s v="NEON" u="1"/>
        <s v="CHAROLAIS" u="1"/>
        <s v="SKITTLES" u="1"/>
        <s v="XTREME" u="1"/>
        <s v="PREMIUM CUTLERY" u="1"/>
        <s v="SEDAL" u="1"/>
        <s v="SUPER WET" u="1"/>
        <s v="BENY" u="1"/>
        <s v="OBAO" u="1"/>
        <s v="AQUANET" u="1"/>
        <s v="PACHANGA" u="1"/>
        <s v="RIFEL" u="1"/>
        <s v="COLGATE" u="1"/>
        <s v="POCAS SPLASH" u="1"/>
        <s v="ZANAMIA" u="1"/>
        <s v="INCA" u="1"/>
        <s v="JOSH BOSH" u="1"/>
        <s v="CHARMS" u="1"/>
        <s v="MCCORMICK" u="1"/>
        <s v="WESSON" u="1"/>
        <s v="AIRWICK" u="1"/>
        <s v="EGGS TIME" u="1"/>
        <s v="MAIZENA" u="1"/>
        <s v="TOUCAN" u="1"/>
        <s v="POCAVILLE" u="1"/>
        <s v="JUICY CHEW" u="1"/>
        <s v="BLANCA NIEVES" u="1"/>
        <s v="DGARI" u="1"/>
        <s v="PENAFIEL" u="1"/>
        <s v="FLASH" u="1"/>
        <s v="BETAMEX" u="1"/>
        <s v="BRIDGFORD" u="1"/>
        <s v="MONDELEZ" u="1"/>
        <s v="CORONADO" u="1"/>
        <s v="SPRITE" u="1"/>
        <s v="CLEMENTE JACQUES" u="1"/>
        <s v="LAS SEVILLANAS" u="1"/>
        <s v="REYMA" u="1"/>
        <s v="LA MEJOR" u="1"/>
        <s v="VANART" u="1"/>
        <s v="MEXICO LINDO" u="1"/>
        <s v="TURIN" u="1"/>
        <s v="PEDIALYTE" u="1"/>
        <s v="CUETARA" u="1"/>
        <s v="CHOCO MILK" u="1"/>
        <s v="NUTELLA" u="1"/>
        <s v="CORONA" u="1"/>
        <s v="LYSOL" u="1"/>
        <s v="DIANDI CAC" u="1"/>
        <s v="ZUKO" u="1"/>
        <s v="DONA MARIA" u="1"/>
        <s v="FRESCA" u="1"/>
        <s v="SIDRAL MUNDET" u="1"/>
        <s v="FANTA" u="1"/>
        <s v="AXION" u="1"/>
        <s v="SALVO" u="1"/>
        <s v="TRES ESTRELLAS" u="1"/>
        <s v="CLASSIC" u="1"/>
        <s v="JUANITAS" u="1"/>
        <s v="BOLIS" u="1"/>
        <s v="KELLOGS" u="1"/>
        <s v="DULCES VENCE" u="1"/>
        <s v="9 LIVES" u="1"/>
        <s v="CARNATION" u="1"/>
        <s v="DOLORES" u="1"/>
        <s v="LUPY LUPS" u="1"/>
        <s v="ELECTROMAX" u="1"/>
        <s v="LITTLE DEBBIE" u="1"/>
        <s v="CHA-BOY" u="1"/>
        <s v="ALTENO" u="1"/>
      </sharedItems>
    </cacheField>
    <cacheField name="Descripción" numFmtId="0">
      <sharedItems containsBlank="1" count="1279">
        <s v="SAB CHURRUM LIMON 185G/20CT"/>
        <s v="COCA COLA GLASS 500ML/24CT"/>
        <s v="SAB TOSTITO SALSA 175G/22CT"/>
        <s v="SAB TOSTITO FLAMIN H 175G/22CT"/>
        <s v="SAB CHURRUM FLAMIN HT 185G/30CT"/>
        <s v="SAB PAPA CRUJIENTE 100G/30CT"/>
        <s v="SAB CHETO FLAMIN HOT 145G/20CT"/>
        <s v="SAB FRITO LIMON SAL 170G/20CT"/>
        <s v="SAB CRUJITOS QUESO 120G/22CT"/>
        <s v="SAB DORITO NACHOS 146G/23CT"/>
        <s v="SAB PAKETAXO MORADO 215G/13CT"/>
        <s v="SAB PAKETAXO AZUL 208G/13CT"/>
        <s v="JUMEX CAN STRAW BANAN 16OZ/12CT"/>
        <s v="SAB FAM RUFFLE MIX 170G/19CT"/>
        <s v="JUMEX CAN MANGO 16OZ/12CT"/>
        <s v="SAB RANCHERITOS 145G/23CT"/>
        <s v="SAB FAM CHETOS MIX 190G/19CT"/>
        <s v="SAB FRITO CHORIZO 170G/20CT"/>
        <s v="SAB CHETO TORCIDITOS 145G/20CT"/>
        <s v="SAB CHETO BOLITAS 110G/23CT"/>
        <s v="JUMEX GLASS DURAZNO 413ML/12CT"/>
        <s v="SAB CHETO POFFS 110G/23CT"/>
        <s v="SAB RUFFLE QUESO 120G/30CT"/>
        <s v="PARR CAN COC WATR/PLP 16.9/24CT"/>
        <s v="JAZ TEA ORIGINAL 500ML/12CT"/>
        <s v="SAB PAPA ADOBADA 105G/30CT"/>
        <s v="JUMEX CAN GUAVA 16OZ/12CT"/>
        <s v="BE-LIGHT TORONJA 1.5L/6PK"/>
        <s v="JUMEX GLASS UVA 413ML/12CT"/>
        <s v="SAB FAM DORITO MIX 205G/19CT"/>
        <s v="BE-LIGHT JAMAICA 1.5L/6PK"/>
        <s v="JUMEX PRISM STRAW BAN 33.81/12CT"/>
        <s v="JUMEX PRISM GUAVA 33.81/12CT"/>
        <s v="JUMEX PRISM COCO-PIN 33.81/12CT"/>
        <s v="SAB CHETO COLMILLOS 100G/19CT"/>
        <s v="SAB FAM DORITO INCOG 223G/20CT"/>
        <s v="SAB PAKETAXO DARK 208GR"/>
        <s v="CLAMATO ORIGIN 32OZ 946ML/12CT"/>
        <s v="JUMEX PRISM MANGO 33.81/12CT"/>
        <s v="JUMEX PRISM PEACH 33.81/12CT"/>
        <s v="SAB SABRITONES 160G/10CT"/>
        <s v="BE-LIGHT LIMON 1.5L/6PK"/>
        <s v="CLAMATO GLASS ORIGIN 16OZ/12CT"/>
        <s v="TOUCAN ORIGINAL COCO 16.5OZ/12CT"/>
        <s v="MARINELA CANELITAS 224G"/>
        <s v="CLAMATO GLASS VUELVE 473M/12CT"/>
        <s v="SAB FAM DORITO FLAMIN 223G/20CT"/>
        <s v="BAILEYS IRISH CAKE 390G/12CT"/>
        <s v="CLAMATO BIG ORIGINAL 1.89L/8CT"/>
        <s v="DIANDI COYOTA NUEZ 9.52/14CT"/>
        <s v="JUMEX GLASS MANGO 413ML/12CT"/>
        <s v="JUMEX GLASS MANZANA 413ML/12CT"/>
        <s v="SUEROX FRUTOS-FRESA 630ML/12CT"/>
        <s v="JUMEX CAN PEACH 16OZ/12CT"/>
        <s v="PARR ALOE MANGO 500ML/20CT"/>
        <s v="DIANDI COYOTA DUL LECH 9.52/14CT"/>
        <s v="PARR ALOE STRAWBERRY 500M/20CT"/>
        <s v="MARINELA POLVORONES 310G"/>
        <s v="COCA COLA 3LT/6CT"/>
        <s v="PARR ALOE ORIGINAL 500ML/20CT"/>
        <s v="PARR ALOE WATERMELON 500M/20CT"/>
        <s v="SUEROX MORA AZUL 630ML/12CT"/>
        <s v="JUMEX CAN COCO-PINEAP 16OZ/12CT"/>
        <s v="PARR ALOE PINEAPPLE 1.5LT/12CT"/>
        <s v="PARR ALOE COCO 500ML/20CT"/>
        <s v="BE-LIGHT PEPINO LIMON 1.5L/6PK"/>
        <s v="DIANDI MINI CANELITAS 160/12CT"/>
        <s v="SAB FRITO CHILE LIMON 170G/20CT"/>
        <s v="SUEROX COCO 630ML/12CT"/>
        <s v="DIANDI COYOTA JAMONCIL 9.52/14CT"/>
        <s v="PARR ALOE STRAWBERRY 1.5LT/12CT"/>
        <s v="JUMEX PRISM STRAWBER 33.81/12CT"/>
        <s v="JUMEX PRISM PINEAPP 33.81/12CT"/>
        <s v="DIANDI MINI POLVORON 160/12CT"/>
        <s v="PARR ALOE POMEGRANATE 1.5LT/12CT"/>
        <s v="SUEROX NARANJA-MAND 630ML/12CT"/>
        <s v="PARR ALOE COCO 1.5LT/12CT"/>
        <s v="SUEROX UVA 630ML/12CT"/>
        <s v="POCAS HORCHATA STRAWB 16.5/12CT"/>
        <s v="GUMM PICKLELOKO KIT 6.1OZ/6CT"/>
        <s v="DIANDI EMPANADA CAJETA 5.29/18CT"/>
        <s v="DIANDI COYOTA CAJETA 9.52/14CT"/>
        <s v="PARR ALOE ORIGINAL 1.5LT/12CT"/>
        <s v="DIANDI EMPAN DULC LECH 5.29/18CT"/>
        <s v="TOPO CHICO MINERAL 355ML/24CT"/>
        <s v="KERMATO TOMATE JUGO 1.8LT/8CT"/>
        <s v="SUEROX FRESA 630ML/12CT"/>
        <s v="VIVE 100 ORIGINAL 600ML/24CT"/>
        <s v="BARCEL CHIP HABANERO 170G/17CT"/>
        <s v="SUEROX KIWI-FRESA 630ML/12CT"/>
        <s v="DIANDI JAMONCILLO NUEZ 2.64OZ/24CT"/>
        <s v="MEGA CHAMOY LIQUIDO 1 LT/12CT"/>
        <s v="SIDRAL GLASS MUNDET 500ML/24CT"/>
        <s v="CLAMATO GLASS CUBANO 473M/12CT"/>
        <s v="PARR ALOE MANGO 1.5 LT/12CT"/>
        <s v="NESCAFE DOLCA 80G/15CT"/>
        <s v="GAMESA BOX FLOREN CAJE 332G/12CT"/>
        <s v="POCASVIL CAN TAMARIND 16.5/12CT"/>
        <s v="GAMESA BOX FLOREN FRES 332G/12CT"/>
        <s v="JUMEX PRISM APPLE 33.81/12CT"/>
        <s v="DIANDI MINI BESITO NUEZ 160/12CT"/>
        <s v="GAMESA BOX MAMUT 210G/12CT"/>
        <s v="GAMESA BOX MARAVILLAS 348G/12CT"/>
        <s v="DIANDI MINI COOKIE MIX 305/30CT"/>
        <s v="POP ROCKS BLUE RAZZ 24UN/20CT"/>
        <s v="POP ROCKS CHERRY 24UN/20CT"/>
        <s v="GOOD FOAM BOWL 20 PL 6 12OZ/30CT"/>
        <s v="POCASVIL CAN HIBISCUS 16.5/12CT"/>
        <s v="GAMESA PAN CREMA 106G"/>
        <s v="GAMESA BOX GIRO 228G/10CT"/>
        <s v="GAMESA BOX EMPER VANIL 291G/10CT"/>
        <s v="HOWLERS SOURACHA CANDY 4.23OZ/2CT"/>
        <s v="MELO PAPER NAPKIN 180/18CT"/>
        <s v="SUEROX MANZANA 630ML/12CT"/>
        <s v="GAMESA FLOR DE NARANJO 100G"/>
        <s v="DIANDI MINI GRAGEA 160/12CT"/>
        <s v="JUMEX AGUA MANGO 11.3OZ/24CT"/>
        <s v="POP ROCKS WATERMELON 24UN/20CT"/>
        <s v="POCASVIL CAN DRAGON 16.5/12CT"/>
        <s v="GAMESA BOX CHOKI CLASI 285G/12CT"/>
        <s v="JUMEX AGUA FRESA 11.3OZ/24CT"/>
        <s v="PARR ALOE WATERMELON 1.5LT/12CT"/>
        <s v="POP ROCKS GRAPE 24UN/20CT"/>
        <s v="PEPE BLACK TRADI CRAKLIN 3.5OZ/20CT"/>
        <s v="POCASVIL CAN GUAVA 16.5/12CT"/>
        <s v="LALA GRANDE MEDIA CREMA 470/24CT"/>
        <s v="LA COST HABANERO SLICE 7.4/12CT"/>
        <s v="BARCEL FUEGO VALENTON 175G/10CT"/>
        <s v="1-2-3 VEGETAL OIL 1LT/12CT"/>
        <s v="SLIME SQUEZ CANDY 2.47OZ 12UN/8CT"/>
        <s v="POCAS HORCHA MANG 16.5OZ/12CT"/>
        <s v="GUMM SANDIA MANGO 3.3OZ/6CT"/>
        <s v="LUC SALSAGHE MANGO SHARE 6/20CT"/>
        <s v="TAJIN FRUIT SEASONING 14OZ/12CT"/>
        <s v="SUEROX UVA-MORA AZUL 630ML/12CT"/>
        <s v="NESTLE CARLOS V BAR 96UN/4DISP"/>
        <s v="DE LA MAZAPAN ORIG GIANT/16CT"/>
        <s v="LORE PELON PELON RICO 12/24CT"/>
        <s v="SPLASH PINEAPLE CARROT 25.4/8CT"/>
        <s v="PARR ALOE PINEAPPLE 500ML/20CT"/>
        <s v="PARR CAN MANGO 485ML/12CT"/>
        <s v="POP ROCKS COTTON CANDY 24UN/20CT"/>
        <s v="ADAM HALLS MORA AZUL 12/30CT"/>
        <s v="GAMESA BOX POLVOR NUEZ 432G/12CT"/>
        <s v="SLIME LICKER CANDY 2OZ 12UN/8CT"/>
        <s v="PEPE BLACK CHILE CRAKLIN 3.5OZ/20CT"/>
        <s v="LUC SALSAGUE MANGO 10.2OZ/20CT"/>
        <s v="MARINELA SPONCH 180G"/>
        <s v="DIANDI CANDLE FOX BLUE ENGLISH"/>
        <s v="DIANDI CANDLE AZUL FELIZ CU SPAN"/>
        <s v="DIANDI CANDLE BLUE HBD ENGLISH"/>
        <s v="DIANDI CANDLE FOX PINK ENGLISH"/>
        <s v="DIANDI CANDLE GIRAFE BLUE ENGLISH"/>
        <s v="DIANDI CANDLE GIRAFE PINK ENGLISH"/>
        <s v="DIANDI CANDLE PINK HBD ENGLISH"/>
        <s v="DIANDI CANDLE ROSA FELIZ CU SPAN"/>
        <s v="GUMM GARBANZO 3.5OZ/6CT"/>
        <s v="PARR CAN PINK GUAVA 16.4OZ/24CT"/>
        <s v="POP ROCKS CRACKLIN GUM 24UN/20CT"/>
        <s v="PARTY PL CUP RED 16OZ 12CT/24CT"/>
        <s v="1-2-3 VEGETAL OIL 500ML/24CT"/>
        <s v="SUEROX LIMA-LIMON 630ML/12CT"/>
        <s v="BOING TETRA NARANJA 500ML/24CT"/>
        <s v="POP ROCKS TROPICAL 24UN/20CT"/>
        <s v="POCAS BUBLE T HONEYD 16.5/24CT"/>
        <s v="GUMM RELLERINDOS 4.6OZ/6CT"/>
        <s v="DIANDI MINI COYOTA CAJE 160/12CT"/>
        <s v="POCAS DALGONA LATTE 10.8OZ/12CT"/>
        <s v="1-2-3 CORN OIL 1LT/12CT"/>
        <s v="POCASVIL CAN PASSION 16.5/12CT"/>
        <s v="GAMESA RICANELAS 97G"/>
        <s v="POCASVIL CAN PINEAPPLE 16.5/12CT"/>
        <s v="GUMM PULPITAS 6.2OZ/6CT"/>
        <s v="TAPATIO HOT SAUCE 32OZ/12CT"/>
        <s v="GAMESA CHOKIS RELLENA 90G"/>
        <s v="GAMESA BOX BARRA COCO 365G/12CT"/>
        <s v="MARINELA PRINCIPE 210G"/>
        <s v="GAMESA CHOKIS CLASICA 75G"/>
        <s v="POCASVIL CAN MANGO 16.5/12CT"/>
        <s v="BOING TETRA GUAYABA 500ML/24CT"/>
        <s v="GAMESA CHOKIS CHOCOBASE 84G"/>
        <s v="AXXION FOAM TRAY 15TR/32CT"/>
        <s v="KIDSM CANDY 500 RACER 12CT"/>
        <s v="KIDSM YO YO MANIA 12CT"/>
        <s v="PARR CAN PASION FRU 485ML/12CT"/>
        <s v="LA COSTENA NOPALITOS 15.5/12CT"/>
        <s v="MARINELA BARRITAS PINA 222G"/>
        <s v="GOOD FOAM PLATE COMPARTIM/24CT"/>
        <s v="VEL ROSITA LIQUID REG 1LT/12CT"/>
        <s v="GAMESA BOX EMPER VANIL 382G/12CT"/>
        <s v="DE LA MAZAPAN CHOCO GIANT/16CT"/>
        <s v="JUMEX AGUA LIMON 11.3OZ/24CT"/>
        <s v="PARR CAN GREEN GUAVA 16.4/24CT"/>
        <s v="BARCEL RUNNER 200GR"/>
        <s v="GAMESA BARRAS DE COCO 106G"/>
        <s v="POCAS HORCHATA RICE 16.5/12CT"/>
        <s v="KIDSM GATOR CHOMP 12CT"/>
        <s v="SINAL PEPITORIA 20UN 28.2/20CT"/>
        <s v="VIVE 100 BLUEBERRY 600ML/24CT"/>
        <s v="EFRUTTI GUMMI PIZZA 26.2OZ/8CT"/>
        <s v="DE LA MAZAPAN ORIGINA 30U/20CT"/>
        <s v="PARR CAN SUGARCAN COCO 16.6/12CT"/>
        <s v="SMILEY GUMMY HORROR 650G/12CT"/>
        <s v="PARR COKIE WAFER VANILLA/24CT"/>
        <s v="TIDE BAG POW DET DOWNY 690G/18CT"/>
        <s v="DE LA PULPAR PUSH TAMAR 12/12CT"/>
        <s v="GUMM CACAH SAL LIMON 6OZ/6CT"/>
        <s v="GUMM SOURBELT WMELON 4OZ/6CT"/>
        <s v="SALSA SAN LUIS 1KG/12CT"/>
        <s v="LUC CHUNK SKWIN MANGO 45G/6CT"/>
        <s v="LUC MUECAS MANGO 10/24CT"/>
        <s v="MELO PAPER TOWEL 2-PLY/30CT"/>
        <s v="LALA CHICA MEDIA CREMA 250/27CT"/>
        <s v="KRABBY PATTY SURPRISE 6UN/12CT"/>
        <s v="EFRUTTI GUMMI HOTDOG 26.2OZ/8CT"/>
        <s v="KIDSM RESCUE RACER 12CT"/>
        <s v="POP ROCKS GREEN APPLE 24UN/20CT"/>
        <s v="BARCEL HOT NUT FUEGO 125G"/>
        <s v="GAMESA CREMAX VANILLA 90G"/>
        <s v="GUMM CACAHUATE JAPONES 6OZ/6CT"/>
        <s v="GUMM WATERMELON RING 6OZ/6CT"/>
        <s v="AXXION FOAM CUP 20OZ 10UN/24CT"/>
        <s v="POCASVIL CAN SOURSOP 16.5/12CT"/>
        <s v="KIDSM WACKY MONKEY 12CT"/>
        <s v="KIDSM SLOT MACHINE CANDY 12CT"/>
        <s v="BARCEL BIG MIX QUESO 75G/25CT"/>
        <s v="LUC MUECAS TAMARINDO 10/24CT"/>
        <s v="PARR CAN HIBISCUS 16.4OZ/12CT"/>
        <s v="VELMX TAL CAND GUADALU-PINK 12CT"/>
        <s v="ZULKA CANE SUGAR 2LB/10BAG"/>
        <s v="JUMEX AGUA JAMAICA 11.3OZ/24CT"/>
        <s v="NESCAFE DOLCA 170G/15CT"/>
        <s v="REYNOLDS ALUMINUM FOIL 25SQ/24CT"/>
        <s v="KIDSM SOUR FLUSH 12CT"/>
        <s v="KIDSM FLIP PHONE 12CT"/>
        <s v="KIDSM SWEET RACER 12CT"/>
        <s v="GAMESA BOX EMPER PIRUE 403G/12CT"/>
        <s v="AXXION FOAM CUP 16OZ 14UN/16CT"/>
        <s v="ADAM BUBALO PIKAPINA 47U/32CT"/>
        <s v="GUMM POLVICHILITO 3OZ/6CT"/>
        <s v="JAZ TEA JAMAICA 500ML/12CT"/>
        <s v="POP ROCKS STRAWBERRY 24UN/20CT"/>
        <s v="GAMESA CREMAX CHOCOLATE 90G"/>
        <s v="LUC MUECAS PEPINO 10/24CT"/>
        <s v="KIDSM SHARK BITE 12CT"/>
        <s v="POCAS VIETNAMES COFE 16.5/12CT"/>
        <s v="SAVILE SHAM SAB NOPAL 700M/12CT"/>
        <s v="ZAZUETA MACHACA 4.4OZ"/>
        <s v="MOCO GEL SQUI GREEN 11.99/12CT"/>
        <s v="DE LA CHOCO PALETN BOMBN 20/12CT"/>
        <s v="LORE PELON PELO RICO 36UN/6CT"/>
        <s v="ALWAYS CLASS NOR SIZE 1 10U/16CT"/>
        <s v="OKF ALOE POMEGRANATE 16.9OZ/20CT"/>
        <s v="GAMESA BOX EMPER COMBI 382G/12CT"/>
        <s v="ROMA POWDER DETERG 2KG/10CT"/>
        <s v="KRABBY PATTY 30UN BAG/12CT"/>
        <s v="MARINELA BARRITAS FRESA 222G"/>
        <s v="ADAM BUBALO MORA AZUL 47U/32CT"/>
        <s v="KIDSM EMOJI POP 12CT"/>
        <s v="PARR GLASS MILK COCONUT 290/12CT"/>
        <s v="PARR GLASS STRAWBE COCO 290/12CT"/>
        <s v="PARR GLASS BANANA COCO 290/12CT"/>
        <s v="SAVILE SHAM SAB AGUAC 700M/12CT"/>
        <s v="EFRUTTI LUNCH BAG 2.7OZ/12CT"/>
        <s v="OKF ALOE MANGO 16.9OZ/20CT"/>
        <s v="GUMM TAMARINDO CHILE 3.5OZ/6CT"/>
        <s v="PALM DISH LIQUI LEMON 28OZ/9CT"/>
        <s v="KIDSM PUNCHY MONKEY 12CT"/>
        <s v="GAMESA EMPERADOR NOCTURNO 109G"/>
        <s v="LORE PELONETA 13.33OZ/18CT"/>
        <s v="ALDAMA OBLEA GRANDE 5UN/24CT"/>
        <s v="LA COSTENA SLICE JALAPEN 28/12CT"/>
        <s v="PARR CAN SOURSOP 16.4OZ/12CT"/>
        <s v="KIDSM UNICORN DOO 12CT"/>
        <s v="VELMX TAL CAND GREEN SAN JUDA TADE 12CT"/>
        <s v="POCAS DRINK JELL POPN 22.56/12CT"/>
        <s v="ACE LIQUID DETER REG 2.8L/4CT"/>
        <s v="GUMM PICAGOMAS 3.8OZ/6CT"/>
        <s v="HUY FONG SRIRACH SAUC 17OZ/12CT"/>
        <s v="LA COST CHIPOTLE SAUCE 7.76/24CT"/>
        <s v="FANTA GLASS NARANJA 500ML/24CT"/>
        <s v="ADAM BUBAL MORA ACIDA 47U/32CT"/>
        <s v="VEL-MX TAL SAGRA COR WH 12CT"/>
        <s v="LA COST BEAN PINT REF 20.05/12CT"/>
        <s v="DAWN ULTRA LIQ LEMON 7.5OZ/18CT"/>
        <s v="ADAM BUBALO MENTA 47U/32CT"/>
        <s v="ARIEL POWDER REGULAR 250G/36CT"/>
        <s v="ZOTE LIQUID AZUL 1LT/12CT"/>
        <s v="PARR CAN POMEGRANATE 485/12CT"/>
        <s v="EFRUTTI GUMI MIN BURG 26.2OZ/8CT"/>
        <s v="POCAS POPIN PEACH OLON 16.5/24CT"/>
        <s v="LUC GUSANO TAMARINDO 12.6OZ/30CT"/>
        <s v="BAZO JUICY DROP TAFFY 16UN 2.36/12CT"/>
        <s v="DIANDI CANDLE ROSE GOLD ENGLISH"/>
        <s v="DIANDI CANDLE ROSE GOLD SPANOL"/>
        <s v="LUC GUMIES MANGO 12UN 4.58OZ"/>
        <s v="ARIEL POWDER ORIGINAL 500G/24CT"/>
        <s v="DE LA PULPAR PUSH MANGO 12/12CT"/>
        <s v="LUC SALSAGHE SANDIA SHARE 6/20CT"/>
        <s v="TAMA BANDERILLA CHILE 30/6CT"/>
        <s v="HUY FONG SRIRAC SAUCE 28OZ/12CT"/>
        <s v="VALENTINA BIG BLACK 34OZ/12CT"/>
        <s v="PARR CAN WATERMELON 485ML/12CT"/>
        <s v="DIANDI CANDLE BLACK GOLD ENGLISH"/>
        <s v="DIANDI CANDLE BLACK WHITE ENGLISH"/>
        <s v="DIANDI CANDLE NEGRO BLANCO FELIZ"/>
        <s v="DIANDI CANDLE NEGRO DORADO FELIZ"/>
        <s v="PARR GLASS MANGO COCO 290/12CT"/>
        <s v="BIRTH CAKE SPARKS BLUE ENGLISH"/>
        <s v="TOUCAN CHOCO COCO 16.5OZ/12CT"/>
        <s v="ADAM BUBALO PLATANO 47U/32CT"/>
        <s v="LUC CHUNK SKWIN WATERME 45G/6CT"/>
        <s v="LUC BABY SANDIA 7.1OZ/30CT"/>
        <s v="GUMM PEACH RING 6OZ/6CT"/>
        <s v="GUMM LYCHEE GUMMIES 4OZ/6CT"/>
        <s v="PALM DISH LIQ ORANGE 28OZ/9CT"/>
        <s v="POCAS DUBAI CHOC LAT 10.8OZ/12CT"/>
        <s v="GOOD FOAM PLATE 8 7/8/24CT"/>
        <s v="GUMM PINTA COLORES 4.7OZ/6CT"/>
        <s v="JUBIL BATH TISU DOUBLE 4PK/12CT"/>
        <s v="ZUMBA PICA HOT 1OUN 7.8OZ/12CT"/>
        <s v="SAVILE SHAM SAB CHILE 700M/12CT"/>
        <s v="SUAVI REG FRES PRIM BL 1L/12CT"/>
        <s v="TAITOO JAPON SINGLE 50UN BAG/6CT"/>
        <s v="NUTRESA CREMIN BLANC 24UN/16CT"/>
        <s v="ZOTE LIQUID ROSA 1LT/12CT"/>
        <s v="ROMA POWDER DETERGE 1KG/18CT"/>
        <s v="KIDSM CRUNCHY CRYSTALS 12CT"/>
        <s v="GUMM VELITAS 3.6OZ/6CT"/>
        <s v="GUMM PICA BANDERILLA 1.9OZ/6CT"/>
        <s v="KIDSM MONKEY SWING 12CT"/>
        <s v="LA COSTENA WHOLE JALAPEN 12/12CT"/>
        <s v="LUC SKWIN RELLE PINA-TAM 12/24CT"/>
        <s v="MRSKLE CHAMOY DILL PICKLE/18CT"/>
        <s v="IMPE SPOONS HD CUTLER 36U/48CT"/>
        <s v="CAN 4 PASTI ORIGi JAR 300U/6CT"/>
        <s v="GUMM PULPARINDOS 2.96OZ/6CT"/>
        <s v="KIDSM WHACKY SHARK 12CT"/>
        <s v="SUN VIST PINT BEAN 15OZ/12CT"/>
        <s v="SLUSH PUPPIE LOLLIPOP 12UN/8CT"/>
        <s v="ADAM HALLS CEREZA 12/30CT"/>
        <s v="TAPATIO HOT SAUCE 10OZ/12CT"/>
        <s v="KIDSM SWEET SOAKER 12CT"/>
        <s v="FOCA POWDER DETERGENT 1KG/18CT"/>
        <s v="GAMESA EMPERADOR NUEZ 109G"/>
        <s v="LUC MUECAS CEREZA 10/24CT"/>
        <s v="GUMM MINI PELON 2.7OZ/6CT"/>
        <s v="ADAM HALLS COLORES 12/30CT"/>
        <s v="PINALEN 2X CONC FLORAL 28OZ/10CT"/>
        <s v="HUICHOL TRADITIONAL 6.5OZ/24CT"/>
        <s v="GUMM CACAHT CHIL LMN 6OZ/6CT"/>
        <s v="GUMM CACAHUATE ESPANOL 5OZ/6CT"/>
        <s v="ALEX GARAPINADOS 25U 7.5LB/5CT"/>
        <s v="CAPRI SHAMP NATU HERB 760ML/12CT"/>
        <s v="DE LA PULPAR MANGO 20UN/32CT"/>
        <s v="EFRUTTI BAKERY SHOP 2.7OZ/12CT"/>
        <s v="ZOTE LAUN BARSOAP WHIT 400G/25CT"/>
        <s v="MARINELA GALLETA GANSITO 215G"/>
        <s v="CAPRI SHAMP BRILO CRIS 750M/12CT"/>
        <s v="KARLA VASITO TAMARINDO 24/18CT"/>
        <s v="GAMESA FLORENTINAS CAJETA 83G"/>
        <s v="PARR SPARKL COCO WT 11.2OZ/12CT"/>
        <s v="RAMUNE LYCHEE DRINK 6.76FL/18CT"/>
        <s v="KARLA VASO TAMARINDO 8/16CT"/>
        <s v="ADAM BUBALO TUTI FRUTI 47UN/32CT"/>
        <s v="BIRTH CAKE SPARKS BLUE SPANISH"/>
        <s v="LORE PELONETES 18UN/8CT"/>
        <s v="GUMM PEPITAS TOSTADAS 4OZ/6CT"/>
        <s v="GUMM ROCKALETA 2.53OZ/6CT"/>
        <s v="DE LA PULPARIN CHAMOY 20U/32CT"/>
        <s v="LIRIO LAU BAR SOP WHIT 400G/25CT"/>
        <s v="LUC MUECAS SANDIA 10/24CT"/>
        <s v="KARLA VASO TAMANGO 8/16CT"/>
        <s v="PAL LEMON SUGAR 5.29/10CT"/>
        <s v="DOWNY PASSION RED 2.6LT/6CT"/>
        <s v="DOWNY ROMANCE PURPLE 2.6LT/6CT"/>
        <s v="DOWNY SOFT GENTL WHITE 2.8L/6CT"/>
        <s v="JUBIL BATH TISU DOUBLE 12PK/4CT"/>
        <s v="LORE PELONETES BAG 12UN 6.3OZ"/>
        <s v="GAMESA EMPERADOR SENZO 93G"/>
        <s v="LUC PANZON WATERMELON 10/24CT"/>
        <s v="ARACHI BOTANA MIX 10P 160G/10CT"/>
        <s v="BIM LECHE NITO 236ML/27CT"/>
        <s v="GUMM COLOR WORMS 4OZ/6CT"/>
        <s v="MARINELA LECHE GANSI 236M/27CT"/>
        <s v="GAMESA GIRO 114G"/>
        <s v="CLOROX BLEA REGU CONC 11OZ/28CT"/>
        <s v="GAMESA CREMAX FRESA 90G"/>
        <s v="DE LA PULPAR XTR HOT 20U/32CT"/>
        <s v="EL PATO YELLOW TOMAT 7.75/24CT"/>
        <s v="ROMA POWDER DETERGEN 500G/36CT"/>
        <s v="TIDE BAG POWDE DETER 508G/12CT"/>
        <s v="DIANDI CHIPS SALTED 9.8OZ/30CT"/>
        <s v="GUMM OBLEA MIX 3.3OZ/6CT"/>
        <s v="GUMM MINI FRIED EGG 4OZ/6CT"/>
        <s v="SUN VISTA GARBAN BEAN 15OZ/12CT"/>
        <s v="POCAS POPIN MANG PAS16.5/24CT"/>
        <s v="POCAS POPIN STRAW DRAG 16.5/24CT"/>
        <s v="CAPRI SHAMP NUTRI REV 750ML/12CT"/>
        <s v="TAJIN MINI FRUIT 40IN.35OZ/6CT"/>
        <s v="GUMM PELON MAN SAND 3.6OZ/6CT"/>
        <s v="LUC BABY CHAMOY 7.1OZ/30CT"/>
        <s v="DE LA PULPAR SANDIA 20UN/32CT"/>
        <s v="EFRUTTI GUMI MIN BURG SOUR/8CT"/>
        <s v="TOUCAN MANGO COCO 16.5OZ/12CT"/>
        <s v="POCAS BUBLE T THAI TEA 16.5/24CT"/>
        <s v="VALENTINA SMALL BLACK 12.5/24CT"/>
        <s v="POCAS BUBLE T MATCHA 16.5/24CT"/>
        <s v="ANAH LIMON 100 UN 7OZ/24CT"/>
        <s v="ARIEL LIQUIDO COLOR 800ML/9CT"/>
        <s v="EFRUTTI SOUR LUNCH BAG 2.7OZ/12CT"/>
        <s v="GUMM COMBO PULPADOTS 1.9OZ/6CT"/>
        <s v="TAITOO JAPONES 10UN BAG/10CT"/>
        <s v="KIDSM LASER POP 12CT"/>
        <s v="PINALEN 2X CONC LEMON 28OZ/10CT"/>
        <s v="FOCA POWDER DETERG 500G/36CT"/>
        <s v="LA COSTENA GUACAMOLE 16.4OZ/12CT"/>
        <s v="FOCA LIQUID DETERGENT 1LT/12CT"/>
        <s v="ADAM BUBALO FRESA 47U/32CT"/>
        <s v="DOVE BARSOAP WHITE 3.7OZ/48CT"/>
        <s v="VALENTINA HOT SAUCE RED 34/12CT"/>
        <s v="JOSH SOCCER ASSO FRU JEL 41.95OZ/6CT"/>
        <s v="GAMESA CRACKETS 95G"/>
        <s v="ROMA LIQUID DETERGENT 16OZ/12CT"/>
        <s v="GUMM CUCHARITA 4.93OZ/6CT"/>
        <s v="ANAH PICA LIMON 100UN 7OZ/24CT"/>
        <s v="PARR COKIE WAFER STRAWBER/24CT"/>
        <s v="CAN 4 PASTI FRUTAL JAR 300U/6CT"/>
        <s v="SAVILE SHAM SAB COLAG 700M/12CT"/>
        <s v="PARR COKIE PINK GUAVA SAND/24CT"/>
        <s v="DE LA JAPON SINGLE NISHI 14 UN 1.3LB/16CT"/>
        <s v="MOCO PUN YELO 11.99OZ/12CT"/>
        <s v="GAIN FABRIC SOFT ORI 10OZ/12CT"/>
        <s v="GAIN DRY SHEET ORIG 15SH/15CT"/>
        <s v="GUMM HABA CHILE LIMON 3.5OZ/6CT"/>
        <s v="CLORALN BLEA LAVEN 32.1OZ/15CT"/>
        <s v="SUN VIST BLACK BEAN 30OZ/12CT"/>
        <s v="HERBAL COND PUM PROL GRAN 1L/9CT"/>
        <s v="ALWAYS MAXI NOR SIZE 1 9U/16CT"/>
        <s v="LUC CHUNK SKWIN MANGO 12UN 4.58"/>
        <s v="LORE DEL PUESTO MANGO 10/24CT"/>
        <s v="HUICHOL BIG TRADITION 12OZ/15CT"/>
        <s v="POCAS CUP TROPICAL POP 4.58/10CT"/>
        <s v="DUVALIN TRISABOR 9.36OZ/24CT"/>
        <s v="BONDY MEGA EL CHAVO 6/8CT"/>
        <s v="BOING TETRA MANZANA 500ML/24CT"/>
        <s v="CHACA CHACA BARRA/30CT"/>
        <s v="LA COSTENA ESQUITES 14.1OZ/8CT"/>
        <s v="JUICY JELLY JAR CHALL 46.5OZ/6CT"/>
        <s v="LORE CRAYON FRESA 10/12CT"/>
        <s v="FABUL SPR FRE BLEACH ALT 56OZ/6CT"/>
        <s v="FABUL LAVENDER 56OZ/6CT"/>
        <s v="PINALEN 2X CONC LAVANDER 28OZ/10CT"/>
        <s v="GUMM SALSAGU ELOTE MIX 2.7OZ/6CT"/>
        <s v="ZULKA MORENA CANE SUGAR 1LB/10BAG"/>
        <s v="ENSUENO BABY 22OZ/12CT"/>
        <s v="PICH SEMILLA CALABA 2.82/10PK"/>
        <s v="EXT MASSAGE ROLLER DISP 24UN/2CT"/>
        <s v="CAPRI SHAMP FUERZ ACTI 750M/12CT"/>
        <s v="ZOTE LIQUID BLANCO 1LT/12CT"/>
        <s v="ENSUENO VIOLET 22OZ/12CT"/>
        <s v="MELO BATH TISUE SINGLE/45ROLL"/>
        <s v="GUMM CACAHT GARAPINADO 5OZ/6CT"/>
        <s v="LUC MUECAS CHAMOY 10U/24CT"/>
        <s v="PARR GLASS COCO WAT PLP 290/12CT"/>
        <s v="SONR PALET ROCKALET BAG 16.9/10CT"/>
        <s v="BUMBLE CHUN TUNA WATER 5/48CT"/>
        <s v="SPLASH APPLE CARROT 25.4OZ/8CT"/>
        <s v="LUC BABY MANGO 7.1OZ/30CT"/>
        <s v="GUMM MANGO CHAMOY 3.5OZ/6CT"/>
        <s v="GUMM CREAMY BERRY 4OZ/6CT"/>
        <s v="LUC SALSAGHETI SANDIA 12/20CT"/>
        <s v="ENSUENO SPRING 22OZ/12CT"/>
        <s v="DUVALIN HAZEL-VANILA 9.36OZ/24CT"/>
        <s v="CAN 4 PASTILLAS FRUTAL 60/40CT"/>
        <s v="SUAVI REG FRE PRIM BL 850M/12CT"/>
        <s v="RICOLINO PAYASO 10PACK/6CT"/>
        <s v="ENSUENO FLORAL 22OZ/12CT"/>
        <s v="DE LA PULPAR ORIGIN 20U 10OZ/32CT"/>
        <s v="GAIN LIQUID DETERGENT 10OZ/12CT"/>
        <s v="LORE CRAYON MANGO 10/12CT"/>
        <s v="ARM N HAMER BAKING SODA 16OZ/24CT"/>
        <s v="PARR CAN TROPIC PUNCH 485/24CT"/>
        <s v="OKF FRU HONE MANGO ALO 16.9/20CT"/>
        <s v="GUMM WATERMELON SLICES 5OZ/6CT"/>
        <s v="GUMM BERRYS 4OZ/6CT"/>
        <s v="PARR COKIE COCO SAND 7OZ/24CT"/>
        <s v="AWE LAUN DTER STAIN LIFT 64/8CT"/>
        <s v="AWE LAUNDR DTER OXYGEN 64/8CT"/>
        <s v="AWE LAUD DET PLUS SOF 2N1 64/8CT"/>
        <s v="AWE LAUN DET ORIGIN RED 64/8CT"/>
        <s v="AWE LAUN DET RAIN FRESH 64/8CT"/>
        <s v="DUVALIN HAZEL-STRAWB 9.36OZ/24CT"/>
        <s v="ADAM HALLS MENTA 12/30CT"/>
        <s v="NIVE SOF MILK PIEL SEC 100ML/12CT"/>
        <s v="POCAS BUBLE T COFFEE 16.5/24CT"/>
        <s v="GAMESA EMPERADOR PIRUETA 115G"/>
        <s v="PARR COKIE MILK SAND BISC 7/24CT"/>
        <s v="DIANDI CHIPS HOT LIME 9.8OZ/30CT"/>
        <s v="NIVE BOD MILK HID NORL 100ML/12CT"/>
        <s v="PAL AMARANTH CRANBERRI 4.50/10CT"/>
        <s v="PAL ROASTED CRANBERRIE 5.29/10CT"/>
        <s v="NUTRESA CREMIN BICOL 24UN/16CT"/>
        <s v="PALM DISH LIQUI ORIGI 28OZ/9CT"/>
        <s v="SPLASH PEACH CARROT 25.4OZ/8CT"/>
        <s v="DOVE BARSOAP ORIGINL 135G/48CT"/>
        <s v="DAWN ULTRA LIQ ORIGINAL 7.5/18CT"/>
        <s v="GAMESA EMPERADR CHOCOLATE 109G"/>
        <s v="WINDEX GLAS CLEN LEMN 500ML/12CT"/>
        <s v="EXT FLY SWATTER DISPLAY 24UN/2CT"/>
        <s v="ADAM HALLS LIMON MIEL 12/30CT"/>
        <s v="OKF FRU STRAWBERRY ALO 16.9/20CT"/>
        <s v="LA MODERNA PASTA SHELL 7OZ/20CT"/>
        <s v="LIRIO BODY BAR SOAP 150G/50CT"/>
        <s v="DIANDI CANDLE FELICIDADES VERDE"/>
        <s v="DOWNY PUREZA SIL VERD 800ML/9CT"/>
        <s v="BONDY MEGA BRAC SUP GRL 6/8 CS CT"/>
        <s v="LA MODERNA PASTA ALPHA 7OZ/20CT"/>
        <s v="NAVOL CHAMOY CIRUELA 1LT/15CT"/>
        <s v="LUC LENWAS MANGO 4.9OZ/10CT"/>
        <s v="LORE CRAYON SURTIDO 10/12CT"/>
        <s v="PARR COKIE STRAWBERRY SAND/24CT"/>
        <s v="NISSIN CUP NOO CHIKN 2.25OZ/12CT"/>
        <s v="ANAH SALERO LIMON 7 10U/24CT"/>
        <s v="VEL ROSITA LIQUID REG 450/12CT"/>
        <s v="DIANDI CANDLE FELICIDADES AZUL"/>
        <s v="DIANDI CANDLE FELICIDADES AMARILLO"/>
        <s v="DIANDI CANDLE FELICIDADES MORADO"/>
        <s v="DIANDI CANDLE FELICIDADES ROJO"/>
        <s v="ZOTE LAUN BARSOAP PINK 400G/25CT"/>
        <s v="PARR ALOE POMEGRANATE 500M/20CT"/>
        <s v="DE LA PULPAR DOT TAM ORI 12/12CT"/>
        <s v="LA MODERNA PASTA ELBOW 7OZ/20CT"/>
        <s v="CAMAY NATURAL BARSOAP 125G/72CT"/>
        <s v="GUMM DUVALIN 3.17OZ/6CT"/>
        <s v="GUMM SOURBE STRAWBERR 4OZ/6CT"/>
        <s v="EL PATO WHITE VINEGAR 128OZ/4CT"/>
        <s v="KRABBY PATTY COLOR 2.54OZ 12 BOX"/>
        <s v="LUC GUMIES WATERMELN 12UN 4.58"/>
        <s v="SUAVI REG AROMA SOL 450M/12CT"/>
        <s v="LOR PELON CHILITO RICO 140/12CT"/>
        <s v="DE LA PULPAR DOT CHAMOY 12/12CT"/>
        <s v="DE LA JAPON NISHIYAMA 170G/12CT"/>
        <s v="SPLASH ORANGE APL CAROT 25.4/8CT"/>
        <s v="LA NEGRA HOT MARISQUERA 5.4/24CT"/>
        <s v="POCAS BUBLE T BRON SUGA 16.5/24CT"/>
        <s v="POCAS BUBLE T STRAWB 16.5/24CT"/>
        <s v="WINDEX GLASS CLEANER 16.9OZ/12CT"/>
        <s v="BIRTH CAKE SPARKS PINK ENGLISH"/>
        <s v="GUMM COCO BANDERA 5.9OZ/6CT"/>
        <s v="MARINELA PINGUINO CHOCO 160G"/>
        <s v="LA COST BEAN BLAC REF 20.05/12CT"/>
        <s v="BONDY MEGA BRACELET LOL 6/8CT"/>
        <s v="AWE BLEACH FRESH SCENT 96OZ/6CT"/>
        <s v="IRISH ORIGINAL BARSOAP 3P/18CT"/>
        <s v="LA COST BEAN PINTO WH 19.75/12CT"/>
        <s v="DUVALIN STRAW-VANILA 9.36OZ/24CT"/>
        <s v="ZULKA CANE SUGAR 1LB/10BAG"/>
        <s v="SUAVI REG AROMA SOL 850M/12CT"/>
        <s v="GUMM MAZAPAN 7.1OZ/6CT"/>
        <s v="LA COCULEN ALMOHADITAS 30/20CT"/>
        <s v="KRABBY PATTY 2.54OZ 12 THEA BOX"/>
        <s v="JUICY TIGUER JAR JELLY 26OZ/6CT"/>
        <s v="BONDY MEGA HOT WHEELS 6/8CT"/>
        <s v="ZUMBA PICA ACIDIN 1OUN 10.6OZ/12CT"/>
        <s v="AWE DISH LIQUID ORIGINAL 30/12CT"/>
        <s v="AWE DISH LIQUID LEMON 30OZ/12CT"/>
        <s v="AWE BLEACH LEMON SCENT 96OZ/6CT"/>
        <s v="LA COST WHOLE JALAPENO 26/12CT"/>
        <s v="BONDY MEGA BRAC WOND WOM 6/8CS"/>
        <s v="DOVE BARSOAP PINK 135G/48CT"/>
        <s v="OKF ALOE ORIGINAL 16.9OZ/20CT"/>
        <s v="LA MODERNA SURTIDO GALLE 16/10CT"/>
        <s v="BOUNCE DRYER SHEETS 15SH/15CT"/>
        <s v="DE LA PULPAR DOT HOT 12/12CT"/>
        <s v="PAL ALMOND CASHEW 5.29/10CT"/>
        <s v="CAN CHICLE 60 PK 10.58OZ/40CT"/>
        <s v="RICOLINO BUBULUBU 24UN/8CT"/>
        <s v="TOUCAN PINNEAPL COCO 16.5OZ/12CT"/>
        <s v="LUCYS JUGO DE LIMON 1LT/12CT"/>
        <s v="PAL PUMPKIN PECAN 5.29/10CT"/>
        <s v="POCAS POPIN BERRY HIBI 16.5/24CT"/>
        <s v="LA MODERNA PASTA STARS 7OZ/20CT"/>
        <s v="DE LA PULPAR DOT SANDIA 12/12CT"/>
        <s v="SAVILE SHAM KER LISO 700M/12CT"/>
        <s v="SAVILE SHAM SAB BIOTI 700M/12CT"/>
        <s v="IRISH ICY BLAST BARSOAP 3P/18CT"/>
        <s v="MELO BATH TISSUE 4PACK/24CT"/>
        <s v="SMILEY GUMMY EARTH 650G/12CT"/>
        <s v="GAMESA MINI MAMUT 28/6CT"/>
        <s v="DOWNY APRIL FRESH 10OZ/12CT"/>
        <s v="GUMM PALETA ROSA 3.52OZ/6CT"/>
        <s v="VALENTINA HOT SAUC RED 12.5/24CT"/>
        <s v="PARR COKIE WAFER CHOCO/24CT"/>
        <s v="CLORALN BLEA FLOR FANT 32.1/15CT"/>
        <s v="IMPE FORKS HD CUTLER 36PC/48CT"/>
        <s v="HUICHOL HABANERA 6.5OZ/24CT"/>
        <s v="BONDY MEGA HUEVO PAW PATL 6/8CT"/>
        <s v="AWE CLEANER DEGREA TRIGG 24/18CT"/>
        <s v="GUMM SHRIMP 2OZ/6CT"/>
        <s v="TOUCAN STRAWBER COCO 16.5OZ/12CT"/>
        <s v="SAB PAKETAXO AMARILLO 265G/12CT"/>
        <s v="DE LA JAPONES GRANEL 900G/18CT"/>
        <s v="CISNE PULPA 20UN/20CT"/>
        <s v="SUAVI COMP AROMA SOL 700M/12CT"/>
        <s v="GUMM ELOTE PALETA 3.3OZ/6CT"/>
        <s v="JUMEX GLASS GUAVA 413ML/12CT"/>
        <s v="RICOLINO KRANKI 10PACK/8CT"/>
        <s v="AWE DISH LIQUID CITRUS 30OZ/12CT"/>
        <s v="GAMESA DORADAS MARIAS 199G"/>
        <s v="SPLASH MANGO CARROT 25.4OZ/8CT"/>
        <s v="DE LA PULPAR DOT MANGO 12/12CT"/>
        <s v="ALWAYS PINKCES SUAV WING 10U/8CT"/>
        <s v="SONRI ROCKALETA DISPLAY 8/30CT"/>
        <s v="TAJIN ESCARCHADOR 4.23OZ/12CT"/>
        <s v="GUMM LOCOCHAS MIX 4.76OZ/6CT"/>
        <s v="CHACA CHACATROZO 400GR/32CT"/>
        <s v="GAMESA SALADITAS 137G/20CT"/>
        <s v="GAMESA MARAVILLAS 112G"/>
        <s v="DE LA BOMBON GIGANTE 12OZ/15CT"/>
        <s v="GAMESA ARCOIRIS 75G"/>
        <s v="GAMESA FLORENTINAS FRESA 83G"/>
        <s v="PEPE CLEAR CRACKLIN 3.25 OZ/24CT"/>
        <s v="EXT DUSTER DISPLAY 24UN/2CT"/>
        <s v="POCAS BUBLE T TARO 16.5/24CT"/>
        <s v="BARCEL BIG MIX INGLES 75G/25CT"/>
        <s v="BARCEL CHIP FUEGO 170G"/>
        <s v="ACE LIQUID DETER REG 800ML/9CT"/>
        <s v="TAPATIO HOT SAUCE 5OZ/24CT"/>
        <s v="ARIEL POWDER W DOWNY 250G/48CT"/>
        <s v="NESCAFE TAST FRENC TOAS 7OZ/4CT"/>
        <s v="LA COST BEAN BLAC WHO 19.75/12CT"/>
        <s v="OKF FRU WATERMELON ALO 16.9/20CT"/>
        <s v="BIRTH CAKE SPARKS PINK SPANISH"/>
        <s v="SAB PAKETAXO VERDE 255G/12CT"/>
        <s v="JOSH FREZZE PEACH 1.95OZ/24CT"/>
        <s v="CAPRI SHAMP MANZANA 760ML/12CT"/>
        <s v="PARR CAN 100% COC WTR 500ML/24CT"/>
        <s v="LOS GALLOS HARINA TRIG 1KG/10CT"/>
        <s v="JOSH FREZZE GUMMY 1.75OZ/24CT"/>
        <s v="JOSH FREZZE ASSORT 3.5OZ/12CT"/>
        <s v="DELGA RING FUEGO 3.52OZ/20CT"/>
        <s v="SAB FAM QUESABRITAS 160G/15CT"/>
        <s v="SELECTA HARINA DE TRIGO 1KG/10CT"/>
        <s v="BONDY MEGA TOY STORY DISN 6/8CT"/>
        <s v="SMILEY GUMMY WATERMEL 650G/12CT"/>
        <s v="RICOLINO DARK BUBULUBU 8UN/12CT"/>
        <s v="LUC BOMVASO LIMON 10/24CT"/>
        <s v="LUC BOMVASO TAMARINDO 10/24CT"/>
        <s v="PEPE CHICHARRINAS 2.75OZ/18CT"/>
        <s v="GUMM GREEN PEAS 5OZ/6CT"/>
        <s v="GUMM SOURBELT RASPBERRY 4OZ/6CT"/>
        <s v="GUMM CASHEW 2OZ/6CT"/>
        <s v="GUACAMAYA CHAMOY SALSA 1LT/12CT"/>
        <s v="PINALEN 2X CONC PINE 28OZ/10CT"/>
        <s v="MASECA 1KG/10CT"/>
        <s v="SAB DORITO DINA CHILELIMON 220G"/>
        <s v="DIANDI CHURRITOS 9OZ/30CT"/>
        <s v="BONDY MEGA BOB ESPONJA 6/8CT"/>
        <s v="BONDY MEGA GODZILLA VS KONG"/>
        <s v="TOPO CHICO PET MINERL 600ML/12CT"/>
        <s v="SAB TOSTIPACK 25 PACK"/>
        <s v="BARCEL TAKIS FUEGO 200G"/>
        <s v="JOSH ICE FREEZE CHOCO 1.75/12CT"/>
        <s v="DELI BOTAS CHRISTMAS 3.88OZ"/>
        <s v="MARINELA TRIKITRAKES 215G"/>
        <s v="RICOLINO BUBULUBU 8UN/12CT"/>
        <s v="PINALEN LAVENDER 128OZ/6CT"/>
        <s v="LORE PELONAZO 4 UN/12CT"/>
        <s v="TIDE LIQUI DETER ORIG 10OZ/12CT"/>
        <s v="SNAK SUNFLOWR KERNEL 7.5OZ/6CT"/>
        <s v="BARCEL CHIPOTLES 55G"/>
        <s v="SNAK PEACH RING 7.5OZ/6CT"/>
        <s v="ARIEL POWR REG 1.5KG/12CT"/>
        <s v="GAMESA EMPERADR COMBINADO 109G"/>
        <s v="DOWNY ROMANCE PURPLE 750ML/9CT"/>
        <s v="DOWNY BRIS FRES LIG BLU 800ML/9CT"/>
        <s v="MELO PAPER NAPKIN 360/12CT"/>
        <s v="GAMESA MAMUT 8/12CT"/>
        <s v="VEL-MX TAL CAND GUADALU-WHI 12CT"/>
        <s v="BONDY MEGA ROBOT RACE 6/8CT"/>
        <s v="NAVOL CHAMOY TAMARIND 1 LT/15CT"/>
        <s v="HOLA SALADITO CHAMOY 3.5OZ/12CT"/>
        <s v="GUMM PIZZA 4OZ/6CT"/>
        <s v="ALPURA VANILLA VAQU 200ML/24CT"/>
        <s v="BE-LIGHT PINA-MARACUYA 1.5L/6PK"/>
        <s v="TAJIN FRUIT SEASONING 5OZ/24CT"/>
        <s v="SMILEY GUMMY EMOJI 650G/12CT"/>
        <s v="VEL-MX TAL SAN JUDAS WHIT 12CT"/>
        <s v="JUICY OWL JAR JELLY 26OZ/6CT"/>
        <s v="IRISH ALOE BARSOAP 3P/18CT"/>
        <s v="BE-LIGHT MANZANA 1.5L/6CT"/>
        <s v="VIVE 100 ULTRA 600ML/24CT"/>
        <s v="LA LECHERA COND MILK 375G/48CT"/>
        <s v="MIRINDA PET NARANJA 600ML/12CT"/>
        <s v="BOING TETRA FRESA 500ML/24CT"/>
        <s v="GAMESA CHOKIS BROWNY 64G"/>
        <s v="ADAM BUBALO ROLLO MORA 6U/18CT"/>
        <s v="BARCEL RUNNER 58GR"/>
        <s v="BARCEL RUNNER FUEGO 10PK"/>
        <s v="BARCEL TAKIS FUEGO 56G/48CT"/>
        <s v="FRESCA GLASS TORONJA 500ML/24CT"/>
        <s v="JUICY BEAR JAR JELLY 26OZ/6CT"/>
        <s v="JUICY PIG JAR JELLY 26OZ/6CT"/>
        <s v="KOKITO KOKDA DIS 12/25.39OZ/10CT"/>
        <s v="PEPSI COLA 3LT/8CT"/>
        <s v="SAB PAPA ORIGINAL SAL 120G/30CT"/>
        <s v="SPRITE GLASS 500ML/24CT"/>
        <s v="SAB FAM DORITO PIZER 223G/20CT"/>
        <s v="GAMESA EMPERADOR VANILLA 109G"/>
        <s v="ALPURA CHOCOLATE VAQU 200ML/24CT"/>
        <s v="ALPURA FRESA VAQU 200ML/24CT"/>
        <s v="POCAS CUP MIX FRUIT POP 4.58/10CT"/>
        <s v="TIDE LIQUI DETER CLEAN 10OZ/12CT"/>
        <s v="ADAM HALLS EXTRA STRONG 12/30CT"/>
        <s v="GOOD FOAM BOWL 8 30OZ/30CT"/>
        <s v="ADAM BUBALO ROLLO FRESA 6U/18CT"/>
        <s v="AWE CLEANER DEGREA SPRAY 16/24CT"/>
        <s v="EL DORAD OIL CHUN LIG TUNA 5OZ/24CT"/>
        <s v="CLAMATO LIMON BIG 1.89L/8CT"/>
        <s v="NESTLE MEDIA CREMA 225GR/24CT"/>
        <s v="GAMESA MARIAS 170G"/>
        <s v="BARCEL BIG MIX FUEGO 80G/25CT"/>
        <s v="EFRUTTI TACO TWOSDAY 2.7OZ/12CT"/>
        <s v="EFRUTTI MOVIE BAG 2.7OZ/12CT"/>
        <s v="FRESCA TORONJA 3LT/6CT"/>
        <s v="BE-LIGHT MANGO 1.5L/6PK"/>
        <s v="GUMM SOURBELT COLOR 4OZ/6CT"/>
        <s v="SMILEY GUMMY FOOTBALL 650G/12CT"/>
        <s v="CLORALN BLEACH REG 32.1OZ/15CT"/>
        <s v="LA COSTENA CHIPOTLES 7/24CT"/>
        <s v="LUC GUSANO CHAMOY 12.6OZ/30CT"/>
        <s v="POCAS HORCHATA CHOCO 16.5/12CT"/>
        <s v="JUICY CAT JAR JELLY 26OZ/6CT"/>
        <s v="SPLASH GREEN CARROT 25.4OZ/8CT"/>
        <s v="LA COSTENA SLICE JALAPEN 12/12CT"/>
        <s v="SPRITE 3LT/6CT"/>
        <s v="BARCEL HOT NUT INTENSO 125G"/>
        <s v="BARCEL CHIP JALAPENO 170G"/>
        <s v="PEPE CLEAR CHILE CRACKLIN 3.25 OZ/24CT"/>
        <m/>
        <s v="ZAZUETA CARNE CHILTEPIN 4.4OZ" u="1"/>
        <s v="ZAZUETA CARNE NATURAL 4.4OZ" u="1"/>
        <s v="REPONE MANGO 33.8OZ/8CT" u="1"/>
        <s v="ZOTE LAUN FLAKES WHITE 17.6/8CT" u="1"/>
        <s v="PEPSI COLA GLASS 500ML/24CT" u="1"/>
        <s v="PEPSI COLA PET 600ML/12CT" u="1"/>
        <s v="VUALA SORPRESA 60G" u="1"/>
        <s v="JOSH ICE FREEZE VANIL 1.75/12CT" u="1"/>
        <s v="JOSH ICE FREEZE STRAW 1.75/12CT" u="1"/>
        <s v="BARCEL CHIP FUEGO 60G" u="1"/>
        <s v="BARCEL CHIP JALAPENO 60G" u="1"/>
        <s v="BARCEL TAKIS BLUE HEAT 200G" u="1"/>
        <s v="MAZOLA CANOLA OIL 40OZ/12CT" u="1"/>
        <s v="AXXION FOAM CUP 20OZ 12/20CT" u="1"/>
        <s v="SAB CHICA RUFFLES ORIGINAL 48G" u="1"/>
        <s v="SAB CHICA PAPA CREMA ESPCIA 44G" u="1"/>
        <s v="SAB CHICA PAPA LIMON 42G" u="1"/>
        <s v="SAB CHICA RUFFLES QUESO 48G" u="1"/>
        <s v="SAB CHICA DORITO PIZZEROLA 58G" u="1"/>
        <s v="SAB CHICA PAPA SAL 64G" u="1"/>
        <s v="SAB CHICA DORITOS DIABLO 58G" u="1"/>
        <s v="SAB CHICA DORITOS 3D'S 50G" u="1"/>
        <s v="SAB CHICA TOSTITO FLAMIN HT 62G" u="1"/>
        <s v="SAB CHICA TOSTITO SALSA VER 62G" u="1"/>
        <s v="SAB CHICA DORITO DINA LIMON 70G" u="1"/>
        <s v="SAB CHICA CRUJIENTE JALAPEN 57G" u="1"/>
        <s v="SAB CHICA DORITO DINA FLAMN 70G" u="1"/>
        <s v="SAB CHICA RUFFLES MEGA ROJA 50G" u="1"/>
        <s v="JUBIL BATH TISU LAVE 12PK/4CT" u="1"/>
        <s v="SQUIRT PET TORONJA 600ML/12CT" u="1"/>
        <s v="TIA ROSA PASTITAS STRIP 54G/7CT" u="1"/>
        <s v="TIA ROSA MANTECADAS VANI 157.5GR" u="1"/>
        <s v="TIA ROSA PANQUE VANILLA 235G" u="1"/>
        <s v="BIMBO BRAN FRUT PINA 58G" u="1"/>
        <s v="TIA ROSA TARTINAS PINA 100G" u="1"/>
        <s v="POCAS HT SPIC GUMY BEA 7.4/24CT" u="1"/>
        <s v="HOLA SALADITO FRESCO 2.4OZ/12CT" u="1"/>
        <s v="POCAS HT SPIC GUMY BEA 2.95/48CT" u="1"/>
        <s v="HOLA SALADITO PICOSITO 1.2OZ/12CT" u="1"/>
        <s v="POCAS PHO NODLE CHIKEN 2.82/12CT" u="1"/>
        <s v="MEGA CHAMOY ORIGINAL 1GAL/6CT" u="1"/>
        <s v="BEST CHIPOTLE MAYO 11.5/8CT" u="1"/>
        <s v="TIA ROSA DORADITAS NUEZ 127G" u="1"/>
        <s v="REPONE FRUIT 33.8OZ/8CT" u="1"/>
        <s v="SIREN SARDINE TOMATO 15OZ/24CT" u="1"/>
        <s v="NESCAFE CAFE DE OLLA 170G/15CT" u="1"/>
        <s v="EL PATO GREEN JALAPEN 7.75/24CT" u="1"/>
        <s v="GUACAMAYA SALSA 33.81OZ/12CT" u="1"/>
        <s v="BONDY MEGA BRAC PRINC DIS 6/8CT" u="1"/>
        <s v="MRSKLE DILL PICKLE/18CT" u="1"/>
        <s v="PINALEN ORIGIN GREEN 28OZ/15CT" u="1"/>
        <s v="NESCAFE ICE COFEE 5.99OZ/12CT" u="1"/>
        <s v="PINALEN ORIGINAL GREEN 128/6CT" u="1"/>
        <s v="NAVOL CHAMOY PINA 1LT/15CT" u="1"/>
        <s v="OKF FRU PINK PEACH ALO 16.9/20CT" u="1"/>
        <s v="ALWAYS NOR SEDASEC WING 10U/8CT" u="1"/>
        <s v="MRSKLE KOSHER DILL PICKLE/18CT" u="1"/>
        <s v="NAVOL CHAMOY MANGO 1LT/15CT" u="1"/>
        <s v="ARM N HAMER BAKING SODA 8OZ/24CT" u="1"/>
        <s v="PINALEN LEMON 28OZ/15CT" u="1"/>
        <s v="ARIEL POWDER ORIGINAL 1KG/9CT" u="1"/>
        <s v="JOSH FREZZE GUMMY 3.1OZ/12CT" u="1"/>
        <s v="BOING TETRA MANGO 500ML/24CT" u="1"/>
        <s v="MRSKLE HOT DILL PICKLE/18CT" u="1"/>
        <s v="PINALEN LAVENDER 28OZ/15CT" u="1"/>
        <s v="SAB SABRITON PAPA PICOS 90G/30CT" u="1"/>
        <s v="SAB FAM PAPA CRUJIENT 160GR/20CT" u="1"/>
        <s v="SUN VIST BLACK BEAN 15OZ/12CT" u="1"/>
        <s v="SARITA PREM LON GR RICE 2LB/24CT" u="1"/>
        <s v="JOSH FREZZE ASSORT 1.95OZ/24CT" u="1"/>
        <s v="LA COSTENA RANCH SALSA 16.7/12CT" u="1"/>
        <s v="LA NEGRA VA MARISQUERA 5.4/24CT" u="1"/>
        <s v="ZULKA CANE SUGAR 4LB/10BAG" u="1"/>
        <s v="DEL FUERTE TOMA SAUCE 210G/24CT" u="1"/>
        <s v="MOLINA VANILLA 8.4OZ/12CT" u="1"/>
        <s v="ARIEL POWR W DOWNY 750G/12CT" u="1"/>
        <s v="YAVAROS SAL YODATADA 1KG" u="1"/>
        <s v="REPONE PINEAPPLE 33.8OZ/8CT" u="1"/>
        <s v="SUEROX ALOE-LYCHEE 630ML/12CT" u="1"/>
        <s v="REPONE GRAPE 33.8OZ/8CT" u="1"/>
        <s v="REPONE COCONUT 33.8OZ/8CT" u="1"/>
        <s v="REPONE WATERMELON 33.8OZ/8CT" u="1"/>
        <s v="REPONE STRAWBERRY 33.8OZ/8CT" u="1"/>
        <s v="REPONE APPLE 33.8OZ/8CT" u="1"/>
        <s v="SAB SABRISURTIDO 35 PACK" u="1"/>
        <s v="BARCEL MINI TAKIS FUEGO 945G/3CT" u="1"/>
        <s v="SAB DORITO DINAMI FLAM 220G/30CT" u="1"/>
        <s v="SAB FAM RUFLE MEG ROJA 185G/20CT" u="1"/>
        <s v="SAB FLAMIN SABRISURTIDO 14 PK" u="1"/>
        <s v="SAB SABRITON PAPA SAL 90G/30CT" u="1"/>
        <s v="SAB SABRITON REJITAS 60G/25CT" u="1"/>
        <s v="SAB PAKETAXO CHICO AMA 170G/19CT" u="1"/>
        <s v="LORE PELON TAMAR BOLSA 12/24CT" u="1"/>
        <s v="BONDY MEGA MINIONS 6/8 CS CT" u="1"/>
        <s v="DE LA JAPON NISHIYAMA 200G/12CT" u="1"/>
        <s v="SNAK TAJIN APPLE RING 5OZ/6CT" u="1"/>
        <s v="SNAK TAJIN FIESTA SNAC 4OZ/6CT" u="1"/>
        <s v="SNAK TAJIN GUMMY BEARS 4OZ/6CT" u="1"/>
        <s v="SNAK TAJIN PEACH RING 5OZ/6CT" u="1"/>
        <s v="SNAK TAJIN PINEAPL RING 5OZ/6CT" u="1"/>
        <s v="SNAK TAJIN TOASTD CORN 4OZ/6CT" u="1"/>
        <s v="SNAK TAJN CRUNCH PEANUT 4OZ/6CT" u="1"/>
        <s v="SNAK TAJN WATERME RING 2.25/12CT" u="1"/>
        <s v="SNAK TAJN WATERMEL RING 5OZ/6CT" u="1"/>
        <s v="TIA ROSA TARTINAS FRESA 100G" u="1"/>
        <s v="JOSH FREZZE PEACH 3.5OZ/12CT" u="1"/>
        <s v="DOWNY PASION RED 750ML/9CT" u="1"/>
        <s v="LORE DEL PUESTO SANDIA 10/24CT" u="1"/>
        <s v="DE LA MAZAPAN UNTABLE 400G/12CT" u="1"/>
        <s v="PINALEN FLORAL 28OZ/15CT" u="1"/>
        <s v="AMORCITO GRILLING SALT 16OZ/12CT" u="1"/>
        <s v="LIRIO DET LIQ ORI YELL 33.8/12CT" u="1"/>
        <s v="SAVILE SHAMP LINA RIZO 700ML/12CT" u="1"/>
        <s v="AMORCITO SEA SALT 24.64OZ/12CT" u="1"/>
        <s v="DOVE BARSOAP GENTLE 135G/48CT" u="1"/>
        <s v="AKI CHILIDOTS 8U 1.69OZ/24CT" u="1"/>
        <s v="AKI CHUPAL CHAMOY 10U 1.4OZ/30CT" u="1"/>
        <s v="AKI CHUPAL SANDIA 10U 1.4OZ/30CT" u="1"/>
        <s v="AKI CHUPAL TAMARI 10U 1.4OZ/30CT" u="1"/>
        <s v="AKI CUBIMANGOS 8U 1.76OZ/40CT" u="1"/>
        <s v="AKI PULPABOX 6U 1.23OZ/35CT" u="1"/>
        <s v="SNAK HIDDN ALMONDS 2.5OZ/6CT" u="1"/>
        <s v="SNAK HIDDN CRUNCH MIX 2.5OZ/6CT" u="1"/>
        <s v="SNAK HIDDN PEANUTS 4.5OZ/6CT" u="1"/>
        <s v="BARCEL VALENTON 175G/10CT" u="1"/>
        <s v="CELIAS LENTILS BAG 1LB/24CT" u="1"/>
        <s v="NESCAFE GOLD EXPRESSO INT 3.5OZ/6CT" u="1"/>
        <s v="CUE NEON LIGHTER 50UN/20DIS" u="1"/>
        <s v="CLOROX TOILET BWL CLEAN 24OZ/6CT" u="1"/>
        <s v="GAMESA CHOKIS CHUNKY 76G" u="1"/>
        <s v="MAZOLA VEGET PLUS OIL 40OZ/12CT" u="1"/>
        <s v="POCA BOW NODLE SOU BEF 3.17/12CT" u="1"/>
        <s v="SIREN SARDIN TOMAT CHILI 15/24CT" u="1"/>
        <s v="TIA ROSA CUERNITOS 100G" u="1"/>
        <s v="WONDER DALMATA 55G" u="1"/>
        <s v="TIA ROSA BIGOTES CAJETA 80G" u="1"/>
        <s v="TIA ROSA BIGOTES CHOCOLATE 80G" u="1"/>
        <s v="TIA ROSA MUFFIN VANI CHIP 130G" u="1"/>
        <s v="VALENTINA MARISCOS 8.4OZ/24CT" u="1"/>
        <s v="PLASTIC RED CUP 16OZ 16UN/48CT" u="1"/>
        <s v="SUAVI COMP FRE PRIM BL 700M/12CT" u="1"/>
        <s v="POCAS PHO NODLE BEEF 2.82/12CT" u="1"/>
        <s v="IRISH ACTIVE BARSOAP 3P/18CT" u="1"/>
        <s v="DOWNY BLACK ELEGANCE 750ML/9CT" u="1"/>
        <s v="MON MACHA MEX OLIVE 10.6OZ/12CT" u="1"/>
        <s v="MON MACHA MEX CHILT 8.8OZ/24CT" u="1"/>
        <s v="FOCA LIQUID DETERGEN 16OZ/12CT" u="1"/>
        <s v="POCAS HORCHATA MANGO 16.5OZ/12CT" u="1"/>
        <s v="POCAS POPIN MANGO PASION16.5/24CT" u="1"/>
        <s v="GUMM SOURBELT WATEMELON 4OZ/6CT" u="1"/>
        <s v="GUMM CACAHUATE SAL LIMON 6OZ/6CT" u="1"/>
        <s v="VEL-MX TAL CAND SAGRA CORAZ WH 12CT" u="1"/>
        <s v="MOCO PUN SQU HAI GEL YELO 11.99OZ/12CT" u="1"/>
        <s v="GUMM PELON MANGO SANDI 3.6OZ/6CT" u="1"/>
        <s v="TAJIN MINI FRUIT SEASONING 40IN .35 OZ/6CT" u="1"/>
        <s v="EXT MASSAGE ROLLER DISPLAY 24UN/2CT" u="1"/>
        <s v="BONDY MEGA BRAC WOND WOMAN 6/8CS" u="1"/>
        <s v="BONDY MEGA BRACELET SUPER GIRLS 6/8 CS CT" u="1"/>
        <s v="NIVE BOD MILK HIDRAT NORL 100ML/12CT" u="1"/>
        <s v="VEL-MX TAL CANDL SAN JUDA TADE WHIT 12CT" u="1"/>
        <s v="SAB PAKETAXO CHICO AMARILLO 170G/19CT" u="1"/>
        <s v="SAB RUFFLE QUESO 120G/25CT" u="1"/>
        <s v="SAB TOSTITO FLAMIN H 175G/25CT" u="1"/>
        <s v="SAB DORITO NACHOS 146G/30CT" u="1"/>
        <s v="SAB TOSTITO SALSA 175G/25CT" u="1"/>
        <s v="SAB CRUJITOS QUESO 120G/25CT" u="1"/>
        <s v="SAB RANCHERITOS 145G/30CT" u="1"/>
        <s v="SAB CHETO POFFS 110G/30CT" u="1"/>
        <s v="SAB CHETO COLMILLOS 100G/25CT" u="1"/>
        <s v="BARCEL RUNNER 95GR" u="1"/>
        <s v="SAB CHURRUM FLAMIN HT 185G/20CT" u="1"/>
        <s v="SAB CHETO BOLITAS 110G/30CT" u="1"/>
        <s v="SAB PAKETAXO AZUL 208G/15CT" u="1"/>
        <s v="SUEROX FRESA-KIWI 630ML/12CT" u="1"/>
        <s v="SUEROX FRESA-FRUTOS 630ML/12CT" u="1"/>
        <s v="SAB CHETO TORCIDITOS 145G/35CT" u="1"/>
        <s v="SAB FAM DORITO INCOG 223G/15CT" u="1"/>
        <s v="BARCEL CHIP JALAPENO 170G/17CT" u="1"/>
        <s v="VIVE 100 ORIGINAL 500ML/24CT" u="1"/>
        <s v="DIANDI MINI COOKIE MIX 305/6CT" u="1"/>
        <s v="MOCO GEL SQUI GREEN 11.09/12CT" u="1"/>
        <s v="ARIEL POWDER REGULAR 250G/48CT" u="1"/>
        <s v="SAB PAKETAXO CHICO AMAR 170G/19CT" u="1"/>
        <s v="SAB SABRI PAPA PICOSITA 90G/30CT" u="1"/>
        <s v="BARCEL CHIP FUEGO 170G/17CT" u="1"/>
        <s v="SAB PAKETAXO MORADO 215G/15CT" u="1"/>
        <s v="BARCEL RUNNER FUEGO 62GR" u="1"/>
        <s v="SUEROX HORCHATA 625ML/12CT" u="1"/>
        <s v="SUEROX LIMON 625ML/12CT" u="1"/>
        <s v="SUEROX UVA 625 ML/12CT" u="1"/>
        <s v="SUEROX FRESA 625ML/12CT" u="1"/>
        <s v="SUEROX MORA AZUL 625ML/12CT" u="1"/>
        <s v="SUEROX COCO 625ML/12CT" u="1"/>
        <s v="ARIEL DOUBLE POUCH 600ML/14CT" u="1"/>
        <s v="COCA COLA 2.5LT/8CT" u="1"/>
        <s v="MARINELA LORS 215G" u="1"/>
        <s v="SAVILE SHAMP ACEI ARG 700M/12CT" u="1"/>
        <s v="KUII YOGUR DRIN MANGO 290ML/12CT" u="1"/>
        <s v="KUII YOGUR DRIN COCO 29OML/12CT" u="1"/>
        <s v="ROMA LIQUID DETERGENT 1LT/12CT" u="1"/>
        <s v="SAB FAM RUFFLE QUESO 185G/15CT" u="1"/>
        <s v="NEON UTILITY LIGHTER 24PACK DISPLAY" u="1"/>
        <s v="JOSH MARSH APPLE CONE 3.52/24CT" u="1"/>
        <s v="JOSH MARSH ASSOR CONE 3.52/24CT" u="1"/>
        <s v="CHAROLAIS CARNE MACHACA 70G" u="1"/>
        <s v="CHAROLAIS CARNE SECA 70G" u="1"/>
        <s v="BONDY BOB ESPONJA HUEVO 8/15CT" u="1"/>
        <s v="SAB FAM DORITO NACHO 223G/15CT" u="1"/>
        <s v="BEST MAYONAISE 11.5/12CT" u="1"/>
        <s v="SAB PAKETAXO CHICO AMARILLO 170G/18CT" u="1"/>
        <s v="SKITTLES+STARBURST 30CT VARIE/8CT" u="1"/>
        <s v="JOSH MARSH BLUEBE CONE 3.52/24CT" u="1"/>
        <s v="SAB CHICHARRON CERDO 105G/15CT" u="1"/>
        <s v="SAB CHURRUM FLAMAS 185G/20CT" u="1"/>
        <s v="SAB DORITO NACHOS 146GR/30BAG" u="1"/>
        <s v="SAB TOSTIT SALS VERD 175GR/25BAG" u="1"/>
        <s v="SAB CHETOS FLAMN HT 145GR/20BAG" u="1"/>
        <s v="SAB TOSTITOS FH 175GR/25BAG" u="1"/>
        <s v="SAB PAPA CRUJI FLAM 100GR/30BAG" u="1"/>
        <s v="SAB RUFFLES QUESO 120GR/25BAG" u="1"/>
        <s v="SAB CRUJITOS QUESOCHI 120GR/25BAG" u="1"/>
        <s v="SAB CHETOS BOLITS 110GR/30BAG" u="1"/>
        <s v="SAB FRITOS CHILELIMN 170GR/20BAG" u="1"/>
        <s v="SAB RANCHERITOS 145GR/30BAG" u="1"/>
        <s v="SAB CHURRUMAIS LIMON 185GR/20CT" u="1"/>
        <s v="PARR CAN COC WTR/PLP 16.9OZ/24CT" u="1"/>
        <s v="SAB PAPAS ADOBADAS 105GR/30BAG" u="1"/>
        <s v="SAB CHETOS POFFS 110GR/30BAG" u="1"/>
        <s v="SAB TOSTIPACK 25PACK" u="1"/>
        <s v="SAB CHETOS TORCITS 145GR/35BAG" u="1"/>
        <s v="SAB FAM DORITO FLAMING 223G/20CT" u="1"/>
        <s v="SAB PAKETAXO BIG AMARILLO 265G/12CT" u="1"/>
        <s v="SAB FRITOS LIMONSAL 170GR/20BAG" u="1"/>
        <s v="SAB CHETOS COLMILS 100GR/25BAG" u="1"/>
        <s v="BARCEL CHIPS FUEGO 170G/17CT" u="1"/>
        <s v="DIANDI MINI POLVORON 20UN 160GR/12CT" u="1"/>
        <s v="DIAN COYOTA JAMONC 9.52OZ/14CT" u="1"/>
        <s v="DIAN COYOTA DUL LECHE 9.52OZ/14CT" u="1"/>
        <s v="DIANDI MINI CANELITAS 20UN 160GR/12CT" u="1"/>
        <s v="PARR ALOE POMEGRANATE 500ML/20CT" u="1"/>
        <s v="DIANDI MINI GRAGEA 20UN 160GR/12CT" u="1"/>
        <s v="DIAN COYOTA CAJETA 9.52OZ/14CT" u="1"/>
        <s v="DIAN COYOTA NUEZ 9.52OZ/14CT" u="1"/>
        <s v="AKI CUBIMANGOS 8UN 1.76OZ/40CT" u="1"/>
        <s v="DIAN EMPAN CAJET 5.290Z/18CT" u="1"/>
        <s v="DIANDI MINI BESITO NUEZ 17UN 160GR/12CT" u="1"/>
        <s v="JUME CAN BOTLE COCO-PINEAPL 16OZ/12CT" u="1"/>
        <s v="JUME CAN BOTTLE MANGO 16OZ/12CT" u="1"/>
        <s v="AKI PULPABOX 6UN 1.23OZ/35CT" u="1"/>
        <s v="AKI CHUPALOK TAMARIND 10UN 1.4OZ/30CT" u="1"/>
        <s v="AKI CHUPALOK CHAMOY 10UN 1.4OZ/30CT" u="1"/>
        <s v="AKI CHUPALOK SANDIA 10UN 1.4OZ/30CT" u="1"/>
        <s v="DIAN EMPAN DULC LECH 5.29OZ/18CT" u="1"/>
        <s v="SAB FAM DORITO PIZZEROLAS 223G/20CT" u="1"/>
        <s v="SAB FAM DORITO INCOGNITA 223G/15CT" u="1"/>
        <s v="AKI CHILIDOTS 8UN 1.69OZ/24CT" u="1"/>
        <s v="DIANDI MINI COOKIES MIX 305GR/6CT" u="1"/>
        <s v="JUME PRISM PEACH 33.81OZ/12CT" u="1"/>
        <s v="MARINELA PINGUINOS CHOCOLATE 160G" u="1"/>
        <s v="PARR GLASS STRAWB COC MLK 290ML/12CT" u="1"/>
        <s v="PARR GLASS MILK COCONUT 290 ML/12CT" u="1"/>
        <s v="JOSH ICE CRE FREEZE STRAWBERR 1.75OZ/12CT" u="1"/>
        <s v="JOSH ICE CRE FREEZE VANILLA 1.75OZ/12CT" u="1"/>
        <s v="POCAS HORCHATA STRAWB 16.5OZ/12CT" u="1"/>
        <s v="SAB CHURRUM FLAMIN HT 185GR/20CT" u="1"/>
        <s v="POCAS BUBLE T HONEYD 16.5OZ/24CT" u="1"/>
        <s v="GUMM PICKLELOKO KIT 6.1 OZ/6CT" u="1"/>
        <s v="JOSH ICE CRE FREEZE CHOCOLA 1.75OZ/12CT" u="1"/>
        <s v="PARR ALOE WATERMELON 500ML/20CT" u="1"/>
        <s v="LALA GRANDE MEDIA CREMA 470G/24CT" u="1"/>
        <s v="JUME CAN BOTTLE PEACH 16OZ/12CT" u="1"/>
        <s v="PARR COKIE MILK SAND BISC 7OZ/24CT" u="1"/>
        <s v="MARINELA LECHE GANSITO 236ML/27CT" u="1"/>
        <s v="GUMM MINI FRIED EGG 4OZ/6CTBAG" u="1"/>
        <s v="JUME CAN BOTTLE GUAVA 16OZ/12CT" u="1"/>
        <s v="GUMM PEACH RING 6OZ/6CTBAG" u="1"/>
        <s v="ADAMS HALLS LIMON MIEL 12/30CT" u="1"/>
        <s v="GUMM MAZAPAN 7.1OZ/6CTBAG" u="1"/>
        <s v="SAB FAM RUFFLES QUESO 185G/15CT" u="1"/>
        <s v="ADAMS BUBALO ROLLO MORA 6UN/18CT" u="1"/>
        <s v="JUME PRISM GUAVA 33.81OZ/12CT" u="1"/>
        <s v="JOSH FREZZE PEACH CANDY 1.95OZ/24CT" u="1"/>
        <s v="DIANDI MINI COYOTA CAJETA 8UN 160GR/12CT" u="1"/>
        <s v="GUMM WATERMELON SLICES 5OZ/6CTBAG" u="1"/>
        <s v="JOSH FREZZE ASSOR CANDY 3.5OZ/12CT" u="1"/>
        <s v="POCAS HT SPIC GUMY BEA 7.4OZ/24CT" u="1"/>
        <s v="GUMM CACAHT JAPON 6OZ/6CTBAG" u="1"/>
        <s v="JUME PRISM PINEAPPLE 33.81OZ/12CT" u="1"/>
        <s v="BUMBL BE CHUN LIGH TUNA WAT 5OZ/48CT" u="1"/>
        <s v="GUMM SOURBE WATEMELON 4OZ/6CTBAG" u="1"/>
        <s v="HERBAL COND PUM PROL GRAN 1LT/9CT" u="1"/>
        <s v="PARR GLASS BANAN COC MLK 290ML/12CT" u="1"/>
        <s v="TOUCAN ORIG COC MIL DRIN NATA 16.5OZ/12CT" u="1"/>
        <s v="GUMM GREEN PEAS 5OZ/6CTBAG" u="1"/>
        <s v="TOUCAN CHOCO COC MIL DRIN NATA 16.5OZ/12CT" u="1"/>
        <s v="GUMM HABA CHIL LIM 3.5OZ/6CTBAG" u="1"/>
        <s v="GUMM LOCOCHAS MIX 4.76OZ/6CTBAG" u="1"/>
        <s v="GUMM CACAHT ESPAN 5OZ/6CTBAG" u="1"/>
        <s v="SPLASH APPLE CAROT DRI 25.4OZ/8CT" u="1"/>
        <s v="GUMM PIZZA 4OZ/6CTBAG" u="1"/>
        <s v="GUMM PALETA ROSA 3.52OZ/6CTBAG" u="1"/>
        <s v="GUMM CACAHT GARAPINAD 5OZ/6CTBAG" u="1"/>
        <s v="GOOD TIM FOAM BOWL 20 PL 6 12OZ/30CT" u="1"/>
        <s v="GUMM CACAHT SAL LMN 6OZ/6CTBAG" u="1"/>
        <s v="POCAS PHO RIC NODLE CHIKN 2.82OZ/12CT" u="1"/>
        <s v="POCAS HT SPIC GUMY BEA 2.95OZ/48CT" u="1"/>
        <s v="LUC SALSAGHETI SANDIA SHAR SZ 6/20CT" u="1"/>
        <s v="JOSH FREZZE GUMMY CANDY 3.1OZ/12CT" u="1"/>
        <s v="JOSH FREZZE PEACH CANDY 3.5OZ/12CT" u="1"/>
        <s v="LA COST HABANE SLIC 7.4OZ/12CT" u="1"/>
        <s v="GUMM MANGO CHAMOY 3.5OZ/6CTBAG" u="1"/>
        <s v="DE LA MAZAPAN ORIG 30U 13.6OZ/20CT" u="1"/>
        <s v="JOSH FREZZE GUMMY CANDY 1.75OZ/24CT" u="1"/>
        <s v="VALENT BIG BLACK 34OZ/12CT" u="1"/>
        <s v="BARCEL VALENTONES 175G/10CT" u="1"/>
        <s v="JOSH FREZZE ASSOR CANDY 1.95OZ/24CT" u="1"/>
        <s v="GUMM TAMARIND CHIL 3.5OZ/6CT" u="1"/>
        <s v="GUMM OBLEA MIX 3.3OZ/6CTBAG" u="1"/>
        <s v="PARR CAN MANGO JUICE 485ML/12CT" u="1"/>
        <s v="SPLASH PEACH CAROT DRI 25.4OZ/8CT" u="1"/>
        <s v="ADAMS BUBALO ROLLO FRESA 6UN/18CT" u="1"/>
        <s v="JUME PRISM COCO-PINEA 33.81OZ/12CT" u="1"/>
        <s v="GUMM RELLERINDOS 4.6OZ/6CTBAG" u="1"/>
        <s v="GUMM PULPARINDOS 2.96OZ/6CTBAG" u="1"/>
        <s v="GUMM PINTA COLORES 4.7OZ/6CTBAG" u="1"/>
        <s v="PINALEN LAVEN 128OZ/6CT" u="1"/>
        <s v="GUMM COMBO PULPADOTS 1.9OZ/6CTBAG" u="1"/>
        <s v="ADAMS HALLS COLORES 12/30CT" u="1"/>
        <s v="ARIEL DOUBLE P POUCH 600ML/14CT" u="1"/>
        <s v="GUMM DUVALIN 3.17OZ/6CTBAG" u="1"/>
        <s v="PARR GLASS MANGO CO MILK 290ML/12CT" u="1"/>
        <s v="JUME CAN BOTLE STRAW BANAN  16OZ/12CT" u="1"/>
        <s v="GUMM CASHEW 2OZ/6CTBAG" u="1"/>
        <s v="POCAS BUBLE T COFFEE 16.5OZ/24CT" u="1"/>
        <s v="GUMM PEPITAS TOSTADAS 4OZ/6CTBAG" u="1"/>
        <s v="SONR PALET ROCKALET 20 UN 16.93OZ/10CT" u="1"/>
        <s v="LA COSTENA SLICE JALAP 28OZ/12CT" u="1"/>
        <s v="SAB FRITOS CHORIZO 170GR/20BAG" u="1"/>
        <s v="GUMM PICAGOMAS 3.8OZ/6CTBAG" u="1"/>
        <s v="GUMM MINI PELON 2.7OZ/6CTBAG" u="1"/>
        <s v="JUME PRISM STRWABERRY 33.81OZ/12CT" u="1"/>
        <s v="LUC BABY SANDIA 10UN 7.1OZ/30CT" u="1"/>
        <s v="LUC BABY CHAMOY 10UN 7.1OZ/30CT" u="1"/>
        <s v="ARACHI BOTAN MIX 10P 160GR/10CT" u="1"/>
        <s v="ADAMS HALLS MORA AZUL 12/30CT" u="1"/>
        <s v="POCAS POPIN BB PEACH OLONG T 16.5OZ/24CT" u="1"/>
        <s v="PARR CAN WATERM JUIC 485ML/12CT" u="1"/>
        <s v="FOCA LAUNDR POWR DETERG 1KG / 18CT" u="1"/>
        <s v="GUMM PULPITAS 6.2OZ/6CTBAG" u="1"/>
        <s v="GUMM COCO BANDERA 5.9OZ/6CTBAG" u="1"/>
        <s v="PINALEN LAVEN 28OZ/15CT" u="1"/>
        <s v="SIREN SARDINE TOMAT CHILI 15OZ/24CT" u="1"/>
        <s v="ADAMS HALLS MENTA 12/30CT" u="1"/>
        <s v="PARR GLASS COCO WATER PLP 290ML/12CT" u="1"/>
        <s v="GUMM POLVICHILITO 3OZ/6CTBAG" u="1"/>
        <s v="LA COSTENA RANCH SALSA 16.7OZ/12CT" u="1"/>
        <s v="LORE PELON BOLSA TAMAR BOLSA 12/24CT" u="1"/>
        <s v="LA COSTENA NOPALITOS 15.5OZ/12CT" u="1"/>
        <s v="VALENT SMALL BLACK12.5OZ/24CT" u="1"/>
        <s v="BEST CHIPOT MAYO MIL DRE 11.5OZ/8CT" u="1"/>
        <s v="ADAMS HALLS EXTRA STRONG 12/30CT" u="1"/>
        <s v="GUMM CUCHARITA 4.93OZ/6CTBAG" u="1"/>
        <s v="CAN CHICLES 60 PACK 10.58OZ/40CT" u="1"/>
        <s v="LUC BABY MANGO 10UN 7.1OZ/30CT" u="1"/>
        <s v="GUMM PICA BANDERILLA 1.9OZ/6CTBAG" u="1"/>
        <s v="PARR CAN POMEGRANATE 485ML/12CT" u="1"/>
        <s v="DAWN ULTRA LIQ ORIGINAL 7.5OZ/18CT" u="1"/>
        <s v="LIRIO DETERG LIQUID ORIGIN YELLOW 12/33.8OZ" u="1"/>
        <s v="BARCEL RUNNERS 95GR" u="1"/>
        <s v="DE LA PULPAR MANGO 20UN 10OZ/32CT" u="1"/>
        <s v="CAN 4 PASTI ORIGINAL JARR 300UN/6CT" u="1"/>
        <s v="GUMM ELOTE PALETA 3.3OZ/6CTBAG" u="1"/>
        <s v="ANAH SALERO LIMON 7 10UN 4.2OZ/24CT" u="1"/>
        <s v="JUME PRISM STRAW BANA 33.81OZ/12CT" u="1"/>
        <s v="JOSH MARSH APPLE CONE 3.52OZ/24CT" u="1"/>
        <s v="POCAS HORCHATA DRINK 16.5OZ/12CT" u="1"/>
        <s v="PARR ALOE STRAWBERRY 500ML/20CT" u="1"/>
        <s v="DE LA PULPAR PUSH TAMARIND 12/12CT" u="1"/>
        <s v="DE LA PULPAR SANDIA 20UN 10OZ/32CT" u="1"/>
        <s v="GUMM GARBANZO 3.5OZ/6CTBAG" u="1"/>
        <s v="TOUCAN PINNEA COC MIL DRIN NATA 16.5OZ/12CT" u="1"/>
        <s v="PARR CAN SUGARCANE COCO 16.6OZ/12CT" u="1"/>
        <s v="POCAS BOWL NODLE SOU BEF 3.17OZ/12CT" u="1"/>
        <s v="LALA CHICA MEDIA CREMA 250G/27CT" u="1"/>
        <s v="PICH SEMILL CALABA 2.82OZ/10PK" u="1"/>
        <s v="CAN 4 PASTILLAS FRUTAL JARR 300UN/6CT" u="1"/>
        <s v="ADAMS BUBAL MORA ACIDA 47UN/32CT" u="1"/>
        <s v="LA COST CHIPOTLE SAUCE 7.76OZ/24CT" u="1"/>
        <s v="JOSH MARSH ASSORT CONE 3.52OZ/24CT" u="1"/>
        <s v="PINALEN ORIGIN GREEN 128OZ/6CT" u="1"/>
        <s v="POCAS PHO RIC NODLE BEEF 2.82OZ/12CT" u="1"/>
        <s v="PARR CAN GREEN GUAVA 16.4OZ/24CT" u="1"/>
        <s v="GUMM PELON MANGO SAND 3.6OZ/6CTBAG" u="1"/>
        <s v="PALM DISH LIQUI ORANG 28OZ/9CT" u="1"/>
        <s v="POCAS POPIN BB MIX BERY HIBI T 16.5OZ/24CT" u="1"/>
        <s v="CAPRICE SHAMPO NUTRIC REVIT 750ML/12CT" u="1"/>
        <s v="GUMM ROCKALETA 2.53OZ/6CTBAG" u="1"/>
        <s v="AWE CLEANER DEGREASER SPRAY 16OZ/24CT" u="1"/>
        <s v="EL PATO JALA SAUC GREE 7.75OZ/24CT" u="1"/>
        <s v="ADAMS BUBALO MORA AZUL 47UN/32CT" u="1"/>
        <s v="ZOTE LAUN FLAKES WHITE 17.6OZ/8CT" u="1"/>
        <s v="CAN 4 PASTILLAS FRUTAL 60 PACK/40CT" u="1"/>
        <s v="ADAMS BUBAL PIKAPINA 47UN/32CT" u="1"/>
        <s v="ADAMS BUBALO MENTA 47UN/32CT" u="1"/>
        <s v="ADAMS BUBALO PLATANO 47UN/32CT" u="1"/>
        <s v="FOCA LA POWR DETRG 500G/36CT" u="1"/>
        <s v="BARCEL HOTNUTS FUEGO 125G" u="1"/>
        <s v="IMPE SPOONS HD CUTLER 36 PC/48CT" u="1"/>
        <s v="ZOTE LAUN BARSOAP WHITE 400G/25CT" u="1"/>
        <s v="CAPRICE SHAMPO FUERZ ACTI-CERAMI 750ML/12CT" u="1"/>
        <s v="PARR COKIE WAFER VANIL 6.17OZ/24CT" u="1"/>
        <s v="BARCEL RUNNERS 200 GR" u="1"/>
        <s v="BONDY MEGA EL CHAVO 6/8 CS CT" u="1"/>
        <s v="BONDY MEGA BRACELET WONDER WOMAN 6/8 CS CT" u="1"/>
        <s v="MELO BATH TISUE SINGLE/45RLS" u="1"/>
        <s v="SPLASH MANGO CAROT DRI 25.4OZ/8CT" u="1"/>
        <s v="VEL ROSIT LIQUI REG 450ML/12CT" u="1"/>
        <s v="SUAVI REG ARO D SOL YELO 850M/12CT" u="1"/>
        <s v="TOUCAN MANGO COC MIL DRIN NATA 16.5OZ/12CT" u="1"/>
        <s v="GAIN DRYE SHEET ORIG 15SH/15CT" u="1"/>
        <s v="BONDY MEGA BRACELET PRINCESA DISN 6/8 CS CT" u="1"/>
        <s v="JUME PRISM APPLE 33.81OZ/12CT" u="1"/>
        <s v="LUC SALSAG MANGO 12U 10.2OZ/20CT" u="1"/>
        <s v="DE LA MAZAPN ORIG GIAN 2LB/16CT" u="1"/>
        <s v="AWE LAUN DET LIQ ORI RED 64OZ/8CT" u="1"/>
        <s v="AWE LAUD DET PLUS SOF 2IN1 FRESH SCE 64OZ/8CT" u="1"/>
        <s v="BONDY MEGA HUEVO TOY STORY DISN 6/8 CS CT" u="1"/>
        <s v="LORE CRAYON SURTIDO 10U/12CT" u="1"/>
        <s v="CHACA CHACA BARRA /30CT" u="1"/>
        <s v="PARR COKIE PINK GUAVA SAND 7OZ/24CT" u="1"/>
        <s v="POCAS BUBLE T STRAWB 16.5OZ/24CT" u="1"/>
        <s v="VIVE 100 ORIGNL 500ML/24CT" u="1"/>
        <s v="PARR CAN TROPIC PUN 485ML/24CT" u="1"/>
        <s v="SPLASH PINEAPLE CAROT DRI 25.4OZ/8CT" u="1"/>
        <s v="POCAS BUBLE T MATCHA 16.5OZ/24CT" u="1"/>
        <s v="POCAS HORCHATA CHOCOL 16.5OZ/12CT" u="1"/>
        <s v="SUAVI COM AROM D SOL YELO 700M/12CT" u="1"/>
        <s v="SPLASH GREEN M CAROT DRI 25.4OZ/8CT" u="1"/>
        <s v="KARLA VASO TAMARIND GRAND 8/16CT" u="1"/>
        <s v="JUME PRISM MANGO 33.81OZ/12CT" u="1"/>
        <s v="BARCEL CHIPS FUEGO 60G" u="1"/>
        <s v="BARCEL CHIPS JALAPENO 60G" u="1"/>
        <s v="BARCEL CHIPS HABANERO 170G/17CT" u="1"/>
        <s v="BARCEL RUNNERS  FUEGO 62 GR" u="1"/>
        <s v="MELO BATH TISSUE 4PK 2PLY/24CT" u="1"/>
        <s v="BARCEL HOTNUTS 125G" u="1"/>
        <s v="GUMM SALSAG ELOT MIX 2.7OZ/6CTBAG" u="1"/>
        <s v="REYNOLDS ALUMINUM FOIL 25SQFT/24CT" u="1"/>
        <s v="VALENT HOT SAUCE RED 34OZ/12CT" u="1"/>
        <s v="LIRIO LAU BAR SOP WHITE 400G/25CT" u="1"/>
        <s v="DE LA JAPON GRANEL 1LB 15.7OZ/18CT" u="1"/>
        <s v="SUAVI REG FRE PRIM BLU 850M/12CT" u="1"/>
        <s v="MELO PAPER TOWL 2-PLY/30CT" u="1"/>
        <s v="TOUCAN STRAWB COC MIL DRIN NATA 16.5OZ/12CT" u="1"/>
        <s v="SUAVI REG FRES PRIM BLU 1L/12CT" u="1"/>
        <s v="LOR PELON CHILITO RICO 140G/12CT" u="1"/>
        <s v="SPLASH ORANG APL CAROT 25.4OZ/8CT" u="1"/>
        <s v="LUC SALSAGHETI MANGO SHARE 6/20CT" u="1"/>
        <s v="VALENT HOT SAU RED 12.5OZ/24CT" u="1"/>
        <s v="DE LA MAZAPN CHOCO GIAN 2LB/16CT" u="1"/>
        <s v="BEST FOOD MAYONAISE 11.5OZ/12CT" u="1"/>
        <s v="GOOD TIM FOAM 22 PL 8 7/8/24CT" u="1"/>
        <s v="BONDY MEGA HOT WHEELS 6/8 CS CT" u="1"/>
        <s v="GUMM SHRIMP 2OZ/6CTBAG" u="1"/>
        <s v="VEL-MX TAL CAND VIRN GPE-WHI 12CT" u="1"/>
        <s v="POCAS POPIN BB MANGO PASIO FRIT GREN T 16.5OZ/24CT" u="1"/>
        <s v="AWE LAUN DET LIQ RAIN FRESH 64OZ/8CT" u="1"/>
        <s v="EL PATO HT TOMA YELW 7.75OZ/24CT" u="1"/>
        <s v="BONDY MEGA HUEVO PAW PATROL 6/8 CS CT" u="1"/>
        <s v="LA NEGRA VA MARISQUERA 5.4OZ/24CT" u="1"/>
        <s v="GOOD TIM FOAM 10 BOL 8 30OZ/30CT" u="1"/>
        <s v="SINAL PEPITORIA 20 UN 28.2 OZ / 20 CSCT" u="1"/>
        <s v="ADAMS BUBALO FRESA 47UN/32CT" u="1"/>
        <s v="AWE LAUNDR DTER LIQ OXYG 64OZ/8CT" u="1"/>
        <s v="POCAS BUBLE T THAI TEA 16.5OZ/24CT" u="1"/>
        <s v="CAPRICE SHAMPO BRILLO CRISTL 750ML/12CT" u="1"/>
        <s v="LA NEGRA HOT MARISQUERA 5.4OZ/24CT" u="1"/>
        <s v="AWE LAUN DETE LIQ STAIN LIFT 64OZ/8CT" u="1"/>
        <s v="SMILEY GUMMY WATERMELON 650G/12CT" u="1"/>
        <s v="POCAS BUBLE T BRON SUGA 16.5OZ/24CT" u="1"/>
        <s v="MOCO GEL SQUI GALA GREN 11.09OZ/12CT" u="1"/>
        <s v="AWE DISH LIQUID ORIGINAL 30OZ/12CT" u="1"/>
        <s v="SAB PAKETAXO AMARILLO 170G/18CT" u="1"/>
        <s v="LA COST BEN BLAC REF 20.05OZ/12CT" u="1"/>
        <s v="LA COST WHOL JALAPEN 26OZ/12CT" u="1"/>
        <s v="JUICY PIG JAR ASSO FRUT JELLY 26OZ/6CT" u="1"/>
        <s v="PARR COKIE WAFER CHOCO 6.17OZ/24CT" u="1"/>
        <s v="BARCEL FUEGO VALENTONES 175G/10CT" u="1"/>
        <s v="POCAS POPIN BB STRAW DRAGN OLON T 16.5OZ/24CT" u="1"/>
        <s v="JUICY TIGUER JAR ASSO FRUT JELLY 26OZ/6CT" u="1"/>
        <s v="POCAS BUBLE T TARO 16.5OZ/24CT" u="1"/>
        <s v="SNAK TAJN WATERMEL RING 2.25OZ/12CT" u="1"/>
        <s v="JUICY OWL JAR ASSO FRUT JELLY 26OZ/6CT" u="1"/>
        <s v="DE LA PULPAR XTR HOT 20UN 10OZ/32CT" u="1"/>
        <s v="JOSH MARSH BLUEBERRY CONE 3.52OZ/24CT" u="1"/>
        <s v="CAPRICE SHAMPO MANZANA 760ML/12CT" u="1"/>
        <s v="KARLA VASO TAMANGO GRANDE 8/16CT" u="1"/>
        <s v="SUAVI COM FRE PRIM BLU 700M/12CT" u="1"/>
        <s v="AWE CLEANER DEGREASER TRIGGER 24OZ/18CT" u="1"/>
        <s v="JUICY CAT JAR ASSO FRUT JELLY 26OZ/6CT" u="1"/>
        <s v="JUICY BEAR JAR ASSO FRUT JELLY 26OZ/6CT" u="1"/>
        <s v="LA COST BEAN BLAC WHOL 12/19.75OZ" u="1"/>
        <s v="LA COST BEN PINT REF 20.05OZ/12CT" u="1"/>
        <s v="LA COST BEANS PINTO WHOLE 12/19.75OZ" u="1"/>
        <s v="SAB CHURRUM FLAMAS 185GR/20BAG" u="1"/>
        <s v="CLOROX BLEA REG CONC 11OZ/28CT" u="1"/>
        <s v="SONRICS ROCKALETA DISP POPS 8/30CT" u="1"/>
        <s v="CLORALN BLEA FLORA FANTAS 32.1OZ/15CT" u="1"/>
        <s v="PARR COKIE WAFER STRAW 6.17OZ/24CT" u="1"/>
        <s v="PARR COKIE STRAWBERRY SAND 7OZ/24CT" u="1"/>
        <s v="LUC GUSANO CHAMOY 10U 12.6OZ/30CT" u="1"/>
        <s v="SAB SABRITONES 160GR/10BAG" u="1"/>
        <s v="BARCEL CHIPS JALAPENO 170G/17CT" u="1"/>
        <s v="GOOD TIM FOAM 22 PL 8 7/8 COMP/24CT" u="1"/>
        <s v="XTREME GEL RE CLEAR 8.8OZ/12CT" u="1"/>
        <s v="MOCO ROCK SQ HAI GEL RED 11.99OZ/12CT" u="1"/>
        <s v="COCA COLA 500ML/24CT" u="1"/>
        <s v="                          " u="1"/>
        <s v="GUMM PICA PULPADOTS 1.9OZ/6CTBAG" u="1"/>
        <s v="ARIEL POWR W DOWNY 1.5KG/12CT" u="1"/>
        <s v="NESCAFE COLOMBIA 6OZ/6CT" u="1"/>
        <s v="SAB FAM DORITO INCOGNITA 223G/20CT" u="1"/>
        <s v="PARTY PL CUP BLUE 16OZ 12UN/24CT" u="1"/>
        <s v="PREMIUM SPOON CLEAR 36CT/36BAG" u="1"/>
        <s v="ARIEL LIQUIDO COLOR 2.8LT/4CT" u="1"/>
        <s v="NISSIN CUP NOO CHICKN 2.25OZ 6PK" u="1"/>
        <s v="ALWAYS NOCTURNA LONG 8U/12CT" u="1"/>
        <s v="SEDAL SHAMP RIZ OBE 300ML/12CT" u="1"/>
        <s v="SUPER WET GEL CLEAR 8.8OZ/24CT" u="1"/>
        <s v="CLORALN BLEA REG 16.9OZ/20CT" u="1"/>
        <s v="AXXION FOAM CUP 12OZ 18/20CT" u="1"/>
        <s v="LA MODERNA SPAGHETTI 7OZ/20CT" u="1"/>
        <s v="LA COSTENA MEX SALSA 16.7OZ/12CT" u="1"/>
        <s v="LA COSTENA SLICE JALAP 12OZ/12CT" u="1"/>
        <s v="LA COSTENA WHOLE JALAP 12OZ/12CT" u="1"/>
        <s v="LA COSTENA CHIPOTLES 7OZ/24CT" u="1"/>
        <s v="DEL FUERTE BIG TOMA SAUCE 345G/24CT" u="1"/>
        <s v="BARCEL HOTNUTS PICAMOY 82G" u="1"/>
      </sharedItems>
    </cacheField>
    <cacheField name="Valor inventario" numFmtId="165">
      <sharedItems containsString="0" containsBlank="1" containsNumber="1" minValue="0" maxValue="22572.57"/>
    </cacheField>
    <cacheField name="Categoria" numFmtId="0">
      <sharedItems containsBlank="1" containsMixedTypes="1" containsNumber="1" containsInteger="1" minValue="300" maxValue="7500" count="9">
        <s v="BOTANAS"/>
        <s v="BEBIDAS"/>
        <s v="GALLETAS"/>
        <s v="DULCES"/>
        <s v="PANES"/>
        <s v="ABARROTES"/>
        <m/>
        <n v="7500" u="1"/>
        <n v="300" u="1"/>
      </sharedItems>
    </cacheField>
    <cacheField name="Proovedor" numFmtId="0">
      <sharedItems containsBlank="1" count="28">
        <s v="XOFYA"/>
        <s v="VILORE"/>
        <s v="PARROT"/>
        <s v="POCAS"/>
        <s v="DAMARIANA"/>
        <s v="GUMMY BEARS"/>
        <s v="NCDI"/>
        <s v="JACKS C"/>
        <s v="WELLS"/>
        <s v="RUDOLPH"/>
        <s v="ZAZUETA"/>
        <s v="MRS KLEINS"/>
        <s v="MARTINEZ"/>
        <s v="SNACK CLUB"/>
        <m/>
        <s v="TJ CANDY" u="1"/>
        <s v="SAL YAVAROS" u="1"/>
        <s v="NORJAL" u="1"/>
        <s v="MONTOSA" u="1"/>
        <s v="RP FOODS" u="1"/>
        <s v="CHAROLAIS" u="1"/>
        <s v="SHAMROOK" u="1"/>
        <s v="FOUR TITANS" u="1"/>
        <s v="chile" u="1"/>
        <s v="azul" u="1"/>
        <s v="pallets surtido menos dl" u="1"/>
        <s v="Calimex" u="1"/>
        <e v="#N/A" u="1"/>
      </sharedItems>
    </cacheField>
    <cacheField name="Cupo" numFmtId="1">
      <sharedItems containsString="0" containsBlank="1" containsNumber="1" containsInteger="1" minValue="1" maxValue="72"/>
    </cacheField>
    <cacheField name="Cupo Pallet" numFmtId="1">
      <sharedItems containsString="0" containsBlank="1" containsNumber="1" containsInteger="1" minValue="0" maxValue="2880"/>
    </cacheField>
    <cacheField name="Pallets" numFmtId="0">
      <sharedItems containsString="0" containsBlank="1" containsNumber="1" minValue="0" maxValue="402"/>
    </cacheField>
    <cacheField name="Cases/ layer" numFmtId="0">
      <sharedItems containsString="0" containsBlank="1" containsNumber="1" containsInteger="1" minValue="0" maxValue="21"/>
    </cacheField>
    <cacheField name="Cases/ Pallet" numFmtId="0">
      <sharedItems containsString="0" containsBlank="1" containsNumber="1" containsInteger="1" minValue="0" maxValue="320"/>
    </cacheField>
    <cacheField name="Piezas (inv bodega)" numFmtId="164">
      <sharedItems containsString="0" containsBlank="1" containsNumber="1" minValue="0" maxValue="11343"/>
    </cacheField>
    <cacheField name="Inv Cases" numFmtId="0">
      <sharedItems containsString="0" containsBlank="1" containsNumber="1" minValue="0" maxValue="780"/>
    </cacheField>
    <cacheField name="Semanas de entrega" numFmtId="0">
      <sharedItems containsString="0" containsBlank="1" containsNumber="1" containsInteger="1" minValue="1" maxValue="7"/>
    </cacheField>
    <cacheField name="Costo" numFmtId="165">
      <sharedItems containsString="0" containsBlank="1" containsNumber="1" minValue="0.35" maxValue="30.139099999999999"/>
    </cacheField>
    <cacheField name="Precio" numFmtId="165">
      <sharedItems containsString="0" containsBlank="1" containsNumber="1" minValue="0.59" maxValue="46.39"/>
    </cacheField>
    <cacheField name="Margen" numFmtId="0">
      <sharedItems containsString="0" containsBlank="1" containsNumber="1" minValue="2.7027027027026966E-2" maxValue="0.49956084656084654"/>
    </cacheField>
    <cacheField name="Vta Prom Sem Pzas/Pzas" numFmtId="0">
      <sharedItems containsString="0" containsBlank="1" containsNumber="1" minValue="0" maxValue="3151.25"/>
    </cacheField>
    <cacheField name="Vta Prom Sem PC" numFmtId="165">
      <sharedItems containsString="0" containsBlank="1" containsNumber="1" minValue="0" maxValue="6270.9875000000002"/>
    </cacheField>
    <cacheField name="Vta Prom Sem PV" numFmtId="0">
      <sharedItems containsString="0" containsBlank="1" containsNumber="1" minValue="0" maxValue="8791.9874999999993"/>
    </cacheField>
    <cacheField name="Semanas inventario" numFmtId="0">
      <sharedItems containsBlank="1" containsMixedTypes="1" containsNumber="1" minValue="0" maxValue="266.39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1">
  <r>
    <x v="0"/>
    <x v="0"/>
    <n v="22572.57"/>
    <x v="0"/>
    <x v="0"/>
    <n v="20"/>
    <n v="1820"/>
    <n v="6.2324175824175825"/>
    <n v="7"/>
    <n v="91"/>
    <n v="11343"/>
    <n v="567.15"/>
    <n v="1"/>
    <n v="1.99"/>
    <n v="2.79"/>
    <n v="0.28673835125448027"/>
    <n v="2393.75"/>
    <n v="4763.5625"/>
    <n v="6678.5625"/>
    <n v="4.7385900783289818"/>
  </r>
  <r>
    <x v="1"/>
    <x v="1"/>
    <n v="15732.5"/>
    <x v="1"/>
    <x v="0"/>
    <n v="24"/>
    <n v="0"/>
    <n v="0"/>
    <n v="0"/>
    <n v="0"/>
    <n v="10150"/>
    <n v="422.91666666666669"/>
    <n v="2"/>
    <n v="1.55"/>
    <n v="1.75"/>
    <n v="0.11428571428571425"/>
    <n v="2164.5"/>
    <n v="3354.9749999999999"/>
    <n v="3787.875"/>
    <n v="4.6893046893046897"/>
  </r>
  <r>
    <x v="0"/>
    <x v="2"/>
    <n v="14680.23"/>
    <x v="0"/>
    <x v="0"/>
    <n v="22"/>
    <n v="1232"/>
    <n v="5.9878246753246751"/>
    <n v="7"/>
    <n v="56"/>
    <n v="7377"/>
    <n v="335.31818181818181"/>
    <n v="1"/>
    <n v="1.99"/>
    <n v="2.79"/>
    <n v="0.28673835125448027"/>
    <n v="2804"/>
    <n v="5579.96"/>
    <n v="7823.16"/>
    <n v="2.6308844507845932"/>
  </r>
  <r>
    <x v="0"/>
    <x v="3"/>
    <n v="14027.51"/>
    <x v="0"/>
    <x v="0"/>
    <n v="22"/>
    <n v="1232"/>
    <n v="5.7215909090909092"/>
    <n v="7"/>
    <n v="56"/>
    <n v="7049"/>
    <n v="320.40909090909093"/>
    <n v="1"/>
    <n v="1.99"/>
    <n v="2.79"/>
    <n v="0.28673835125448027"/>
    <n v="2755"/>
    <n v="5482.45"/>
    <n v="7686.45"/>
    <n v="2.5586206896551724"/>
  </r>
  <r>
    <x v="0"/>
    <x v="4"/>
    <n v="9836.57"/>
    <x v="0"/>
    <x v="0"/>
    <n v="30"/>
    <n v="1470"/>
    <n v="3.3625850340136054"/>
    <n v="7"/>
    <n v="49"/>
    <n v="4943"/>
    <n v="164.76666666666668"/>
    <n v="1"/>
    <n v="1.99"/>
    <n v="2.79"/>
    <n v="0.28673835125448027"/>
    <n v="1168.75"/>
    <n v="2325.8125"/>
    <n v="3260.8125"/>
    <n v="4.2293048128342248"/>
  </r>
  <r>
    <x v="0"/>
    <x v="5"/>
    <n v="8795.7999999999993"/>
    <x v="0"/>
    <x v="0"/>
    <n v="30"/>
    <n v="1470"/>
    <n v="3.0068027210884352"/>
    <n v="7"/>
    <n v="49"/>
    <n v="4420"/>
    <n v="147.33333333333334"/>
    <n v="1"/>
    <n v="1.99"/>
    <n v="2.79"/>
    <n v="0.28673835125448027"/>
    <n v="2186.75"/>
    <n v="4351.6324999999997"/>
    <n v="6101.0325000000003"/>
    <n v="2.0212644335200638"/>
  </r>
  <r>
    <x v="0"/>
    <x v="6"/>
    <n v="7800.8"/>
    <x v="0"/>
    <x v="0"/>
    <n v="20"/>
    <n v="1820"/>
    <n v="2.1538461538461537"/>
    <n v="7"/>
    <n v="91"/>
    <n v="3920"/>
    <n v="196"/>
    <n v="1"/>
    <n v="1.99"/>
    <n v="2.79"/>
    <n v="0.28673835125448027"/>
    <n v="3041.25"/>
    <n v="6052.0874999999996"/>
    <n v="8485.0874999999996"/>
    <n v="1.2889436909165639"/>
  </r>
  <r>
    <x v="0"/>
    <x v="7"/>
    <n v="7474.44"/>
    <x v="0"/>
    <x v="0"/>
    <n v="20"/>
    <n v="1820"/>
    <n v="2.063736263736264"/>
    <n v="7"/>
    <n v="91"/>
    <n v="3756"/>
    <n v="187.8"/>
    <n v="1"/>
    <n v="1.99"/>
    <n v="2.79"/>
    <n v="0.28673835125448027"/>
    <n v="589.75"/>
    <n v="1173.6025"/>
    <n v="1645.4024999999999"/>
    <n v="6.3688003391267483"/>
  </r>
  <r>
    <x v="0"/>
    <x v="8"/>
    <n v="7076.44"/>
    <x v="0"/>
    <x v="0"/>
    <n v="22"/>
    <n v="1078"/>
    <n v="3.2987012987012987"/>
    <n v="7"/>
    <n v="49"/>
    <n v="3556"/>
    <n v="161.63636363636363"/>
    <n v="1"/>
    <n v="1.99"/>
    <n v="2.79"/>
    <n v="0.28673835125448027"/>
    <n v="2096.25"/>
    <n v="4171.5375000000004"/>
    <n v="5848.5375000000004"/>
    <n v="1.6963625521765053"/>
  </r>
  <r>
    <x v="0"/>
    <x v="9"/>
    <n v="5850.6"/>
    <x v="0"/>
    <x v="0"/>
    <n v="23"/>
    <n v="1288"/>
    <n v="2.2826086956521738"/>
    <n v="7"/>
    <n v="56"/>
    <n v="2940"/>
    <n v="127.82608695652173"/>
    <n v="1"/>
    <n v="1.99"/>
    <n v="2.79"/>
    <n v="0.28673835125448027"/>
    <n v="3151.25"/>
    <n v="6270.9875000000002"/>
    <n v="8791.9874999999993"/>
    <n v="0.9329631098770329"/>
  </r>
  <r>
    <x v="2"/>
    <x v="10"/>
    <n v="5691.2999999999993"/>
    <x v="0"/>
    <x v="0"/>
    <n v="13"/>
    <n v="637"/>
    <n v="2.9293563579277859"/>
    <n v="7"/>
    <n v="49"/>
    <n v="1865.9999999999998"/>
    <n v="143.53846153846152"/>
    <n v="1"/>
    <n v="3.05"/>
    <n v="4.29"/>
    <n v="0.28904428904428908"/>
    <n v="529"/>
    <n v="1613.4499999999998"/>
    <n v="2269.41"/>
    <n v="3.5274102079395084"/>
  </r>
  <r>
    <x v="2"/>
    <x v="11"/>
    <n v="5544.9"/>
    <x v="0"/>
    <x v="0"/>
    <n v="13"/>
    <n v="637"/>
    <n v="2.8540031397174253"/>
    <n v="7"/>
    <n v="49"/>
    <n v="1818"/>
    <n v="139.84615384615384"/>
    <n v="1"/>
    <n v="3.05"/>
    <n v="4.29"/>
    <n v="0.28904428904428908"/>
    <n v="674.25"/>
    <n v="2056.4625000000001"/>
    <n v="2892.5324999999998"/>
    <n v="2.6963292547274746"/>
  </r>
  <r>
    <x v="3"/>
    <x v="12"/>
    <n v="5215.2"/>
    <x v="1"/>
    <x v="1"/>
    <n v="12"/>
    <n v="0"/>
    <n v="0"/>
    <n v="0"/>
    <n v="0"/>
    <n v="4920"/>
    <n v="410"/>
    <n v="2"/>
    <n v="1.06"/>
    <n v="1.59"/>
    <n v="0.33333333333333331"/>
    <n v="477.75"/>
    <n v="506.41500000000002"/>
    <n v="759.62250000000006"/>
    <n v="10.298273155416013"/>
  </r>
  <r>
    <x v="2"/>
    <x v="13"/>
    <n v="5169.75"/>
    <x v="0"/>
    <x v="0"/>
    <n v="19"/>
    <n v="931"/>
    <n v="1.82062298603652"/>
    <n v="7"/>
    <n v="49"/>
    <n v="1695"/>
    <n v="89.21052631578948"/>
    <n v="2"/>
    <n v="3.05"/>
    <n v="4.29"/>
    <n v="0.28904428904428908"/>
    <n v="270.75"/>
    <n v="825.78749999999991"/>
    <n v="1161.5174999999999"/>
    <n v="6.2603878116343497"/>
  </r>
  <r>
    <x v="3"/>
    <x v="14"/>
    <n v="5151.6000000000004"/>
    <x v="1"/>
    <x v="1"/>
    <n v="12"/>
    <n v="0"/>
    <n v="0"/>
    <n v="0"/>
    <n v="0"/>
    <n v="4860"/>
    <n v="405"/>
    <n v="2"/>
    <n v="1.06"/>
    <n v="1.59"/>
    <n v="0.33333333333333331"/>
    <n v="435.25"/>
    <n v="461.36500000000001"/>
    <n v="692.04750000000001"/>
    <n v="11.165996553704767"/>
  </r>
  <r>
    <x v="0"/>
    <x v="15"/>
    <n v="4907.34"/>
    <x v="0"/>
    <x v="0"/>
    <n v="23"/>
    <n v="1288"/>
    <n v="1.9145962732919255"/>
    <n v="7"/>
    <n v="56"/>
    <n v="2466"/>
    <n v="107.21739130434783"/>
    <n v="1"/>
    <n v="1.99"/>
    <n v="2.79"/>
    <n v="0.28673835125448027"/>
    <n v="1790.75"/>
    <n v="3563.5925000000002"/>
    <n v="4996.1925000000001"/>
    <n v="1.3770766438643027"/>
  </r>
  <r>
    <x v="2"/>
    <x v="16"/>
    <n v="4538.3999999999996"/>
    <x v="0"/>
    <x v="0"/>
    <n v="19"/>
    <n v="931"/>
    <n v="1.59828141783029"/>
    <n v="7"/>
    <n v="49"/>
    <n v="1488"/>
    <n v="78.315789473684205"/>
    <n v="1"/>
    <n v="3.05"/>
    <n v="4.29"/>
    <n v="0.28904428904428908"/>
    <n v="299.25"/>
    <n v="912.71249999999998"/>
    <n v="1283.7825"/>
    <n v="4.9724310776942353"/>
  </r>
  <r>
    <x v="0"/>
    <x v="17"/>
    <n v="4513.32"/>
    <x v="0"/>
    <x v="0"/>
    <n v="20"/>
    <n v="1820"/>
    <n v="1.2461538461538462"/>
    <n v="7"/>
    <n v="91"/>
    <n v="2268"/>
    <n v="113.4"/>
    <n v="1"/>
    <n v="1.99"/>
    <n v="2.79"/>
    <n v="0.28673835125448027"/>
    <n v="1120.75"/>
    <n v="2230.2925"/>
    <n v="3126.8924999999999"/>
    <n v="2.0236448806602718"/>
  </r>
  <r>
    <x v="0"/>
    <x v="18"/>
    <n v="4387.95"/>
    <x v="0"/>
    <x v="0"/>
    <n v="20"/>
    <n v="1820"/>
    <n v="1.2115384615384615"/>
    <n v="7"/>
    <n v="91"/>
    <n v="2205"/>
    <n v="110.25"/>
    <n v="1"/>
    <n v="1.99"/>
    <n v="2.79"/>
    <n v="0.28673835125448027"/>
    <n v="1095"/>
    <n v="2179.0500000000002"/>
    <n v="3055.05"/>
    <n v="2.0136986301369859"/>
  </r>
  <r>
    <x v="0"/>
    <x v="19"/>
    <n v="4177.01"/>
    <x v="0"/>
    <x v="0"/>
    <n v="23"/>
    <n v="1288"/>
    <n v="1.6296583850931676"/>
    <n v="7"/>
    <n v="56"/>
    <n v="2099"/>
    <n v="91.260869565217391"/>
    <n v="1"/>
    <n v="1.99"/>
    <n v="2.79"/>
    <n v="0.28673835125448027"/>
    <n v="1833.25"/>
    <n v="3648.1675"/>
    <n v="5114.7674999999999"/>
    <n v="1.1449611345970272"/>
  </r>
  <r>
    <x v="4"/>
    <x v="20"/>
    <n v="4049.28"/>
    <x v="1"/>
    <x v="0"/>
    <n v="12"/>
    <n v="0"/>
    <n v="0"/>
    <n v="0"/>
    <n v="0"/>
    <n v="3856.457142857143"/>
    <n v="321.37142857142857"/>
    <n v="2"/>
    <n v="1.05"/>
    <n v="1.29"/>
    <n v="0.18604651162790697"/>
    <n v="525.25"/>
    <n v="551.51250000000005"/>
    <n v="677.57249999999999"/>
    <n v="7.3421363976337792"/>
  </r>
  <r>
    <x v="0"/>
    <x v="21"/>
    <n v="3850.65"/>
    <x v="0"/>
    <x v="0"/>
    <n v="23"/>
    <n v="1288"/>
    <n v="1.5023291925465838"/>
    <n v="7"/>
    <n v="56"/>
    <n v="1935"/>
    <n v="84.130434782608702"/>
    <n v="1"/>
    <n v="1.99"/>
    <n v="2.79"/>
    <n v="0.28673835125448027"/>
    <n v="890"/>
    <n v="1771.1"/>
    <n v="2483.1"/>
    <n v="2.1741573033707868"/>
  </r>
  <r>
    <x v="0"/>
    <x v="22"/>
    <n v="3715.33"/>
    <x v="0"/>
    <x v="0"/>
    <n v="30"/>
    <n v="1470"/>
    <n v="1.2700680272108844"/>
    <n v="7"/>
    <n v="49"/>
    <n v="1867"/>
    <n v="62.233333333333334"/>
    <n v="1"/>
    <n v="1.99"/>
    <n v="2.79"/>
    <n v="0.28673835125448027"/>
    <n v="2633.5"/>
    <n v="5240.665"/>
    <n v="7347.4650000000001"/>
    <n v="0.70894247199544336"/>
  </r>
  <r>
    <x v="5"/>
    <x v="23"/>
    <n v="3589.9250000000002"/>
    <x v="1"/>
    <x v="2"/>
    <n v="24"/>
    <n v="1920"/>
    <n v="1.8934203586497891"/>
    <n v="10"/>
    <n v="80"/>
    <n v="3635.3670886075952"/>
    <n v="151.47362869198312"/>
    <n v="1"/>
    <n v="0.98750000000000004"/>
    <n v="1.39"/>
    <n v="0.28956834532374093"/>
    <n v="1236.25"/>
    <n v="1220.796875"/>
    <n v="1718.3874999999998"/>
    <n v="2.940640718792797"/>
  </r>
  <r>
    <x v="6"/>
    <x v="24"/>
    <n v="3588.09"/>
    <x v="1"/>
    <x v="0"/>
    <n v="12"/>
    <n v="0"/>
    <n v="0"/>
    <n v="0"/>
    <n v="0"/>
    <n v="2739"/>
    <n v="228.25"/>
    <n v="2"/>
    <n v="1.31"/>
    <n v="1.83"/>
    <n v="0.28415300546448086"/>
    <n v="436.33333333333331"/>
    <n v="571.59666666666669"/>
    <n v="798.49"/>
    <n v="6.2773109243697478"/>
  </r>
  <r>
    <x v="0"/>
    <x v="25"/>
    <n v="3566.08"/>
    <x v="0"/>
    <x v="0"/>
    <n v="30"/>
    <n v="1470"/>
    <n v="1.2190476190476192"/>
    <n v="7"/>
    <n v="49"/>
    <n v="1792"/>
    <n v="59.733333333333334"/>
    <n v="1"/>
    <n v="1.99"/>
    <n v="2.79"/>
    <n v="0.28673835125448027"/>
    <n v="1525.25"/>
    <n v="3035.2474999999999"/>
    <n v="4255.4475000000002"/>
    <n v="1.1748893623996066"/>
  </r>
  <r>
    <x v="3"/>
    <x v="26"/>
    <n v="3319.92"/>
    <x v="1"/>
    <x v="1"/>
    <n v="12"/>
    <n v="0"/>
    <n v="0"/>
    <n v="0"/>
    <n v="0"/>
    <n v="3132"/>
    <n v="261"/>
    <n v="2"/>
    <n v="1.06"/>
    <n v="1.59"/>
    <n v="0.33333333333333331"/>
    <n v="432"/>
    <n v="457.92"/>
    <n v="686.88"/>
    <n v="7.25"/>
  </r>
  <r>
    <x v="7"/>
    <x v="27"/>
    <n v="3292.9"/>
    <x v="1"/>
    <x v="0"/>
    <n v="6"/>
    <n v="624"/>
    <n v="3.8239734299516916"/>
    <n v="0"/>
    <n v="104"/>
    <n v="2386.1594202898555"/>
    <n v="397.69323671497591"/>
    <n v="2"/>
    <n v="1.38"/>
    <n v="1.99"/>
    <n v="0.30653266331658297"/>
    <n v="209.5"/>
    <n v="289.10999999999996"/>
    <n v="416.90499999999997"/>
    <n v="11.389782435751099"/>
  </r>
  <r>
    <x v="4"/>
    <x v="28"/>
    <n v="2943.7200000000003"/>
    <x v="1"/>
    <x v="0"/>
    <n v="12"/>
    <n v="0"/>
    <n v="0"/>
    <n v="0"/>
    <n v="0"/>
    <n v="2803.5428571428574"/>
    <n v="233.62857142857146"/>
    <n v="2"/>
    <n v="1.05"/>
    <n v="1.29"/>
    <n v="0.18604651162790697"/>
    <n v="189.75"/>
    <n v="199.23750000000001"/>
    <n v="244.7775"/>
    <n v="14.77492941840768"/>
  </r>
  <r>
    <x v="2"/>
    <x v="29"/>
    <n v="2854.7999999999997"/>
    <x v="0"/>
    <x v="0"/>
    <n v="19"/>
    <n v="931"/>
    <n v="1.0053705692803436"/>
    <n v="7"/>
    <n v="49"/>
    <n v="936"/>
    <n v="49.263157894736842"/>
    <n v="2"/>
    <n v="3.05"/>
    <n v="4.29"/>
    <n v="0.28904428904428908"/>
    <n v="282"/>
    <n v="860.09999999999991"/>
    <n v="1209.78"/>
    <n v="3.3191489361702127"/>
  </r>
  <r>
    <x v="7"/>
    <x v="30"/>
    <n v="2640.28"/>
    <x v="1"/>
    <x v="0"/>
    <n v="6"/>
    <n v="624"/>
    <n v="2.8397435897435903"/>
    <n v="0"/>
    <n v="104"/>
    <n v="1772.0000000000002"/>
    <n v="295.33333333333337"/>
    <n v="2"/>
    <n v="1.49"/>
    <n v="1.99"/>
    <n v="0.25125628140703515"/>
    <n v="141.66666666666666"/>
    <n v="211.08333333333331"/>
    <n v="281.91666666666663"/>
    <n v="12.508235294117648"/>
  </r>
  <r>
    <x v="3"/>
    <x v="31"/>
    <n v="2597.7599999999998"/>
    <x v="1"/>
    <x v="1"/>
    <n v="12"/>
    <n v="0"/>
    <n v="0"/>
    <n v="0"/>
    <n v="0"/>
    <n v="2112"/>
    <n v="176"/>
    <n v="2"/>
    <n v="1.23"/>
    <n v="1.79"/>
    <n v="0.31284916201117319"/>
    <n v="104"/>
    <n v="127.92"/>
    <n v="186.16"/>
    <n v="20.307692307692307"/>
  </r>
  <r>
    <x v="3"/>
    <x v="32"/>
    <n v="2479.6799999999998"/>
    <x v="1"/>
    <x v="1"/>
    <n v="12"/>
    <n v="0"/>
    <n v="0"/>
    <n v="0"/>
    <n v="0"/>
    <n v="2016"/>
    <n v="168"/>
    <n v="2"/>
    <n v="1.23"/>
    <n v="1.79"/>
    <n v="0.31284916201117319"/>
    <n v="112.75"/>
    <n v="138.6825"/>
    <n v="201.82249999999999"/>
    <n v="17.880266075388025"/>
  </r>
  <r>
    <x v="3"/>
    <x v="33"/>
    <n v="2450.16"/>
    <x v="1"/>
    <x v="1"/>
    <n v="12"/>
    <n v="0"/>
    <n v="0"/>
    <n v="0"/>
    <n v="0"/>
    <n v="1992"/>
    <n v="166"/>
    <n v="2"/>
    <n v="1.23"/>
    <n v="1.79"/>
    <n v="0.31284916201117319"/>
    <n v="132"/>
    <n v="162.35999999999999"/>
    <n v="236.28"/>
    <n v="15.090909090909092"/>
  </r>
  <r>
    <x v="0"/>
    <x v="34"/>
    <n v="2437.75"/>
    <x v="0"/>
    <x v="0"/>
    <n v="19"/>
    <n v="931"/>
    <n v="1.3157894736842106"/>
    <n v="7"/>
    <n v="49"/>
    <n v="1225"/>
    <n v="64.473684210526315"/>
    <n v="1"/>
    <n v="1.99"/>
    <n v="2.79"/>
    <n v="0.28673835125448027"/>
    <n v="944.75"/>
    <n v="1880.0525"/>
    <n v="2635.8525"/>
    <n v="1.2966393225721091"/>
  </r>
  <r>
    <x v="2"/>
    <x v="35"/>
    <n v="2375.9499999999998"/>
    <x v="0"/>
    <x v="0"/>
    <n v="20"/>
    <n v="980"/>
    <n v="0.79489795918367345"/>
    <n v="7"/>
    <n v="49"/>
    <n v="779"/>
    <n v="38.950000000000003"/>
    <n v="1"/>
    <n v="3.05"/>
    <n v="4.29"/>
    <n v="0.28904428904428908"/>
    <n v="318.25"/>
    <n v="970.66249999999991"/>
    <n v="1365.2925"/>
    <n v="2.4477611940298507"/>
  </r>
  <r>
    <x v="2"/>
    <x v="36"/>
    <n v="2241.75"/>
    <x v="0"/>
    <x v="0"/>
    <n v="15"/>
    <m/>
    <m/>
    <m/>
    <m/>
    <n v="735"/>
    <n v="49"/>
    <n v="2"/>
    <n v="3.05"/>
    <n v="4.29"/>
    <n v="0.28904428904428908"/>
    <n v="0"/>
    <n v="0"/>
    <n v="0"/>
    <s v=" "/>
  </r>
  <r>
    <x v="8"/>
    <x v="37"/>
    <n v="2108.3999999999996"/>
    <x v="1"/>
    <x v="0"/>
    <n v="12"/>
    <n v="840"/>
    <n v="1.096069868995633"/>
    <n v="0"/>
    <n v="70"/>
    <n v="920.69868995633169"/>
    <n v="76.724890829694303"/>
    <n v="2"/>
    <n v="2.29"/>
    <n v="3.49"/>
    <n v="0.34383954154727797"/>
    <n v="152.25"/>
    <n v="348.65250000000003"/>
    <n v="531.35250000000008"/>
    <n v="6.0472820358379744"/>
  </r>
  <r>
    <x v="3"/>
    <x v="38"/>
    <n v="2066.4"/>
    <x v="1"/>
    <x v="1"/>
    <n v="12"/>
    <n v="0"/>
    <n v="0"/>
    <n v="0"/>
    <n v="0"/>
    <n v="1680"/>
    <n v="140"/>
    <n v="2"/>
    <n v="1.23"/>
    <n v="1.79"/>
    <n v="0.31284916201117319"/>
    <n v="264"/>
    <n v="324.71999999999997"/>
    <n v="472.56"/>
    <n v="6.3636363636363642"/>
  </r>
  <r>
    <x v="3"/>
    <x v="39"/>
    <n v="2007.36"/>
    <x v="1"/>
    <x v="1"/>
    <n v="12"/>
    <n v="0"/>
    <n v="0"/>
    <n v="0"/>
    <n v="0"/>
    <n v="1632"/>
    <n v="136"/>
    <n v="2"/>
    <n v="1.23"/>
    <n v="1.79"/>
    <n v="0.31284916201117319"/>
    <n v="175"/>
    <n v="215.25"/>
    <n v="313.25"/>
    <n v="9.3257142857142856"/>
  </r>
  <r>
    <x v="0"/>
    <x v="40"/>
    <n v="1950.2"/>
    <x v="0"/>
    <x v="0"/>
    <n v="10"/>
    <n v="490"/>
    <n v="2"/>
    <n v="7"/>
    <n v="49"/>
    <n v="980"/>
    <n v="98"/>
    <n v="1"/>
    <n v="1.99"/>
    <n v="3.29"/>
    <n v="0.39513677811550152"/>
    <n v="535.75"/>
    <n v="1066.1424999999999"/>
    <n v="1762.6175000000001"/>
    <n v="1.8292113859076062"/>
  </r>
  <r>
    <x v="7"/>
    <x v="41"/>
    <n v="1942.96"/>
    <x v="1"/>
    <x v="0"/>
    <n v="6"/>
    <n v="624"/>
    <n v="2.2563173541434414"/>
    <n v="0"/>
    <n v="104"/>
    <n v="1407.9420289855075"/>
    <n v="234.65700483091791"/>
    <n v="2"/>
    <n v="1.38"/>
    <n v="1.99"/>
    <n v="0.30653266331658297"/>
    <n v="178.75"/>
    <n v="246.67499999999998"/>
    <n v="355.71249999999998"/>
    <n v="7.8765987635552861"/>
  </r>
  <r>
    <x v="8"/>
    <x v="42"/>
    <n v="1908.48"/>
    <x v="1"/>
    <x v="0"/>
    <n v="12"/>
    <n v="1344"/>
    <n v="1.0215827338129497"/>
    <n v="0"/>
    <n v="112"/>
    <n v="1373.0071942446045"/>
    <n v="114.41726618705037"/>
    <n v="2"/>
    <n v="1.39"/>
    <n v="2.09"/>
    <n v="0.3349282296650718"/>
    <n v="0"/>
    <n v="0"/>
    <n v="0"/>
    <s v=" "/>
  </r>
  <r>
    <x v="9"/>
    <x v="43"/>
    <n v="1897.1999999999998"/>
    <x v="1"/>
    <x v="3"/>
    <n v="12"/>
    <n v="1428"/>
    <n v="1.0420168067226891"/>
    <n v="17"/>
    <n v="119"/>
    <n v="1488"/>
    <n v="124"/>
    <n v="2"/>
    <n v="1.2749999999999999"/>
    <n v="1.99"/>
    <n v="0.35929648241206036"/>
    <n v="99"/>
    <n v="126.22499999999999"/>
    <n v="197.01"/>
    <n v="15.030303030303029"/>
  </r>
  <r>
    <x v="10"/>
    <x v="44"/>
    <n v="1885.8000000000002"/>
    <x v="2"/>
    <x v="0"/>
    <n v="50"/>
    <n v="0"/>
    <n v="0"/>
    <n v="0"/>
    <n v="0"/>
    <n v="898"/>
    <n v="17.96"/>
    <n v="1"/>
    <n v="2.1"/>
    <n v="3.19"/>
    <n v="0.34169278996865199"/>
    <n v="16"/>
    <n v="33.6"/>
    <n v="51.04"/>
    <n v="56.125"/>
  </r>
  <r>
    <x v="8"/>
    <x v="45"/>
    <n v="1868.1599999999999"/>
    <x v="1"/>
    <x v="0"/>
    <n v="12"/>
    <n v="0"/>
    <n v="0"/>
    <n v="0"/>
    <n v="0"/>
    <n v="1344"/>
    <n v="112"/>
    <n v="2"/>
    <n v="1.39"/>
    <n v="2.09"/>
    <n v="0.3349282296650718"/>
    <n v="120"/>
    <n v="166.79999999999998"/>
    <n v="250.79999999999998"/>
    <n v="11.200000000000001"/>
  </r>
  <r>
    <x v="2"/>
    <x v="46"/>
    <n v="1762.8999999999999"/>
    <x v="0"/>
    <x v="0"/>
    <n v="20"/>
    <n v="980"/>
    <n v="0.58979591836734691"/>
    <n v="7"/>
    <n v="49"/>
    <n v="578"/>
    <n v="28.9"/>
    <n v="1"/>
    <n v="3.05"/>
    <n v="4.29"/>
    <n v="0.28904428904428908"/>
    <n v="331"/>
    <n v="1009.55"/>
    <n v="1419.99"/>
    <n v="1.7462235649546827"/>
  </r>
  <r>
    <x v="11"/>
    <x v="47"/>
    <n v="1727.04"/>
    <x v="3"/>
    <x v="0"/>
    <n v="1"/>
    <m/>
    <n v="0"/>
    <m/>
    <m/>
    <n v="257"/>
    <n v="257"/>
    <m/>
    <n v="6.72"/>
    <n v="7.89"/>
    <n v="0.14828897338403041"/>
    <n v="5.333333333333333"/>
    <n v="35.839999999999996"/>
    <n v="42.08"/>
    <n v="48.187500000000007"/>
  </r>
  <r>
    <x v="8"/>
    <x v="48"/>
    <n v="1713.6"/>
    <x v="1"/>
    <x v="0"/>
    <n v="8"/>
    <n v="480"/>
    <n v="1.0562130177514792"/>
    <n v="0"/>
    <n v="60"/>
    <n v="506.98224852071007"/>
    <n v="63.372781065088759"/>
    <n v="2"/>
    <n v="3.38"/>
    <n v="4.59"/>
    <n v="0.26361655773420478"/>
    <n v="36"/>
    <n v="121.67999999999999"/>
    <n v="165.24"/>
    <n v="14.082840236686391"/>
  </r>
  <r>
    <x v="12"/>
    <x v="49"/>
    <n v="1711.9199999999998"/>
    <x v="4"/>
    <x v="0"/>
    <n v="14"/>
    <n v="0"/>
    <n v="0"/>
    <n v="0"/>
    <n v="0"/>
    <n v="1019"/>
    <n v="72.785714285714292"/>
    <n v="2"/>
    <n v="1.68"/>
    <n v="2.5299999999999998"/>
    <n v="0.33596837944664026"/>
    <n v="190.25"/>
    <n v="319.62"/>
    <n v="481.33249999999998"/>
    <n v="5.3561103810775288"/>
  </r>
  <r>
    <x v="4"/>
    <x v="50"/>
    <n v="1679.43"/>
    <x v="1"/>
    <x v="0"/>
    <n v="12"/>
    <n v="0"/>
    <n v="0"/>
    <n v="0"/>
    <n v="0"/>
    <n v="1599.4571428571428"/>
    <n v="133.28809523809522"/>
    <n v="2"/>
    <n v="1.05"/>
    <n v="1.29"/>
    <n v="0.18604651162790697"/>
    <n v="379.25"/>
    <n v="398.21250000000003"/>
    <n v="489.23250000000002"/>
    <n v="4.2174216027874563"/>
  </r>
  <r>
    <x v="4"/>
    <x v="51"/>
    <n v="1678.3200000000002"/>
    <x v="1"/>
    <x v="0"/>
    <n v="12"/>
    <n v="0"/>
    <n v="0"/>
    <n v="0"/>
    <n v="0"/>
    <n v="1598.4"/>
    <n v="133.20000000000002"/>
    <n v="2"/>
    <n v="1.05"/>
    <n v="1.29"/>
    <n v="0.18604651162790697"/>
    <n v="6"/>
    <n v="6.3000000000000007"/>
    <n v="7.74"/>
    <n v="266.39999999999998"/>
  </r>
  <r>
    <x v="13"/>
    <x v="52"/>
    <n v="1674.27"/>
    <x v="1"/>
    <x v="0"/>
    <n v="12"/>
    <n v="0"/>
    <n v="0"/>
    <n v="0"/>
    <n v="0"/>
    <n v="1431"/>
    <n v="119.25"/>
    <n v="2"/>
    <n v="1.17"/>
    <n v="1.6657999999999999"/>
    <n v="0.29763477008044187"/>
    <n v="27"/>
    <n v="31.589999999999996"/>
    <n v="44.976599999999998"/>
    <n v="53.000000000000007"/>
  </r>
  <r>
    <x v="3"/>
    <x v="53"/>
    <n v="1667.38"/>
    <x v="1"/>
    <x v="1"/>
    <n v="12"/>
    <n v="0"/>
    <n v="0"/>
    <n v="0"/>
    <n v="0"/>
    <n v="1573"/>
    <n v="131.08333333333334"/>
    <n v="2"/>
    <n v="1.06"/>
    <n v="1.59"/>
    <n v="0.33333333333333331"/>
    <n v="396.5"/>
    <n v="420.29"/>
    <n v="630.43500000000006"/>
    <n v="3.9672131147540983"/>
  </r>
  <r>
    <x v="5"/>
    <x v="54"/>
    <n v="1651.2"/>
    <x v="1"/>
    <x v="2"/>
    <n v="20"/>
    <n v="1800"/>
    <n v="1.0365348399246705"/>
    <n v="15"/>
    <n v="90"/>
    <n v="1865.7627118644068"/>
    <n v="93.288135593220346"/>
    <n v="1"/>
    <n v="0.88500000000000001"/>
    <n v="1.29"/>
    <n v="0.31395348837209303"/>
    <n v="410.75"/>
    <n v="363.51375000000002"/>
    <n v="529.86750000000006"/>
    <n v="4.5423316174422563"/>
  </r>
  <r>
    <x v="12"/>
    <x v="55"/>
    <n v="1646.3999999999999"/>
    <x v="4"/>
    <x v="0"/>
    <n v="14"/>
    <n v="0"/>
    <n v="0"/>
    <n v="0"/>
    <n v="0"/>
    <n v="980"/>
    <n v="70"/>
    <n v="2"/>
    <n v="1.68"/>
    <n v="2.5299999999999998"/>
    <n v="0.33596837944664026"/>
    <n v="140.5"/>
    <n v="236.04"/>
    <n v="355.46499999999997"/>
    <n v="6.97508896797153"/>
  </r>
  <r>
    <x v="5"/>
    <x v="56"/>
    <n v="1640.8799999999999"/>
    <x v="1"/>
    <x v="2"/>
    <n v="20"/>
    <n v="1800"/>
    <n v="1.0300564971751411"/>
    <n v="15"/>
    <n v="90"/>
    <n v="1854.101694915254"/>
    <n v="92.705084745762704"/>
    <n v="1"/>
    <n v="0.88500000000000001"/>
    <n v="1.29"/>
    <n v="0.31395348837209303"/>
    <n v="220"/>
    <n v="194.7"/>
    <n v="283.8"/>
    <n v="8.4277349768875194"/>
  </r>
  <r>
    <x v="10"/>
    <x v="57"/>
    <n v="1638"/>
    <x v="2"/>
    <x v="0"/>
    <n v="1"/>
    <n v="0"/>
    <n v="0"/>
    <n v="0"/>
    <n v="0"/>
    <n v="780"/>
    <n v="780"/>
    <n v="1"/>
    <n v="2.1"/>
    <n v="3.19"/>
    <n v="0.34169278996865199"/>
    <n v="9.3333333333333339"/>
    <n v="19.600000000000001"/>
    <n v="29.773333333333333"/>
    <n v="83.571428571428569"/>
  </r>
  <r>
    <x v="1"/>
    <x v="58"/>
    <n v="1620.316497"/>
    <x v="1"/>
    <x v="4"/>
    <n v="6"/>
    <n v="300"/>
    <n v="1.6966666666666668"/>
    <n v="11"/>
    <n v="50"/>
    <n v="509"/>
    <n v="84.833333333333329"/>
    <n v="1"/>
    <n v="3.1833330000000002"/>
    <n v="4.49"/>
    <n v="0.29101714922048999"/>
    <n v="600.75"/>
    <n v="1912.38729975"/>
    <n v="2697.3675000000003"/>
    <n v="0.84727424053266753"/>
  </r>
  <r>
    <x v="5"/>
    <x v="59"/>
    <n v="1616.8"/>
    <x v="1"/>
    <x v="2"/>
    <n v="20"/>
    <n v="1800"/>
    <n v="1.0149403640929064"/>
    <n v="15"/>
    <n v="90"/>
    <n v="1826.8926553672316"/>
    <n v="91.344632768361578"/>
    <n v="1"/>
    <n v="0.88500000000000001"/>
    <n v="1.29"/>
    <n v="0.31395348837209303"/>
    <n v="733"/>
    <n v="648.70500000000004"/>
    <n v="945.57"/>
    <n v="2.4923501437479283"/>
  </r>
  <r>
    <x v="5"/>
    <x v="60"/>
    <n v="1608.2"/>
    <x v="1"/>
    <x v="2"/>
    <n v="20"/>
    <n v="1800"/>
    <n v="1.0095417451349655"/>
    <n v="15"/>
    <n v="90"/>
    <n v="1817.1751412429378"/>
    <n v="90.858757062146893"/>
    <n v="1"/>
    <n v="0.88500000000000001"/>
    <n v="1.29"/>
    <n v="0.31395348837209303"/>
    <n v="265"/>
    <n v="234.52500000000001"/>
    <n v="341.85"/>
    <n v="6.8572646839356146"/>
  </r>
  <r>
    <x v="13"/>
    <x v="61"/>
    <n v="1594.7099999999998"/>
    <x v="1"/>
    <x v="0"/>
    <n v="12"/>
    <n v="0"/>
    <n v="0"/>
    <n v="0"/>
    <n v="0"/>
    <n v="1363"/>
    <n v="113.58333333333333"/>
    <n v="2"/>
    <n v="1.17"/>
    <n v="1.6657999999999999"/>
    <n v="0.29763477008044187"/>
    <n v="54"/>
    <n v="63.179999999999993"/>
    <n v="89.953199999999995"/>
    <n v="25.24074074074074"/>
  </r>
  <r>
    <x v="3"/>
    <x v="62"/>
    <n v="1551.8400000000001"/>
    <x v="1"/>
    <x v="1"/>
    <n v="12"/>
    <n v="0"/>
    <n v="0"/>
    <n v="0"/>
    <n v="0"/>
    <n v="1464"/>
    <n v="122"/>
    <n v="2"/>
    <n v="1.06"/>
    <n v="1.59"/>
    <n v="0.33333333333333331"/>
    <n v="121"/>
    <n v="128.26000000000002"/>
    <n v="192.39000000000001"/>
    <n v="12.099173553719007"/>
  </r>
  <r>
    <x v="5"/>
    <x v="63"/>
    <n v="1548.7948799999999"/>
    <x v="1"/>
    <x v="2"/>
    <n v="12"/>
    <n v="672"/>
    <n v="1.1084994106840367"/>
    <n v="14"/>
    <n v="56"/>
    <n v="744.91160397967269"/>
    <n v="62.075966998306058"/>
    <n v="1"/>
    <n v="2.0791659999999998"/>
    <n v="2.99"/>
    <n v="0.30462675585284293"/>
    <n v="183"/>
    <n v="380.48737799999998"/>
    <n v="547.17000000000007"/>
    <n v="4.0705552130036757"/>
  </r>
  <r>
    <x v="5"/>
    <x v="64"/>
    <n v="1548"/>
    <x v="1"/>
    <x v="2"/>
    <n v="20"/>
    <n v="1800"/>
    <n v="0.97175141242937846"/>
    <n v="15"/>
    <n v="90"/>
    <n v="1749.1525423728813"/>
    <n v="87.457627118644069"/>
    <n v="1"/>
    <n v="0.88500000000000001"/>
    <n v="1.29"/>
    <n v="0.31395348837209303"/>
    <n v="381.75"/>
    <n v="337.84875"/>
    <n v="492.45750000000004"/>
    <n v="4.5819320035962843"/>
  </r>
  <r>
    <x v="7"/>
    <x v="65"/>
    <n v="1515.33"/>
    <x v="1"/>
    <x v="0"/>
    <n v="6"/>
    <n v="624"/>
    <n v="1.7597198996655521"/>
    <n v="0"/>
    <n v="104"/>
    <n v="1098.0652173913045"/>
    <n v="183.0108695652174"/>
    <n v="2"/>
    <n v="1.38"/>
    <n v="1.99"/>
    <n v="0.30653266331658297"/>
    <n v="211.5"/>
    <n v="291.87"/>
    <n v="420.88499999999999"/>
    <n v="5.1917977181621948"/>
  </r>
  <r>
    <x v="14"/>
    <x v="66"/>
    <n v="1495.2"/>
    <x v="2"/>
    <x v="0"/>
    <n v="12"/>
    <n v="0"/>
    <n v="0"/>
    <n v="0"/>
    <n v="0"/>
    <n v="712"/>
    <n v="59.333333333333336"/>
    <n v="2"/>
    <n v="2.1"/>
    <n v="2.4900000000000002"/>
    <n v="0.15662650602409642"/>
    <n v="54.75"/>
    <n v="114.97500000000001"/>
    <n v="136.32750000000001"/>
    <n v="13.004566210045661"/>
  </r>
  <r>
    <x v="0"/>
    <x v="67"/>
    <n v="1492.5"/>
    <x v="0"/>
    <x v="0"/>
    <n v="20"/>
    <n v="1820"/>
    <n v="0.41208791208791207"/>
    <n v="7"/>
    <n v="91"/>
    <n v="750"/>
    <n v="37.5"/>
    <n v="1"/>
    <n v="1.99"/>
    <n v="2.79"/>
    <n v="0.28673835125448027"/>
    <n v="1081.25"/>
    <n v="2151.6875"/>
    <n v="3016.6875"/>
    <n v="0.69364161849710981"/>
  </r>
  <r>
    <x v="13"/>
    <x v="68"/>
    <n v="1488.24"/>
    <x v="1"/>
    <x v="0"/>
    <n v="12"/>
    <n v="0"/>
    <n v="0"/>
    <n v="0"/>
    <n v="0"/>
    <n v="1272"/>
    <n v="106"/>
    <n v="2"/>
    <n v="1.17"/>
    <n v="1.6657999999999999"/>
    <n v="0.29763477008044187"/>
    <n v="63"/>
    <n v="73.709999999999994"/>
    <n v="104.94539999999999"/>
    <n v="20.190476190476193"/>
  </r>
  <r>
    <x v="12"/>
    <x v="69"/>
    <n v="1476.72"/>
    <x v="4"/>
    <x v="0"/>
    <n v="14"/>
    <n v="0"/>
    <n v="0"/>
    <n v="0"/>
    <n v="0"/>
    <n v="879"/>
    <n v="62.785714285714285"/>
    <n v="2"/>
    <n v="1.68"/>
    <n v="2.5299999999999998"/>
    <n v="0.33596837944664026"/>
    <n v="178.5"/>
    <n v="299.88"/>
    <n v="451.60499999999996"/>
    <n v="4.9243697478991599"/>
  </r>
  <r>
    <x v="5"/>
    <x v="70"/>
    <n v="1476.1951199999999"/>
    <x v="1"/>
    <x v="2"/>
    <n v="12"/>
    <n v="672"/>
    <n v="1.1006708731192647"/>
    <n v="14"/>
    <n v="56"/>
    <n v="739.65082673614586"/>
    <n v="61.637568894678822"/>
    <n v="1"/>
    <n v="1.9958"/>
    <n v="2.99"/>
    <n v="0.33250836120401339"/>
    <n v="102"/>
    <n v="203.57159999999999"/>
    <n v="304.98"/>
    <n v="7.2514786934916264"/>
  </r>
  <r>
    <x v="3"/>
    <x v="71"/>
    <n v="1446.48"/>
    <x v="1"/>
    <x v="1"/>
    <n v="12"/>
    <n v="0"/>
    <n v="0"/>
    <n v="0"/>
    <n v="0"/>
    <n v="1176"/>
    <n v="98"/>
    <n v="2"/>
    <n v="1.23"/>
    <n v="1.79"/>
    <n v="0.31284916201117319"/>
    <n v="75"/>
    <n v="92.25"/>
    <n v="134.25"/>
    <n v="15.68"/>
  </r>
  <r>
    <x v="3"/>
    <x v="72"/>
    <n v="1446.48"/>
    <x v="1"/>
    <x v="1"/>
    <n v="12"/>
    <n v="0"/>
    <n v="0"/>
    <n v="0"/>
    <n v="0"/>
    <n v="1176"/>
    <n v="98"/>
    <n v="2"/>
    <n v="1.23"/>
    <n v="1.79"/>
    <n v="0.31284916201117319"/>
    <n v="108.5"/>
    <n v="133.45499999999998"/>
    <n v="194.215"/>
    <n v="10.838709677419356"/>
  </r>
  <r>
    <x v="14"/>
    <x v="73"/>
    <n v="1432.2"/>
    <x v="2"/>
    <x v="0"/>
    <n v="12"/>
    <n v="0"/>
    <n v="0"/>
    <n v="0"/>
    <n v="0"/>
    <n v="682"/>
    <n v="56.833333333333336"/>
    <n v="2"/>
    <n v="2.1"/>
    <n v="2.4900000000000002"/>
    <n v="0.15662650602409642"/>
    <n v="50"/>
    <n v="105"/>
    <n v="124.50000000000001"/>
    <n v="13.64"/>
  </r>
  <r>
    <x v="5"/>
    <x v="74"/>
    <n v="1422.14544"/>
    <x v="1"/>
    <x v="2"/>
    <n v="12"/>
    <n v="672"/>
    <n v="1.0178571428571428"/>
    <n v="14"/>
    <n v="56"/>
    <n v="684"/>
    <n v="57"/>
    <n v="1"/>
    <n v="2.0791599999999999"/>
    <n v="2.99"/>
    <n v="0.3046287625418061"/>
    <n v="159"/>
    <n v="330.58643999999998"/>
    <n v="475.41"/>
    <n v="4.3018867924528301"/>
  </r>
  <r>
    <x v="13"/>
    <x v="75"/>
    <n v="1404"/>
    <x v="1"/>
    <x v="0"/>
    <n v="12"/>
    <n v="0"/>
    <n v="0"/>
    <n v="0"/>
    <n v="0"/>
    <n v="1200"/>
    <n v="100"/>
    <n v="2"/>
    <n v="1.17"/>
    <n v="1.6657999999999999"/>
    <n v="0.29763477008044187"/>
    <n v="36"/>
    <n v="42.12"/>
    <n v="59.968800000000002"/>
    <n v="33.333333333333336"/>
  </r>
  <r>
    <x v="5"/>
    <x v="76"/>
    <n v="1403.59536"/>
    <x v="1"/>
    <x v="2"/>
    <n v="12"/>
    <n v="672"/>
    <n v="1.0045775909324082"/>
    <n v="14"/>
    <n v="56"/>
    <n v="675.07614110657835"/>
    <n v="56.256345092214865"/>
    <n v="1"/>
    <n v="2.0791659999999998"/>
    <n v="2.99"/>
    <n v="0.30462675585284293"/>
    <n v="150"/>
    <n v="311.87489999999997"/>
    <n v="448.50000000000006"/>
    <n v="4.5005076073771892"/>
  </r>
  <r>
    <x v="13"/>
    <x v="77"/>
    <n v="1364.22"/>
    <x v="1"/>
    <x v="0"/>
    <n v="12"/>
    <n v="0"/>
    <n v="0"/>
    <n v="0"/>
    <n v="0"/>
    <n v="1166"/>
    <n v="97.166666666666671"/>
    <n v="2"/>
    <n v="1.17"/>
    <n v="1.6657999999999999"/>
    <n v="0.29763477008044187"/>
    <n v="51"/>
    <n v="59.669999999999995"/>
    <n v="84.955799999999996"/>
    <n v="22.86274509803922"/>
  </r>
  <r>
    <x v="9"/>
    <x v="78"/>
    <n v="1358.4978000000001"/>
    <x v="1"/>
    <x v="3"/>
    <n v="12"/>
    <n v="1728"/>
    <n v="0.76388888888888884"/>
    <n v="18"/>
    <n v="144"/>
    <n v="1320"/>
    <n v="110"/>
    <n v="1"/>
    <n v="1.0291650000000001"/>
    <n v="1.59"/>
    <n v="0.35272641509433961"/>
    <n v="87"/>
    <n v="89.537355000000005"/>
    <n v="138.33000000000001"/>
    <n v="15.172413793103448"/>
  </r>
  <r>
    <x v="15"/>
    <x v="79"/>
    <n v="1296"/>
    <x v="3"/>
    <x v="5"/>
    <n v="6"/>
    <n v="0"/>
    <n v="0"/>
    <n v="0"/>
    <n v="0"/>
    <n v="144"/>
    <n v="24"/>
    <n v="1"/>
    <n v="9"/>
    <n v="12.89"/>
    <n v="0.30178432893716062"/>
    <n v="29.333333333333332"/>
    <n v="264"/>
    <n v="378.10666666666668"/>
    <n v="4.9090909090909092"/>
  </r>
  <r>
    <x v="12"/>
    <x v="80"/>
    <n v="1268.46"/>
    <x v="4"/>
    <x v="0"/>
    <n v="18"/>
    <n v="0"/>
    <n v="0"/>
    <n v="0"/>
    <n v="0"/>
    <n v="783"/>
    <n v="43.5"/>
    <n v="2"/>
    <n v="1.62"/>
    <n v="2.46"/>
    <n v="0.34146341463414631"/>
    <n v="255.75"/>
    <n v="414.31500000000005"/>
    <n v="629.14499999999998"/>
    <n v="3.0615835777126095"/>
  </r>
  <r>
    <x v="12"/>
    <x v="81"/>
    <n v="1244.8799999999999"/>
    <x v="4"/>
    <x v="0"/>
    <n v="14"/>
    <n v="0"/>
    <n v="0"/>
    <n v="0"/>
    <n v="0"/>
    <n v="741"/>
    <n v="52.928571428571431"/>
    <n v="2"/>
    <n v="1.68"/>
    <n v="2.5299999999999998"/>
    <n v="0.33596837944664026"/>
    <n v="134.25"/>
    <n v="225.54"/>
    <n v="339.65249999999997"/>
    <n v="5.5195530726256976"/>
  </r>
  <r>
    <x v="5"/>
    <x v="82"/>
    <n v="1228.1459399999999"/>
    <x v="1"/>
    <x v="2"/>
    <n v="12"/>
    <n v="672"/>
    <n v="0.87900539206585715"/>
    <n v="14"/>
    <n v="56"/>
    <n v="590.69162346825601"/>
    <n v="49.224301955687999"/>
    <n v="1"/>
    <n v="2.0791659999999998"/>
    <n v="2.99"/>
    <n v="0.30462675585284293"/>
    <n v="369"/>
    <n v="767.21225399999992"/>
    <n v="1103.3100000000002"/>
    <n v="1.6007903075020489"/>
  </r>
  <r>
    <x v="12"/>
    <x v="83"/>
    <n v="1078.92"/>
    <x v="4"/>
    <x v="0"/>
    <n v="18"/>
    <n v="0"/>
    <n v="0"/>
    <n v="0"/>
    <n v="0"/>
    <n v="666"/>
    <n v="37"/>
    <n v="2"/>
    <n v="1.62"/>
    <n v="2.46"/>
    <n v="0.34146341463414631"/>
    <n v="211"/>
    <n v="341.82000000000005"/>
    <n v="519.05999999999995"/>
    <n v="3.1563981042654028"/>
  </r>
  <r>
    <x v="16"/>
    <x v="84"/>
    <n v="1075.2"/>
    <x v="1"/>
    <x v="0"/>
    <n v="24"/>
    <n v="0"/>
    <n v="0"/>
    <n v="0"/>
    <n v="0"/>
    <n v="840"/>
    <n v="35"/>
    <n v="2"/>
    <n v="1.28"/>
    <n v="1.82"/>
    <n v="0.2967032967032967"/>
    <n v="126"/>
    <n v="161.28"/>
    <n v="229.32000000000002"/>
    <n v="6.666666666666667"/>
  </r>
  <r>
    <x v="17"/>
    <x v="85"/>
    <n v="1068.56"/>
    <x v="1"/>
    <x v="0"/>
    <n v="8"/>
    <m/>
    <n v="0"/>
    <m/>
    <n v="320"/>
    <n v="296"/>
    <n v="37"/>
    <n v="2"/>
    <n v="3.61"/>
    <n v="4.49"/>
    <n v="0.19599109131403125"/>
    <n v="24"/>
    <n v="86.64"/>
    <n v="107.76"/>
    <n v="12.333333333333332"/>
  </r>
  <r>
    <x v="13"/>
    <x v="86"/>
    <n v="1067.04"/>
    <x v="1"/>
    <x v="0"/>
    <n v="12"/>
    <n v="0"/>
    <n v="0"/>
    <n v="0"/>
    <n v="0"/>
    <n v="912"/>
    <n v="76"/>
    <n v="2"/>
    <n v="1.17"/>
    <n v="1.6657999999999999"/>
    <n v="0.29763477008044187"/>
    <n v="30"/>
    <n v="35.099999999999994"/>
    <n v="49.973999999999997"/>
    <n v="30.400000000000002"/>
  </r>
  <r>
    <x v="18"/>
    <x v="87"/>
    <n v="1029.51"/>
    <x v="1"/>
    <x v="0"/>
    <n v="24"/>
    <n v="0"/>
    <n v="0"/>
    <n v="0"/>
    <n v="0"/>
    <n v="1271"/>
    <n v="52.958333333333336"/>
    <n v="1"/>
    <n v="0.81"/>
    <n v="1.33"/>
    <n v="0.39097744360902253"/>
    <n v="108"/>
    <n v="87.48"/>
    <n v="143.64000000000001"/>
    <n v="11.768518518518517"/>
  </r>
  <r>
    <x v="19"/>
    <x v="88"/>
    <n v="980.09999999999991"/>
    <x v="0"/>
    <x v="6"/>
    <n v="15"/>
    <n v="0"/>
    <n v="0"/>
    <n v="0"/>
    <n v="0"/>
    <n v="297"/>
    <n v="19.8"/>
    <n v="1"/>
    <n v="3.3"/>
    <n v="4.99"/>
    <n v="0.3386773547094189"/>
    <n v="185.5"/>
    <n v="612.15"/>
    <n v="925.6450000000001"/>
    <n v="1.6010781671159029"/>
  </r>
  <r>
    <x v="13"/>
    <x v="89"/>
    <n v="975.78"/>
    <x v="1"/>
    <x v="0"/>
    <n v="12"/>
    <n v="0"/>
    <n v="0"/>
    <n v="0"/>
    <n v="0"/>
    <n v="834"/>
    <n v="69.5"/>
    <n v="2"/>
    <n v="1.17"/>
    <n v="1.6657999999999999"/>
    <n v="0.29763477008044187"/>
    <n v="36"/>
    <n v="42.12"/>
    <n v="59.968800000000002"/>
    <n v="23.166666666666668"/>
  </r>
  <r>
    <x v="20"/>
    <x v="90"/>
    <n v="971.8"/>
    <x v="3"/>
    <x v="0"/>
    <n v="24"/>
    <n v="0"/>
    <n v="0"/>
    <n v="0"/>
    <n v="0"/>
    <n v="1130"/>
    <n v="47.083333333333336"/>
    <n v="2"/>
    <n v="0.86"/>
    <n v="1.23"/>
    <n v="0.30081300813008133"/>
    <m/>
    <m/>
    <m/>
    <m/>
  </r>
  <r>
    <x v="21"/>
    <x v="91"/>
    <n v="910.08115999999995"/>
    <x v="3"/>
    <x v="7"/>
    <n v="12"/>
    <n v="0"/>
    <n v="0"/>
    <n v="0"/>
    <n v="0"/>
    <n v="652"/>
    <n v="54.333333333333336"/>
    <n v="2"/>
    <n v="1.3958299999999999"/>
    <n v="2.08"/>
    <n v="0.32892788461538469"/>
    <n v="53.5"/>
    <n v="74.676904999999991"/>
    <n v="111.28"/>
    <n v="12.186915887850468"/>
  </r>
  <r>
    <x v="1"/>
    <x v="92"/>
    <n v="892.80000000000007"/>
    <x v="1"/>
    <x v="0"/>
    <n v="24"/>
    <m/>
    <n v="0"/>
    <m/>
    <m/>
    <n v="576"/>
    <n v="24"/>
    <n v="2"/>
    <n v="1.55"/>
    <n v="1.833"/>
    <n v="0.1543917075831969"/>
    <n v="138.25"/>
    <n v="214.28749999999999"/>
    <n v="253.41225"/>
    <n v="4.1663652802893312"/>
  </r>
  <r>
    <x v="8"/>
    <x v="93"/>
    <n v="833.99999999999989"/>
    <x v="1"/>
    <x v="0"/>
    <n v="12"/>
    <n v="0"/>
    <n v="0"/>
    <n v="0"/>
    <n v="0"/>
    <n v="600"/>
    <n v="50"/>
    <n v="2"/>
    <n v="1.39"/>
    <n v="2.09"/>
    <n v="0.3349282296650718"/>
    <n v="153"/>
    <n v="212.67"/>
    <n v="319.77"/>
    <n v="3.9215686274509802"/>
  </r>
  <r>
    <x v="5"/>
    <x v="94"/>
    <n v="831.66639999999995"/>
    <x v="1"/>
    <x v="2"/>
    <n v="12"/>
    <n v="672"/>
    <n v="0.59523809523809523"/>
    <n v="14"/>
    <n v="56"/>
    <n v="400"/>
    <n v="33.333333333333336"/>
    <n v="1"/>
    <n v="2.0791659999999998"/>
    <n v="2.99"/>
    <n v="0.30462675585284293"/>
    <n v="180"/>
    <n v="374.24987999999996"/>
    <n v="538.20000000000005"/>
    <n v="2.2222222222222223"/>
  </r>
  <r>
    <x v="22"/>
    <x v="95"/>
    <n v="803.98799999999994"/>
    <x v="5"/>
    <x v="6"/>
    <n v="15"/>
    <n v="0"/>
    <n v="0"/>
    <n v="0"/>
    <n v="0"/>
    <n v="180"/>
    <n v="12"/>
    <n v="1"/>
    <n v="4.4665999999999997"/>
    <n v="6.39"/>
    <n v="0.30100156494522695"/>
    <n v="0"/>
    <n v="0"/>
    <n v="0"/>
    <s v=" "/>
  </r>
  <r>
    <x v="23"/>
    <x v="96"/>
    <n v="801.78000000000009"/>
    <x v="2"/>
    <x v="0"/>
    <n v="12"/>
    <n v="0"/>
    <n v="0"/>
    <n v="0"/>
    <n v="0"/>
    <n v="249"/>
    <n v="20.75"/>
    <n v="1"/>
    <n v="3.22"/>
    <n v="4.99"/>
    <n v="0.35470941883767532"/>
    <m/>
    <m/>
    <m/>
    <m/>
  </r>
  <r>
    <x v="9"/>
    <x v="97"/>
    <n v="797.875"/>
    <x v="1"/>
    <x v="3"/>
    <n v="12"/>
    <n v="0"/>
    <n v="0"/>
    <n v="0"/>
    <n v="0"/>
    <n v="982"/>
    <n v="81.833333333333329"/>
    <n v="1"/>
    <n v="0.8125"/>
    <n v="0.99"/>
    <n v="0.17929292929292928"/>
    <n v="17.5"/>
    <n v="14.21875"/>
    <n v="17.324999999999999"/>
    <n v="56.114285714285714"/>
  </r>
  <r>
    <x v="23"/>
    <x v="98"/>
    <n v="785.68000000000006"/>
    <x v="2"/>
    <x v="0"/>
    <n v="12"/>
    <n v="0"/>
    <n v="0"/>
    <n v="0"/>
    <n v="0"/>
    <n v="244"/>
    <n v="20.333333333333332"/>
    <n v="1"/>
    <n v="3.22"/>
    <n v="4.99"/>
    <n v="0.35470941883767532"/>
    <m/>
    <m/>
    <m/>
    <m/>
  </r>
  <r>
    <x v="3"/>
    <x v="99"/>
    <n v="752.76"/>
    <x v="1"/>
    <x v="1"/>
    <n v="12"/>
    <n v="0"/>
    <n v="0"/>
    <n v="0"/>
    <n v="0"/>
    <n v="612"/>
    <n v="51"/>
    <n v="2"/>
    <n v="1.23"/>
    <n v="1.79"/>
    <n v="0.31284916201117319"/>
    <n v="132"/>
    <n v="162.35999999999999"/>
    <n v="236.28"/>
    <n v="4.6363636363636367"/>
  </r>
  <r>
    <x v="14"/>
    <x v="100"/>
    <n v="745.5"/>
    <x v="2"/>
    <x v="0"/>
    <n v="12"/>
    <n v="0"/>
    <n v="0"/>
    <n v="0"/>
    <n v="0"/>
    <n v="355"/>
    <n v="29.583333333333332"/>
    <n v="2"/>
    <n v="2.1"/>
    <n v="2.4900000000000002"/>
    <n v="0.15662650602409642"/>
    <n v="128.33333333333334"/>
    <n v="269.50000000000006"/>
    <n v="319.55000000000007"/>
    <n v="2.7662337662337655"/>
  </r>
  <r>
    <x v="23"/>
    <x v="101"/>
    <n v="741.44"/>
    <x v="2"/>
    <x v="0"/>
    <n v="12"/>
    <n v="0"/>
    <n v="0"/>
    <n v="0"/>
    <n v="0"/>
    <n v="224"/>
    <n v="18.666666666666668"/>
    <n v="1"/>
    <n v="3.31"/>
    <n v="4.99"/>
    <n v="0.33667334669338678"/>
    <m/>
    <m/>
    <m/>
    <m/>
  </r>
  <r>
    <x v="23"/>
    <x v="102"/>
    <n v="697.68000000000006"/>
    <x v="2"/>
    <x v="0"/>
    <n v="12"/>
    <n v="0"/>
    <n v="0"/>
    <n v="0"/>
    <n v="0"/>
    <n v="228.00000000000003"/>
    <n v="19.000000000000004"/>
    <n v="1"/>
    <n v="3.06"/>
    <n v="4.6900000000000004"/>
    <n v="0.3475479744136461"/>
    <m/>
    <m/>
    <m/>
    <m/>
  </r>
  <r>
    <x v="14"/>
    <x v="103"/>
    <n v="679.14"/>
    <x v="2"/>
    <x v="0"/>
    <n v="30"/>
    <n v="0"/>
    <n v="0"/>
    <n v="0"/>
    <n v="0"/>
    <n v="231"/>
    <n v="7.7"/>
    <n v="2"/>
    <n v="2.94"/>
    <n v="3.46"/>
    <n v="0.15028901734104047"/>
    <n v="10"/>
    <n v="29.4"/>
    <n v="34.6"/>
    <n v="23.1"/>
  </r>
  <r>
    <x v="24"/>
    <x v="104"/>
    <n v="673.4"/>
    <x v="3"/>
    <x v="7"/>
    <n v="20"/>
    <m/>
    <n v="0"/>
    <m/>
    <m/>
    <n v="52"/>
    <n v="2.6"/>
    <m/>
    <n v="12.95"/>
    <n v="19.989999999999998"/>
    <n v="0.35217608804402201"/>
    <n v="10"/>
    <n v="129.5"/>
    <n v="199.89999999999998"/>
    <n v="5.2"/>
  </r>
  <r>
    <x v="24"/>
    <x v="105"/>
    <n v="660.44999999999993"/>
    <x v="3"/>
    <x v="7"/>
    <n v="20"/>
    <m/>
    <n v="0"/>
    <m/>
    <m/>
    <n v="51"/>
    <n v="2.5499999999999998"/>
    <m/>
    <n v="12.95"/>
    <n v="19.989999999999998"/>
    <n v="0.35217608804402201"/>
    <n v="13"/>
    <n v="168.35"/>
    <n v="259.87"/>
    <n v="3.9230769230769229"/>
  </r>
  <r>
    <x v="25"/>
    <x v="106"/>
    <n v="656.1"/>
    <x v="5"/>
    <x v="8"/>
    <n v="20"/>
    <n v="0"/>
    <n v="0"/>
    <n v="0"/>
    <n v="0"/>
    <n v="810"/>
    <n v="40.5"/>
    <n v="2"/>
    <n v="0.81"/>
    <n v="1.19"/>
    <n v="0.3193277310924369"/>
    <n v="0"/>
    <n v="0"/>
    <n v="0"/>
    <s v=" "/>
  </r>
  <r>
    <x v="9"/>
    <x v="107"/>
    <n v="655.44479999999999"/>
    <x v="1"/>
    <x v="3"/>
    <n v="12"/>
    <n v="0"/>
    <n v="0"/>
    <n v="0"/>
    <n v="0"/>
    <n v="828"/>
    <n v="69"/>
    <n v="1"/>
    <n v="0.79159999999999997"/>
    <n v="0.99"/>
    <n v="0.20040404040404042"/>
    <n v="12"/>
    <n v="9.4992000000000001"/>
    <n v="11.879999999999999"/>
    <n v="69"/>
  </r>
  <r>
    <x v="23"/>
    <x v="108"/>
    <n v="654.75"/>
    <x v="2"/>
    <x v="6"/>
    <n v="36"/>
    <n v="0"/>
    <n v="0"/>
    <n v="0"/>
    <n v="0"/>
    <n v="484.99999999999994"/>
    <n v="13.472222222222221"/>
    <n v="1"/>
    <n v="1.35"/>
    <n v="1.99"/>
    <n v="0.32160804020100497"/>
    <n v="23.75"/>
    <n v="32.0625"/>
    <n v="47.262500000000003"/>
    <n v="20.421052631578949"/>
  </r>
  <r>
    <x v="23"/>
    <x v="109"/>
    <n v="653.22"/>
    <x v="2"/>
    <x v="0"/>
    <n v="10"/>
    <n v="0"/>
    <n v="0"/>
    <n v="0"/>
    <n v="0"/>
    <n v="342.00000000000006"/>
    <n v="34.200000000000003"/>
    <n v="1"/>
    <n v="1.91"/>
    <n v="2.99"/>
    <n v="0.36120401337792651"/>
    <m/>
    <m/>
    <m/>
    <m/>
  </r>
  <r>
    <x v="23"/>
    <x v="110"/>
    <n v="628.16"/>
    <x v="2"/>
    <x v="0"/>
    <n v="10"/>
    <n v="0"/>
    <n v="0"/>
    <n v="0"/>
    <n v="0"/>
    <n v="208"/>
    <n v="20.8"/>
    <n v="1"/>
    <n v="3.02"/>
    <n v="4.49"/>
    <n v="0.32739420935412028"/>
    <m/>
    <m/>
    <m/>
    <m/>
  </r>
  <r>
    <x v="26"/>
    <x v="111"/>
    <n v="624"/>
    <x v="3"/>
    <x v="7"/>
    <n v="2"/>
    <m/>
    <n v="0"/>
    <m/>
    <m/>
    <n v="32"/>
    <n v="16"/>
    <m/>
    <n v="19.5"/>
    <n v="29.99"/>
    <n v="0.34978326108702895"/>
    <n v="4"/>
    <n v="78"/>
    <n v="119.96"/>
    <n v="8"/>
  </r>
  <r>
    <x v="27"/>
    <x v="112"/>
    <n v="622.15"/>
    <x v="5"/>
    <x v="8"/>
    <n v="18"/>
    <n v="0"/>
    <n v="0"/>
    <n v="0"/>
    <n v="0"/>
    <n v="541"/>
    <n v="30.055555555555557"/>
    <n v="2"/>
    <n v="1.1499999999999999"/>
    <n v="1.79"/>
    <n v="0.35754189944134085"/>
    <n v="45"/>
    <n v="51.749999999999993"/>
    <n v="80.55"/>
    <n v="12.022222222222224"/>
  </r>
  <r>
    <x v="13"/>
    <x v="113"/>
    <n v="603.71999999999991"/>
    <x v="1"/>
    <x v="0"/>
    <n v="12"/>
    <n v="0"/>
    <n v="0"/>
    <n v="0"/>
    <n v="0"/>
    <n v="516"/>
    <n v="43"/>
    <n v="2"/>
    <n v="1.17"/>
    <n v="1.6657999999999999"/>
    <n v="0.29763477008044187"/>
    <n v="18"/>
    <n v="21.06"/>
    <n v="29.984400000000001"/>
    <n v="28.666666666666664"/>
  </r>
  <r>
    <x v="23"/>
    <x v="114"/>
    <n v="587.25"/>
    <x v="2"/>
    <x v="6"/>
    <n v="48"/>
    <n v="0"/>
    <n v="0"/>
    <n v="0"/>
    <n v="0"/>
    <n v="434.99999999999994"/>
    <n v="9.0624999999999982"/>
    <n v="1"/>
    <n v="1.35"/>
    <n v="1.99"/>
    <n v="0.32160804020100497"/>
    <n v="12.75"/>
    <n v="17.212500000000002"/>
    <n v="25.372499999999999"/>
    <n v="34.117647058823522"/>
  </r>
  <r>
    <x v="14"/>
    <x v="115"/>
    <n v="581.70000000000005"/>
    <x v="2"/>
    <x v="0"/>
    <n v="12"/>
    <n v="0"/>
    <n v="0"/>
    <n v="0"/>
    <n v="0"/>
    <n v="277"/>
    <n v="23.083333333333332"/>
    <n v="2"/>
    <n v="2.1"/>
    <n v="2.4900000000000002"/>
    <n v="0.15662650602409642"/>
    <n v="98.666666666666671"/>
    <n v="207.20000000000002"/>
    <n v="245.68000000000004"/>
    <n v="2.8074324324324325"/>
  </r>
  <r>
    <x v="3"/>
    <x v="116"/>
    <n v="572.29999999999995"/>
    <x v="1"/>
    <x v="1"/>
    <n v="24"/>
    <n v="0"/>
    <n v="0"/>
    <n v="0"/>
    <n v="0"/>
    <n v="970"/>
    <n v="40.416666666666664"/>
    <n v="2"/>
    <n v="0.59"/>
    <n v="0.69"/>
    <n v="0.14492753623188404"/>
    <n v="48"/>
    <n v="28.32"/>
    <n v="33.119999999999997"/>
    <n v="20.208333333333332"/>
  </r>
  <r>
    <x v="24"/>
    <x v="117"/>
    <n v="569.79999999999995"/>
    <x v="3"/>
    <x v="7"/>
    <n v="20"/>
    <m/>
    <n v="0"/>
    <m/>
    <m/>
    <n v="44"/>
    <n v="2.2000000000000002"/>
    <m/>
    <n v="12.95"/>
    <n v="19.989999999999998"/>
    <n v="0.35217608804402201"/>
    <n v="6"/>
    <n v="77.699999999999989"/>
    <n v="119.94"/>
    <n v="7.3333333333333339"/>
  </r>
  <r>
    <x v="9"/>
    <x v="118"/>
    <n v="553.32839999999999"/>
    <x v="1"/>
    <x v="3"/>
    <n v="12"/>
    <n v="0"/>
    <n v="0"/>
    <n v="0"/>
    <n v="0"/>
    <n v="699"/>
    <n v="58.25"/>
    <n v="1"/>
    <n v="0.79159999999999997"/>
    <n v="0.99"/>
    <n v="0.20040404040404042"/>
    <n v="19.5"/>
    <n v="15.436199999999999"/>
    <n v="19.305"/>
    <n v="35.846153846153847"/>
  </r>
  <r>
    <x v="23"/>
    <x v="119"/>
    <n v="552.5"/>
    <x v="2"/>
    <x v="0"/>
    <n v="12"/>
    <n v="0"/>
    <n v="0"/>
    <n v="0"/>
    <n v="0"/>
    <n v="170"/>
    <n v="14.166666666666666"/>
    <n v="1"/>
    <n v="3.25"/>
    <n v="4.99"/>
    <n v="0.34869739478957917"/>
    <m/>
    <m/>
    <m/>
    <m/>
  </r>
  <r>
    <x v="3"/>
    <x v="120"/>
    <n v="552.24"/>
    <x v="1"/>
    <x v="1"/>
    <n v="24"/>
    <n v="0"/>
    <n v="0"/>
    <n v="0"/>
    <n v="0"/>
    <n v="936.00000000000011"/>
    <n v="39.000000000000007"/>
    <n v="2"/>
    <n v="0.59"/>
    <n v="0.69"/>
    <n v="0.14492753623188404"/>
    <n v="24"/>
    <n v="14.16"/>
    <n v="16.559999999999999"/>
    <n v="39"/>
  </r>
  <r>
    <x v="5"/>
    <x v="121"/>
    <n v="548.89823999999999"/>
    <x v="1"/>
    <x v="2"/>
    <n v="12"/>
    <n v="672"/>
    <n v="0.39285714285714285"/>
    <n v="14"/>
    <n v="56"/>
    <n v="264"/>
    <n v="22"/>
    <n v="1"/>
    <n v="2.0791599999999999"/>
    <n v="2.99"/>
    <n v="0.3046287625418061"/>
    <n v="135"/>
    <n v="280.6866"/>
    <n v="403.65000000000003"/>
    <n v="1.9555555555555555"/>
  </r>
  <r>
    <x v="24"/>
    <x v="122"/>
    <n v="543.9"/>
    <x v="3"/>
    <x v="7"/>
    <n v="20"/>
    <m/>
    <n v="0"/>
    <m/>
    <m/>
    <n v="42"/>
    <n v="2.1"/>
    <m/>
    <n v="12.95"/>
    <n v="19.989999999999998"/>
    <n v="0.35217608804402201"/>
    <n v="5"/>
    <n v="64.75"/>
    <n v="99.949999999999989"/>
    <n v="8.4"/>
  </r>
  <r>
    <x v="28"/>
    <x v="123"/>
    <n v="530.83000000000004"/>
    <x v="0"/>
    <x v="9"/>
    <n v="20"/>
    <n v="2"/>
    <n v="243.5"/>
    <n v="0"/>
    <n v="0"/>
    <n v="487"/>
    <n v="24.35"/>
    <n v="2"/>
    <n v="1.0900000000000001"/>
    <n v="1.69"/>
    <n v="0.35502958579881649"/>
    <n v="0"/>
    <n v="0"/>
    <n v="0"/>
    <m/>
  </r>
  <r>
    <x v="9"/>
    <x v="124"/>
    <n v="522.45600000000002"/>
    <x v="1"/>
    <x v="3"/>
    <n v="12"/>
    <n v="0"/>
    <n v="0"/>
    <n v="0"/>
    <n v="0"/>
    <n v="660"/>
    <n v="55"/>
    <n v="1"/>
    <n v="0.79159999999999997"/>
    <n v="0.99"/>
    <n v="0.20040404040404042"/>
    <n v="0"/>
    <n v="0"/>
    <n v="0"/>
    <s v=" "/>
  </r>
  <r>
    <x v="29"/>
    <x v="125"/>
    <n v="499.99199999999996"/>
    <x v="5"/>
    <x v="6"/>
    <n v="24"/>
    <n v="0"/>
    <n v="0"/>
    <n v="0"/>
    <n v="0"/>
    <n v="240"/>
    <n v="10"/>
    <n v="1"/>
    <n v="2.0832999999999999"/>
    <n v="3.19"/>
    <n v="0.34692789968652038"/>
    <n v="48"/>
    <n v="99.998400000000004"/>
    <n v="153.12"/>
    <n v="4.9999999999999991"/>
  </r>
  <r>
    <x v="30"/>
    <x v="126"/>
    <n v="491.4"/>
    <x v="5"/>
    <x v="8"/>
    <n v="12"/>
    <n v="0"/>
    <n v="0"/>
    <n v="0"/>
    <n v="0"/>
    <n v="252"/>
    <n v="21"/>
    <n v="2"/>
    <n v="1.95"/>
    <n v="2.99"/>
    <n v="0.34782608695652178"/>
    <n v="12"/>
    <n v="23.4"/>
    <n v="35.880000000000003"/>
    <n v="21"/>
  </r>
  <r>
    <x v="19"/>
    <x v="127"/>
    <n v="490.2"/>
    <x v="0"/>
    <x v="6"/>
    <n v="10"/>
    <n v="0"/>
    <n v="0"/>
    <n v="0"/>
    <n v="0"/>
    <n v="172"/>
    <n v="17.2"/>
    <n v="1"/>
    <n v="2.85"/>
    <n v="4.1900000000000004"/>
    <n v="0.31980906921241053"/>
    <n v="46.25"/>
    <n v="131.8125"/>
    <n v="193.78750000000002"/>
    <n v="3.7189189189189187"/>
  </r>
  <r>
    <x v="31"/>
    <x v="128"/>
    <n v="485.52000000000004"/>
    <x v="5"/>
    <x v="8"/>
    <n v="12"/>
    <n v="0"/>
    <n v="0"/>
    <n v="0"/>
    <n v="0"/>
    <n v="168"/>
    <n v="14"/>
    <n v="2"/>
    <n v="2.89"/>
    <n v="3.99"/>
    <n v="0.27568922305764409"/>
    <n v="24"/>
    <n v="69.36"/>
    <n v="95.76"/>
    <n v="7.0000000000000009"/>
  </r>
  <r>
    <x v="32"/>
    <x v="129"/>
    <n v="484.5"/>
    <x v="3"/>
    <x v="7"/>
    <n v="8"/>
    <m/>
    <n v="0"/>
    <m/>
    <m/>
    <n v="25"/>
    <n v="3.125"/>
    <m/>
    <n v="19.38"/>
    <n v="29.79"/>
    <n v="0.34944612286002014"/>
    <n v="5"/>
    <n v="96.899999999999991"/>
    <n v="148.94999999999999"/>
    <n v="5"/>
  </r>
  <r>
    <x v="9"/>
    <x v="130"/>
    <n v="481.64922000000007"/>
    <x v="1"/>
    <x v="3"/>
    <n v="12"/>
    <n v="1728"/>
    <n v="0.27083333333333331"/>
    <n v="18"/>
    <n v="144"/>
    <n v="468"/>
    <n v="39"/>
    <n v="1"/>
    <n v="1.0291650000000001"/>
    <n v="1.59"/>
    <n v="0.35272641509433961"/>
    <n v="18"/>
    <n v="18.524970000000003"/>
    <n v="28.62"/>
    <n v="26"/>
  </r>
  <r>
    <x v="15"/>
    <x v="131"/>
    <n v="481.27"/>
    <x v="3"/>
    <x v="5"/>
    <n v="6"/>
    <n v="0"/>
    <n v="0"/>
    <n v="0"/>
    <n v="0"/>
    <n v="323"/>
    <n v="53.833333333333336"/>
    <n v="1"/>
    <n v="1.49"/>
    <n v="2.29"/>
    <n v="0.3493449781659389"/>
    <n v="24"/>
    <n v="35.76"/>
    <n v="54.96"/>
    <n v="13.458333333333334"/>
  </r>
  <r>
    <x v="33"/>
    <x v="132"/>
    <n v="478.4"/>
    <x v="3"/>
    <x v="7"/>
    <n v="20"/>
    <n v="0"/>
    <n v="0"/>
    <n v="0"/>
    <n v="0"/>
    <n v="104"/>
    <n v="5.2"/>
    <n v="2"/>
    <n v="4.5999999999999996"/>
    <n v="7.09"/>
    <n v="0.35119887165021163"/>
    <n v="5.25"/>
    <n v="24.15"/>
    <n v="37.222499999999997"/>
    <n v="19.80952380952381"/>
  </r>
  <r>
    <x v="34"/>
    <x v="133"/>
    <n v="477.75510000000003"/>
    <x v="3"/>
    <x v="7"/>
    <n v="12"/>
    <n v="0"/>
    <n v="0"/>
    <n v="0"/>
    <n v="0"/>
    <n v="111"/>
    <n v="9.25"/>
    <n v="2"/>
    <n v="4.3041"/>
    <n v="6.59"/>
    <n v="0.34687405159332318"/>
    <n v="12"/>
    <n v="51.6492"/>
    <n v="79.08"/>
    <n v="9.25"/>
  </r>
  <r>
    <x v="13"/>
    <x v="134"/>
    <n v="477.35999999999996"/>
    <x v="1"/>
    <x v="0"/>
    <n v="12"/>
    <n v="0"/>
    <n v="0"/>
    <n v="0"/>
    <n v="0"/>
    <n v="408"/>
    <n v="34"/>
    <n v="2"/>
    <n v="1.17"/>
    <n v="1.6657999999999999"/>
    <n v="0.29763477008044187"/>
    <n v="24"/>
    <n v="28.08"/>
    <n v="39.979199999999999"/>
    <n v="17"/>
  </r>
  <r>
    <x v="35"/>
    <x v="135"/>
    <n v="477"/>
    <x v="3"/>
    <x v="7"/>
    <n v="4"/>
    <n v="0"/>
    <n v="0"/>
    <n v="0"/>
    <n v="0"/>
    <n v="18"/>
    <n v="4.5"/>
    <n v="2"/>
    <n v="26.5"/>
    <n v="42.99"/>
    <n v="0.38357757618050714"/>
    <n v="7"/>
    <n v="185.5"/>
    <n v="300.93"/>
    <n v="2.5714285714285716"/>
  </r>
  <r>
    <x v="36"/>
    <x v="136"/>
    <n v="470.8125"/>
    <x v="3"/>
    <x v="7"/>
    <n v="16"/>
    <n v="0"/>
    <n v="0"/>
    <n v="0"/>
    <n v="0"/>
    <n v="81"/>
    <n v="5.0625"/>
    <n v="2"/>
    <n v="5.8125"/>
    <n v="8.99"/>
    <n v="0.35344827586206901"/>
    <n v="24"/>
    <n v="139.5"/>
    <n v="215.76"/>
    <n v="3.375"/>
  </r>
  <r>
    <x v="37"/>
    <x v="137"/>
    <n v="467.72655000000003"/>
    <x v="3"/>
    <x v="7"/>
    <n v="24"/>
    <n v="0"/>
    <n v="0"/>
    <n v="0"/>
    <n v="0"/>
    <n v="157"/>
    <n v="6.541666666666667"/>
    <n v="2"/>
    <n v="2.9791500000000002"/>
    <n v="4.49"/>
    <n v="0.33649220489977727"/>
    <n v="5.75"/>
    <n v="17.130112500000003"/>
    <n v="25.817500000000003"/>
    <n v="27.304347826086953"/>
  </r>
  <r>
    <x v="9"/>
    <x v="138"/>
    <n v="464.1"/>
    <x v="1"/>
    <x v="3"/>
    <n v="8"/>
    <n v="1008"/>
    <n v="0.33333333333333331"/>
    <n v="21"/>
    <n v="126"/>
    <n v="336"/>
    <n v="42"/>
    <n v="2"/>
    <n v="1.3812500000000001"/>
    <n v="2.09"/>
    <n v="0.33911483253588509"/>
    <n v="72"/>
    <n v="99.45"/>
    <n v="150.47999999999999"/>
    <n v="4.666666666666667"/>
  </r>
  <r>
    <x v="5"/>
    <x v="139"/>
    <n v="460.2"/>
    <x v="1"/>
    <x v="2"/>
    <n v="20"/>
    <n v="1800"/>
    <n v="0.28888888888888886"/>
    <n v="15"/>
    <n v="90"/>
    <n v="520"/>
    <n v="26"/>
    <n v="1"/>
    <n v="0.88500000000000001"/>
    <n v="1.29"/>
    <n v="0.31395348837209303"/>
    <n v="346.5"/>
    <n v="306.65249999999997"/>
    <n v="446.98500000000001"/>
    <n v="1.5007215007215009"/>
  </r>
  <r>
    <x v="5"/>
    <x v="140"/>
    <n v="453.99839999999995"/>
    <x v="1"/>
    <x v="2"/>
    <n v="12"/>
    <n v="1920"/>
    <n v="0.23450408100522643"/>
    <n v="20"/>
    <n v="160"/>
    <n v="450.24783553003476"/>
    <n v="37.52065296083623"/>
    <n v="1"/>
    <n v="1.0083299999999999"/>
    <n v="1.583"/>
    <n v="0.36302590018951358"/>
    <n v="176.5"/>
    <n v="177.97024499999998"/>
    <n v="279.39949999999999"/>
    <n v="2.550979238130509"/>
  </r>
  <r>
    <x v="24"/>
    <x v="141"/>
    <n v="453.25"/>
    <x v="3"/>
    <x v="7"/>
    <n v="20"/>
    <m/>
    <n v="0"/>
    <m/>
    <m/>
    <n v="35"/>
    <n v="1.75"/>
    <m/>
    <n v="12.95"/>
    <n v="19.989999999999998"/>
    <n v="0.35217608804402201"/>
    <n v="6"/>
    <n v="77.699999999999989"/>
    <n v="119.94"/>
    <n v="5.8333333333333339"/>
  </r>
  <r>
    <x v="38"/>
    <x v="142"/>
    <n v="448.93029999999999"/>
    <x v="3"/>
    <x v="7"/>
    <n v="30"/>
    <n v="0"/>
    <n v="0"/>
    <n v="0"/>
    <n v="0"/>
    <n v="91"/>
    <n v="3.0333333333333332"/>
    <n v="2"/>
    <n v="4.9333"/>
    <n v="7.49"/>
    <n v="0.3413484646194927"/>
    <n v="1"/>
    <n v="4.9333"/>
    <n v="7.49"/>
    <n v="91"/>
  </r>
  <r>
    <x v="23"/>
    <x v="143"/>
    <n v="446.25"/>
    <x v="2"/>
    <x v="0"/>
    <n v="12"/>
    <n v="0"/>
    <n v="0"/>
    <n v="0"/>
    <n v="0"/>
    <n v="119"/>
    <n v="9.9166666666666661"/>
    <n v="1"/>
    <n v="3.75"/>
    <n v="5.79"/>
    <n v="0.35233160621761661"/>
    <m/>
    <m/>
    <m/>
    <m/>
  </r>
  <r>
    <x v="32"/>
    <x v="144"/>
    <n v="445.73999999999995"/>
    <x v="3"/>
    <x v="7"/>
    <n v="8"/>
    <n v="0"/>
    <n v="0"/>
    <n v="0"/>
    <n v="0"/>
    <n v="23"/>
    <n v="2.875"/>
    <n v="1"/>
    <n v="19.38"/>
    <n v="29.79"/>
    <n v="0.34944612286002014"/>
    <n v="0"/>
    <n v="0"/>
    <n v="0"/>
    <s v=" "/>
  </r>
  <r>
    <x v="28"/>
    <x v="145"/>
    <n v="438.18"/>
    <x v="0"/>
    <x v="9"/>
    <n v="20"/>
    <n v="1"/>
    <n v="402"/>
    <n v="0"/>
    <n v="0"/>
    <n v="402"/>
    <n v="20.100000000000001"/>
    <n v="2"/>
    <n v="1.0900000000000001"/>
    <n v="1.69"/>
    <n v="0.35502958579881649"/>
    <n v="0"/>
    <n v="0"/>
    <n v="0"/>
    <s v=" "/>
  </r>
  <r>
    <x v="33"/>
    <x v="146"/>
    <n v="436"/>
    <x v="3"/>
    <x v="7"/>
    <n v="20"/>
    <n v="0"/>
    <n v="0"/>
    <n v="0"/>
    <n v="0"/>
    <n v="109"/>
    <n v="5.45"/>
    <n v="2"/>
    <n v="4"/>
    <n v="6.29"/>
    <n v="0.36406995230524641"/>
    <n v="3.75"/>
    <n v="15"/>
    <n v="23.587499999999999"/>
    <n v="29.066666666666666"/>
  </r>
  <r>
    <x v="10"/>
    <x v="147"/>
    <n v="434.70000000000005"/>
    <x v="2"/>
    <x v="0"/>
    <n v="1"/>
    <n v="0"/>
    <n v="0"/>
    <n v="0"/>
    <n v="0"/>
    <n v="207"/>
    <n v="207"/>
    <n v="1"/>
    <n v="2.1"/>
    <n v="3.19"/>
    <n v="0.34169278996865199"/>
    <n v="57"/>
    <n v="119.7"/>
    <n v="181.82999999999998"/>
    <n v="3.6315789473684212"/>
  </r>
  <r>
    <x v="39"/>
    <x v="148"/>
    <n v="431.05"/>
    <x v="5"/>
    <x v="0"/>
    <n v="40"/>
    <m/>
    <n v="0"/>
    <m/>
    <m/>
    <n v="233"/>
    <n v="5.8250000000000002"/>
    <n v="1"/>
    <n v="1.85"/>
    <n v="2.99"/>
    <n v="0.38127090301003347"/>
    <n v="12"/>
    <n v="22.200000000000003"/>
    <n v="35.880000000000003"/>
    <n v="19.416666666666664"/>
  </r>
  <r>
    <x v="39"/>
    <x v="149"/>
    <n v="423.65000000000003"/>
    <x v="5"/>
    <x v="0"/>
    <n v="40"/>
    <m/>
    <n v="0"/>
    <m/>
    <m/>
    <n v="229"/>
    <n v="5.7249999999999996"/>
    <n v="1"/>
    <n v="1.85"/>
    <n v="2.99"/>
    <n v="0.38127090301003347"/>
    <n v="4"/>
    <n v="7.4"/>
    <n v="11.96"/>
    <n v="57.25"/>
  </r>
  <r>
    <x v="39"/>
    <x v="150"/>
    <n v="423.65000000000003"/>
    <x v="5"/>
    <x v="0"/>
    <n v="40"/>
    <m/>
    <n v="0"/>
    <m/>
    <m/>
    <n v="229"/>
    <n v="5.7249999999999996"/>
    <n v="1"/>
    <n v="1.85"/>
    <n v="2.99"/>
    <n v="0.38127090301003347"/>
    <n v="7"/>
    <n v="12.950000000000001"/>
    <n v="20.93"/>
    <n v="32.714285714285715"/>
  </r>
  <r>
    <x v="39"/>
    <x v="151"/>
    <n v="423.65000000000003"/>
    <x v="5"/>
    <x v="0"/>
    <n v="40"/>
    <m/>
    <n v="0"/>
    <m/>
    <m/>
    <n v="229"/>
    <n v="5.7249999999999996"/>
    <n v="1"/>
    <n v="1.85"/>
    <n v="2.99"/>
    <n v="0.38127090301003347"/>
    <n v="13"/>
    <n v="24.05"/>
    <n v="38.870000000000005"/>
    <n v="17.615384615384617"/>
  </r>
  <r>
    <x v="39"/>
    <x v="152"/>
    <n v="423.65000000000003"/>
    <x v="5"/>
    <x v="0"/>
    <n v="40"/>
    <m/>
    <n v="0"/>
    <m/>
    <m/>
    <n v="229"/>
    <n v="5.7249999999999996"/>
    <n v="1"/>
    <n v="1.85"/>
    <n v="2.99"/>
    <n v="0.38127090301003347"/>
    <n v="14"/>
    <n v="25.900000000000002"/>
    <n v="41.86"/>
    <n v="16.357142857142858"/>
  </r>
  <r>
    <x v="39"/>
    <x v="153"/>
    <n v="423.65000000000003"/>
    <x v="5"/>
    <x v="0"/>
    <n v="40"/>
    <m/>
    <n v="0"/>
    <m/>
    <m/>
    <n v="229"/>
    <n v="5.7249999999999996"/>
    <n v="1"/>
    <n v="1.85"/>
    <n v="2.99"/>
    <n v="0.38127090301003347"/>
    <n v="15"/>
    <n v="27.75"/>
    <n v="44.85"/>
    <n v="15.266666666666667"/>
  </r>
  <r>
    <x v="39"/>
    <x v="154"/>
    <n v="423.65000000000003"/>
    <x v="5"/>
    <x v="0"/>
    <n v="40"/>
    <m/>
    <n v="0"/>
    <m/>
    <m/>
    <n v="229"/>
    <n v="5.7249999999999996"/>
    <n v="1"/>
    <n v="1.85"/>
    <n v="2.99"/>
    <n v="0.38127090301003347"/>
    <n v="18"/>
    <n v="33.300000000000004"/>
    <n v="53.820000000000007"/>
    <n v="12.722222222222221"/>
  </r>
  <r>
    <x v="39"/>
    <x v="155"/>
    <n v="423.65000000000003"/>
    <x v="5"/>
    <x v="0"/>
    <n v="40"/>
    <m/>
    <n v="0"/>
    <m/>
    <m/>
    <n v="229"/>
    <n v="5.7249999999999996"/>
    <n v="1"/>
    <n v="1.85"/>
    <n v="2.99"/>
    <n v="0.38127090301003347"/>
    <n v="19"/>
    <n v="35.15"/>
    <n v="56.81"/>
    <n v="12.05263157894737"/>
  </r>
  <r>
    <x v="15"/>
    <x v="156"/>
    <n v="420.18"/>
    <x v="3"/>
    <x v="5"/>
    <n v="6"/>
    <n v="0"/>
    <n v="0"/>
    <n v="0"/>
    <n v="0"/>
    <n v="282"/>
    <n v="47"/>
    <n v="1"/>
    <n v="1.49"/>
    <n v="2.29"/>
    <n v="0.3493449781659389"/>
    <n v="24.25"/>
    <n v="36.1325"/>
    <n v="55.532499999999999"/>
    <n v="11.628865979381443"/>
  </r>
  <r>
    <x v="5"/>
    <x v="157"/>
    <n v="418.99680000000001"/>
    <x v="1"/>
    <x v="2"/>
    <n v="24"/>
    <n v="1920"/>
    <n v="0.23329459833913466"/>
    <n v="10"/>
    <n v="80"/>
    <n v="447.92562881113855"/>
    <n v="18.663567867130773"/>
    <n v="1"/>
    <n v="0.93541600000000003"/>
    <n v="1.583"/>
    <n v="0.40908654453569171"/>
    <n v="204.66666666666666"/>
    <n v="191.44847466666667"/>
    <n v="323.98733333333331"/>
    <n v="2.1885617042889507"/>
  </r>
  <r>
    <x v="24"/>
    <x v="158"/>
    <n v="401.45"/>
    <x v="3"/>
    <x v="7"/>
    <n v="20"/>
    <m/>
    <n v="0"/>
    <m/>
    <m/>
    <n v="31"/>
    <n v="1.55"/>
    <m/>
    <n v="12.95"/>
    <n v="19.989999999999998"/>
    <n v="0.35217608804402201"/>
    <n v="3"/>
    <n v="38.849999999999994"/>
    <n v="59.97"/>
    <n v="10.333333333333334"/>
  </r>
  <r>
    <x v="40"/>
    <x v="159"/>
    <n v="396"/>
    <x v="5"/>
    <x v="8"/>
    <n v="24"/>
    <n v="0"/>
    <n v="0"/>
    <n v="0"/>
    <n v="0"/>
    <n v="528"/>
    <n v="22"/>
    <n v="1"/>
    <n v="0.75"/>
    <n v="1.0900000000000001"/>
    <n v="0.31192660550458723"/>
    <n v="66"/>
    <n v="49.5"/>
    <n v="71.940000000000012"/>
    <n v="8"/>
  </r>
  <r>
    <x v="31"/>
    <x v="160"/>
    <n v="396"/>
    <x v="5"/>
    <x v="8"/>
    <n v="24"/>
    <n v="0"/>
    <n v="0"/>
    <n v="0"/>
    <n v="0"/>
    <n v="240"/>
    <n v="10"/>
    <n v="2"/>
    <n v="1.65"/>
    <n v="2.39"/>
    <n v="0.30962343096234318"/>
    <n v="56"/>
    <n v="92.399999999999991"/>
    <n v="133.84"/>
    <n v="4.2857142857142865"/>
  </r>
  <r>
    <x v="13"/>
    <x v="161"/>
    <n v="391.95"/>
    <x v="1"/>
    <x v="0"/>
    <n v="12"/>
    <n v="0"/>
    <n v="0"/>
    <n v="0"/>
    <n v="0"/>
    <n v="335"/>
    <n v="27.916666666666668"/>
    <n v="2"/>
    <n v="1.17"/>
    <n v="1.6657999999999999"/>
    <n v="0.29763477008044187"/>
    <n v="51"/>
    <n v="59.669999999999995"/>
    <n v="84.955799999999996"/>
    <n v="6.5686274509803928"/>
  </r>
  <r>
    <x v="41"/>
    <x v="162"/>
    <n v="391.68"/>
    <x v="1"/>
    <x v="0"/>
    <n v="24"/>
    <n v="0"/>
    <n v="0"/>
    <n v="0"/>
    <n v="0"/>
    <n v="408"/>
    <n v="17"/>
    <n v="1"/>
    <n v="0.96"/>
    <n v="1.39"/>
    <n v="0.30935251798561147"/>
    <n v="64.5"/>
    <n v="61.919999999999995"/>
    <n v="89.654999999999987"/>
    <n v="6.3255813953488378"/>
  </r>
  <r>
    <x v="24"/>
    <x v="163"/>
    <n v="388.5"/>
    <x v="3"/>
    <x v="7"/>
    <n v="20"/>
    <m/>
    <n v="0"/>
    <m/>
    <m/>
    <n v="30"/>
    <n v="1.5"/>
    <m/>
    <n v="12.95"/>
    <n v="19.989999999999998"/>
    <n v="0.35217608804402201"/>
    <n v="0"/>
    <n v="0"/>
    <n v="0"/>
    <s v=" "/>
  </r>
  <r>
    <x v="9"/>
    <x v="164"/>
    <n v="384.99887999999999"/>
    <x v="1"/>
    <x v="3"/>
    <n v="24"/>
    <n v="1920"/>
    <n v="0.17499999999999999"/>
    <n v="10"/>
    <n v="80"/>
    <n v="336"/>
    <n v="14"/>
    <n v="2"/>
    <n v="1.1458299999999999"/>
    <n v="1.89"/>
    <n v="0.39374074074074078"/>
    <n v="48"/>
    <n v="54.999839999999992"/>
    <n v="90.72"/>
    <n v="7.0000000000000009"/>
  </r>
  <r>
    <x v="15"/>
    <x v="165"/>
    <n v="384.42"/>
    <x v="3"/>
    <x v="5"/>
    <n v="6"/>
    <n v="0"/>
    <n v="0"/>
    <n v="0"/>
    <n v="0"/>
    <n v="258"/>
    <n v="43"/>
    <n v="1"/>
    <n v="1.49"/>
    <n v="2.29"/>
    <n v="0.3493449781659389"/>
    <n v="30"/>
    <n v="44.7"/>
    <n v="68.7"/>
    <n v="8.6"/>
  </r>
  <r>
    <x v="14"/>
    <x v="166"/>
    <n v="378"/>
    <x v="2"/>
    <x v="0"/>
    <n v="12"/>
    <n v="0"/>
    <n v="0"/>
    <n v="0"/>
    <n v="0"/>
    <n v="150"/>
    <n v="12.5"/>
    <n v="2"/>
    <n v="2.52"/>
    <n v="2.59"/>
    <n v="2.7027027027026966E-2"/>
    <n v="9.5"/>
    <n v="23.94"/>
    <n v="24.604999999999997"/>
    <n v="15.789473684210526"/>
  </r>
  <r>
    <x v="9"/>
    <x v="167"/>
    <n v="373.98240000000004"/>
    <x v="1"/>
    <x v="3"/>
    <n v="12"/>
    <n v="0"/>
    <n v="0"/>
    <n v="0"/>
    <n v="0"/>
    <n v="528"/>
    <n v="44"/>
    <n v="1"/>
    <n v="0.70830000000000004"/>
    <n v="1.0900000000000001"/>
    <n v="0.35018348623853213"/>
    <n v="0"/>
    <n v="0"/>
    <n v="0"/>
    <s v=" "/>
  </r>
  <r>
    <x v="31"/>
    <x v="168"/>
    <n v="370.79999999999995"/>
    <x v="5"/>
    <x v="8"/>
    <n v="12"/>
    <n v="0"/>
    <n v="0"/>
    <n v="0"/>
    <n v="0"/>
    <n v="119.99999999999999"/>
    <n v="9.9999999999999982"/>
    <n v="1"/>
    <n v="3.09"/>
    <n v="4.1900000000000004"/>
    <n v="0.26252983293556098"/>
    <n v="0"/>
    <n v="0"/>
    <n v="0"/>
    <s v=" "/>
  </r>
  <r>
    <x v="9"/>
    <x v="169"/>
    <n v="370.46879999999999"/>
    <x v="1"/>
    <x v="3"/>
    <n v="12"/>
    <n v="0"/>
    <n v="0"/>
    <n v="0"/>
    <n v="0"/>
    <n v="468"/>
    <n v="39"/>
    <n v="1"/>
    <n v="0.79159999999999997"/>
    <n v="0.99"/>
    <n v="0.20040404040404042"/>
    <n v="28"/>
    <n v="22.1648"/>
    <n v="27.72"/>
    <n v="16.714285714285715"/>
  </r>
  <r>
    <x v="23"/>
    <x v="170"/>
    <n v="367.20000000000005"/>
    <x v="2"/>
    <x v="6"/>
    <n v="40"/>
    <n v="0"/>
    <n v="0"/>
    <n v="0"/>
    <n v="0"/>
    <n v="272"/>
    <n v="6.8"/>
    <n v="1"/>
    <n v="1.35"/>
    <n v="1.99"/>
    <n v="0.32160804020100497"/>
    <n v="36"/>
    <n v="48.6"/>
    <n v="71.64"/>
    <n v="7.5555555555555562"/>
  </r>
  <r>
    <x v="9"/>
    <x v="171"/>
    <n v="364.13599999999997"/>
    <x v="1"/>
    <x v="3"/>
    <n v="12"/>
    <n v="0"/>
    <n v="0"/>
    <n v="0"/>
    <n v="0"/>
    <n v="460"/>
    <n v="38.333333333333336"/>
    <n v="1"/>
    <n v="0.79159999999999997"/>
    <n v="0.99"/>
    <n v="0.20040404040404042"/>
    <n v="38"/>
    <n v="30.0808"/>
    <n v="37.619999999999997"/>
    <n v="12.105263157894736"/>
  </r>
  <r>
    <x v="15"/>
    <x v="172"/>
    <n v="357.6"/>
    <x v="3"/>
    <x v="5"/>
    <n v="6"/>
    <n v="0"/>
    <n v="0"/>
    <n v="0"/>
    <n v="0"/>
    <n v="240.00000000000003"/>
    <n v="40.000000000000007"/>
    <n v="1"/>
    <n v="1.49"/>
    <n v="2.29"/>
    <n v="0.3493449781659389"/>
    <n v="18"/>
    <n v="26.82"/>
    <n v="41.22"/>
    <n v="13.333333333333334"/>
  </r>
  <r>
    <x v="42"/>
    <x v="173"/>
    <n v="357"/>
    <x v="5"/>
    <x v="8"/>
    <n v="12"/>
    <n v="6"/>
    <n v="14"/>
    <n v="0"/>
    <n v="0"/>
    <n v="84"/>
    <n v="7"/>
    <n v="1"/>
    <n v="4.25"/>
    <n v="6.19"/>
    <n v="0.31340872374798068"/>
    <n v="12"/>
    <n v="51"/>
    <n v="74.28"/>
    <n v="7"/>
  </r>
  <r>
    <x v="23"/>
    <x v="174"/>
    <n v="355.05"/>
    <x v="2"/>
    <x v="6"/>
    <n v="1"/>
    <n v="0"/>
    <n v="0"/>
    <n v="0"/>
    <n v="0"/>
    <n v="263"/>
    <n v="263"/>
    <n v="1"/>
    <n v="1.35"/>
    <n v="1.99"/>
    <n v="0.32160804020100497"/>
    <n v="29.25"/>
    <n v="39.487500000000004"/>
    <n v="58.207500000000003"/>
    <n v="8.9914529914529915"/>
  </r>
  <r>
    <x v="23"/>
    <x v="175"/>
    <n v="353.09999999999997"/>
    <x v="2"/>
    <x v="0"/>
    <n v="12"/>
    <n v="0"/>
    <n v="0"/>
    <n v="0"/>
    <n v="0"/>
    <n v="107"/>
    <n v="8.9166666666666661"/>
    <n v="1"/>
    <n v="3.3"/>
    <n v="4.99"/>
    <n v="0.3386773547094189"/>
    <m/>
    <m/>
    <m/>
    <m/>
  </r>
  <r>
    <x v="10"/>
    <x v="176"/>
    <n v="352.8"/>
    <x v="2"/>
    <x v="0"/>
    <n v="25"/>
    <n v="0"/>
    <n v="0"/>
    <n v="0"/>
    <n v="0"/>
    <n v="168"/>
    <n v="6.72"/>
    <n v="1"/>
    <n v="2.1"/>
    <n v="3.19"/>
    <n v="0.34169278996865199"/>
    <n v="35.25"/>
    <n v="74.025000000000006"/>
    <n v="112.44750000000001"/>
    <n v="4.7659574468085104"/>
  </r>
  <r>
    <x v="23"/>
    <x v="177"/>
    <n v="352.35"/>
    <x v="2"/>
    <x v="6"/>
    <n v="60"/>
    <n v="0"/>
    <n v="0"/>
    <n v="0"/>
    <n v="0"/>
    <n v="261"/>
    <n v="4.3499999999999996"/>
    <n v="1"/>
    <n v="1.35"/>
    <n v="1.99"/>
    <n v="0.32160804020100497"/>
    <n v="60"/>
    <n v="81"/>
    <n v="119.4"/>
    <n v="4.3500000000000005"/>
  </r>
  <r>
    <x v="9"/>
    <x v="178"/>
    <n v="350.67879999999997"/>
    <x v="1"/>
    <x v="3"/>
    <n v="12"/>
    <n v="0"/>
    <n v="0"/>
    <n v="0"/>
    <n v="0"/>
    <n v="443"/>
    <n v="36.916666666666664"/>
    <n v="1"/>
    <n v="0.79159999999999997"/>
    <n v="0.99"/>
    <n v="0.20040404040404042"/>
    <n v="24"/>
    <n v="18.9984"/>
    <n v="23.759999999999998"/>
    <n v="18.458333333333332"/>
  </r>
  <r>
    <x v="41"/>
    <x v="179"/>
    <n v="349.44"/>
    <x v="1"/>
    <x v="0"/>
    <n v="24"/>
    <n v="0"/>
    <n v="0"/>
    <n v="0"/>
    <n v="0"/>
    <n v="384"/>
    <n v="16"/>
    <n v="2"/>
    <n v="0.91"/>
    <n v="1.39"/>
    <n v="0.34532374100719415"/>
    <n v="7"/>
    <n v="6.37"/>
    <n v="9.7299999999999986"/>
    <n v="54.857142857142854"/>
  </r>
  <r>
    <x v="23"/>
    <x v="180"/>
    <n v="346.95000000000005"/>
    <x v="2"/>
    <x v="6"/>
    <n v="1"/>
    <m/>
    <n v="0"/>
    <m/>
    <m/>
    <n v="257"/>
    <n v="257"/>
    <n v="1"/>
    <n v="1.35"/>
    <n v="1.99"/>
    <n v="0.32160804020100497"/>
    <n v="26.75"/>
    <n v="36.112500000000004"/>
    <n v="53.232500000000002"/>
    <n v="9.6074766355140184"/>
  </r>
  <r>
    <x v="43"/>
    <x v="181"/>
    <n v="344.96"/>
    <x v="5"/>
    <x v="8"/>
    <n v="32"/>
    <n v="0"/>
    <n v="0"/>
    <n v="0"/>
    <n v="0"/>
    <n v="352"/>
    <n v="11"/>
    <n v="2"/>
    <n v="0.98"/>
    <n v="1.49"/>
    <n v="0.34228187919463088"/>
    <n v="64"/>
    <n v="62.72"/>
    <n v="95.36"/>
    <n v="5.5"/>
  </r>
  <r>
    <x v="44"/>
    <x v="182"/>
    <n v="344.81"/>
    <x v="3"/>
    <x v="7"/>
    <n v="12"/>
    <m/>
    <n v="0"/>
    <m/>
    <m/>
    <n v="29"/>
    <n v="2.4166666666666665"/>
    <m/>
    <n v="11.89"/>
    <n v="16.989999999999998"/>
    <n v="0.30017657445556201"/>
    <n v="2"/>
    <n v="23.78"/>
    <n v="33.979999999999997"/>
    <n v="14.5"/>
  </r>
  <r>
    <x v="44"/>
    <x v="183"/>
    <n v="341"/>
    <x v="3"/>
    <x v="7"/>
    <n v="12"/>
    <n v="0"/>
    <n v="0"/>
    <n v="0"/>
    <n v="0"/>
    <n v="31"/>
    <n v="2.5833333333333335"/>
    <n v="2"/>
    <n v="11"/>
    <n v="16.989999999999998"/>
    <n v="0.35256032960565031"/>
    <n v="3.5"/>
    <n v="38.5"/>
    <n v="59.464999999999996"/>
    <n v="8.8571428571428577"/>
  </r>
  <r>
    <x v="5"/>
    <x v="184"/>
    <n v="340.49879999999996"/>
    <x v="1"/>
    <x v="2"/>
    <n v="12"/>
    <n v="1920"/>
    <n v="0.17587753748017768"/>
    <n v="20"/>
    <n v="160"/>
    <n v="337.68487196194116"/>
    <n v="28.140405996828431"/>
    <n v="2"/>
    <n v="1.0083329999999999"/>
    <n v="1.583"/>
    <n v="0.36302400505369553"/>
    <n v="44"/>
    <n v="44.366651999999995"/>
    <n v="69.652000000000001"/>
    <n v="7.6746561809532077"/>
  </r>
  <r>
    <x v="30"/>
    <x v="185"/>
    <n v="337.92"/>
    <x v="5"/>
    <x v="8"/>
    <n v="12"/>
    <n v="0"/>
    <n v="0"/>
    <n v="0"/>
    <n v="0"/>
    <n v="192"/>
    <n v="16"/>
    <n v="2"/>
    <n v="1.76"/>
    <n v="2.69"/>
    <n v="0.34572490706319703"/>
    <n v="0"/>
    <n v="0"/>
    <n v="0"/>
    <s v=" "/>
  </r>
  <r>
    <x v="10"/>
    <x v="186"/>
    <n v="336"/>
    <x v="2"/>
    <x v="0"/>
    <n v="1"/>
    <n v="0"/>
    <n v="0"/>
    <n v="0"/>
    <n v="0"/>
    <n v="160"/>
    <n v="160"/>
    <n v="1"/>
    <n v="2.1"/>
    <n v="3.19"/>
    <n v="0.34169278996865199"/>
    <n v="36.75"/>
    <n v="77.174999999999997"/>
    <n v="117.2325"/>
    <n v="4.3537414965986398"/>
  </r>
  <r>
    <x v="25"/>
    <x v="187"/>
    <n v="330.48"/>
    <x v="5"/>
    <x v="8"/>
    <n v="24"/>
    <n v="0"/>
    <n v="0"/>
    <n v="0"/>
    <n v="0"/>
    <n v="408"/>
    <n v="17"/>
    <n v="2"/>
    <n v="0.81"/>
    <n v="1.23"/>
    <n v="0.34146341463414631"/>
    <n v="36"/>
    <n v="29.160000000000004"/>
    <n v="44.28"/>
    <n v="11.333333333333332"/>
  </r>
  <r>
    <x v="45"/>
    <x v="188"/>
    <n v="329.28"/>
    <x v="5"/>
    <x v="8"/>
    <n v="12"/>
    <n v="0"/>
    <n v="0"/>
    <n v="0"/>
    <n v="0"/>
    <n v="84"/>
    <n v="7"/>
    <n v="2"/>
    <n v="3.92"/>
    <n v="5.99"/>
    <n v="0.3455759599332221"/>
    <n v="12"/>
    <n v="47.04"/>
    <n v="71.88"/>
    <n v="6.9999999999999991"/>
  </r>
  <r>
    <x v="23"/>
    <x v="189"/>
    <n v="328.83"/>
    <x v="2"/>
    <x v="0"/>
    <n v="12"/>
    <n v="0"/>
    <n v="0"/>
    <n v="0"/>
    <n v="0"/>
    <n v="96.999999999999986"/>
    <n v="8.0833333333333321"/>
    <n v="1"/>
    <n v="3.39"/>
    <n v="4.99"/>
    <n v="0.32064128256513025"/>
    <m/>
    <m/>
    <m/>
    <m/>
  </r>
  <r>
    <x v="36"/>
    <x v="190"/>
    <n v="326.25"/>
    <x v="3"/>
    <x v="7"/>
    <n v="16"/>
    <n v="0"/>
    <n v="0"/>
    <n v="0"/>
    <n v="0"/>
    <n v="58"/>
    <n v="3.625"/>
    <n v="2"/>
    <n v="5.625"/>
    <n v="8.69"/>
    <n v="0.35270425776754888"/>
    <n v="15.25"/>
    <n v="85.78125"/>
    <n v="132.52249999999998"/>
    <n v="3.8032786885245899"/>
  </r>
  <r>
    <x v="3"/>
    <x v="191"/>
    <n v="325.68"/>
    <x v="1"/>
    <x v="1"/>
    <n v="24"/>
    <n v="0"/>
    <n v="0"/>
    <n v="0"/>
    <n v="0"/>
    <n v="552"/>
    <n v="23"/>
    <n v="2"/>
    <n v="0.59"/>
    <n v="0.69"/>
    <n v="0.14492753623188404"/>
    <n v="24"/>
    <n v="14.16"/>
    <n v="16.559999999999999"/>
    <n v="23"/>
  </r>
  <r>
    <x v="5"/>
    <x v="192"/>
    <n v="324.72251999999997"/>
    <x v="1"/>
    <x v="2"/>
    <n v="24"/>
    <n v="1920"/>
    <n v="0.1808025405700113"/>
    <n v="10"/>
    <n v="80"/>
    <n v="347.14087789442169"/>
    <n v="14.464203245600904"/>
    <n v="1"/>
    <n v="0.93542000000000003"/>
    <n v="1.583"/>
    <n v="0.40908401768793429"/>
    <n v="78"/>
    <n v="72.962760000000003"/>
    <n v="123.474"/>
    <n v="4.4505240755695095"/>
  </r>
  <r>
    <x v="19"/>
    <x v="193"/>
    <n v="323.40000000000003"/>
    <x v="0"/>
    <x v="6"/>
    <n v="36"/>
    <n v="0"/>
    <n v="0"/>
    <n v="0"/>
    <n v="0"/>
    <n v="132"/>
    <n v="3.6666666666666665"/>
    <n v="1"/>
    <n v="2.4500000000000002"/>
    <n v="3.69"/>
    <n v="0.33604336043360428"/>
    <n v="226"/>
    <n v="553.70000000000005"/>
    <n v="833.93999999999994"/>
    <n v="0.58407079646017701"/>
  </r>
  <r>
    <x v="23"/>
    <x v="194"/>
    <n v="322.65000000000003"/>
    <x v="2"/>
    <x v="6"/>
    <n v="42"/>
    <n v="0"/>
    <n v="0"/>
    <n v="0"/>
    <n v="0"/>
    <n v="239"/>
    <n v="5.6904761904761907"/>
    <n v="1"/>
    <n v="1.35"/>
    <n v="1.99"/>
    <n v="0.32160804020100497"/>
    <n v="18"/>
    <n v="24.3"/>
    <n v="35.82"/>
    <n v="13.277777777777779"/>
  </r>
  <r>
    <x v="9"/>
    <x v="195"/>
    <n v="321.09948000000003"/>
    <x v="1"/>
    <x v="3"/>
    <n v="12"/>
    <n v="1728"/>
    <n v="0.18055555555555555"/>
    <n v="18"/>
    <n v="144"/>
    <n v="312"/>
    <n v="26"/>
    <n v="2"/>
    <n v="1.0291650000000001"/>
    <n v="1.59"/>
    <n v="0.35272641509433961"/>
    <n v="198"/>
    <n v="203.77467000000001"/>
    <n v="314.82"/>
    <n v="1.5757575757575757"/>
  </r>
  <r>
    <x v="44"/>
    <x v="196"/>
    <n v="321.03000000000003"/>
    <x v="3"/>
    <x v="7"/>
    <n v="12"/>
    <n v="0"/>
    <n v="0"/>
    <n v="0"/>
    <n v="0"/>
    <n v="27"/>
    <n v="2.25"/>
    <n v="2"/>
    <n v="11.89"/>
    <n v="16.989999999999998"/>
    <n v="0.30017657445556201"/>
    <n v="2.25"/>
    <n v="26.752500000000001"/>
    <n v="38.227499999999999"/>
    <n v="12"/>
  </r>
  <r>
    <x v="46"/>
    <x v="197"/>
    <n v="320.85000000000002"/>
    <x v="3"/>
    <x v="7"/>
    <n v="20"/>
    <n v="0"/>
    <n v="0"/>
    <n v="0"/>
    <n v="0"/>
    <n v="93"/>
    <n v="4.6500000000000004"/>
    <n v="2"/>
    <n v="3.45"/>
    <n v="4.99"/>
    <n v="0.30861723446893785"/>
    <n v="2"/>
    <n v="6.9"/>
    <n v="9.98"/>
    <n v="46.5"/>
  </r>
  <r>
    <x v="18"/>
    <x v="198"/>
    <n v="320.76000000000005"/>
    <x v="1"/>
    <x v="0"/>
    <n v="24"/>
    <n v="0"/>
    <n v="0"/>
    <n v="0"/>
    <n v="0"/>
    <n v="396.00000000000006"/>
    <n v="16.500000000000004"/>
    <n v="2"/>
    <n v="0.81"/>
    <n v="1.33"/>
    <n v="0.39097744360902253"/>
    <n v="104"/>
    <n v="84.240000000000009"/>
    <n v="138.32"/>
    <n v="3.8076923076923079"/>
  </r>
  <r>
    <x v="47"/>
    <x v="199"/>
    <n v="319.76"/>
    <x v="3"/>
    <x v="7"/>
    <n v="8"/>
    <n v="0"/>
    <n v="0"/>
    <n v="0"/>
    <n v="0"/>
    <n v="28"/>
    <n v="3.5"/>
    <n v="2"/>
    <n v="11.42"/>
    <n v="17.59"/>
    <n v="0.35076748152359294"/>
    <n v="2"/>
    <n v="22.84"/>
    <n v="35.18"/>
    <n v="14"/>
  </r>
  <r>
    <x v="36"/>
    <x v="200"/>
    <n v="317.09999999999997"/>
    <x v="3"/>
    <x v="7"/>
    <n v="20"/>
    <n v="0"/>
    <n v="0"/>
    <n v="0"/>
    <n v="0"/>
    <n v="75"/>
    <n v="3.75"/>
    <n v="2"/>
    <n v="4.2279999999999998"/>
    <n v="6.49"/>
    <n v="0.34853620955315878"/>
    <n v="12"/>
    <n v="50.735999999999997"/>
    <n v="77.88"/>
    <n v="6.25"/>
  </r>
  <r>
    <x v="5"/>
    <x v="201"/>
    <n v="315"/>
    <x v="1"/>
    <x v="2"/>
    <n v="12"/>
    <n v="1920"/>
    <n v="0.15625"/>
    <n v="20"/>
    <n v="160"/>
    <n v="300"/>
    <n v="25"/>
    <n v="1"/>
    <n v="1.05"/>
    <n v="1.59"/>
    <n v="0.33962264150943394"/>
    <n v="12"/>
    <n v="12.600000000000001"/>
    <n v="19.080000000000002"/>
    <n v="24.999999999999996"/>
  </r>
  <r>
    <x v="48"/>
    <x v="202"/>
    <n v="312.70580000000001"/>
    <x v="3"/>
    <x v="7"/>
    <n v="12"/>
    <n v="0"/>
    <n v="0"/>
    <n v="0"/>
    <n v="0"/>
    <n v="38"/>
    <n v="3.1666666666666665"/>
    <n v="2"/>
    <n v="8.2291000000000007"/>
    <n v="12.59"/>
    <n v="0.34637807783955515"/>
    <n v="0"/>
    <n v="0"/>
    <n v="0"/>
    <s v=" "/>
  </r>
  <r>
    <x v="5"/>
    <x v="203"/>
    <n v="306.24990000000003"/>
    <x v="2"/>
    <x v="2"/>
    <n v="24"/>
    <n v="2688"/>
    <n v="0.11160714285714286"/>
    <n v="14"/>
    <n v="112"/>
    <n v="300"/>
    <n v="12.5"/>
    <n v="1"/>
    <n v="1.0208330000000001"/>
    <n v="1.69"/>
    <n v="0.39595680473372774"/>
    <n v="24"/>
    <n v="24.499992000000002"/>
    <n v="40.56"/>
    <n v="12.5"/>
  </r>
  <r>
    <x v="49"/>
    <x v="204"/>
    <n v="306"/>
    <x v="5"/>
    <x v="8"/>
    <n v="18"/>
    <m/>
    <n v="0"/>
    <m/>
    <m/>
    <n v="180"/>
    <n v="10"/>
    <n v="1"/>
    <n v="1.7"/>
    <n v="2.59"/>
    <n v="0.34362934362934361"/>
    <n v="0"/>
    <n v="0"/>
    <n v="0"/>
    <s v=" "/>
  </r>
  <r>
    <x v="36"/>
    <x v="205"/>
    <n v="304.16179999999997"/>
    <x v="3"/>
    <x v="7"/>
    <n v="12"/>
    <n v="0"/>
    <n v="0"/>
    <n v="0"/>
    <n v="0"/>
    <n v="73"/>
    <n v="6.083333333333333"/>
    <n v="2"/>
    <n v="4.1665999999999999"/>
    <n v="6.79"/>
    <n v="0.38636229749631812"/>
    <n v="1.5"/>
    <n v="6.2499000000000002"/>
    <n v="10.185"/>
    <n v="48.666666666666657"/>
  </r>
  <r>
    <x v="15"/>
    <x v="206"/>
    <n v="303.95999999999998"/>
    <x v="3"/>
    <x v="5"/>
    <n v="6"/>
    <n v="0"/>
    <n v="0"/>
    <n v="0"/>
    <n v="0"/>
    <n v="204"/>
    <n v="34"/>
    <n v="1"/>
    <n v="1.49"/>
    <n v="2.29"/>
    <n v="0.3493449781659389"/>
    <n v="29"/>
    <n v="43.21"/>
    <n v="66.41"/>
    <n v="7.0344827586206886"/>
  </r>
  <r>
    <x v="15"/>
    <x v="207"/>
    <n v="303.95999999999998"/>
    <x v="3"/>
    <x v="5"/>
    <n v="6"/>
    <n v="0"/>
    <n v="0"/>
    <n v="0"/>
    <n v="0"/>
    <n v="204"/>
    <n v="34"/>
    <n v="1"/>
    <n v="1.49"/>
    <n v="2.29"/>
    <n v="0.3493449781659389"/>
    <n v="39"/>
    <n v="58.11"/>
    <n v="89.31"/>
    <n v="5.2307692307692308"/>
  </r>
  <r>
    <x v="50"/>
    <x v="208"/>
    <n v="301.95"/>
    <x v="5"/>
    <x v="8"/>
    <n v="12"/>
    <m/>
    <n v="0"/>
    <m/>
    <m/>
    <n v="132"/>
    <n v="11"/>
    <n v="2"/>
    <n v="2.2875000000000001"/>
    <n v="2.99"/>
    <n v="0.23494983277591977"/>
    <n v="12"/>
    <n v="27.450000000000003"/>
    <n v="35.880000000000003"/>
    <n v="10.999999999999998"/>
  </r>
  <r>
    <x v="33"/>
    <x v="209"/>
    <n v="295.8"/>
    <x v="3"/>
    <x v="7"/>
    <n v="6"/>
    <n v="0"/>
    <n v="0"/>
    <n v="0"/>
    <n v="0"/>
    <n v="87"/>
    <n v="14.5"/>
    <n v="2"/>
    <n v="3.4"/>
    <n v="5.29"/>
    <n v="0.35727788279773159"/>
    <n v="0"/>
    <n v="0"/>
    <n v="0"/>
    <s v=" "/>
  </r>
  <r>
    <x v="33"/>
    <x v="210"/>
    <n v="293.95279999999997"/>
    <x v="3"/>
    <x v="7"/>
    <n v="24"/>
    <m/>
    <n v="0"/>
    <m/>
    <m/>
    <n v="83"/>
    <n v="3.4583333333333335"/>
    <m/>
    <n v="3.5415999999999999"/>
    <n v="5.49"/>
    <n v="0.35489981785063757"/>
    <n v="8"/>
    <n v="28.332799999999999"/>
    <n v="43.92"/>
    <n v="10.375"/>
  </r>
  <r>
    <x v="27"/>
    <x v="211"/>
    <n v="292.5"/>
    <x v="5"/>
    <x v="8"/>
    <n v="30"/>
    <n v="0"/>
    <n v="0"/>
    <n v="0"/>
    <n v="0"/>
    <n v="390"/>
    <n v="13"/>
    <n v="2"/>
    <n v="0.75"/>
    <n v="1.19"/>
    <n v="0.36974789915966383"/>
    <n v="90"/>
    <n v="67.5"/>
    <n v="107.1"/>
    <n v="4.333333333333333"/>
  </r>
  <r>
    <x v="29"/>
    <x v="212"/>
    <n v="288.9864"/>
    <x v="5"/>
    <x v="6"/>
    <n v="27"/>
    <n v="0"/>
    <n v="0"/>
    <n v="0"/>
    <n v="0"/>
    <n v="306"/>
    <n v="11.333333333333334"/>
    <n v="1"/>
    <n v="0.94440000000000002"/>
    <n v="1.59"/>
    <n v="0.40603773584905661"/>
    <n v="74.25"/>
    <n v="70.121700000000004"/>
    <n v="118.0575"/>
    <n v="4.1212121212121211"/>
  </r>
  <r>
    <x v="51"/>
    <x v="213"/>
    <n v="288"/>
    <x v="3"/>
    <x v="7"/>
    <n v="12"/>
    <m/>
    <n v="0"/>
    <m/>
    <m/>
    <n v="24"/>
    <n v="2"/>
    <m/>
    <n v="12"/>
    <n v="19.989999999999998"/>
    <n v="0.39969984992496244"/>
    <n v="6"/>
    <n v="72"/>
    <n v="119.94"/>
    <n v="4"/>
  </r>
  <r>
    <x v="47"/>
    <x v="214"/>
    <n v="285.59999999999997"/>
    <x v="3"/>
    <x v="7"/>
    <n v="8"/>
    <n v="0"/>
    <n v="0"/>
    <n v="0"/>
    <n v="0"/>
    <n v="40"/>
    <n v="5"/>
    <n v="2"/>
    <n v="7.14"/>
    <n v="11.19"/>
    <n v="0.36193029490616624"/>
    <n v="2"/>
    <n v="14.28"/>
    <n v="22.38"/>
    <n v="20"/>
  </r>
  <r>
    <x v="44"/>
    <x v="215"/>
    <n v="285.36"/>
    <x v="3"/>
    <x v="7"/>
    <n v="12"/>
    <m/>
    <m/>
    <m/>
    <m/>
    <m/>
    <m/>
    <m/>
    <n v="11.89"/>
    <n v="16.989999999999998"/>
    <n v="0.30017657445556201"/>
    <m/>
    <m/>
    <m/>
    <m/>
  </r>
  <r>
    <x v="24"/>
    <x v="216"/>
    <n v="284.89999999999998"/>
    <x v="3"/>
    <x v="7"/>
    <n v="20"/>
    <m/>
    <n v="0"/>
    <m/>
    <m/>
    <n v="22"/>
    <n v="1.1000000000000001"/>
    <m/>
    <n v="12.95"/>
    <n v="19.989999999999998"/>
    <n v="0.35217608804402201"/>
    <n v="3"/>
    <n v="38.849999999999994"/>
    <n v="59.97"/>
    <n v="7.3333333333333339"/>
  </r>
  <r>
    <x v="19"/>
    <x v="217"/>
    <n v="284.2"/>
    <x v="0"/>
    <x v="6"/>
    <n v="40"/>
    <n v="0"/>
    <n v="0"/>
    <n v="0"/>
    <n v="0"/>
    <n v="196"/>
    <n v="4.9000000000000004"/>
    <n v="1"/>
    <n v="1.45"/>
    <n v="2.19"/>
    <n v="0.33789954337899542"/>
    <n v="144.25"/>
    <n v="209.16249999999999"/>
    <n v="315.90749999999997"/>
    <n v="1.3587521663778164"/>
  </r>
  <r>
    <x v="23"/>
    <x v="218"/>
    <n v="279.45000000000005"/>
    <x v="2"/>
    <x v="6"/>
    <n v="41"/>
    <n v="0"/>
    <n v="0"/>
    <n v="0"/>
    <n v="0"/>
    <n v="207.00000000000003"/>
    <n v="5.048780487804879"/>
    <n v="1"/>
    <n v="1.35"/>
    <n v="1.99"/>
    <n v="0.32160804020100497"/>
    <n v="42.5"/>
    <n v="57.375000000000007"/>
    <n v="84.575000000000003"/>
    <n v="4.8705882352941181"/>
  </r>
  <r>
    <x v="15"/>
    <x v="219"/>
    <n v="277.14"/>
    <x v="3"/>
    <x v="5"/>
    <n v="6"/>
    <n v="0"/>
    <n v="0"/>
    <n v="0"/>
    <n v="0"/>
    <n v="186"/>
    <n v="31"/>
    <n v="1"/>
    <n v="1.49"/>
    <n v="2.29"/>
    <n v="0.3493449781659389"/>
    <n v="42"/>
    <n v="62.58"/>
    <n v="96.18"/>
    <n v="4.4285714285714288"/>
  </r>
  <r>
    <x v="15"/>
    <x v="220"/>
    <n v="277.14"/>
    <x v="3"/>
    <x v="5"/>
    <n v="6"/>
    <n v="0"/>
    <n v="0"/>
    <n v="0"/>
    <n v="0"/>
    <n v="186"/>
    <n v="31"/>
    <n v="1"/>
    <n v="1.49"/>
    <n v="2.29"/>
    <n v="0.3493449781659389"/>
    <n v="18"/>
    <n v="26.82"/>
    <n v="41.22"/>
    <n v="10.333333333333332"/>
  </r>
  <r>
    <x v="43"/>
    <x v="221"/>
    <n v="276"/>
    <x v="5"/>
    <x v="8"/>
    <n v="24"/>
    <m/>
    <n v="0"/>
    <m/>
    <m/>
    <n v="240.00000000000003"/>
    <n v="10.000000000000002"/>
    <n v="1"/>
    <n v="1.1499999999999999"/>
    <n v="1.79"/>
    <n v="0.35754189944134085"/>
    <n v="2"/>
    <n v="2.2999999999999998"/>
    <n v="3.58"/>
    <n v="120.00000000000001"/>
  </r>
  <r>
    <x v="9"/>
    <x v="222"/>
    <n v="275.47679999999997"/>
    <x v="1"/>
    <x v="3"/>
    <n v="12"/>
    <n v="0"/>
    <n v="0"/>
    <n v="0"/>
    <n v="0"/>
    <n v="348"/>
    <n v="29"/>
    <n v="1"/>
    <n v="0.79159999999999997"/>
    <n v="0.99"/>
    <n v="0.20040404040404042"/>
    <n v="24"/>
    <n v="18.9984"/>
    <n v="23.759999999999998"/>
    <n v="14.499999999999998"/>
  </r>
  <r>
    <x v="44"/>
    <x v="223"/>
    <n v="273.47000000000003"/>
    <x v="3"/>
    <x v="7"/>
    <n v="12"/>
    <n v="0"/>
    <n v="0"/>
    <n v="0"/>
    <n v="0"/>
    <n v="23"/>
    <n v="1.9166666666666667"/>
    <n v="2"/>
    <n v="11.89"/>
    <n v="16.989999999999998"/>
    <n v="0.30017657445556201"/>
    <n v="1"/>
    <n v="11.89"/>
    <n v="16.989999999999998"/>
    <n v="23"/>
  </r>
  <r>
    <x v="44"/>
    <x v="224"/>
    <n v="273.47000000000003"/>
    <x v="3"/>
    <x v="7"/>
    <n v="12"/>
    <n v="0"/>
    <n v="0"/>
    <n v="0"/>
    <n v="0"/>
    <n v="23"/>
    <n v="1.9166666666666667"/>
    <n v="2"/>
    <n v="11.89"/>
    <n v="16.989999999999998"/>
    <n v="0.30017657445556201"/>
    <n v="1"/>
    <n v="11.89"/>
    <n v="16.989999999999998"/>
    <n v="23"/>
  </r>
  <r>
    <x v="19"/>
    <x v="225"/>
    <n v="273"/>
    <x v="0"/>
    <x v="6"/>
    <n v="25"/>
    <n v="0"/>
    <n v="0"/>
    <n v="0"/>
    <n v="0"/>
    <n v="195"/>
    <n v="7.8"/>
    <n v="1"/>
    <n v="1.4"/>
    <n v="2.09"/>
    <n v="0.33014354066985646"/>
    <n v="174"/>
    <n v="243.6"/>
    <n v="363.65999999999997"/>
    <n v="1.1206896551724139"/>
  </r>
  <r>
    <x v="33"/>
    <x v="226"/>
    <n v="272.70319999999998"/>
    <x v="3"/>
    <x v="7"/>
    <n v="24"/>
    <n v="0"/>
    <n v="0"/>
    <n v="0"/>
    <n v="0"/>
    <n v="77"/>
    <n v="3.2083333333333335"/>
    <n v="2"/>
    <n v="3.5415999999999999"/>
    <n v="5.49"/>
    <n v="0.35489981785063757"/>
    <n v="4.5"/>
    <n v="15.937199999999999"/>
    <n v="24.705000000000002"/>
    <n v="17.111111111111111"/>
  </r>
  <r>
    <x v="5"/>
    <x v="227"/>
    <n v="272.39904000000001"/>
    <x v="1"/>
    <x v="2"/>
    <n v="12"/>
    <n v="1920"/>
    <n v="0.14676682535643126"/>
    <n v="20"/>
    <n v="160"/>
    <n v="281.79230468434804"/>
    <n v="23.482692057029002"/>
    <n v="1"/>
    <n v="0.96666600000000003"/>
    <n v="1.583"/>
    <n v="0.38934554643082753"/>
    <n v="39.5"/>
    <n v="38.183306999999999"/>
    <n v="62.528500000000001"/>
    <n v="7.1339823970721028"/>
  </r>
  <r>
    <x v="52"/>
    <x v="228"/>
    <n v="270"/>
    <x v="5"/>
    <x v="8"/>
    <n v="12"/>
    <n v="0"/>
    <n v="0"/>
    <n v="0"/>
    <n v="0"/>
    <n v="216"/>
    <n v="18"/>
    <n v="1"/>
    <n v="1.25"/>
    <n v="1.89"/>
    <n v="0.33862433862433861"/>
    <n v="0"/>
    <n v="0"/>
    <n v="0"/>
    <s v=" "/>
  </r>
  <r>
    <x v="53"/>
    <x v="229"/>
    <n v="268.5"/>
    <x v="5"/>
    <x v="8"/>
    <n v="10"/>
    <n v="0"/>
    <n v="0"/>
    <n v="0"/>
    <n v="0"/>
    <n v="150"/>
    <n v="15"/>
    <n v="2"/>
    <n v="1.79"/>
    <n v="2.69"/>
    <n v="0.33457249070631967"/>
    <n v="43.666666666666664"/>
    <n v="78.163333333333327"/>
    <n v="117.46333333333332"/>
    <n v="3.4351145038167941"/>
  </r>
  <r>
    <x v="3"/>
    <x v="230"/>
    <n v="267.27"/>
    <x v="1"/>
    <x v="1"/>
    <n v="24"/>
    <n v="0"/>
    <n v="0"/>
    <n v="0"/>
    <n v="0"/>
    <n v="453"/>
    <n v="18.875"/>
    <n v="2"/>
    <n v="0.59"/>
    <n v="0.69"/>
    <n v="0.14492753623188404"/>
    <n v="48"/>
    <n v="28.32"/>
    <n v="33.119999999999997"/>
    <n v="9.4375"/>
  </r>
  <r>
    <x v="22"/>
    <x v="231"/>
    <n v="263.99970000000002"/>
    <x v="5"/>
    <x v="6"/>
    <n v="15"/>
    <n v="0"/>
    <n v="0"/>
    <n v="0"/>
    <n v="0"/>
    <n v="45"/>
    <n v="3"/>
    <n v="1"/>
    <n v="5.8666600000000004"/>
    <n v="8.39"/>
    <n v="0.30075566150178784"/>
    <n v="0"/>
    <n v="0"/>
    <n v="0"/>
    <s v=" "/>
  </r>
  <r>
    <x v="54"/>
    <x v="232"/>
    <n v="263.52"/>
    <x v="5"/>
    <x v="8"/>
    <n v="24"/>
    <n v="0"/>
    <n v="0"/>
    <n v="0"/>
    <n v="0"/>
    <n v="143.99999999999997"/>
    <n v="5.9999999999999991"/>
    <n v="2"/>
    <n v="1.83"/>
    <n v="2.89"/>
    <n v="0.36678200692041524"/>
    <n v="24"/>
    <n v="43.92"/>
    <n v="69.36"/>
    <n v="5.9999999999999991"/>
  </r>
  <r>
    <x v="44"/>
    <x v="233"/>
    <n v="261.58000000000004"/>
    <x v="3"/>
    <x v="7"/>
    <n v="12"/>
    <n v="0"/>
    <n v="0"/>
    <n v="0"/>
    <n v="0"/>
    <n v="22.000000000000004"/>
    <n v="1.8333333333333337"/>
    <n v="2"/>
    <n v="11.89"/>
    <n v="16.989999999999998"/>
    <n v="0.30017657445556201"/>
    <n v="2.75"/>
    <n v="32.697500000000005"/>
    <n v="46.722499999999997"/>
    <n v="8"/>
  </r>
  <r>
    <x v="44"/>
    <x v="234"/>
    <n v="261.58000000000004"/>
    <x v="3"/>
    <x v="7"/>
    <n v="12"/>
    <n v="0"/>
    <n v="0"/>
    <n v="0"/>
    <n v="0"/>
    <n v="22.000000000000004"/>
    <n v="1.8333333333333337"/>
    <n v="2"/>
    <n v="11.89"/>
    <n v="16.989999999999998"/>
    <n v="0.30017657445556201"/>
    <n v="2.25"/>
    <n v="26.752500000000001"/>
    <n v="38.227499999999999"/>
    <n v="9.7777777777777786"/>
  </r>
  <r>
    <x v="44"/>
    <x v="235"/>
    <n v="261.58000000000004"/>
    <x v="3"/>
    <x v="7"/>
    <n v="12"/>
    <n v="0"/>
    <n v="0"/>
    <n v="0"/>
    <n v="0"/>
    <n v="22.000000000000004"/>
    <n v="1.8333333333333337"/>
    <n v="2"/>
    <n v="11.89"/>
    <n v="16.989999999999998"/>
    <n v="0.30017657445556201"/>
    <n v="1.6666666666666667"/>
    <n v="19.81666666666667"/>
    <n v="28.316666666666666"/>
    <n v="13.2"/>
  </r>
  <r>
    <x v="23"/>
    <x v="236"/>
    <n v="259.91000000000003"/>
    <x v="2"/>
    <x v="0"/>
    <n v="12"/>
    <n v="0"/>
    <n v="0"/>
    <n v="0"/>
    <n v="0"/>
    <n v="79"/>
    <n v="6.583333333333333"/>
    <n v="1"/>
    <n v="3.29"/>
    <n v="4.99"/>
    <n v="0.34068136272545091"/>
    <m/>
    <m/>
    <m/>
    <m/>
  </r>
  <r>
    <x v="43"/>
    <x v="237"/>
    <n v="259.89999999999998"/>
    <x v="5"/>
    <x v="8"/>
    <n v="16"/>
    <n v="0"/>
    <n v="0"/>
    <n v="0"/>
    <n v="0"/>
    <n v="226"/>
    <n v="14.125"/>
    <n v="1"/>
    <n v="1.1499999999999999"/>
    <n v="1.79"/>
    <n v="0.35754189944134085"/>
    <n v="2"/>
    <n v="2.2999999999999998"/>
    <n v="3.58"/>
    <n v="113"/>
  </r>
  <r>
    <x v="38"/>
    <x v="238"/>
    <n v="259.76249999999999"/>
    <x v="3"/>
    <x v="7"/>
    <n v="32"/>
    <n v="0"/>
    <n v="0"/>
    <n v="0"/>
    <n v="0"/>
    <n v="124.99999999999999"/>
    <n v="3.9062499999999996"/>
    <n v="2"/>
    <n v="2.0781000000000001"/>
    <n v="3.39"/>
    <n v="0.38699115044247789"/>
    <n v="2.5"/>
    <n v="5.1952499999999997"/>
    <n v="8.4749999999999996"/>
    <n v="50"/>
  </r>
  <r>
    <x v="15"/>
    <x v="239"/>
    <n v="259.26"/>
    <x v="3"/>
    <x v="5"/>
    <n v="6"/>
    <n v="0"/>
    <n v="0"/>
    <n v="0"/>
    <n v="0"/>
    <n v="174"/>
    <n v="29"/>
    <n v="1"/>
    <n v="1.49"/>
    <n v="2.29"/>
    <n v="0.3493449781659389"/>
    <n v="30.25"/>
    <n v="45.072499999999998"/>
    <n v="69.272500000000008"/>
    <n v="5.7520661157024797"/>
  </r>
  <r>
    <x v="6"/>
    <x v="240"/>
    <n v="259.2"/>
    <x v="1"/>
    <x v="0"/>
    <n v="12"/>
    <n v="0"/>
    <n v="0"/>
    <n v="0"/>
    <n v="0"/>
    <n v="180"/>
    <n v="15"/>
    <n v="1"/>
    <n v="1.44"/>
    <n v="1.99"/>
    <n v="0.27638190954773872"/>
    <n v="4"/>
    <n v="5.76"/>
    <n v="7.96"/>
    <n v="45"/>
  </r>
  <r>
    <x v="24"/>
    <x v="241"/>
    <n v="259"/>
    <x v="3"/>
    <x v="7"/>
    <n v="20"/>
    <m/>
    <n v="0"/>
    <m/>
    <m/>
    <n v="20"/>
    <n v="1"/>
    <m/>
    <n v="12.95"/>
    <n v="19.989999999999998"/>
    <n v="0.35217608804402201"/>
    <n v="5"/>
    <n v="64.75"/>
    <n v="99.949999999999989"/>
    <n v="4"/>
  </r>
  <r>
    <x v="23"/>
    <x v="242"/>
    <n v="257.85000000000002"/>
    <x v="2"/>
    <x v="6"/>
    <n v="45"/>
    <n v="0"/>
    <n v="0"/>
    <n v="0"/>
    <n v="0"/>
    <n v="191"/>
    <n v="4.2444444444444445"/>
    <n v="1"/>
    <n v="1.35"/>
    <n v="1.99"/>
    <n v="0.32160804020100497"/>
    <n v="56.25"/>
    <n v="75.9375"/>
    <n v="111.9375"/>
    <n v="3.3955555555555557"/>
  </r>
  <r>
    <x v="33"/>
    <x v="243"/>
    <n v="254.99519999999998"/>
    <x v="3"/>
    <x v="7"/>
    <n v="24"/>
    <m/>
    <n v="0"/>
    <m/>
    <m/>
    <n v="72"/>
    <n v="3"/>
    <m/>
    <n v="3.5415999999999999"/>
    <n v="5.49"/>
    <n v="0.35489981785063757"/>
    <n v="18"/>
    <n v="63.748799999999996"/>
    <n v="98.820000000000007"/>
    <n v="4"/>
  </r>
  <r>
    <x v="44"/>
    <x v="244"/>
    <n v="253"/>
    <x v="3"/>
    <x v="7"/>
    <n v="12"/>
    <m/>
    <n v="0"/>
    <m/>
    <m/>
    <n v="23"/>
    <n v="1.9166666666666667"/>
    <m/>
    <n v="11"/>
    <n v="16.989999999999998"/>
    <n v="0.35256032960565031"/>
    <n v="4"/>
    <n v="44"/>
    <n v="67.959999999999994"/>
    <n v="5.75"/>
  </r>
  <r>
    <x v="9"/>
    <x v="245"/>
    <n v="252"/>
    <x v="1"/>
    <x v="3"/>
    <n v="12"/>
    <n v="0"/>
    <n v="0"/>
    <n v="0"/>
    <n v="0"/>
    <n v="240"/>
    <n v="20"/>
    <n v="1"/>
    <n v="1.05"/>
    <n v="1.69"/>
    <n v="0.37869822485207094"/>
    <n v="0"/>
    <n v="0"/>
    <n v="0"/>
    <s v=" "/>
  </r>
  <r>
    <x v="55"/>
    <x v="246"/>
    <n v="250.74"/>
    <x v="5"/>
    <x v="8"/>
    <n v="12"/>
    <n v="0"/>
    <n v="0"/>
    <n v="0"/>
    <n v="0"/>
    <n v="126"/>
    <n v="10.5"/>
    <n v="2"/>
    <n v="1.99"/>
    <n v="3.49"/>
    <n v="0.42979942693409745"/>
    <n v="12"/>
    <n v="23.88"/>
    <n v="41.88"/>
    <n v="10.5"/>
  </r>
  <r>
    <x v="56"/>
    <x v="247"/>
    <n v="250"/>
    <x v="5"/>
    <x v="10"/>
    <n v="1"/>
    <n v="8"/>
    <n v="3.125"/>
    <n v="0"/>
    <n v="0"/>
    <n v="25"/>
    <n v="25"/>
    <n v="2"/>
    <n v="10"/>
    <n v="14.29"/>
    <n v="0.30020993701889431"/>
    <n v="0"/>
    <n v="0"/>
    <n v="0"/>
    <m/>
  </r>
  <r>
    <x v="57"/>
    <x v="248"/>
    <n v="249.60000000000002"/>
    <x v="5"/>
    <x v="8"/>
    <n v="12"/>
    <n v="0"/>
    <n v="0"/>
    <n v="0"/>
    <n v="0"/>
    <n v="120"/>
    <n v="10"/>
    <n v="2"/>
    <n v="2.08"/>
    <n v="3.19"/>
    <n v="0.34796238244514105"/>
    <n v="12"/>
    <n v="24.96"/>
    <n v="38.28"/>
    <n v="10"/>
  </r>
  <r>
    <x v="36"/>
    <x v="249"/>
    <n v="249.53990000000002"/>
    <x v="3"/>
    <x v="7"/>
    <n v="12"/>
    <m/>
    <n v="0"/>
    <m/>
    <m/>
    <n v="53"/>
    <n v="4.416666666666667"/>
    <m/>
    <n v="4.7083000000000004"/>
    <n v="6.99"/>
    <n v="0.3264234620886981"/>
    <n v="6"/>
    <n v="28.2498"/>
    <n v="41.94"/>
    <n v="8.8333333333333339"/>
  </r>
  <r>
    <x v="37"/>
    <x v="250"/>
    <n v="248.91569999999999"/>
    <x v="3"/>
    <x v="7"/>
    <n v="6"/>
    <n v="0"/>
    <n v="0"/>
    <n v="0"/>
    <n v="0"/>
    <n v="29"/>
    <n v="4.833333333333333"/>
    <n v="2"/>
    <n v="8.5832999999999995"/>
    <n v="12.99"/>
    <n v="0.33923787528868365"/>
    <n v="0"/>
    <n v="0"/>
    <n v="0"/>
    <s v=" "/>
  </r>
  <r>
    <x v="58"/>
    <x v="251"/>
    <n v="248"/>
    <x v="5"/>
    <x v="8"/>
    <n v="16"/>
    <m/>
    <n v="0"/>
    <m/>
    <m/>
    <n v="160"/>
    <n v="10"/>
    <n v="1"/>
    <n v="1.55"/>
    <n v="2.39"/>
    <n v="0.35146443514644354"/>
    <n v="1"/>
    <n v="1.55"/>
    <n v="2.39"/>
    <n v="160"/>
  </r>
  <r>
    <x v="9"/>
    <x v="252"/>
    <n v="247.35000000000002"/>
    <x v="1"/>
    <x v="3"/>
    <n v="20"/>
    <n v="0"/>
    <n v="0"/>
    <n v="0"/>
    <n v="0"/>
    <n v="340"/>
    <n v="17"/>
    <n v="1"/>
    <n v="0.72750000000000004"/>
    <n v="1.1299999999999999"/>
    <n v="0.35619469026548661"/>
    <n v="20"/>
    <n v="14.55"/>
    <n v="22.599999999999998"/>
    <n v="17"/>
  </r>
  <r>
    <x v="23"/>
    <x v="253"/>
    <n v="246.28"/>
    <x v="2"/>
    <x v="0"/>
    <n v="12"/>
    <n v="0"/>
    <n v="0"/>
    <n v="0"/>
    <n v="0"/>
    <n v="94"/>
    <n v="7.833333333333333"/>
    <n v="1"/>
    <n v="2.62"/>
    <n v="3.99"/>
    <n v="0.34335839598997492"/>
    <m/>
    <m/>
    <m/>
    <m/>
  </r>
  <r>
    <x v="59"/>
    <x v="254"/>
    <n v="245"/>
    <x v="5"/>
    <x v="8"/>
    <n v="10"/>
    <n v="0"/>
    <n v="0"/>
    <n v="0"/>
    <n v="0"/>
    <n v="70"/>
    <n v="7"/>
    <n v="2"/>
    <n v="3.5"/>
    <n v="5.29"/>
    <n v="0.33837429111531192"/>
    <n v="0"/>
    <n v="0"/>
    <n v="0"/>
    <s v=" "/>
  </r>
  <r>
    <x v="51"/>
    <x v="255"/>
    <n v="244.27279999999999"/>
    <x v="3"/>
    <x v="7"/>
    <n v="12"/>
    <m/>
    <n v="0"/>
    <m/>
    <m/>
    <n v="58"/>
    <n v="4.833333333333333"/>
    <m/>
    <n v="4.2115999999999998"/>
    <n v="6.49"/>
    <n v="0.3510631741140216"/>
    <n v="0"/>
    <n v="0"/>
    <n v="0"/>
    <s v=" "/>
  </r>
  <r>
    <x v="10"/>
    <x v="256"/>
    <n v="241.5"/>
    <x v="2"/>
    <x v="0"/>
    <n v="50"/>
    <n v="0"/>
    <n v="0"/>
    <n v="0"/>
    <n v="0"/>
    <n v="115"/>
    <n v="2.2999999999999998"/>
    <n v="1"/>
    <n v="2.1"/>
    <n v="3.19"/>
    <n v="0.34169278996865199"/>
    <n v="44.5"/>
    <n v="93.45"/>
    <n v="141.95499999999998"/>
    <n v="2.5842696629213484"/>
  </r>
  <r>
    <x v="38"/>
    <x v="257"/>
    <n v="241.05960000000002"/>
    <x v="3"/>
    <x v="7"/>
    <n v="32"/>
    <n v="0"/>
    <n v="0"/>
    <n v="0"/>
    <n v="0"/>
    <n v="116"/>
    <n v="3.625"/>
    <n v="2"/>
    <n v="2.0781000000000001"/>
    <n v="3.39"/>
    <n v="0.38699115044247789"/>
    <n v="1.75"/>
    <n v="3.6366750000000003"/>
    <n v="5.9325000000000001"/>
    <n v="66.285714285714278"/>
  </r>
  <r>
    <x v="44"/>
    <x v="258"/>
    <n v="237.8"/>
    <x v="3"/>
    <x v="7"/>
    <n v="12"/>
    <m/>
    <n v="0"/>
    <m/>
    <m/>
    <n v="20"/>
    <n v="1.6666666666666667"/>
    <m/>
    <n v="11.89"/>
    <n v="16.989999999999998"/>
    <n v="0.30017657445556201"/>
    <n v="10"/>
    <n v="118.9"/>
    <n v="169.89999999999998"/>
    <n v="2"/>
  </r>
  <r>
    <x v="5"/>
    <x v="259"/>
    <n v="237.012"/>
    <x v="1"/>
    <x v="2"/>
    <n v="12"/>
    <n v="1920"/>
    <n v="0.11572858795536749"/>
    <n v="20"/>
    <n v="160"/>
    <n v="222.19888887430557"/>
    <n v="18.516574072858798"/>
    <n v="1"/>
    <n v="1.0666659999999999"/>
    <n v="1.89"/>
    <n v="0.43562645502645503"/>
    <n v="72"/>
    <n v="76.79995199999999"/>
    <n v="136.07999999999998"/>
    <n v="3.0860956788097997"/>
  </r>
  <r>
    <x v="5"/>
    <x v="260"/>
    <n v="237.012"/>
    <x v="1"/>
    <x v="2"/>
    <n v="12"/>
    <n v="1920"/>
    <n v="0.11756547619047618"/>
    <n v="20"/>
    <n v="160"/>
    <n v="225.72571428571428"/>
    <n v="18.810476190476191"/>
    <n v="1"/>
    <n v="1.05"/>
    <n v="1.89"/>
    <n v="0.44444444444444442"/>
    <n v="84.5"/>
    <n v="88.725000000000009"/>
    <n v="159.70499999999998"/>
    <n v="2.6713102282333048"/>
  </r>
  <r>
    <x v="5"/>
    <x v="261"/>
    <n v="237.012"/>
    <x v="1"/>
    <x v="2"/>
    <n v="12"/>
    <n v="1920"/>
    <n v="0.12500632911392404"/>
    <n v="20"/>
    <n v="160"/>
    <n v="240.01215189873417"/>
    <n v="20.001012658227847"/>
    <n v="1"/>
    <n v="0.98750000000000004"/>
    <n v="1.89"/>
    <n v="0.47751322751322745"/>
    <n v="33"/>
    <n v="32.587499999999999"/>
    <n v="62.37"/>
    <n v="7.273095512082854"/>
  </r>
  <r>
    <x v="55"/>
    <x v="262"/>
    <n v="233.58"/>
    <x v="5"/>
    <x v="8"/>
    <n v="12"/>
    <n v="0"/>
    <n v="0"/>
    <n v="0"/>
    <n v="0"/>
    <n v="102"/>
    <n v="8.5"/>
    <n v="2"/>
    <n v="2.29"/>
    <n v="3.49"/>
    <n v="0.34383954154727797"/>
    <n v="12"/>
    <n v="27.48"/>
    <n v="41.88"/>
    <n v="8.5"/>
  </r>
  <r>
    <x v="47"/>
    <x v="263"/>
    <n v="233.51999999999998"/>
    <x v="3"/>
    <x v="7"/>
    <n v="12"/>
    <m/>
    <n v="0"/>
    <m/>
    <m/>
    <n v="14"/>
    <n v="1.1666666666666667"/>
    <m/>
    <n v="16.68"/>
    <n v="25.69"/>
    <n v="0.35072012456208645"/>
    <n v="3"/>
    <n v="50.04"/>
    <n v="77.070000000000007"/>
    <n v="4.6666666666666661"/>
  </r>
  <r>
    <x v="9"/>
    <x v="264"/>
    <n v="232.8"/>
    <x v="1"/>
    <x v="3"/>
    <n v="20"/>
    <n v="0"/>
    <n v="0"/>
    <n v="0"/>
    <n v="0"/>
    <n v="320"/>
    <n v="16"/>
    <n v="1"/>
    <n v="0.72750000000000004"/>
    <n v="1.1299999999999999"/>
    <n v="0.35619469026548661"/>
    <n v="21"/>
    <n v="15.2775"/>
    <n v="23.729999999999997"/>
    <n v="15.238095238095239"/>
  </r>
  <r>
    <x v="15"/>
    <x v="265"/>
    <n v="232.44"/>
    <x v="3"/>
    <x v="5"/>
    <n v="6"/>
    <n v="0"/>
    <n v="0"/>
    <n v="0"/>
    <n v="0"/>
    <n v="156"/>
    <n v="26"/>
    <n v="1"/>
    <n v="1.49"/>
    <n v="2.29"/>
    <n v="0.3493449781659389"/>
    <n v="13.75"/>
    <n v="20.487500000000001"/>
    <n v="31.487500000000001"/>
    <n v="11.345454545454546"/>
  </r>
  <r>
    <x v="60"/>
    <x v="266"/>
    <n v="232.2"/>
    <x v="5"/>
    <x v="8"/>
    <n v="9"/>
    <n v="0"/>
    <n v="0"/>
    <n v="0"/>
    <n v="0"/>
    <n v="108"/>
    <n v="12"/>
    <n v="2"/>
    <n v="2.15"/>
    <n v="3.49"/>
    <n v="0.38395415472779376"/>
    <n v="9"/>
    <n v="19.349999999999998"/>
    <n v="31.410000000000004"/>
    <n v="12"/>
  </r>
  <r>
    <x v="44"/>
    <x v="267"/>
    <n v="231"/>
    <x v="3"/>
    <x v="7"/>
    <n v="12"/>
    <m/>
    <n v="0"/>
    <m/>
    <m/>
    <n v="21"/>
    <n v="1.75"/>
    <m/>
    <n v="11"/>
    <n v="16.989999999999998"/>
    <n v="0.35256032960565031"/>
    <n v="4"/>
    <n v="44"/>
    <n v="67.959999999999994"/>
    <n v="5.25"/>
  </r>
  <r>
    <x v="23"/>
    <x v="268"/>
    <n v="230.85000000000002"/>
    <x v="2"/>
    <x v="6"/>
    <n v="44"/>
    <n v="0"/>
    <n v="0"/>
    <n v="0"/>
    <n v="0"/>
    <n v="171"/>
    <n v="3.8863636363636362"/>
    <n v="1"/>
    <n v="1.35"/>
    <n v="1.99"/>
    <n v="0.32160804020100497"/>
    <n v="22.5"/>
    <n v="30.375000000000004"/>
    <n v="44.774999999999999"/>
    <n v="7.6"/>
  </r>
  <r>
    <x v="37"/>
    <x v="269"/>
    <n v="229.99999976999999"/>
    <x v="3"/>
    <x v="7"/>
    <n v="18"/>
    <m/>
    <n v="0"/>
    <m/>
    <m/>
    <n v="69"/>
    <n v="3.8333333333333335"/>
    <m/>
    <n v="3.3333333299999999"/>
    <n v="4.99"/>
    <n v="0.33199732865731468"/>
    <n v="6"/>
    <n v="19.999999979999998"/>
    <n v="29.94"/>
    <n v="11.5"/>
  </r>
  <r>
    <x v="61"/>
    <x v="270"/>
    <n v="228.75"/>
    <x v="3"/>
    <x v="7"/>
    <n v="24"/>
    <n v="0"/>
    <n v="0"/>
    <n v="0"/>
    <n v="0"/>
    <n v="61"/>
    <n v="2.5416666666666665"/>
    <n v="2"/>
    <n v="3.75"/>
    <n v="5.79"/>
    <n v="0.35233160621761661"/>
    <n v="4.333333333333333"/>
    <n v="16.25"/>
    <n v="25.09"/>
    <n v="14.076923076923077"/>
  </r>
  <r>
    <x v="30"/>
    <x v="271"/>
    <n v="227.88"/>
    <x v="5"/>
    <x v="1"/>
    <n v="12"/>
    <n v="0"/>
    <n v="0"/>
    <n v="0"/>
    <n v="0"/>
    <n v="108"/>
    <n v="9"/>
    <n v="2"/>
    <n v="2.11"/>
    <n v="3.19"/>
    <n v="0.33855799373040757"/>
    <n v="12"/>
    <n v="25.32"/>
    <n v="38.28"/>
    <n v="9"/>
  </r>
  <r>
    <x v="5"/>
    <x v="272"/>
    <n v="226.99919999999997"/>
    <x v="1"/>
    <x v="2"/>
    <n v="12"/>
    <n v="1920"/>
    <n v="0.11725169165345178"/>
    <n v="20"/>
    <n v="160"/>
    <n v="225.12324797462742"/>
    <n v="18.760270664552284"/>
    <n v="1"/>
    <n v="1.0083329999999999"/>
    <n v="1.583"/>
    <n v="0.36302400505369553"/>
    <n v="66.333333333333329"/>
    <n v="66.886088999999984"/>
    <n v="105.00566666666666"/>
    <n v="3.3938178086627255"/>
  </r>
  <r>
    <x v="44"/>
    <x v="273"/>
    <n v="225.91000000000003"/>
    <x v="3"/>
    <x v="7"/>
    <n v="12"/>
    <n v="0"/>
    <n v="0"/>
    <n v="0"/>
    <n v="0"/>
    <n v="19"/>
    <n v="1.5833333333333333"/>
    <n v="2"/>
    <n v="11.89"/>
    <n v="16.989999999999998"/>
    <n v="0.30017657445556201"/>
    <n v="1"/>
    <n v="11.89"/>
    <n v="16.989999999999998"/>
    <n v="19"/>
  </r>
  <r>
    <x v="52"/>
    <x v="274"/>
    <n v="225"/>
    <x v="5"/>
    <x v="8"/>
    <n v="12"/>
    <n v="0"/>
    <n v="0"/>
    <n v="0"/>
    <n v="0"/>
    <n v="180"/>
    <n v="15"/>
    <n v="1"/>
    <n v="1.25"/>
    <n v="1.89"/>
    <n v="0.33862433862433861"/>
    <n v="0"/>
    <n v="0"/>
    <n v="0"/>
    <s v=" "/>
  </r>
  <r>
    <x v="9"/>
    <x v="275"/>
    <n v="224"/>
    <x v="1"/>
    <x v="3"/>
    <n v="12"/>
    <n v="0"/>
    <n v="0"/>
    <n v="0"/>
    <n v="0"/>
    <n v="112"/>
    <n v="9.3333333333333339"/>
    <n v="1"/>
    <n v="2"/>
    <n v="3.09"/>
    <n v="0.35275080906148865"/>
    <n v="0"/>
    <n v="0"/>
    <n v="0"/>
    <s v=" "/>
  </r>
  <r>
    <x v="62"/>
    <x v="276"/>
    <n v="224"/>
    <x v="5"/>
    <x v="8"/>
    <n v="4"/>
    <m/>
    <n v="0"/>
    <m/>
    <m/>
    <n v="40"/>
    <n v="10"/>
    <n v="1"/>
    <n v="5.6"/>
    <n v="8.59"/>
    <n v="0.34807916181606524"/>
    <n v="0"/>
    <n v="0"/>
    <n v="0"/>
    <s v=" "/>
  </r>
  <r>
    <x v="15"/>
    <x v="277"/>
    <n v="223.5"/>
    <x v="3"/>
    <x v="5"/>
    <n v="6"/>
    <n v="0"/>
    <n v="0"/>
    <n v="0"/>
    <n v="0"/>
    <n v="150"/>
    <n v="25"/>
    <n v="1"/>
    <n v="1.49"/>
    <n v="2.29"/>
    <n v="0.3493449781659389"/>
    <n v="31.5"/>
    <n v="46.935000000000002"/>
    <n v="72.135000000000005"/>
    <n v="4.7619047619047619"/>
  </r>
  <r>
    <x v="63"/>
    <x v="278"/>
    <n v="223.20000000000002"/>
    <x v="5"/>
    <x v="8"/>
    <n v="12"/>
    <n v="0"/>
    <n v="0"/>
    <n v="0"/>
    <n v="0"/>
    <n v="72"/>
    <n v="6"/>
    <n v="2"/>
    <n v="3.1"/>
    <n v="4.79"/>
    <n v="0.35281837160751567"/>
    <n v="32"/>
    <n v="99.2"/>
    <n v="153.28"/>
    <n v="2.25"/>
  </r>
  <r>
    <x v="30"/>
    <x v="279"/>
    <n v="223.20000000000002"/>
    <x v="5"/>
    <x v="8"/>
    <n v="24"/>
    <n v="0"/>
    <n v="0"/>
    <n v="0"/>
    <n v="0"/>
    <n v="240"/>
    <n v="10"/>
    <n v="2"/>
    <n v="0.93"/>
    <n v="1.49"/>
    <n v="0.3758389261744966"/>
    <n v="24"/>
    <n v="22.32"/>
    <n v="35.76"/>
    <n v="10"/>
  </r>
  <r>
    <x v="1"/>
    <x v="280"/>
    <n v="223.20000000000002"/>
    <x v="1"/>
    <x v="0"/>
    <n v="24"/>
    <m/>
    <n v="0"/>
    <m/>
    <m/>
    <n v="144"/>
    <n v="6"/>
    <n v="2"/>
    <n v="1.55"/>
    <n v="1.833"/>
    <n v="0.1543917075831969"/>
    <n v="192"/>
    <n v="297.60000000000002"/>
    <n v="351.93599999999998"/>
    <n v="0.75"/>
  </r>
  <r>
    <x v="38"/>
    <x v="281"/>
    <n v="222.35670000000002"/>
    <x v="3"/>
    <x v="7"/>
    <n v="32"/>
    <n v="0"/>
    <n v="0"/>
    <n v="0"/>
    <n v="0"/>
    <n v="107"/>
    <n v="3.34375"/>
    <n v="2"/>
    <n v="2.0781000000000001"/>
    <n v="3.39"/>
    <n v="0.38699115044247789"/>
    <n v="2.75"/>
    <n v="5.7147750000000004"/>
    <n v="9.3224999999999998"/>
    <n v="38.909090909090907"/>
  </r>
  <r>
    <x v="52"/>
    <x v="282"/>
    <n v="220.32000000000002"/>
    <x v="5"/>
    <x v="8"/>
    <n v="12"/>
    <n v="0"/>
    <n v="0"/>
    <n v="0"/>
    <n v="0"/>
    <n v="204"/>
    <n v="17"/>
    <n v="2"/>
    <n v="1.08"/>
    <n v="1.89"/>
    <n v="0.42857142857142849"/>
    <n v="12"/>
    <n v="12.96"/>
    <n v="22.68"/>
    <n v="17"/>
  </r>
  <r>
    <x v="30"/>
    <x v="283"/>
    <n v="218.88"/>
    <x v="5"/>
    <x v="8"/>
    <n v="12"/>
    <n v="0"/>
    <n v="0"/>
    <n v="0"/>
    <n v="0"/>
    <n v="144"/>
    <n v="12"/>
    <n v="2"/>
    <n v="1.52"/>
    <n v="2.59"/>
    <n v="0.41312741312741308"/>
    <n v="16"/>
    <n v="24.32"/>
    <n v="41.44"/>
    <n v="9"/>
  </r>
  <r>
    <x v="64"/>
    <x v="284"/>
    <n v="218.70000000000002"/>
    <x v="5"/>
    <x v="8"/>
    <n v="18"/>
    <n v="0"/>
    <n v="0"/>
    <n v="0"/>
    <n v="0"/>
    <n v="162"/>
    <n v="9"/>
    <n v="2"/>
    <n v="1.35"/>
    <n v="2.09"/>
    <n v="0.35406698564593292"/>
    <n v="0"/>
    <n v="0"/>
    <n v="0"/>
    <s v=" "/>
  </r>
  <r>
    <x v="38"/>
    <x v="285"/>
    <n v="216.1224"/>
    <x v="3"/>
    <x v="7"/>
    <n v="32"/>
    <n v="0"/>
    <n v="0"/>
    <n v="0"/>
    <n v="0"/>
    <n v="104"/>
    <n v="3.25"/>
    <n v="2"/>
    <n v="2.0781000000000001"/>
    <n v="3.39"/>
    <n v="0.38699115044247789"/>
    <n v="3.6666666666666665"/>
    <n v="7.6196999999999999"/>
    <n v="12.43"/>
    <n v="28.363636363636363"/>
  </r>
  <r>
    <x v="65"/>
    <x v="286"/>
    <n v="216"/>
    <x v="5"/>
    <x v="8"/>
    <n v="48"/>
    <n v="0"/>
    <n v="0"/>
    <n v="0"/>
    <n v="0"/>
    <n v="288"/>
    <n v="6"/>
    <n v="2"/>
    <n v="0.75"/>
    <n v="1.19"/>
    <n v="0.36974789915966383"/>
    <n v="72"/>
    <n v="54"/>
    <n v="85.679999999999993"/>
    <n v="4"/>
  </r>
  <r>
    <x v="66"/>
    <x v="287"/>
    <n v="216"/>
    <x v="5"/>
    <x v="8"/>
    <n v="12"/>
    <n v="0"/>
    <n v="0"/>
    <n v="0"/>
    <n v="0"/>
    <n v="96"/>
    <n v="8"/>
    <n v="2"/>
    <n v="2.25"/>
    <n v="3.49"/>
    <n v="0.35530085959885394"/>
    <n v="12"/>
    <n v="27"/>
    <n v="41.88"/>
    <n v="8"/>
  </r>
  <r>
    <x v="5"/>
    <x v="288"/>
    <n v="215.64923999999999"/>
    <x v="1"/>
    <x v="2"/>
    <n v="12"/>
    <n v="1920"/>
    <n v="0.11138910707077919"/>
    <n v="20"/>
    <n v="160"/>
    <n v="213.86708557589606"/>
    <n v="17.822257131324672"/>
    <n v="1"/>
    <n v="1.0083329999999999"/>
    <n v="1.583"/>
    <n v="0.36302400505369553"/>
    <n v="84.25"/>
    <n v="84.952055249999987"/>
    <n v="133.36775"/>
    <n v="2.538481727903811"/>
  </r>
  <r>
    <x v="47"/>
    <x v="289"/>
    <n v="214.2"/>
    <x v="3"/>
    <x v="7"/>
    <n v="8"/>
    <n v="0"/>
    <n v="0"/>
    <n v="0"/>
    <n v="0"/>
    <n v="30"/>
    <n v="3.75"/>
    <n v="2"/>
    <n v="7.14"/>
    <n v="11.19"/>
    <n v="0.36193029490616624"/>
    <n v="1.6666666666666667"/>
    <n v="11.9"/>
    <n v="18.649999999999999"/>
    <n v="18"/>
  </r>
  <r>
    <x v="9"/>
    <x v="290"/>
    <n v="213.75"/>
    <x v="1"/>
    <x v="3"/>
    <n v="24"/>
    <n v="1920"/>
    <n v="9.375E-2"/>
    <n v="10"/>
    <n v="80"/>
    <n v="180"/>
    <n v="7.5"/>
    <n v="2"/>
    <n v="1.1875"/>
    <n v="1.89"/>
    <n v="0.37169312169312169"/>
    <n v="48"/>
    <n v="57"/>
    <n v="90.72"/>
    <n v="3.75"/>
  </r>
  <r>
    <x v="33"/>
    <x v="291"/>
    <n v="211.99800000000002"/>
    <x v="3"/>
    <x v="7"/>
    <n v="30"/>
    <n v="0"/>
    <n v="0"/>
    <n v="0"/>
    <n v="0"/>
    <n v="60"/>
    <n v="2"/>
    <n v="2"/>
    <n v="3.5333000000000001"/>
    <n v="5.49"/>
    <n v="0.35641165755919857"/>
    <n v="6.25"/>
    <n v="22.083124999999999"/>
    <n v="34.3125"/>
    <n v="9.6000000000000014"/>
  </r>
  <r>
    <x v="67"/>
    <x v="292"/>
    <n v="210.97370000000001"/>
    <x v="3"/>
    <x v="7"/>
    <n v="12"/>
    <m/>
    <n v="0"/>
    <m/>
    <m/>
    <n v="7.0000000000000009"/>
    <n v="0.58333333333333337"/>
    <m/>
    <n v="30.139099999999999"/>
    <n v="46.39"/>
    <n v="0.35031041172666527"/>
    <n v="0"/>
    <n v="0"/>
    <n v="0"/>
    <s v=" "/>
  </r>
  <r>
    <x v="39"/>
    <x v="293"/>
    <n v="209.05"/>
    <x v="5"/>
    <x v="0"/>
    <n v="40"/>
    <m/>
    <n v="0"/>
    <m/>
    <m/>
    <n v="113"/>
    <n v="2.8250000000000002"/>
    <n v="1"/>
    <n v="1.85"/>
    <n v="2.99"/>
    <n v="0.38127090301003347"/>
    <n v="20"/>
    <n v="37"/>
    <n v="59.800000000000004"/>
    <n v="5.65"/>
  </r>
  <r>
    <x v="39"/>
    <x v="294"/>
    <n v="209.05"/>
    <x v="5"/>
    <x v="0"/>
    <n v="40"/>
    <m/>
    <n v="0"/>
    <m/>
    <m/>
    <n v="113"/>
    <n v="2.8250000000000002"/>
    <n v="1"/>
    <n v="1.85"/>
    <n v="2.99"/>
    <n v="0.38127090301003347"/>
    <n v="21"/>
    <n v="38.85"/>
    <n v="62.790000000000006"/>
    <n v="5.3809523809523814"/>
  </r>
  <r>
    <x v="33"/>
    <x v="295"/>
    <n v="209"/>
    <x v="3"/>
    <x v="7"/>
    <n v="12"/>
    <m/>
    <n v="0"/>
    <m/>
    <m/>
    <n v="11"/>
    <n v="0.91666666666666663"/>
    <m/>
    <n v="19"/>
    <n v="28.99"/>
    <n v="0.34460158675405311"/>
    <n v="2"/>
    <n v="38"/>
    <n v="57.98"/>
    <n v="5.5"/>
  </r>
  <r>
    <x v="65"/>
    <x v="296"/>
    <n v="208.79999999999998"/>
    <x v="5"/>
    <x v="8"/>
    <n v="24"/>
    <n v="0"/>
    <n v="0"/>
    <n v="0"/>
    <n v="0"/>
    <n v="144"/>
    <n v="6"/>
    <n v="2"/>
    <n v="1.45"/>
    <n v="2.19"/>
    <n v="0.33789954337899542"/>
    <n v="36"/>
    <n v="52.199999999999996"/>
    <n v="78.84"/>
    <n v="4"/>
  </r>
  <r>
    <x v="36"/>
    <x v="297"/>
    <n v="208.32999999999998"/>
    <x v="3"/>
    <x v="7"/>
    <n v="12"/>
    <m/>
    <n v="0"/>
    <m/>
    <m/>
    <n v="50"/>
    <n v="4.166666666666667"/>
    <m/>
    <n v="4.1665999999999999"/>
    <n v="6.79"/>
    <n v="0.38636229749631812"/>
    <n v="3"/>
    <n v="12.4998"/>
    <n v="20.37"/>
    <n v="16.666666666666664"/>
  </r>
  <r>
    <x v="33"/>
    <x v="298"/>
    <n v="206.99999999999997"/>
    <x v="3"/>
    <x v="7"/>
    <n v="20"/>
    <n v="0"/>
    <n v="0"/>
    <n v="0"/>
    <n v="0"/>
    <n v="45"/>
    <n v="2.25"/>
    <n v="2"/>
    <n v="4.5999999999999996"/>
    <n v="7.09"/>
    <n v="0.35119887165021163"/>
    <n v="6"/>
    <n v="27.599999999999998"/>
    <n v="42.54"/>
    <n v="7.4999999999999991"/>
  </r>
  <r>
    <x v="68"/>
    <x v="299"/>
    <n v="206.66660000000002"/>
    <x v="3"/>
    <x v="7"/>
    <n v="6"/>
    <n v="0"/>
    <n v="0"/>
    <n v="0"/>
    <n v="0"/>
    <n v="20"/>
    <n v="3.3333333333333335"/>
    <m/>
    <n v="10.33333"/>
    <n v="16.690000000000001"/>
    <n v="0.38086698621929305"/>
    <n v="1.75"/>
    <n v="18.083327499999999"/>
    <n v="29.207500000000003"/>
    <n v="11.428571428571431"/>
  </r>
  <r>
    <x v="63"/>
    <x v="300"/>
    <n v="206.5"/>
    <x v="5"/>
    <x v="8"/>
    <n v="12"/>
    <n v="0"/>
    <n v="0"/>
    <n v="0"/>
    <n v="0"/>
    <n v="59"/>
    <n v="4.916666666666667"/>
    <n v="2"/>
    <n v="3.5"/>
    <n v="5.49"/>
    <n v="0.3624772313296904"/>
    <n v="12.333333333333334"/>
    <n v="43.166666666666671"/>
    <n v="67.710000000000008"/>
    <n v="4.7837837837837833"/>
  </r>
  <r>
    <x v="69"/>
    <x v="301"/>
    <n v="206.39999999999998"/>
    <x v="5"/>
    <x v="8"/>
    <n v="12"/>
    <n v="0"/>
    <n v="0"/>
    <n v="0"/>
    <n v="0"/>
    <n v="96"/>
    <n v="8"/>
    <n v="2"/>
    <n v="2.15"/>
    <n v="3.29"/>
    <n v="0.34650455927051677"/>
    <n v="24"/>
    <n v="51.599999999999994"/>
    <n v="78.960000000000008"/>
    <n v="4"/>
  </r>
  <r>
    <x v="5"/>
    <x v="302"/>
    <n v="205.24510999999998"/>
    <x v="1"/>
    <x v="2"/>
    <n v="12"/>
    <n v="1920"/>
    <n v="0.1060153866211128"/>
    <n v="20"/>
    <n v="160"/>
    <n v="203.54954231253657"/>
    <n v="16.962461859378049"/>
    <n v="1"/>
    <n v="1.0083299999999999"/>
    <n v="1.583"/>
    <n v="0.36302590018951358"/>
    <n v="93"/>
    <n v="93.774689999999993"/>
    <n v="147.21899999999999"/>
    <n v="2.1887047560487805"/>
  </r>
  <r>
    <x v="39"/>
    <x v="303"/>
    <n v="201.65"/>
    <x v="5"/>
    <x v="0"/>
    <n v="40"/>
    <m/>
    <n v="0"/>
    <m/>
    <m/>
    <n v="109"/>
    <n v="2.7250000000000001"/>
    <n v="1"/>
    <n v="1.85"/>
    <n v="2.99"/>
    <n v="0.38127090301003347"/>
    <n v="5"/>
    <n v="9.25"/>
    <n v="14.950000000000001"/>
    <n v="21.8"/>
  </r>
  <r>
    <x v="39"/>
    <x v="304"/>
    <n v="201.65"/>
    <x v="5"/>
    <x v="0"/>
    <n v="40"/>
    <m/>
    <n v="0"/>
    <m/>
    <m/>
    <n v="109"/>
    <n v="2.7250000000000001"/>
    <n v="1"/>
    <n v="1.85"/>
    <n v="2.99"/>
    <n v="0.38127090301003347"/>
    <n v="6"/>
    <n v="11.100000000000001"/>
    <n v="17.940000000000001"/>
    <n v="18.166666666666664"/>
  </r>
  <r>
    <x v="39"/>
    <x v="305"/>
    <n v="201.65"/>
    <x v="5"/>
    <x v="0"/>
    <n v="40"/>
    <m/>
    <n v="0"/>
    <m/>
    <m/>
    <n v="109"/>
    <n v="2.7250000000000001"/>
    <n v="1"/>
    <n v="1.85"/>
    <n v="2.99"/>
    <n v="0.38127090301003347"/>
    <n v="16"/>
    <n v="29.6"/>
    <n v="47.84"/>
    <n v="6.8125"/>
  </r>
  <r>
    <x v="39"/>
    <x v="306"/>
    <n v="201.65"/>
    <x v="5"/>
    <x v="0"/>
    <n v="40"/>
    <m/>
    <n v="0"/>
    <m/>
    <m/>
    <n v="109"/>
    <n v="2.7250000000000001"/>
    <n v="1"/>
    <n v="1.85"/>
    <n v="2.99"/>
    <n v="0.38127090301003347"/>
    <n v="17"/>
    <n v="31.450000000000003"/>
    <n v="50.830000000000005"/>
    <n v="6.4117647058823524"/>
  </r>
  <r>
    <x v="5"/>
    <x v="307"/>
    <n v="201.60000000000002"/>
    <x v="1"/>
    <x v="2"/>
    <n v="12"/>
    <n v="1920"/>
    <n v="0.1"/>
    <n v="20"/>
    <n v="160"/>
    <n v="192"/>
    <n v="16"/>
    <n v="1"/>
    <n v="1.05"/>
    <n v="1.89"/>
    <n v="0.44444444444444442"/>
    <n v="33.666666666666664"/>
    <n v="35.35"/>
    <n v="63.629999999999995"/>
    <n v="5.7029702970297036"/>
  </r>
  <r>
    <x v="39"/>
    <x v="308"/>
    <n v="199.02"/>
    <x v="5"/>
    <x v="0"/>
    <n v="42"/>
    <m/>
    <n v="0"/>
    <m/>
    <m/>
    <n v="107"/>
    <n v="2.5476190476190474"/>
    <n v="1"/>
    <n v="1.86"/>
    <n v="2.99"/>
    <n v="0.3779264214046823"/>
    <n v="31"/>
    <n v="57.660000000000004"/>
    <n v="92.690000000000012"/>
    <n v="3.4516129032258065"/>
  </r>
  <r>
    <x v="9"/>
    <x v="309"/>
    <n v="198.89999999999998"/>
    <x v="1"/>
    <x v="3"/>
    <n v="12"/>
    <n v="1428"/>
    <n v="0.1092436974789916"/>
    <n v="17"/>
    <n v="119"/>
    <n v="156"/>
    <n v="13"/>
    <n v="2"/>
    <n v="1.2749999999999999"/>
    <n v="1.99"/>
    <n v="0.35929648241206036"/>
    <n v="45"/>
    <n v="57.374999999999993"/>
    <n v="89.55"/>
    <n v="3.4666666666666668"/>
  </r>
  <r>
    <x v="38"/>
    <x v="310"/>
    <n v="197.4195"/>
    <x v="3"/>
    <x v="7"/>
    <n v="32"/>
    <n v="0"/>
    <n v="0"/>
    <n v="0"/>
    <n v="0"/>
    <n v="95"/>
    <n v="2.96875"/>
    <n v="2"/>
    <n v="2.0781000000000001"/>
    <n v="3.39"/>
    <n v="0.38699115044247789"/>
    <n v="3.5"/>
    <n v="7.2733500000000006"/>
    <n v="11.865"/>
    <n v="27.142857142857139"/>
  </r>
  <r>
    <x v="33"/>
    <x v="311"/>
    <n v="197.2"/>
    <x v="3"/>
    <x v="7"/>
    <n v="6"/>
    <n v="0"/>
    <n v="0"/>
    <n v="0"/>
    <n v="0"/>
    <n v="58"/>
    <n v="9.6666666666666661"/>
    <n v="2"/>
    <n v="3.4"/>
    <n v="5.29"/>
    <n v="0.35727788279773159"/>
    <n v="13.25"/>
    <n v="45.05"/>
    <n v="70.092500000000001"/>
    <n v="4.3773584905660377"/>
  </r>
  <r>
    <x v="33"/>
    <x v="312"/>
    <n v="196.79759999999999"/>
    <x v="3"/>
    <x v="7"/>
    <n v="30"/>
    <n v="0"/>
    <n v="0"/>
    <n v="0"/>
    <n v="0"/>
    <n v="72"/>
    <n v="2.4"/>
    <n v="2"/>
    <n v="2.7332999999999998"/>
    <n v="4.29"/>
    <n v="0.3628671328671329"/>
    <n v="7.5"/>
    <n v="20.499749999999999"/>
    <n v="32.174999999999997"/>
    <n v="9.6"/>
  </r>
  <r>
    <x v="15"/>
    <x v="313"/>
    <n v="196.68"/>
    <x v="3"/>
    <x v="5"/>
    <n v="6"/>
    <n v="0"/>
    <n v="0"/>
    <n v="0"/>
    <n v="0"/>
    <n v="132"/>
    <n v="22"/>
    <n v="1"/>
    <n v="1.49"/>
    <n v="2.29"/>
    <n v="0.3493449781659389"/>
    <n v="26.25"/>
    <n v="39.112499999999997"/>
    <n v="60.112500000000004"/>
    <n v="5.0285714285714294"/>
  </r>
  <r>
    <x v="15"/>
    <x v="314"/>
    <n v="196.68"/>
    <x v="3"/>
    <x v="5"/>
    <n v="6"/>
    <m/>
    <m/>
    <m/>
    <m/>
    <m/>
    <m/>
    <m/>
    <n v="1.49"/>
    <n v="2.29"/>
    <n v="0.3493449781659389"/>
    <m/>
    <m/>
    <m/>
    <m/>
  </r>
  <r>
    <x v="60"/>
    <x v="315"/>
    <n v="195.65"/>
    <x v="5"/>
    <x v="8"/>
    <n v="9"/>
    <n v="0"/>
    <n v="0"/>
    <n v="0"/>
    <n v="0"/>
    <n v="91"/>
    <n v="10.111111111111111"/>
    <n v="2"/>
    <n v="2.15"/>
    <n v="3.49"/>
    <n v="0.38395415472779376"/>
    <n v="9"/>
    <n v="19.349999999999998"/>
    <n v="31.410000000000004"/>
    <n v="10.111111111111112"/>
  </r>
  <r>
    <x v="9"/>
    <x v="316"/>
    <n v="194.64986399999998"/>
    <x v="1"/>
    <x v="3"/>
    <n v="12"/>
    <n v="0"/>
    <n v="0"/>
    <n v="0"/>
    <n v="0"/>
    <n v="204"/>
    <n v="17"/>
    <n v="1"/>
    <n v="0.95416599999999996"/>
    <n v="1.49"/>
    <n v="0.35962013422818795"/>
    <n v="8"/>
    <n v="7.6333279999999997"/>
    <n v="11.92"/>
    <n v="25.5"/>
  </r>
  <r>
    <x v="25"/>
    <x v="317"/>
    <n v="194.4"/>
    <x v="5"/>
    <x v="8"/>
    <n v="24"/>
    <n v="0"/>
    <n v="0"/>
    <n v="0"/>
    <n v="0"/>
    <n v="240"/>
    <n v="10"/>
    <n v="2"/>
    <n v="0.81"/>
    <n v="1.23"/>
    <n v="0.34146341463414631"/>
    <n v="64"/>
    <n v="51.84"/>
    <n v="78.72"/>
    <n v="3.75"/>
  </r>
  <r>
    <x v="15"/>
    <x v="318"/>
    <n v="192.21"/>
    <x v="3"/>
    <x v="5"/>
    <n v="6"/>
    <n v="0"/>
    <n v="0"/>
    <n v="0"/>
    <n v="0"/>
    <n v="129"/>
    <n v="21.5"/>
    <n v="1"/>
    <n v="1.49"/>
    <n v="2.29"/>
    <n v="0.3493449781659389"/>
    <n v="18"/>
    <n v="26.82"/>
    <n v="41.22"/>
    <n v="7.166666666666667"/>
  </r>
  <r>
    <x v="70"/>
    <x v="319"/>
    <n v="192"/>
    <x v="5"/>
    <x v="8"/>
    <n v="12"/>
    <n v="0"/>
    <n v="0"/>
    <n v="0"/>
    <n v="0"/>
    <n v="120"/>
    <n v="10"/>
    <n v="1"/>
    <n v="1.6"/>
    <n v="2.4900000000000002"/>
    <n v="0.35742971887550201"/>
    <n v="0"/>
    <n v="0"/>
    <n v="0"/>
    <s v=" "/>
  </r>
  <r>
    <x v="71"/>
    <x v="320"/>
    <n v="191.16419999999999"/>
    <x v="3"/>
    <x v="7"/>
    <n v="12"/>
    <m/>
    <n v="0"/>
    <m/>
    <m/>
    <n v="37"/>
    <n v="3.0833333333333335"/>
    <m/>
    <n v="5.1665999999999999"/>
    <n v="7.99"/>
    <n v="0.3533667083854819"/>
    <n v="22"/>
    <n v="113.6652"/>
    <n v="175.78"/>
    <n v="1.6818181818181819"/>
  </r>
  <r>
    <x v="55"/>
    <x v="321"/>
    <n v="191.04"/>
    <x v="5"/>
    <x v="8"/>
    <n v="12"/>
    <n v="0"/>
    <n v="0"/>
    <n v="0"/>
    <n v="0"/>
    <n v="96"/>
    <n v="8"/>
    <n v="2"/>
    <n v="1.99"/>
    <n v="3.49"/>
    <n v="0.42979942693409745"/>
    <n v="12"/>
    <n v="23.88"/>
    <n v="41.88"/>
    <n v="8"/>
  </r>
  <r>
    <x v="72"/>
    <x v="322"/>
    <n v="191.04"/>
    <x v="5"/>
    <x v="8"/>
    <n v="12"/>
    <n v="0"/>
    <n v="0"/>
    <n v="0"/>
    <n v="0"/>
    <n v="96"/>
    <n v="8"/>
    <n v="2"/>
    <n v="1.99"/>
    <n v="3.06"/>
    <n v="0.34967320261437912"/>
    <n v="0"/>
    <n v="0"/>
    <n v="0"/>
    <s v=" "/>
  </r>
  <r>
    <x v="73"/>
    <x v="323"/>
    <n v="190"/>
    <x v="3"/>
    <x v="7"/>
    <n v="6"/>
    <m/>
    <n v="0"/>
    <m/>
    <m/>
    <n v="20"/>
    <n v="3.3333333333333335"/>
    <m/>
    <n v="9.5"/>
    <n v="14.09"/>
    <n v="0.32576295244854508"/>
    <n v="2"/>
    <n v="19"/>
    <n v="28.18"/>
    <n v="10"/>
  </r>
  <r>
    <x v="74"/>
    <x v="324"/>
    <n v="189.65370000000001"/>
    <x v="3"/>
    <x v="7"/>
    <n v="16"/>
    <n v="0"/>
    <n v="0"/>
    <n v="0"/>
    <n v="0"/>
    <n v="51"/>
    <n v="3.1875"/>
    <n v="2"/>
    <n v="3.7187000000000001"/>
    <n v="5.69"/>
    <n v="0.34644991212653781"/>
    <n v="3"/>
    <n v="11.1561"/>
    <n v="17.07"/>
    <n v="17"/>
  </r>
  <r>
    <x v="66"/>
    <x v="325"/>
    <n v="189"/>
    <x v="5"/>
    <x v="8"/>
    <n v="12"/>
    <n v="0"/>
    <n v="0"/>
    <n v="0"/>
    <n v="0"/>
    <n v="84"/>
    <n v="7"/>
    <n v="2"/>
    <n v="2.25"/>
    <n v="3.49"/>
    <n v="0.35530085959885394"/>
    <n v="12"/>
    <n v="27"/>
    <n v="41.88"/>
    <n v="7"/>
  </r>
  <r>
    <x v="59"/>
    <x v="326"/>
    <n v="189"/>
    <x v="5"/>
    <x v="8"/>
    <n v="18"/>
    <n v="0"/>
    <n v="0"/>
    <n v="0"/>
    <n v="0"/>
    <n v="108"/>
    <n v="6"/>
    <n v="2"/>
    <n v="1.75"/>
    <n v="2.79"/>
    <n v="0.37275985663082439"/>
    <n v="18"/>
    <n v="31.5"/>
    <n v="50.22"/>
    <n v="6"/>
  </r>
  <r>
    <x v="44"/>
    <x v="327"/>
    <n v="188.16"/>
    <x v="3"/>
    <x v="7"/>
    <n v="12"/>
    <m/>
    <n v="0"/>
    <m/>
    <m/>
    <n v="14"/>
    <n v="1.1666666666666667"/>
    <m/>
    <n v="13.44"/>
    <n v="19.989999999999998"/>
    <n v="0.32766383191595794"/>
    <n v="7"/>
    <n v="94.08"/>
    <n v="139.92999999999998"/>
    <n v="2"/>
  </r>
  <r>
    <x v="15"/>
    <x v="328"/>
    <n v="187.74"/>
    <x v="3"/>
    <x v="5"/>
    <n v="6"/>
    <n v="0"/>
    <n v="0"/>
    <n v="0"/>
    <n v="0"/>
    <n v="126"/>
    <n v="21"/>
    <n v="1"/>
    <n v="1.49"/>
    <n v="2.29"/>
    <n v="0.3493449781659389"/>
    <n v="30"/>
    <n v="44.7"/>
    <n v="68.7"/>
    <n v="4.2"/>
  </r>
  <r>
    <x v="15"/>
    <x v="329"/>
    <n v="187.74"/>
    <x v="3"/>
    <x v="5"/>
    <n v="6"/>
    <n v="0"/>
    <n v="0"/>
    <n v="0"/>
    <n v="0"/>
    <n v="126"/>
    <n v="21"/>
    <n v="1"/>
    <n v="1.49"/>
    <n v="2.29"/>
    <n v="0.3493449781659389"/>
    <n v="10.666666666666666"/>
    <n v="15.893333333333333"/>
    <n v="24.426666666666666"/>
    <n v="11.812500000000002"/>
  </r>
  <r>
    <x v="44"/>
    <x v="330"/>
    <n v="187"/>
    <x v="3"/>
    <x v="7"/>
    <n v="12"/>
    <n v="0"/>
    <n v="0"/>
    <n v="0"/>
    <n v="0"/>
    <n v="17"/>
    <n v="1.4166666666666667"/>
    <n v="2"/>
    <n v="11"/>
    <n v="16.989999999999998"/>
    <n v="0.35256032960565031"/>
    <n v="1"/>
    <n v="11"/>
    <n v="16.989999999999998"/>
    <n v="17"/>
  </r>
  <r>
    <x v="30"/>
    <x v="331"/>
    <n v="186.48000000000002"/>
    <x v="5"/>
    <x v="1"/>
    <n v="12"/>
    <n v="0"/>
    <n v="0"/>
    <n v="0"/>
    <n v="0"/>
    <n v="168"/>
    <n v="14"/>
    <n v="2"/>
    <n v="1.1100000000000001"/>
    <n v="1.69"/>
    <n v="0.34319526627218927"/>
    <n v="0"/>
    <n v="0"/>
    <n v="0"/>
    <s v=" "/>
  </r>
  <r>
    <x v="33"/>
    <x v="332"/>
    <n v="184.68449999999999"/>
    <x v="3"/>
    <x v="7"/>
    <n v="24"/>
    <n v="0"/>
    <n v="0"/>
    <n v="0"/>
    <n v="0"/>
    <n v="45"/>
    <n v="1.875"/>
    <n v="2"/>
    <n v="4.1040999999999999"/>
    <n v="6.29"/>
    <n v="0.34751987281399049"/>
    <n v="5"/>
    <n v="20.520499999999998"/>
    <n v="31.45"/>
    <n v="9"/>
  </r>
  <r>
    <x v="75"/>
    <x v="333"/>
    <n v="183.99888000000001"/>
    <x v="5"/>
    <x v="11"/>
    <n v="18"/>
    <n v="0"/>
    <n v="0"/>
    <n v="0"/>
    <n v="0"/>
    <n v="144"/>
    <n v="8"/>
    <n v="1"/>
    <n v="1.2777700000000001"/>
    <n v="1.99"/>
    <n v="0.35790452261306527"/>
    <n v="0"/>
    <n v="0"/>
    <n v="0"/>
    <s v=" "/>
  </r>
  <r>
    <x v="76"/>
    <x v="334"/>
    <n v="180"/>
    <x v="5"/>
    <x v="8"/>
    <n v="48"/>
    <n v="0"/>
    <n v="0"/>
    <n v="0"/>
    <n v="0"/>
    <n v="240"/>
    <n v="5"/>
    <n v="2"/>
    <n v="0.75"/>
    <n v="1.19"/>
    <n v="0.36974789915966383"/>
    <n v="50.333333333333336"/>
    <n v="37.75"/>
    <n v="59.896666666666668"/>
    <n v="4.7682119205298017"/>
  </r>
  <r>
    <x v="77"/>
    <x v="335"/>
    <n v="179.8329"/>
    <x v="3"/>
    <x v="7"/>
    <n v="6"/>
    <n v="0"/>
    <n v="0"/>
    <n v="0"/>
    <n v="0"/>
    <n v="13"/>
    <n v="2.1666666666666665"/>
    <n v="2"/>
    <n v="13.833299999999999"/>
    <n v="20.99"/>
    <n v="0.34095759885659838"/>
    <n v="4"/>
    <n v="55.333199999999998"/>
    <n v="83.96"/>
    <n v="3.25"/>
  </r>
  <r>
    <x v="15"/>
    <x v="336"/>
    <n v="178.8"/>
    <x v="3"/>
    <x v="5"/>
    <n v="6"/>
    <n v="0"/>
    <n v="0"/>
    <n v="0"/>
    <n v="0"/>
    <n v="120.00000000000001"/>
    <n v="20.000000000000004"/>
    <n v="1"/>
    <n v="1.49"/>
    <n v="2.29"/>
    <n v="0.3493449781659389"/>
    <n v="12"/>
    <n v="17.88"/>
    <n v="27.48"/>
    <n v="10.000000000000002"/>
  </r>
  <r>
    <x v="44"/>
    <x v="337"/>
    <n v="178.35000000000002"/>
    <x v="3"/>
    <x v="7"/>
    <n v="12"/>
    <n v="0"/>
    <n v="0"/>
    <n v="0"/>
    <n v="0"/>
    <n v="15.000000000000002"/>
    <n v="1.2500000000000002"/>
    <n v="2"/>
    <n v="11.89"/>
    <n v="16.989999999999998"/>
    <n v="0.30017657445556201"/>
    <n v="1"/>
    <n v="11.89"/>
    <n v="16.989999999999998"/>
    <n v="15.000000000000002"/>
  </r>
  <r>
    <x v="78"/>
    <x v="338"/>
    <n v="178.2"/>
    <x v="5"/>
    <x v="8"/>
    <n v="12"/>
    <m/>
    <m/>
    <m/>
    <m/>
    <m/>
    <m/>
    <m/>
    <n v="0.99"/>
    <n v="1.49"/>
    <n v="0.33557046979865773"/>
    <m/>
    <m/>
    <m/>
    <m/>
  </r>
  <r>
    <x v="79"/>
    <x v="339"/>
    <n v="177.8725"/>
    <x v="3"/>
    <x v="7"/>
    <n v="8"/>
    <m/>
    <n v="0"/>
    <m/>
    <m/>
    <n v="13.000000000000002"/>
    <n v="1.6250000000000002"/>
    <m/>
    <n v="13.682499999999999"/>
    <n v="21.09"/>
    <n v="0.35123281175912757"/>
    <n v="8"/>
    <n v="109.46"/>
    <n v="168.72"/>
    <n v="1.6250000000000002"/>
  </r>
  <r>
    <x v="38"/>
    <x v="340"/>
    <n v="177.59880000000001"/>
    <x v="3"/>
    <x v="7"/>
    <n v="30"/>
    <m/>
    <n v="0"/>
    <m/>
    <m/>
    <n v="36"/>
    <n v="1.2"/>
    <m/>
    <n v="4.9333"/>
    <n v="7.49"/>
    <n v="0.3413484646194927"/>
    <n v="2"/>
    <n v="9.8666"/>
    <n v="14.98"/>
    <n v="18"/>
  </r>
  <r>
    <x v="42"/>
    <x v="341"/>
    <n v="176.4"/>
    <x v="5"/>
    <x v="8"/>
    <n v="12"/>
    <n v="0"/>
    <n v="0"/>
    <n v="0"/>
    <n v="0"/>
    <n v="84"/>
    <n v="7"/>
    <n v="2"/>
    <n v="2.1"/>
    <n v="3.19"/>
    <n v="0.34169278996865199"/>
    <n v="28.333333333333332"/>
    <n v="59.5"/>
    <n v="90.383333333333326"/>
    <n v="2.9647058823529413"/>
  </r>
  <r>
    <x v="44"/>
    <x v="342"/>
    <n v="176"/>
    <x v="3"/>
    <x v="7"/>
    <n v="12"/>
    <n v="0"/>
    <n v="0"/>
    <n v="0"/>
    <n v="0"/>
    <n v="16"/>
    <n v="1.3333333333333333"/>
    <n v="2"/>
    <n v="11"/>
    <n v="16.989999999999998"/>
    <n v="0.35256032960565031"/>
    <n v="2"/>
    <n v="22"/>
    <n v="33.979999999999997"/>
    <n v="8"/>
  </r>
  <r>
    <x v="80"/>
    <x v="343"/>
    <n v="174.6"/>
    <x v="5"/>
    <x v="8"/>
    <n v="18"/>
    <n v="0"/>
    <n v="0"/>
    <n v="0"/>
    <n v="0"/>
    <n v="90"/>
    <n v="5"/>
    <n v="2"/>
    <n v="1.94"/>
    <n v="2.89"/>
    <n v="0.32871972318339104"/>
    <n v="18"/>
    <n v="34.92"/>
    <n v="52.02"/>
    <n v="5"/>
  </r>
  <r>
    <x v="23"/>
    <x v="344"/>
    <n v="174.15"/>
    <x v="2"/>
    <x v="6"/>
    <n v="44"/>
    <n v="0"/>
    <n v="0"/>
    <n v="0"/>
    <n v="0"/>
    <n v="129"/>
    <n v="2.9318181818181817"/>
    <n v="1"/>
    <n v="1.35"/>
    <n v="1.99"/>
    <n v="0.32160804020100497"/>
    <n v="43"/>
    <n v="58.050000000000004"/>
    <n v="85.57"/>
    <n v="3"/>
  </r>
  <r>
    <x v="33"/>
    <x v="345"/>
    <n v="173.5384"/>
    <x v="3"/>
    <x v="7"/>
    <n v="24"/>
    <m/>
    <n v="0"/>
    <m/>
    <m/>
    <n v="49"/>
    <n v="2.0416666666666665"/>
    <m/>
    <n v="3.5415999999999999"/>
    <n v="5.49"/>
    <n v="0.35489981785063757"/>
    <n v="22"/>
    <n v="77.915199999999999"/>
    <n v="120.78"/>
    <n v="2.2272727272727271"/>
  </r>
  <r>
    <x v="15"/>
    <x v="346"/>
    <n v="172.84"/>
    <x v="3"/>
    <x v="5"/>
    <n v="6"/>
    <n v="0"/>
    <n v="0"/>
    <n v="0"/>
    <n v="0"/>
    <n v="116"/>
    <n v="19.333333333333332"/>
    <n v="1"/>
    <n v="1.49"/>
    <n v="2.29"/>
    <n v="0.3493449781659389"/>
    <n v="11.5"/>
    <n v="17.135000000000002"/>
    <n v="26.335000000000001"/>
    <n v="10.086956521739129"/>
  </r>
  <r>
    <x v="38"/>
    <x v="347"/>
    <n v="172.44"/>
    <x v="3"/>
    <x v="7"/>
    <n v="30"/>
    <n v="0"/>
    <n v="0"/>
    <n v="0"/>
    <n v="0"/>
    <n v="36"/>
    <n v="1.2"/>
    <n v="2"/>
    <n v="4.79"/>
    <n v="7.49"/>
    <n v="0.36048064085447262"/>
    <n v="3"/>
    <n v="14.370000000000001"/>
    <n v="22.47"/>
    <n v="11.999999999999998"/>
  </r>
  <r>
    <x v="81"/>
    <x v="348"/>
    <n v="172"/>
    <x v="5"/>
    <x v="8"/>
    <n v="10"/>
    <m/>
    <m/>
    <m/>
    <m/>
    <m/>
    <m/>
    <m/>
    <n v="2.15"/>
    <n v="3.29"/>
    <n v="0.34650455927051677"/>
    <m/>
    <m/>
    <m/>
    <m/>
  </r>
  <r>
    <x v="82"/>
    <x v="349"/>
    <n v="170.64000000000001"/>
    <x v="5"/>
    <x v="8"/>
    <n v="24"/>
    <n v="0"/>
    <n v="0"/>
    <n v="0"/>
    <n v="0"/>
    <n v="216"/>
    <n v="9"/>
    <n v="2"/>
    <n v="0.79"/>
    <n v="1.19"/>
    <n v="0.33613445378151252"/>
    <n v="54"/>
    <n v="42.660000000000004"/>
    <n v="64.259999999999991"/>
    <n v="4"/>
  </r>
  <r>
    <x v="15"/>
    <x v="350"/>
    <n v="169.85999999999999"/>
    <x v="3"/>
    <x v="5"/>
    <n v="6"/>
    <n v="0"/>
    <n v="0"/>
    <n v="0"/>
    <n v="0"/>
    <n v="113.99999999999999"/>
    <n v="18.999999999999996"/>
    <n v="1"/>
    <n v="1.49"/>
    <n v="2.29"/>
    <n v="0.3493449781659389"/>
    <n v="54"/>
    <n v="80.459999999999994"/>
    <n v="123.66"/>
    <n v="2.1111111111111112"/>
  </r>
  <r>
    <x v="15"/>
    <x v="351"/>
    <n v="169.85999999999999"/>
    <x v="3"/>
    <x v="5"/>
    <n v="6"/>
    <n v="0"/>
    <n v="0"/>
    <n v="0"/>
    <n v="0"/>
    <n v="113.99999999999999"/>
    <n v="18.999999999999996"/>
    <n v="1"/>
    <n v="1.49"/>
    <n v="2.29"/>
    <n v="0.3493449781659389"/>
    <n v="49.5"/>
    <n v="73.754999999999995"/>
    <n v="113.355"/>
    <n v="2.3030303030303028"/>
  </r>
  <r>
    <x v="83"/>
    <x v="352"/>
    <n v="169.6"/>
    <x v="3"/>
    <x v="7"/>
    <n v="5"/>
    <n v="0"/>
    <n v="0"/>
    <n v="0"/>
    <n v="0"/>
    <n v="8"/>
    <n v="1.6"/>
    <n v="2"/>
    <n v="21.2"/>
    <n v="32.99"/>
    <n v="0.35738102455289489"/>
    <n v="2.25"/>
    <n v="47.699999999999996"/>
    <n v="74.227500000000006"/>
    <n v="3.5555555555555558"/>
  </r>
  <r>
    <x v="84"/>
    <x v="353"/>
    <n v="169.20000000000002"/>
    <x v="5"/>
    <x v="8"/>
    <n v="12"/>
    <n v="0"/>
    <n v="0"/>
    <n v="0"/>
    <n v="0"/>
    <n v="72"/>
    <n v="6"/>
    <n v="2"/>
    <n v="2.35"/>
    <n v="3.59"/>
    <n v="0.34540389972144842"/>
    <n v="12"/>
    <n v="28.200000000000003"/>
    <n v="43.08"/>
    <n v="6"/>
  </r>
  <r>
    <x v="36"/>
    <x v="354"/>
    <n v="167.2286"/>
    <x v="3"/>
    <x v="7"/>
    <n v="32"/>
    <n v="0"/>
    <n v="0"/>
    <n v="0"/>
    <n v="0"/>
    <n v="77"/>
    <n v="2.40625"/>
    <n v="2"/>
    <n v="2.1718000000000002"/>
    <n v="3.39"/>
    <n v="0.35935103244837757"/>
    <n v="1.3333333333333333"/>
    <n v="2.8957333333333333"/>
    <n v="4.5199999999999996"/>
    <n v="57.75"/>
  </r>
  <r>
    <x v="47"/>
    <x v="355"/>
    <n v="166.8"/>
    <x v="3"/>
    <x v="7"/>
    <n v="12"/>
    <m/>
    <n v="0"/>
    <m/>
    <m/>
    <n v="10"/>
    <n v="0.83333333333333337"/>
    <m/>
    <n v="16.68"/>
    <n v="25.69"/>
    <n v="0.35072012456208645"/>
    <n v="4"/>
    <n v="66.72"/>
    <n v="102.76"/>
    <n v="2.5"/>
  </r>
  <r>
    <x v="66"/>
    <x v="356"/>
    <n v="166.10000000000002"/>
    <x v="5"/>
    <x v="8"/>
    <n v="25"/>
    <n v="0"/>
    <n v="0"/>
    <n v="0"/>
    <n v="0"/>
    <n v="151"/>
    <n v="6.04"/>
    <n v="2"/>
    <n v="1.1000000000000001"/>
    <n v="1.69"/>
    <n v="0.34911242603550291"/>
    <n v="0"/>
    <n v="0"/>
    <n v="0"/>
    <s v=" "/>
  </r>
  <r>
    <x v="10"/>
    <x v="357"/>
    <n v="165.9"/>
    <x v="2"/>
    <x v="0"/>
    <n v="1"/>
    <n v="0"/>
    <n v="0"/>
    <n v="0"/>
    <n v="0"/>
    <n v="79"/>
    <n v="79"/>
    <n v="1"/>
    <n v="2.1"/>
    <n v="3.19"/>
    <n v="0.34169278996865199"/>
    <n v="32"/>
    <n v="67.2"/>
    <n v="102.08"/>
    <n v="2.46875"/>
  </r>
  <r>
    <x v="84"/>
    <x v="358"/>
    <n v="165.6"/>
    <x v="5"/>
    <x v="8"/>
    <n v="12"/>
    <n v="0"/>
    <n v="0"/>
    <n v="0"/>
    <n v="0"/>
    <n v="72"/>
    <n v="6"/>
    <n v="2"/>
    <n v="2.2999999999999998"/>
    <n v="3.59"/>
    <n v="0.35933147632311979"/>
    <n v="12"/>
    <n v="27.599999999999998"/>
    <n v="43.08"/>
    <n v="6"/>
  </r>
  <r>
    <x v="85"/>
    <x v="359"/>
    <n v="165.54070000000002"/>
    <x v="3"/>
    <x v="7"/>
    <n v="18"/>
    <n v="0"/>
    <n v="0"/>
    <n v="0"/>
    <n v="0"/>
    <n v="29"/>
    <n v="1.6111111111111112"/>
    <n v="2"/>
    <n v="5.7083000000000004"/>
    <n v="8.7899999999999991"/>
    <n v="0.35059158134243446"/>
    <n v="2"/>
    <n v="11.416600000000001"/>
    <n v="17.579999999999998"/>
    <n v="14.5"/>
  </r>
  <r>
    <x v="23"/>
    <x v="360"/>
    <n v="164.70000000000002"/>
    <x v="2"/>
    <x v="6"/>
    <n v="70"/>
    <n v="0"/>
    <n v="0"/>
    <n v="0"/>
    <n v="0"/>
    <n v="122"/>
    <n v="1.7428571428571429"/>
    <n v="1"/>
    <n v="1.35"/>
    <n v="1.99"/>
    <n v="0.32160804020100497"/>
    <n v="45"/>
    <n v="60.750000000000007"/>
    <n v="89.55"/>
    <n v="2.7111111111111112"/>
  </r>
  <r>
    <x v="5"/>
    <x v="361"/>
    <n v="164.45000000000002"/>
    <x v="1"/>
    <x v="2"/>
    <n v="12"/>
    <n v="2880"/>
    <n v="0.10381944444444445"/>
    <n v="10"/>
    <n v="240"/>
    <n v="299"/>
    <n v="24.916666666666668"/>
    <n v="2"/>
    <n v="0.55000000000000004"/>
    <n v="0.99"/>
    <n v="0.44444444444444442"/>
    <n v="0"/>
    <n v="0"/>
    <n v="0"/>
    <s v=" "/>
  </r>
  <r>
    <x v="86"/>
    <x v="362"/>
    <n v="163.1952"/>
    <x v="3"/>
    <x v="7"/>
    <n v="18"/>
    <m/>
    <n v="0"/>
    <m/>
    <m/>
    <n v="144"/>
    <n v="8"/>
    <m/>
    <n v="1.1333"/>
    <n v="1.49"/>
    <n v="0.23939597315436242"/>
    <n v="35"/>
    <n v="39.665500000000002"/>
    <n v="52.15"/>
    <n v="4.1142857142857139"/>
  </r>
  <r>
    <x v="85"/>
    <x v="363"/>
    <n v="163.125"/>
    <x v="3"/>
    <x v="7"/>
    <n v="16"/>
    <n v="0"/>
    <n v="0"/>
    <n v="0"/>
    <n v="0"/>
    <n v="30"/>
    <n v="1.875"/>
    <n v="2"/>
    <n v="5.4375"/>
    <n v="8.2899999999999991"/>
    <n v="0.34408926417370317"/>
    <n v="18.333333333333332"/>
    <n v="99.6875"/>
    <n v="151.98333333333332"/>
    <n v="1.6363636363636365"/>
  </r>
  <r>
    <x v="38"/>
    <x v="364"/>
    <n v="162.09180000000001"/>
    <x v="3"/>
    <x v="7"/>
    <n v="32"/>
    <m/>
    <n v="0"/>
    <m/>
    <m/>
    <n v="78"/>
    <n v="2.4375"/>
    <m/>
    <n v="2.0781000000000001"/>
    <n v="3.39"/>
    <n v="0.38699115044247789"/>
    <n v="4"/>
    <n v="8.3124000000000002"/>
    <n v="13.56"/>
    <n v="19.5"/>
  </r>
  <r>
    <x v="39"/>
    <x v="365"/>
    <n v="161.82000000000002"/>
    <x v="5"/>
    <x v="0"/>
    <n v="42"/>
    <m/>
    <n v="0"/>
    <m/>
    <m/>
    <n v="87"/>
    <n v="2.0714285714285716"/>
    <n v="1"/>
    <n v="1.86"/>
    <n v="2.99"/>
    <n v="0.3779264214046823"/>
    <n v="32"/>
    <n v="59.52"/>
    <n v="95.68"/>
    <n v="2.71875"/>
  </r>
  <r>
    <x v="37"/>
    <x v="366"/>
    <n v="161"/>
    <x v="3"/>
    <x v="7"/>
    <n v="8"/>
    <n v="0"/>
    <n v="0"/>
    <n v="0"/>
    <n v="0"/>
    <n v="28"/>
    <n v="3.5"/>
    <n v="2"/>
    <n v="5.75"/>
    <n v="8.89"/>
    <n v="0.35320584926884141"/>
    <n v="2.5"/>
    <n v="14.375"/>
    <n v="22.225000000000001"/>
    <n v="11.2"/>
  </r>
  <r>
    <x v="15"/>
    <x v="367"/>
    <n v="160.91999999999999"/>
    <x v="3"/>
    <x v="5"/>
    <n v="6"/>
    <n v="0"/>
    <n v="0"/>
    <n v="0"/>
    <n v="0"/>
    <n v="107.99999999999999"/>
    <n v="17.999999999999996"/>
    <n v="1"/>
    <n v="1.49"/>
    <n v="2.29"/>
    <n v="0.3493449781659389"/>
    <n v="72"/>
    <n v="107.28"/>
    <n v="164.88"/>
    <n v="1.4999999999999998"/>
  </r>
  <r>
    <x v="15"/>
    <x v="368"/>
    <n v="160.91999999999999"/>
    <x v="3"/>
    <x v="5"/>
    <n v="6"/>
    <n v="0"/>
    <n v="0"/>
    <n v="0"/>
    <n v="0"/>
    <n v="107.99999999999999"/>
    <n v="17.999999999999996"/>
    <n v="1"/>
    <n v="1.49"/>
    <n v="2.29"/>
    <n v="0.3493449781659389"/>
    <n v="24.75"/>
    <n v="36.877499999999998"/>
    <n v="56.677500000000002"/>
    <n v="4.3636363636363633"/>
  </r>
  <r>
    <x v="36"/>
    <x v="369"/>
    <n v="160.7132"/>
    <x v="3"/>
    <x v="7"/>
    <n v="32"/>
    <n v="0"/>
    <n v="0"/>
    <n v="0"/>
    <n v="0"/>
    <n v="74"/>
    <n v="2.3125"/>
    <n v="2"/>
    <n v="2.1718000000000002"/>
    <n v="3.39"/>
    <n v="0.35935103244837757"/>
    <n v="0"/>
    <n v="0"/>
    <n v="0"/>
    <s v=" "/>
  </r>
  <r>
    <x v="87"/>
    <x v="370"/>
    <n v="160"/>
    <x v="5"/>
    <x v="8"/>
    <n v="12"/>
    <n v="0"/>
    <n v="0"/>
    <n v="0"/>
    <n v="0"/>
    <n v="125"/>
    <n v="10.416666666666666"/>
    <n v="2"/>
    <n v="1.28"/>
    <n v="1.99"/>
    <n v="0.35678391959798994"/>
    <n v="25"/>
    <n v="32"/>
    <n v="49.75"/>
    <n v="5"/>
  </r>
  <r>
    <x v="33"/>
    <x v="371"/>
    <n v="159.37199999999999"/>
    <x v="3"/>
    <x v="7"/>
    <n v="24"/>
    <m/>
    <n v="0"/>
    <m/>
    <m/>
    <n v="45"/>
    <n v="1.875"/>
    <m/>
    <n v="3.5415999999999999"/>
    <n v="5.49"/>
    <n v="0.35489981785063757"/>
    <n v="19"/>
    <n v="67.290399999999991"/>
    <n v="104.31"/>
    <n v="2.3684210526315792"/>
  </r>
  <r>
    <x v="85"/>
    <x v="372"/>
    <n v="158.86199999999999"/>
    <x v="3"/>
    <x v="7"/>
    <n v="16"/>
    <n v="0"/>
    <n v="0"/>
    <n v="0"/>
    <n v="0"/>
    <n v="29"/>
    <n v="1.8125"/>
    <n v="2"/>
    <n v="5.4779999999999998"/>
    <n v="8.49"/>
    <n v="0.35477031802120146"/>
    <n v="2.75"/>
    <n v="15.064499999999999"/>
    <n v="23.3475"/>
    <n v="10.545454545454547"/>
  </r>
  <r>
    <x v="88"/>
    <x v="373"/>
    <n v="158.4"/>
    <x v="3"/>
    <x v="12"/>
    <n v="10"/>
    <n v="0"/>
    <n v="0"/>
    <n v="7"/>
    <n v="0"/>
    <n v="99"/>
    <n v="9.9"/>
    <n v="5"/>
    <n v="1.6"/>
    <n v="2.29"/>
    <n v="0.30131004366812225"/>
    <n v="10"/>
    <n v="16"/>
    <n v="22.9"/>
    <n v="9.9"/>
  </r>
  <r>
    <x v="89"/>
    <x v="374"/>
    <n v="157.5"/>
    <x v="5"/>
    <x v="8"/>
    <n v="6"/>
    <m/>
    <n v="0"/>
    <m/>
    <m/>
    <n v="30"/>
    <n v="5"/>
    <n v="1"/>
    <n v="5.25"/>
    <n v="7.99"/>
    <n v="0.34292866082603257"/>
    <n v="23"/>
    <n v="120.75"/>
    <n v="183.77"/>
    <n v="1.3043478260869565"/>
  </r>
  <r>
    <x v="89"/>
    <x v="375"/>
    <n v="157.5"/>
    <x v="5"/>
    <x v="8"/>
    <n v="6"/>
    <m/>
    <n v="0"/>
    <m/>
    <m/>
    <n v="30"/>
    <n v="5"/>
    <n v="1"/>
    <n v="5.25"/>
    <n v="7.99"/>
    <n v="0.34292866082603257"/>
    <n v="24"/>
    <n v="126"/>
    <n v="191.76"/>
    <n v="1.25"/>
  </r>
  <r>
    <x v="89"/>
    <x v="376"/>
    <n v="157.5"/>
    <x v="5"/>
    <x v="8"/>
    <n v="6"/>
    <m/>
    <n v="0"/>
    <m/>
    <m/>
    <n v="30"/>
    <n v="5"/>
    <n v="1"/>
    <n v="5.25"/>
    <n v="7.99"/>
    <n v="0.34292866082603257"/>
    <n v="25"/>
    <n v="131.25"/>
    <n v="199.75"/>
    <n v="1.2"/>
  </r>
  <r>
    <x v="70"/>
    <x v="377"/>
    <n v="157.44"/>
    <x v="5"/>
    <x v="8"/>
    <n v="4"/>
    <m/>
    <n v="0"/>
    <m/>
    <m/>
    <n v="32"/>
    <n v="8"/>
    <m/>
    <n v="4.92"/>
    <n v="7.49"/>
    <n v="0.3431241655540721"/>
    <n v="16"/>
    <n v="78.72"/>
    <n v="119.84"/>
    <n v="2"/>
  </r>
  <r>
    <x v="37"/>
    <x v="378"/>
    <n v="156"/>
    <x v="3"/>
    <x v="7"/>
    <n v="12"/>
    <m/>
    <n v="0"/>
    <m/>
    <m/>
    <n v="8"/>
    <n v="0.66666666666666663"/>
    <m/>
    <n v="19.5"/>
    <n v="29.99"/>
    <n v="0.34978326108702895"/>
    <n v="0"/>
    <n v="0"/>
    <n v="0"/>
    <s v=" "/>
  </r>
  <r>
    <x v="23"/>
    <x v="379"/>
    <n v="155.25"/>
    <x v="2"/>
    <x v="6"/>
    <n v="60"/>
    <n v="0"/>
    <n v="0"/>
    <n v="0"/>
    <n v="0"/>
    <n v="114.99999999999999"/>
    <n v="1.9166666666666665"/>
    <n v="1"/>
    <n v="1.35"/>
    <n v="1.99"/>
    <n v="0.32160804020100497"/>
    <n v="78.5"/>
    <n v="105.97500000000001"/>
    <n v="156.215"/>
    <n v="1.4649681528662419"/>
  </r>
  <r>
    <x v="33"/>
    <x v="380"/>
    <n v="152.7474"/>
    <x v="3"/>
    <x v="7"/>
    <n v="24"/>
    <n v="0"/>
    <n v="0"/>
    <n v="0"/>
    <n v="0"/>
    <n v="39"/>
    <n v="1.625"/>
    <n v="2"/>
    <n v="3.9165999999999999"/>
    <n v="6.09"/>
    <n v="0.35688013136288999"/>
    <n v="4"/>
    <n v="15.666399999999999"/>
    <n v="24.36"/>
    <n v="9.75"/>
  </r>
  <r>
    <x v="90"/>
    <x v="381"/>
    <n v="152.1"/>
    <x v="3"/>
    <x v="7"/>
    <n v="10"/>
    <n v="0"/>
    <n v="0"/>
    <n v="0"/>
    <n v="0"/>
    <n v="18"/>
    <n v="1.8"/>
    <n v="1"/>
    <n v="8.4499999999999993"/>
    <n v="12.99"/>
    <n v="0.34949961508852972"/>
    <n v="3"/>
    <n v="25.349999999999998"/>
    <n v="38.97"/>
    <n v="6"/>
  </r>
  <r>
    <x v="91"/>
    <x v="382"/>
    <n v="152.04840000000002"/>
    <x v="1"/>
    <x v="0"/>
    <n v="1"/>
    <n v="0"/>
    <n v="0"/>
    <n v="0"/>
    <n v="0"/>
    <n v="161"/>
    <n v="161"/>
    <n v="1"/>
    <n v="0.94440000000000002"/>
    <n v="1.39"/>
    <n v="0.32057553956834528"/>
    <n v="94.5"/>
    <n v="89.245800000000003"/>
    <n v="131.35499999999999"/>
    <n v="1.7037037037037037"/>
  </r>
  <r>
    <x v="15"/>
    <x v="383"/>
    <n v="151.97999999999999"/>
    <x v="3"/>
    <x v="5"/>
    <n v="6"/>
    <m/>
    <m/>
    <m/>
    <m/>
    <m/>
    <m/>
    <m/>
    <n v="1.49"/>
    <n v="2.29"/>
    <n v="0.3493449781659389"/>
    <m/>
    <m/>
    <m/>
    <m/>
  </r>
  <r>
    <x v="10"/>
    <x v="384"/>
    <n v="150.39999999999998"/>
    <x v="1"/>
    <x v="0"/>
    <n v="1"/>
    <n v="0"/>
    <n v="0"/>
    <n v="0"/>
    <n v="0"/>
    <n v="159.99999999999997"/>
    <n v="159.99999999999997"/>
    <n v="1"/>
    <n v="0.94"/>
    <n v="1.45"/>
    <n v="0.35172413793103452"/>
    <n v="145.5"/>
    <n v="136.76999999999998"/>
    <n v="210.97499999999999"/>
    <n v="1.0996563573883162"/>
  </r>
  <r>
    <x v="23"/>
    <x v="385"/>
    <n v="149.85000000000002"/>
    <x v="2"/>
    <x v="6"/>
    <n v="48"/>
    <n v="0"/>
    <n v="0"/>
    <n v="0"/>
    <n v="0"/>
    <n v="111.00000000000001"/>
    <n v="2.3125000000000004"/>
    <n v="1"/>
    <n v="1.35"/>
    <n v="1.99"/>
    <n v="0.32160804020100497"/>
    <n v="24.5"/>
    <n v="33.075000000000003"/>
    <n v="48.755000000000003"/>
    <n v="4.5306122448979593"/>
  </r>
  <r>
    <x v="92"/>
    <x v="386"/>
    <n v="146.4"/>
    <x v="5"/>
    <x v="8"/>
    <n v="28"/>
    <n v="0"/>
    <n v="0"/>
    <n v="0"/>
    <n v="0"/>
    <n v="120.00000000000001"/>
    <n v="4.2857142857142865"/>
    <n v="2"/>
    <n v="1.22"/>
    <n v="1.79"/>
    <n v="0.31843575418994419"/>
    <n v="24"/>
    <n v="29.28"/>
    <n v="42.96"/>
    <n v="5"/>
  </r>
  <r>
    <x v="23"/>
    <x v="387"/>
    <n v="145.80000000000001"/>
    <x v="2"/>
    <x v="6"/>
    <n v="1"/>
    <n v="0"/>
    <n v="0"/>
    <n v="0"/>
    <n v="0"/>
    <n v="108"/>
    <n v="108"/>
    <n v="1"/>
    <n v="1.35"/>
    <n v="1.99"/>
    <n v="0.32160804020100497"/>
    <n v="0"/>
    <n v="0"/>
    <n v="0"/>
    <s v=" "/>
  </r>
  <r>
    <x v="36"/>
    <x v="388"/>
    <n v="145.51060000000001"/>
    <x v="3"/>
    <x v="7"/>
    <n v="32"/>
    <n v="0"/>
    <n v="0"/>
    <n v="0"/>
    <n v="0"/>
    <n v="67"/>
    <n v="2.09375"/>
    <n v="2"/>
    <n v="2.1718000000000002"/>
    <n v="3.39"/>
    <n v="0.35935103244837757"/>
    <n v="3"/>
    <n v="6.5154000000000005"/>
    <n v="10.17"/>
    <n v="22.333333333333332"/>
  </r>
  <r>
    <x v="93"/>
    <x v="389"/>
    <n v="145.08000000000001"/>
    <x v="5"/>
    <x v="8"/>
    <n v="24"/>
    <n v="0"/>
    <n v="0"/>
    <n v="0"/>
    <n v="0"/>
    <n v="156"/>
    <n v="6.5"/>
    <n v="2"/>
    <n v="0.93"/>
    <n v="1.43"/>
    <n v="0.34965034965034958"/>
    <n v="14"/>
    <n v="13.020000000000001"/>
    <n v="20.02"/>
    <n v="11.142857142857142"/>
  </r>
  <r>
    <x v="59"/>
    <x v="390"/>
    <n v="144"/>
    <x v="5"/>
    <x v="8"/>
    <n v="36"/>
    <n v="0"/>
    <n v="0"/>
    <n v="0"/>
    <n v="0"/>
    <n v="180"/>
    <n v="5"/>
    <n v="2"/>
    <n v="0.8"/>
    <n v="1.29"/>
    <n v="0.37984496124031009"/>
    <n v="36"/>
    <n v="28.8"/>
    <n v="46.44"/>
    <n v="5"/>
  </r>
  <r>
    <x v="49"/>
    <x v="391"/>
    <n v="144"/>
    <x v="5"/>
    <x v="8"/>
    <n v="12"/>
    <m/>
    <n v="0"/>
    <m/>
    <m/>
    <n v="120"/>
    <n v="10"/>
    <n v="1"/>
    <n v="1.2"/>
    <n v="1.89"/>
    <n v="0.36507936507936506"/>
    <n v="0"/>
    <n v="0"/>
    <n v="0"/>
    <s v=" "/>
  </r>
  <r>
    <x v="94"/>
    <x v="392"/>
    <n v="143.5"/>
    <x v="0"/>
    <x v="0"/>
    <n v="30"/>
    <n v="0"/>
    <n v="0"/>
    <n v="0"/>
    <n v="0"/>
    <n v="70"/>
    <n v="2.3333333333333335"/>
    <n v="2"/>
    <n v="2.0499999999999998"/>
    <n v="2.41"/>
    <n v="0.14937759336099599"/>
    <n v="211.25"/>
    <n v="433.06249999999994"/>
    <n v="509.11250000000001"/>
    <n v="0.33136094674556216"/>
  </r>
  <r>
    <x v="15"/>
    <x v="393"/>
    <n v="143.04"/>
    <x v="3"/>
    <x v="5"/>
    <n v="6"/>
    <n v="0"/>
    <n v="0"/>
    <n v="0"/>
    <n v="0"/>
    <n v="96"/>
    <n v="16"/>
    <n v="1"/>
    <n v="1.49"/>
    <n v="2.29"/>
    <n v="0.3493449781659389"/>
    <n v="3"/>
    <n v="4.47"/>
    <n v="6.87"/>
    <n v="32"/>
  </r>
  <r>
    <x v="15"/>
    <x v="394"/>
    <n v="143.04"/>
    <x v="3"/>
    <x v="5"/>
    <n v="6"/>
    <n v="0"/>
    <n v="0"/>
    <n v="0"/>
    <n v="0"/>
    <n v="96"/>
    <n v="16"/>
    <n v="1"/>
    <n v="1.49"/>
    <n v="2.29"/>
    <n v="0.3493449781659389"/>
    <n v="27.25"/>
    <n v="40.602499999999999"/>
    <n v="62.402500000000003"/>
    <n v="3.5229357798165135"/>
  </r>
  <r>
    <x v="78"/>
    <x v="395"/>
    <n v="142.56"/>
    <x v="5"/>
    <x v="8"/>
    <n v="12"/>
    <m/>
    <m/>
    <m/>
    <m/>
    <m/>
    <m/>
    <m/>
    <n v="0.99"/>
    <n v="1.49"/>
    <n v="0.33557046979865773"/>
    <m/>
    <m/>
    <m/>
    <m/>
  </r>
  <r>
    <x v="9"/>
    <x v="396"/>
    <n v="142.5"/>
    <x v="1"/>
    <x v="3"/>
    <n v="24"/>
    <n v="1920"/>
    <n v="6.25E-2"/>
    <n v="10"/>
    <n v="80"/>
    <n v="120"/>
    <n v="5"/>
    <n v="2"/>
    <n v="1.1875"/>
    <n v="1.89"/>
    <n v="0.37169312169312169"/>
    <n v="96"/>
    <n v="114"/>
    <n v="181.44"/>
    <n v="1.25"/>
  </r>
  <r>
    <x v="9"/>
    <x v="397"/>
    <n v="142.5"/>
    <x v="1"/>
    <x v="3"/>
    <n v="24"/>
    <n v="1920"/>
    <n v="6.25E-2"/>
    <n v="10"/>
    <n v="80"/>
    <n v="120"/>
    <n v="5"/>
    <n v="2"/>
    <n v="1.1875"/>
    <n v="1.89"/>
    <n v="0.37169312169312169"/>
    <n v="48"/>
    <n v="57"/>
    <n v="90.72"/>
    <n v="2.5"/>
  </r>
  <r>
    <x v="84"/>
    <x v="398"/>
    <n v="141"/>
    <x v="5"/>
    <x v="8"/>
    <n v="12"/>
    <n v="0"/>
    <n v="0"/>
    <n v="0"/>
    <n v="0"/>
    <n v="60"/>
    <n v="5"/>
    <n v="2"/>
    <n v="2.35"/>
    <n v="3.59"/>
    <n v="0.34540389972144842"/>
    <n v="12"/>
    <n v="28.200000000000003"/>
    <n v="43.08"/>
    <n v="4.9999999999999991"/>
  </r>
  <r>
    <x v="34"/>
    <x v="399"/>
    <n v="140.8329"/>
    <x v="5"/>
    <x v="8"/>
    <n v="1"/>
    <n v="0"/>
    <n v="0"/>
    <n v="0"/>
    <n v="0"/>
    <n v="13"/>
    <n v="13"/>
    <n v="2"/>
    <n v="10.833299999999999"/>
    <n v="16.989999999999998"/>
    <n v="0.36237198351971744"/>
    <n v="2.75"/>
    <n v="29.791574999999998"/>
    <n v="46.722499999999997"/>
    <n v="4.7272727272727275"/>
  </r>
  <r>
    <x v="15"/>
    <x v="400"/>
    <n v="140.06"/>
    <x v="3"/>
    <x v="5"/>
    <n v="6"/>
    <n v="0"/>
    <n v="0"/>
    <n v="0"/>
    <n v="0"/>
    <n v="94"/>
    <n v="15.666666666666666"/>
    <n v="1"/>
    <n v="1.49"/>
    <n v="2.29"/>
    <n v="0.3493449781659389"/>
    <n v="12"/>
    <n v="17.88"/>
    <n v="27.48"/>
    <n v="7.8333333333333339"/>
  </r>
  <r>
    <x v="33"/>
    <x v="401"/>
    <n v="139.39999829999999"/>
    <x v="3"/>
    <x v="7"/>
    <n v="30"/>
    <n v="0"/>
    <n v="0"/>
    <n v="0"/>
    <n v="0"/>
    <n v="51"/>
    <n v="1.7"/>
    <n v="2"/>
    <n v="2.7333333"/>
    <n v="4.29"/>
    <n v="0.36285937062937063"/>
    <n v="6.25"/>
    <n v="17.083333124999999"/>
    <n v="26.8125"/>
    <n v="8.16"/>
  </r>
  <r>
    <x v="36"/>
    <x v="402"/>
    <n v="138.99520000000001"/>
    <x v="3"/>
    <x v="7"/>
    <n v="32"/>
    <n v="0"/>
    <n v="0"/>
    <n v="0"/>
    <n v="0"/>
    <n v="64"/>
    <n v="2"/>
    <n v="2"/>
    <n v="2.1718000000000002"/>
    <n v="3.39"/>
    <n v="0.35935103244837757"/>
    <n v="4.75"/>
    <n v="10.316050000000001"/>
    <n v="16.102499999999999"/>
    <n v="13.473684210526317"/>
  </r>
  <r>
    <x v="47"/>
    <x v="403"/>
    <n v="138.22499999999999"/>
    <x v="3"/>
    <x v="7"/>
    <n v="8"/>
    <n v="0"/>
    <n v="0"/>
    <n v="0"/>
    <n v="0"/>
    <n v="19"/>
    <n v="2.375"/>
    <n v="2"/>
    <n v="7.2750000000000004"/>
    <n v="11.19"/>
    <n v="0.3498659517426273"/>
    <n v="1.5"/>
    <n v="10.912500000000001"/>
    <n v="16.785"/>
    <n v="12.666666666666664"/>
  </r>
  <r>
    <x v="9"/>
    <x v="404"/>
    <n v="137.69999999999999"/>
    <x v="1"/>
    <x v="3"/>
    <n v="12"/>
    <n v="1428"/>
    <n v="7.5630252100840331E-2"/>
    <n v="17"/>
    <n v="119"/>
    <n v="108"/>
    <n v="9"/>
    <n v="2"/>
    <n v="1.2749999999999999"/>
    <n v="1.99"/>
    <n v="0.35929648241206036"/>
    <n v="81"/>
    <n v="103.27499999999999"/>
    <n v="161.19"/>
    <n v="1.3333333333333333"/>
  </r>
  <r>
    <x v="9"/>
    <x v="405"/>
    <n v="137.49959999999999"/>
    <x v="1"/>
    <x v="3"/>
    <n v="24"/>
    <n v="1920"/>
    <n v="6.25E-2"/>
    <n v="10"/>
    <n v="80"/>
    <n v="120"/>
    <n v="5"/>
    <n v="2"/>
    <n v="1.1458299999999999"/>
    <n v="1.89"/>
    <n v="0.39374074074074078"/>
    <n v="37.666666666666664"/>
    <n v="43.159596666666658"/>
    <n v="71.19"/>
    <n v="3.1858407079646023"/>
  </r>
  <r>
    <x v="69"/>
    <x v="406"/>
    <n v="136.5"/>
    <x v="5"/>
    <x v="8"/>
    <n v="24"/>
    <n v="0"/>
    <n v="0"/>
    <n v="0"/>
    <n v="0"/>
    <n v="130"/>
    <n v="5.416666666666667"/>
    <n v="2"/>
    <n v="1.05"/>
    <n v="1.59"/>
    <n v="0.33962264150943394"/>
    <n v="40"/>
    <n v="42"/>
    <n v="63.6"/>
    <n v="3.25"/>
  </r>
  <r>
    <x v="9"/>
    <x v="407"/>
    <n v="136.35377"/>
    <x v="1"/>
    <x v="3"/>
    <n v="24"/>
    <n v="1920"/>
    <n v="6.1979166666666675E-2"/>
    <n v="10"/>
    <n v="80"/>
    <n v="119.00000000000001"/>
    <n v="4.9583333333333339"/>
    <n v="2"/>
    <n v="1.1458299999999999"/>
    <n v="1.89"/>
    <n v="0.39374074074074078"/>
    <n v="24"/>
    <n v="27.499919999999996"/>
    <n v="45.36"/>
    <n v="4.9583333333333339"/>
  </r>
  <r>
    <x v="95"/>
    <x v="408"/>
    <n v="136.16379999999998"/>
    <x v="3"/>
    <x v="7"/>
    <n v="24"/>
    <n v="0"/>
    <n v="0"/>
    <n v="0"/>
    <n v="0"/>
    <n v="85.999999999999986"/>
    <n v="3.5833333333333326"/>
    <n v="2"/>
    <n v="1.5832999999999999"/>
    <n v="2.39"/>
    <n v="0.33753138075313815"/>
    <n v="4.25"/>
    <n v="6.729025"/>
    <n v="10.157500000000001"/>
    <n v="20.235294117647054"/>
  </r>
  <r>
    <x v="65"/>
    <x v="409"/>
    <n v="134.19"/>
    <x v="5"/>
    <x v="8"/>
    <n v="9"/>
    <n v="0"/>
    <n v="0"/>
    <n v="0"/>
    <n v="0"/>
    <n v="71"/>
    <n v="7.8888888888888893"/>
    <n v="2"/>
    <n v="1.89"/>
    <n v="2.89"/>
    <n v="0.34602076124567482"/>
    <n v="22.5"/>
    <n v="42.524999999999999"/>
    <n v="65.025000000000006"/>
    <n v="3.1555555555555554"/>
  </r>
  <r>
    <x v="47"/>
    <x v="410"/>
    <n v="133.44"/>
    <x v="3"/>
    <x v="7"/>
    <n v="12"/>
    <m/>
    <n v="0"/>
    <m/>
    <m/>
    <n v="8"/>
    <n v="0.66666666666666663"/>
    <m/>
    <n v="16.68"/>
    <n v="25.69"/>
    <n v="0.35072012456208645"/>
    <n v="3"/>
    <n v="50.04"/>
    <n v="77.070000000000007"/>
    <n v="2.6666666666666665"/>
  </r>
  <r>
    <x v="15"/>
    <x v="411"/>
    <n v="132.60999999999999"/>
    <x v="3"/>
    <x v="5"/>
    <n v="6"/>
    <n v="0"/>
    <n v="0"/>
    <n v="0"/>
    <n v="0"/>
    <n v="88.999999999999986"/>
    <n v="14.83333333333333"/>
    <n v="1"/>
    <n v="1.49"/>
    <n v="2.29"/>
    <n v="0.3493449781659389"/>
    <n v="20"/>
    <n v="29.8"/>
    <n v="45.8"/>
    <n v="4.4499999999999993"/>
  </r>
  <r>
    <x v="73"/>
    <x v="412"/>
    <n v="132"/>
    <x v="3"/>
    <x v="7"/>
    <n v="10"/>
    <m/>
    <n v="0"/>
    <m/>
    <m/>
    <n v="22"/>
    <n v="2.2000000000000002"/>
    <m/>
    <n v="6"/>
    <n v="9.19"/>
    <n v="0.34711643090315558"/>
    <n v="4"/>
    <n v="24"/>
    <n v="36.76"/>
    <n v="5.5"/>
  </r>
  <r>
    <x v="44"/>
    <x v="413"/>
    <n v="130.79000000000002"/>
    <x v="3"/>
    <x v="7"/>
    <n v="12"/>
    <n v="0"/>
    <n v="0"/>
    <n v="0"/>
    <n v="0"/>
    <n v="11.000000000000002"/>
    <n v="0.91666666666666685"/>
    <n v="2"/>
    <n v="11.89"/>
    <n v="16.989999999999998"/>
    <n v="0.30017657445556201"/>
    <n v="4.25"/>
    <n v="50.532499999999999"/>
    <n v="72.207499999999996"/>
    <n v="2.5882352941176476"/>
  </r>
  <r>
    <x v="81"/>
    <x v="414"/>
    <n v="129"/>
    <x v="5"/>
    <x v="8"/>
    <n v="10"/>
    <n v="0"/>
    <n v="0"/>
    <n v="0"/>
    <n v="0"/>
    <n v="60"/>
    <n v="6"/>
    <n v="1"/>
    <n v="2.15"/>
    <n v="3.29"/>
    <n v="0.34650455927051677"/>
    <n v="7"/>
    <n v="15.049999999999999"/>
    <n v="23.03"/>
    <n v="8.5714285714285712"/>
  </r>
  <r>
    <x v="80"/>
    <x v="415"/>
    <n v="128.16"/>
    <x v="5"/>
    <x v="8"/>
    <n v="36"/>
    <n v="0"/>
    <n v="0"/>
    <n v="0"/>
    <n v="0"/>
    <n v="144"/>
    <n v="4"/>
    <n v="2"/>
    <n v="0.89"/>
    <n v="1.39"/>
    <n v="0.35971223021582727"/>
    <n v="72"/>
    <n v="64.08"/>
    <n v="100.08"/>
    <n v="2"/>
  </r>
  <r>
    <x v="30"/>
    <x v="416"/>
    <n v="127.68"/>
    <x v="5"/>
    <x v="1"/>
    <n v="12"/>
    <n v="0"/>
    <n v="0"/>
    <n v="0"/>
    <n v="0"/>
    <n v="48"/>
    <n v="4"/>
    <n v="2"/>
    <n v="2.66"/>
    <n v="4.09"/>
    <n v="0.34963325183374078"/>
    <n v="12"/>
    <n v="31.92"/>
    <n v="49.08"/>
    <n v="4"/>
  </r>
  <r>
    <x v="80"/>
    <x v="417"/>
    <n v="127.65"/>
    <x v="5"/>
    <x v="8"/>
    <n v="12"/>
    <n v="0"/>
    <n v="0"/>
    <n v="0"/>
    <n v="0"/>
    <n v="69"/>
    <n v="5.75"/>
    <n v="1"/>
    <n v="1.85"/>
    <n v="2.89"/>
    <n v="0.35986159169550175"/>
    <n v="24"/>
    <n v="44.400000000000006"/>
    <n v="69.36"/>
    <n v="2.8749999999999996"/>
  </r>
  <r>
    <x v="38"/>
    <x v="418"/>
    <n v="126.76532000000002"/>
    <x v="3"/>
    <x v="7"/>
    <n v="32"/>
    <n v="0"/>
    <n v="0"/>
    <n v="0"/>
    <n v="0"/>
    <n v="61"/>
    <n v="1.90625"/>
    <n v="2"/>
    <n v="2.0781200000000002"/>
    <n v="3.39"/>
    <n v="0.38698525073746309"/>
    <n v="5.5"/>
    <n v="11.429660000000002"/>
    <n v="18.645"/>
    <n v="11.09090909090909"/>
  </r>
  <r>
    <x v="96"/>
    <x v="419"/>
    <n v="126.72"/>
    <x v="5"/>
    <x v="8"/>
    <n v="48"/>
    <n v="0"/>
    <n v="0"/>
    <n v="0"/>
    <n v="0"/>
    <n v="128"/>
    <n v="2.6666666666666665"/>
    <n v="2"/>
    <n v="0.99"/>
    <n v="1.59"/>
    <n v="0.37735849056603776"/>
    <n v="5"/>
    <n v="4.95"/>
    <n v="7.95"/>
    <n v="25.599999999999998"/>
  </r>
  <r>
    <x v="69"/>
    <x v="420"/>
    <n v="126"/>
    <x v="5"/>
    <x v="8"/>
    <n v="12"/>
    <n v="0"/>
    <n v="0"/>
    <n v="0"/>
    <n v="0"/>
    <n v="60"/>
    <n v="5"/>
    <n v="2"/>
    <n v="2.1"/>
    <n v="3.19"/>
    <n v="0.34169278996865199"/>
    <n v="12"/>
    <n v="25.200000000000003"/>
    <n v="38.28"/>
    <n v="4.9999999999999991"/>
  </r>
  <r>
    <x v="9"/>
    <x v="421"/>
    <n v="125.830821"/>
    <x v="3"/>
    <x v="3"/>
    <n v="6"/>
    <n v="0"/>
    <n v="0"/>
    <n v="0"/>
    <n v="0"/>
    <n v="37"/>
    <n v="6.166666666666667"/>
    <n v="1"/>
    <n v="3.400833"/>
    <n v="5.29"/>
    <n v="0.35712041587901699"/>
    <n v="5"/>
    <n v="17.004165"/>
    <n v="26.45"/>
    <n v="7.3999999999999995"/>
  </r>
  <r>
    <x v="23"/>
    <x v="422"/>
    <n v="125.55000000000001"/>
    <x v="2"/>
    <x v="6"/>
    <n v="32"/>
    <n v="0"/>
    <n v="0"/>
    <n v="0"/>
    <n v="0"/>
    <n v="93"/>
    <n v="2.90625"/>
    <n v="1"/>
    <n v="1.35"/>
    <n v="1.99"/>
    <n v="0.32160804020100497"/>
    <n v="16"/>
    <n v="21.6"/>
    <n v="31.84"/>
    <n v="5.8125"/>
  </r>
  <r>
    <x v="59"/>
    <x v="423"/>
    <n v="125.39999999999999"/>
    <x v="5"/>
    <x v="8"/>
    <n v="12"/>
    <n v="0"/>
    <n v="0"/>
    <n v="0"/>
    <n v="0"/>
    <n v="132"/>
    <n v="11"/>
    <n v="2"/>
    <n v="0.95"/>
    <n v="1.49"/>
    <n v="0.36241610738255037"/>
    <n v="12"/>
    <n v="11.399999999999999"/>
    <n v="17.88"/>
    <n v="11"/>
  </r>
  <r>
    <x v="15"/>
    <x v="424"/>
    <n v="125.16"/>
    <x v="3"/>
    <x v="5"/>
    <n v="6"/>
    <n v="0"/>
    <n v="0"/>
    <n v="0"/>
    <n v="0"/>
    <n v="84"/>
    <n v="14"/>
    <n v="1"/>
    <n v="1.49"/>
    <n v="2.29"/>
    <n v="0.3493449781659389"/>
    <n v="30"/>
    <n v="44.7"/>
    <n v="68.7"/>
    <n v="2.8"/>
  </r>
  <r>
    <x v="95"/>
    <x v="425"/>
    <n v="125.08306999999999"/>
    <x v="3"/>
    <x v="7"/>
    <n v="24"/>
    <n v="0"/>
    <n v="0"/>
    <n v="0"/>
    <n v="0"/>
    <n v="79"/>
    <n v="3.2916666666666665"/>
    <n v="2"/>
    <n v="1.5833299999999999"/>
    <n v="2.4900000000000002"/>
    <n v="0.36412449799196794"/>
    <n v="5.333333333333333"/>
    <n v="8.444426666666665"/>
    <n v="13.280000000000001"/>
    <n v="14.812500000000002"/>
  </r>
  <r>
    <x v="5"/>
    <x v="426"/>
    <n v="124.9992"/>
    <x v="2"/>
    <x v="2"/>
    <n v="24"/>
    <n v="2688"/>
    <n v="4.5553659189533025E-2"/>
    <n v="14"/>
    <n v="112"/>
    <n v="122.44823590146477"/>
    <n v="5.1020098292276987"/>
    <n v="1"/>
    <n v="1.0208330000000001"/>
    <n v="1.69"/>
    <n v="0.39595680473372774"/>
    <n v="88"/>
    <n v="89.833304000000012"/>
    <n v="148.72"/>
    <n v="1.3914572261530087"/>
  </r>
  <r>
    <x v="77"/>
    <x v="427"/>
    <n v="124.49997"/>
    <x v="3"/>
    <x v="7"/>
    <n v="6"/>
    <m/>
    <m/>
    <m/>
    <m/>
    <m/>
    <m/>
    <m/>
    <n v="13.83333"/>
    <n v="20.99"/>
    <n v="0.34095616960457353"/>
    <m/>
    <m/>
    <m/>
    <m/>
  </r>
  <r>
    <x v="55"/>
    <x v="428"/>
    <n v="123.66"/>
    <x v="5"/>
    <x v="8"/>
    <n v="12"/>
    <n v="0"/>
    <n v="0"/>
    <n v="0"/>
    <n v="0"/>
    <n v="54"/>
    <n v="4.5"/>
    <n v="2"/>
    <n v="2.29"/>
    <n v="3.49"/>
    <n v="0.34383954154727797"/>
    <n v="18"/>
    <n v="41.22"/>
    <n v="62.820000000000007"/>
    <n v="3"/>
  </r>
  <r>
    <x v="5"/>
    <x v="429"/>
    <n v="122.496"/>
    <x v="2"/>
    <x v="2"/>
    <n v="24"/>
    <n v="2016"/>
    <n v="5.9523809523809521E-2"/>
    <n v="14"/>
    <n v="84"/>
    <n v="120"/>
    <n v="5"/>
    <n v="1"/>
    <n v="1.0207999999999999"/>
    <n v="1.73"/>
    <n v="0.40994219653179192"/>
    <n v="12.5"/>
    <n v="12.76"/>
    <n v="21.625"/>
    <n v="9.6"/>
  </r>
  <r>
    <x v="36"/>
    <x v="430"/>
    <n v="119.4375"/>
    <x v="3"/>
    <x v="7"/>
    <n v="16"/>
    <m/>
    <n v="0"/>
    <m/>
    <m/>
    <n v="39"/>
    <n v="2.4375"/>
    <m/>
    <n v="3.0625"/>
    <n v="4.59"/>
    <n v="0.33278867102396514"/>
    <n v="14"/>
    <n v="42.875"/>
    <n v="64.259999999999991"/>
    <n v="2.7857142857142856"/>
  </r>
  <r>
    <x v="57"/>
    <x v="431"/>
    <n v="119.4"/>
    <x v="5"/>
    <x v="8"/>
    <n v="12"/>
    <n v="0"/>
    <n v="0"/>
    <n v="0"/>
    <n v="0"/>
    <n v="60"/>
    <n v="5"/>
    <n v="2"/>
    <n v="1.99"/>
    <n v="3.29"/>
    <n v="0.39513677811550152"/>
    <n v="11"/>
    <n v="21.89"/>
    <n v="36.19"/>
    <n v="5.454545454545455"/>
  </r>
  <r>
    <x v="97"/>
    <x v="432"/>
    <n v="118.80000000000001"/>
    <x v="5"/>
    <x v="8"/>
    <n v="12"/>
    <n v="0"/>
    <n v="0"/>
    <n v="0"/>
    <n v="0"/>
    <n v="108"/>
    <n v="9"/>
    <n v="2"/>
    <n v="1.1000000000000001"/>
    <n v="1.69"/>
    <n v="0.34911242603550291"/>
    <n v="12"/>
    <n v="13.200000000000001"/>
    <n v="20.28"/>
    <n v="9"/>
  </r>
  <r>
    <x v="97"/>
    <x v="433"/>
    <n v="118.8"/>
    <x v="5"/>
    <x v="8"/>
    <n v="15"/>
    <n v="0"/>
    <n v="0"/>
    <n v="0"/>
    <n v="0"/>
    <n v="120"/>
    <n v="8"/>
    <n v="2"/>
    <n v="0.99"/>
    <n v="1.49"/>
    <n v="0.33557046979865773"/>
    <n v="15"/>
    <n v="14.85"/>
    <n v="22.35"/>
    <n v="8"/>
  </r>
  <r>
    <x v="15"/>
    <x v="434"/>
    <n v="116.22"/>
    <x v="3"/>
    <x v="5"/>
    <n v="6"/>
    <n v="0"/>
    <n v="0"/>
    <n v="0"/>
    <n v="0"/>
    <n v="78"/>
    <n v="13"/>
    <n v="1"/>
    <n v="1.49"/>
    <n v="2.29"/>
    <n v="0.3493449781659389"/>
    <n v="42.333333333333336"/>
    <n v="63.076666666666668"/>
    <n v="96.943333333333342"/>
    <n v="1.8425196850393699"/>
  </r>
  <r>
    <x v="98"/>
    <x v="435"/>
    <n v="116.10000000000001"/>
    <x v="5"/>
    <x v="8"/>
    <n v="15"/>
    <n v="0"/>
    <n v="0"/>
    <n v="0"/>
    <n v="0"/>
    <n v="90"/>
    <n v="6"/>
    <n v="2"/>
    <n v="1.29"/>
    <n v="2.09"/>
    <n v="0.38277511961722482"/>
    <n v="0"/>
    <n v="0"/>
    <n v="0"/>
    <s v=" "/>
  </r>
  <r>
    <x v="78"/>
    <x v="436"/>
    <n v="115.2"/>
    <x v="5"/>
    <x v="8"/>
    <n v="12"/>
    <m/>
    <n v="0"/>
    <m/>
    <m/>
    <n v="72"/>
    <n v="6"/>
    <n v="2"/>
    <n v="1.6"/>
    <n v="2.4900000000000002"/>
    <n v="0.35742971887550201"/>
    <n v="12"/>
    <n v="19.200000000000003"/>
    <n v="29.880000000000003"/>
    <n v="5.9999999999999991"/>
  </r>
  <r>
    <x v="99"/>
    <x v="437"/>
    <n v="114.24000000000001"/>
    <x v="5"/>
    <x v="8"/>
    <n v="9"/>
    <n v="0"/>
    <n v="0"/>
    <n v="0"/>
    <n v="0"/>
    <n v="21"/>
    <n v="2.3333333333333335"/>
    <n v="2"/>
    <n v="5.44"/>
    <n v="8.39"/>
    <n v="0.35160905840286055"/>
    <n v="0"/>
    <n v="0"/>
    <n v="0"/>
    <s v=" "/>
  </r>
  <r>
    <x v="58"/>
    <x v="438"/>
    <n v="114.24"/>
    <x v="5"/>
    <x v="8"/>
    <n v="16"/>
    <n v="0"/>
    <n v="0"/>
    <n v="0"/>
    <n v="0"/>
    <n v="96"/>
    <n v="6"/>
    <n v="1"/>
    <n v="1.19"/>
    <n v="2.29"/>
    <n v="0.48034934497816595"/>
    <n v="0"/>
    <n v="0"/>
    <n v="0"/>
    <s v=" "/>
  </r>
  <r>
    <x v="33"/>
    <x v="439"/>
    <n v="114"/>
    <x v="3"/>
    <x v="7"/>
    <n v="12"/>
    <m/>
    <n v="0"/>
    <m/>
    <m/>
    <n v="6"/>
    <n v="0.5"/>
    <m/>
    <n v="19"/>
    <n v="28.99"/>
    <n v="0.34460158675405311"/>
    <n v="1"/>
    <n v="19"/>
    <n v="28.99"/>
    <n v="6"/>
  </r>
  <r>
    <x v="37"/>
    <x v="440"/>
    <n v="113.73400000000001"/>
    <x v="3"/>
    <x v="7"/>
    <n v="24"/>
    <n v="0"/>
    <n v="0"/>
    <n v="0"/>
    <n v="0"/>
    <n v="73"/>
    <n v="3.0416666666666665"/>
    <n v="2"/>
    <n v="1.5580000000000001"/>
    <n v="2.4900000000000002"/>
    <n v="0.3742971887550201"/>
    <n v="1.6666666666666667"/>
    <n v="2.5966666666666667"/>
    <n v="4.1500000000000004"/>
    <n v="43.800000000000004"/>
  </r>
  <r>
    <x v="82"/>
    <x v="441"/>
    <n v="112.77"/>
    <x v="5"/>
    <x v="8"/>
    <n v="12"/>
    <n v="0"/>
    <n v="0"/>
    <n v="0"/>
    <n v="0"/>
    <n v="63"/>
    <n v="5.25"/>
    <n v="2"/>
    <n v="1.79"/>
    <n v="2.79"/>
    <n v="0.35842293906810035"/>
    <n v="15"/>
    <n v="26.85"/>
    <n v="41.85"/>
    <n v="4.1999999999999993"/>
  </r>
  <r>
    <x v="9"/>
    <x v="442"/>
    <n v="112.125"/>
    <x v="1"/>
    <x v="3"/>
    <n v="10"/>
    <n v="0"/>
    <n v="0"/>
    <n v="0"/>
    <n v="0"/>
    <n v="39"/>
    <n v="3.9"/>
    <n v="2"/>
    <n v="2.875"/>
    <n v="4.3899999999999997"/>
    <n v="0.34510250569476075"/>
    <n v="2"/>
    <n v="5.75"/>
    <n v="8.7799999999999994"/>
    <n v="19.5"/>
  </r>
  <r>
    <x v="100"/>
    <x v="443"/>
    <n v="110.8296"/>
    <x v="3"/>
    <x v="7"/>
    <n v="24"/>
    <n v="0"/>
    <n v="0"/>
    <n v="0"/>
    <n v="0"/>
    <n v="56"/>
    <n v="2.3333333333333335"/>
    <n v="2"/>
    <n v="1.9791000000000001"/>
    <n v="2.99"/>
    <n v="0.33809364548494986"/>
    <n v="3.25"/>
    <n v="6.4320750000000002"/>
    <n v="9.7175000000000011"/>
    <n v="17.23076923076923"/>
  </r>
  <r>
    <x v="101"/>
    <x v="444"/>
    <n v="110.33750000000001"/>
    <x v="3"/>
    <x v="7"/>
    <n v="6"/>
    <n v="0"/>
    <n v="0"/>
    <n v="0"/>
    <n v="0"/>
    <n v="13"/>
    <n v="2.1666666666666665"/>
    <n v="2"/>
    <n v="8.4875000000000007"/>
    <n v="12.99"/>
    <n v="0.34661277906081595"/>
    <n v="1"/>
    <n v="8.4875000000000007"/>
    <n v="12.99"/>
    <n v="13"/>
  </r>
  <r>
    <x v="41"/>
    <x v="445"/>
    <n v="109.2"/>
    <x v="1"/>
    <x v="0"/>
    <n v="24"/>
    <n v="0"/>
    <n v="0"/>
    <n v="0"/>
    <n v="0"/>
    <n v="120"/>
    <n v="5"/>
    <n v="1"/>
    <n v="0.91"/>
    <n v="1.39"/>
    <n v="0.34532374100719415"/>
    <n v="54"/>
    <n v="49.14"/>
    <n v="75.059999999999988"/>
    <n v="2.2222222222222223"/>
  </r>
  <r>
    <x v="102"/>
    <x v="446"/>
    <n v="108.5304"/>
    <x v="3"/>
    <x v="7"/>
    <n v="30"/>
    <n v="0"/>
    <n v="0"/>
    <n v="0"/>
    <n v="0"/>
    <n v="44"/>
    <n v="1.4666666666666666"/>
    <n v="2"/>
    <n v="2.4666000000000001"/>
    <n v="3.79"/>
    <n v="0.34918205804749336"/>
    <n v="8"/>
    <n v="19.732800000000001"/>
    <n v="30.32"/>
    <n v="5.5"/>
  </r>
  <r>
    <x v="30"/>
    <x v="447"/>
    <n v="108.47999999999999"/>
    <x v="5"/>
    <x v="1"/>
    <n v="8"/>
    <n v="0"/>
    <n v="0"/>
    <n v="0"/>
    <n v="0"/>
    <n v="48"/>
    <n v="6"/>
    <n v="2"/>
    <n v="2.2599999999999998"/>
    <n v="3.49"/>
    <n v="0.35243553008596001"/>
    <n v="8"/>
    <n v="18.079999999999998"/>
    <n v="27.92"/>
    <n v="6"/>
  </r>
  <r>
    <x v="9"/>
    <x v="448"/>
    <n v="108.249"/>
    <x v="3"/>
    <x v="3"/>
    <n v="6"/>
    <n v="0"/>
    <n v="0"/>
    <n v="0"/>
    <n v="0"/>
    <n v="30"/>
    <n v="5"/>
    <n v="1"/>
    <n v="3.6082999999999998"/>
    <n v="5.59"/>
    <n v="0.35450805008944547"/>
    <n v="4"/>
    <n v="14.433199999999999"/>
    <n v="22.36"/>
    <n v="7.5"/>
  </r>
  <r>
    <x v="37"/>
    <x v="449"/>
    <n v="107.91419999999999"/>
    <x v="3"/>
    <x v="7"/>
    <n v="12"/>
    <m/>
    <n v="0"/>
    <m/>
    <m/>
    <n v="37"/>
    <n v="3.0833333333333335"/>
    <m/>
    <n v="2.9165999999999999"/>
    <n v="4.79"/>
    <n v="0.39110647181628394"/>
    <n v="12"/>
    <n v="34.999200000000002"/>
    <n v="57.480000000000004"/>
    <n v="3.083333333333333"/>
  </r>
  <r>
    <x v="103"/>
    <x v="450"/>
    <n v="107.64000000000001"/>
    <x v="5"/>
    <x v="8"/>
    <n v="6"/>
    <n v="0"/>
    <n v="0"/>
    <n v="0"/>
    <n v="0"/>
    <n v="36"/>
    <n v="6"/>
    <n v="2"/>
    <n v="2.99"/>
    <n v="4.59"/>
    <n v="0.34858387799564261"/>
    <n v="0"/>
    <n v="0"/>
    <n v="0"/>
    <s v=" "/>
  </r>
  <r>
    <x v="103"/>
    <x v="451"/>
    <n v="107.64000000000001"/>
    <x v="5"/>
    <x v="8"/>
    <n v="6"/>
    <n v="0"/>
    <n v="0"/>
    <n v="0"/>
    <n v="0"/>
    <n v="36"/>
    <n v="6"/>
    <n v="2"/>
    <n v="2.99"/>
    <n v="4.59"/>
    <n v="0.34858387799564261"/>
    <n v="12"/>
    <n v="35.880000000000003"/>
    <n v="55.08"/>
    <n v="3"/>
  </r>
  <r>
    <x v="81"/>
    <x v="452"/>
    <n v="107.5"/>
    <x v="5"/>
    <x v="8"/>
    <n v="10"/>
    <n v="0"/>
    <n v="0"/>
    <n v="0"/>
    <n v="0"/>
    <n v="50"/>
    <n v="5"/>
    <n v="1"/>
    <n v="2.15"/>
    <n v="3.29"/>
    <n v="0.34650455927051677"/>
    <n v="6"/>
    <n v="12.899999999999999"/>
    <n v="19.740000000000002"/>
    <n v="8.3333333333333339"/>
  </r>
  <r>
    <x v="15"/>
    <x v="453"/>
    <n v="107.28"/>
    <x v="3"/>
    <x v="5"/>
    <n v="6"/>
    <n v="0"/>
    <n v="0"/>
    <n v="0"/>
    <n v="0"/>
    <n v="72"/>
    <n v="12"/>
    <n v="1"/>
    <n v="1.49"/>
    <n v="2.29"/>
    <n v="0.3493449781659389"/>
    <n v="8.3333333333333339"/>
    <n v="12.416666666666668"/>
    <n v="19.083333333333336"/>
    <n v="8.6399999999999988"/>
  </r>
  <r>
    <x v="53"/>
    <x v="454"/>
    <n v="107"/>
    <x v="5"/>
    <x v="8"/>
    <n v="10"/>
    <m/>
    <n v="0"/>
    <m/>
    <m/>
    <n v="100"/>
    <n v="10"/>
    <n v="2"/>
    <n v="1.07"/>
    <n v="1.69"/>
    <n v="0.36686390532544372"/>
    <n v="40.666666666666664"/>
    <n v="43.513333333333335"/>
    <n v="68.726666666666659"/>
    <n v="2.459016393442623"/>
  </r>
  <r>
    <x v="104"/>
    <x v="455"/>
    <n v="106.92"/>
    <x v="5"/>
    <x v="8"/>
    <n v="12"/>
    <n v="0"/>
    <n v="0"/>
    <n v="0"/>
    <n v="0"/>
    <n v="108"/>
    <n v="9"/>
    <n v="2"/>
    <n v="0.99"/>
    <n v="1.59"/>
    <n v="0.37735849056603776"/>
    <n v="12"/>
    <n v="11.879999999999999"/>
    <n v="19.080000000000002"/>
    <n v="9.0000000000000018"/>
  </r>
  <r>
    <x v="105"/>
    <x v="456"/>
    <n v="106.2"/>
    <x v="3"/>
    <x v="7"/>
    <n v="10"/>
    <n v="0"/>
    <n v="0"/>
    <n v="0"/>
    <n v="0"/>
    <n v="9"/>
    <n v="0.9"/>
    <n v="2"/>
    <n v="11.8"/>
    <n v="16.989999999999998"/>
    <n v="0.30547380812242486"/>
    <n v="1.25"/>
    <n v="14.75"/>
    <n v="21.237499999999997"/>
    <n v="7.2"/>
  </r>
  <r>
    <x v="106"/>
    <x v="457"/>
    <n v="105.83999999999999"/>
    <x v="5"/>
    <x v="8"/>
    <n v="2"/>
    <n v="0"/>
    <n v="0"/>
    <n v="0"/>
    <n v="0"/>
    <n v="7"/>
    <n v="3.5"/>
    <n v="2"/>
    <n v="15.12"/>
    <n v="23.29"/>
    <n v="0.35079433233147272"/>
    <n v="0"/>
    <n v="0"/>
    <n v="0"/>
    <s v=" "/>
  </r>
  <r>
    <x v="84"/>
    <x v="458"/>
    <n v="105.8"/>
    <x v="5"/>
    <x v="8"/>
    <n v="12"/>
    <n v="0"/>
    <n v="0"/>
    <n v="0"/>
    <n v="0"/>
    <n v="46"/>
    <n v="3.8333333333333335"/>
    <n v="2"/>
    <n v="2.2999999999999998"/>
    <n v="3.59"/>
    <n v="0.35933147632311979"/>
    <n v="0"/>
    <n v="0"/>
    <n v="0"/>
    <s v=" "/>
  </r>
  <r>
    <x v="66"/>
    <x v="459"/>
    <n v="105.75"/>
    <x v="5"/>
    <x v="8"/>
    <n v="12"/>
    <n v="0"/>
    <n v="0"/>
    <n v="0"/>
    <n v="0"/>
    <n v="47"/>
    <n v="3.9166666666666665"/>
    <n v="2"/>
    <n v="2.25"/>
    <n v="3.49"/>
    <n v="0.35530085959885394"/>
    <n v="18"/>
    <n v="40.5"/>
    <n v="62.820000000000007"/>
    <n v="2.6111111111111112"/>
  </r>
  <r>
    <x v="104"/>
    <x v="460"/>
    <n v="104.75999999999999"/>
    <x v="5"/>
    <x v="8"/>
    <n v="12"/>
    <n v="0"/>
    <n v="0"/>
    <n v="0"/>
    <n v="0"/>
    <n v="108"/>
    <n v="9"/>
    <n v="2"/>
    <n v="0.97"/>
    <n v="1.59"/>
    <n v="0.38993710691823902"/>
    <n v="12"/>
    <n v="11.64"/>
    <n v="19.080000000000002"/>
    <n v="8.9999999999999982"/>
  </r>
  <r>
    <x v="27"/>
    <x v="461"/>
    <n v="103.5"/>
    <x v="5"/>
    <x v="8"/>
    <n v="45"/>
    <n v="0"/>
    <n v="0"/>
    <n v="0"/>
    <n v="0"/>
    <n v="225"/>
    <n v="5"/>
    <n v="2"/>
    <n v="0.46"/>
    <n v="0.69"/>
    <n v="0.33333333333333326"/>
    <n v="195"/>
    <n v="89.7"/>
    <n v="134.54999999999998"/>
    <n v="1.1538461538461537"/>
  </r>
  <r>
    <x v="15"/>
    <x v="462"/>
    <n v="102.81"/>
    <x v="3"/>
    <x v="5"/>
    <n v="6"/>
    <n v="0"/>
    <n v="0"/>
    <n v="0"/>
    <n v="0"/>
    <n v="69"/>
    <n v="11.5"/>
    <n v="1"/>
    <n v="1.49"/>
    <n v="2.29"/>
    <n v="0.3493449781659389"/>
    <n v="17"/>
    <n v="25.33"/>
    <n v="38.93"/>
    <n v="4.0588235294117654"/>
  </r>
  <r>
    <x v="33"/>
    <x v="463"/>
    <n v="102.7064"/>
    <x v="3"/>
    <x v="7"/>
    <n v="24"/>
    <n v="0"/>
    <n v="0"/>
    <n v="0"/>
    <n v="0"/>
    <n v="29"/>
    <n v="1.2083333333333333"/>
    <n v="2"/>
    <n v="3.5415999999999999"/>
    <n v="5.49"/>
    <n v="0.35489981785063757"/>
    <n v="7.25"/>
    <n v="25.676600000000001"/>
    <n v="39.802500000000002"/>
    <n v="4"/>
  </r>
  <r>
    <x v="5"/>
    <x v="464"/>
    <n v="102.14963999999999"/>
    <x v="1"/>
    <x v="2"/>
    <n v="12"/>
    <n v="1920"/>
    <n v="5.6250000000000001E-2"/>
    <n v="20"/>
    <n v="160"/>
    <n v="108"/>
    <n v="9"/>
    <n v="1"/>
    <n v="0.94582999999999995"/>
    <n v="1.89"/>
    <n v="0.49956084656084654"/>
    <n v="90"/>
    <n v="85.12469999999999"/>
    <n v="170.1"/>
    <n v="1.2"/>
  </r>
  <r>
    <x v="107"/>
    <x v="465"/>
    <n v="101.83"/>
    <x v="3"/>
    <x v="7"/>
    <n v="10"/>
    <n v="0"/>
    <n v="0"/>
    <n v="0"/>
    <n v="0"/>
    <n v="17"/>
    <n v="1.7"/>
    <n v="2"/>
    <n v="5.99"/>
    <n v="9.19"/>
    <n v="0.34820457018498363"/>
    <n v="3.3333333333333335"/>
    <n v="19.966666666666669"/>
    <n v="30.633333333333333"/>
    <n v="5.0999999999999996"/>
  </r>
  <r>
    <x v="108"/>
    <x v="466"/>
    <n v="99.6"/>
    <x v="5"/>
    <x v="8"/>
    <n v="48"/>
    <n v="0"/>
    <n v="0"/>
    <n v="0"/>
    <n v="0"/>
    <n v="120"/>
    <n v="2.5"/>
    <n v="2"/>
    <n v="0.83"/>
    <n v="1.29"/>
    <n v="0.35658914728682173"/>
    <n v="0"/>
    <n v="0"/>
    <n v="0"/>
    <s v=" "/>
  </r>
  <r>
    <x v="9"/>
    <x v="467"/>
    <n v="99.45"/>
    <x v="1"/>
    <x v="3"/>
    <n v="8"/>
    <n v="1008"/>
    <n v="7.1428571428571425E-2"/>
    <n v="21"/>
    <n v="126"/>
    <n v="72"/>
    <n v="9"/>
    <n v="2"/>
    <n v="1.3812500000000001"/>
    <n v="2.09"/>
    <n v="0.33911483253588509"/>
    <n v="72"/>
    <n v="99.45"/>
    <n v="150.47999999999999"/>
    <n v="1"/>
  </r>
  <r>
    <x v="33"/>
    <x v="468"/>
    <n v="98.399988000000008"/>
    <x v="3"/>
    <x v="7"/>
    <n v="30"/>
    <n v="0"/>
    <n v="0"/>
    <n v="0"/>
    <n v="0"/>
    <n v="36"/>
    <n v="1.2"/>
    <n v="2"/>
    <n v="2.733333"/>
    <n v="4.29"/>
    <n v="0.36285944055944058"/>
    <n v="8.75"/>
    <n v="23.916663750000001"/>
    <n v="37.537500000000001"/>
    <n v="4.1142857142857148"/>
  </r>
  <r>
    <x v="15"/>
    <x v="469"/>
    <n v="98.34"/>
    <x v="3"/>
    <x v="5"/>
    <n v="6"/>
    <n v="0"/>
    <n v="0"/>
    <n v="0"/>
    <n v="0"/>
    <n v="66"/>
    <n v="11"/>
    <n v="1"/>
    <n v="1.49"/>
    <n v="2.29"/>
    <n v="0.3493449781659389"/>
    <n v="42"/>
    <n v="62.58"/>
    <n v="96.18"/>
    <n v="1.5714285714285716"/>
  </r>
  <r>
    <x v="15"/>
    <x v="470"/>
    <n v="98.34"/>
    <x v="3"/>
    <x v="5"/>
    <n v="6"/>
    <m/>
    <m/>
    <m/>
    <m/>
    <m/>
    <m/>
    <m/>
    <n v="1.49"/>
    <n v="2.29"/>
    <n v="0.3493449781659389"/>
    <m/>
    <m/>
    <m/>
    <m/>
  </r>
  <r>
    <x v="33"/>
    <x v="471"/>
    <n v="96"/>
    <x v="3"/>
    <x v="7"/>
    <n v="20"/>
    <n v="0"/>
    <n v="0"/>
    <n v="0"/>
    <n v="0"/>
    <n v="24"/>
    <n v="1.2"/>
    <n v="2"/>
    <n v="4"/>
    <n v="6.29"/>
    <n v="0.36406995230524641"/>
    <n v="15.5"/>
    <n v="62"/>
    <n v="97.495000000000005"/>
    <n v="1.5483870967741935"/>
  </r>
  <r>
    <x v="104"/>
    <x v="472"/>
    <n v="95.039999999999992"/>
    <x v="5"/>
    <x v="8"/>
    <n v="12"/>
    <n v="0"/>
    <n v="0"/>
    <n v="0"/>
    <n v="0"/>
    <n v="95.999999999999986"/>
    <n v="7.9999999999999991"/>
    <n v="2"/>
    <n v="0.99"/>
    <n v="1.59"/>
    <n v="0.37735849056603776"/>
    <n v="12"/>
    <n v="11.879999999999999"/>
    <n v="19.080000000000002"/>
    <n v="8"/>
  </r>
  <r>
    <x v="100"/>
    <x v="473"/>
    <n v="94.996800000000007"/>
    <x v="3"/>
    <x v="7"/>
    <n v="24"/>
    <m/>
    <n v="0"/>
    <m/>
    <m/>
    <n v="48"/>
    <n v="2"/>
    <m/>
    <n v="1.9791000000000001"/>
    <n v="2.99"/>
    <n v="0.33809364548494986"/>
    <n v="4"/>
    <n v="7.9164000000000003"/>
    <n v="11.96"/>
    <n v="12"/>
  </r>
  <r>
    <x v="77"/>
    <x v="474"/>
    <n v="94.574999999999989"/>
    <x v="3"/>
    <x v="7"/>
    <n v="40"/>
    <n v="0"/>
    <n v="0"/>
    <n v="0"/>
    <n v="0"/>
    <n v="39"/>
    <n v="0.97499999999999998"/>
    <n v="2"/>
    <n v="2.4249999999999998"/>
    <n v="3.69"/>
    <n v="0.34281842818428188"/>
    <n v="3"/>
    <n v="7.2749999999999995"/>
    <n v="11.07"/>
    <n v="13"/>
  </r>
  <r>
    <x v="72"/>
    <x v="475"/>
    <n v="93.600000000000009"/>
    <x v="5"/>
    <x v="8"/>
    <n v="12"/>
    <n v="0"/>
    <n v="0"/>
    <n v="0"/>
    <n v="0"/>
    <n v="72"/>
    <n v="6"/>
    <n v="1"/>
    <n v="1.3"/>
    <n v="1.99"/>
    <n v="0.34673366834170855"/>
    <n v="0"/>
    <n v="0"/>
    <n v="0"/>
    <s v=" "/>
  </r>
  <r>
    <x v="100"/>
    <x v="476"/>
    <n v="93.5"/>
    <x v="3"/>
    <x v="7"/>
    <n v="6"/>
    <n v="0"/>
    <n v="0"/>
    <n v="0"/>
    <n v="0"/>
    <n v="17"/>
    <n v="2.8333333333333335"/>
    <n v="1"/>
    <n v="5.5"/>
    <n v="7.99"/>
    <n v="0.311639549436796"/>
    <n v="6.666666666666667"/>
    <n v="36.666666666666671"/>
    <n v="53.266666666666673"/>
    <n v="2.5499999999999998"/>
  </r>
  <r>
    <x v="104"/>
    <x v="477"/>
    <n v="93.12"/>
    <x v="5"/>
    <x v="8"/>
    <n v="12"/>
    <n v="0"/>
    <n v="0"/>
    <n v="0"/>
    <n v="0"/>
    <n v="96.000000000000014"/>
    <n v="8.0000000000000018"/>
    <n v="2"/>
    <n v="0.97"/>
    <n v="1.59"/>
    <n v="0.38993710691823902"/>
    <n v="12"/>
    <n v="11.64"/>
    <n v="19.080000000000002"/>
    <n v="8"/>
  </r>
  <r>
    <x v="36"/>
    <x v="478"/>
    <n v="91.215600000000009"/>
    <x v="3"/>
    <x v="7"/>
    <n v="32"/>
    <n v="0"/>
    <n v="0"/>
    <n v="0"/>
    <n v="0"/>
    <n v="42"/>
    <n v="1.3125"/>
    <n v="2"/>
    <n v="2.1718000000000002"/>
    <n v="3.39"/>
    <n v="0.35935103244837757"/>
    <n v="6"/>
    <n v="13.030800000000001"/>
    <n v="20.34"/>
    <n v="7"/>
  </r>
  <r>
    <x v="97"/>
    <x v="479"/>
    <n v="90.72"/>
    <x v="5"/>
    <x v="8"/>
    <n v="12"/>
    <n v="0"/>
    <n v="0"/>
    <n v="0"/>
    <n v="0"/>
    <n v="84"/>
    <n v="7"/>
    <n v="2"/>
    <n v="1.08"/>
    <n v="1.69"/>
    <n v="0.36094674556213013"/>
    <n v="0"/>
    <n v="0"/>
    <n v="0"/>
    <s v=" "/>
  </r>
  <r>
    <x v="37"/>
    <x v="480"/>
    <n v="90.414599999999993"/>
    <x v="3"/>
    <x v="7"/>
    <n v="12"/>
    <m/>
    <n v="0"/>
    <m/>
    <m/>
    <n v="31"/>
    <n v="2.5833333333333335"/>
    <m/>
    <n v="2.9165999999999999"/>
    <n v="4.79"/>
    <n v="0.39110647181628394"/>
    <n v="6"/>
    <n v="17.499600000000001"/>
    <n v="28.740000000000002"/>
    <n v="5.1666666666666661"/>
  </r>
  <r>
    <x v="109"/>
    <x v="481"/>
    <n v="90"/>
    <x v="5"/>
    <x v="8"/>
    <n v="24"/>
    <n v="1"/>
    <n v="120"/>
    <n v="0"/>
    <n v="0"/>
    <n v="120"/>
    <n v="5"/>
    <n v="1"/>
    <n v="0.75"/>
    <n v="1.0900000000000001"/>
    <n v="0.31192660550458723"/>
    <n v="24"/>
    <n v="18"/>
    <n v="26.160000000000004"/>
    <n v="5"/>
  </r>
  <r>
    <x v="5"/>
    <x v="482"/>
    <n v="89.799936000000002"/>
    <x v="1"/>
    <x v="2"/>
    <n v="24"/>
    <n v="1920"/>
    <n v="0.05"/>
    <n v="20"/>
    <n v="80"/>
    <n v="96"/>
    <n v="4"/>
    <n v="1"/>
    <n v="0.93541600000000003"/>
    <n v="1.583"/>
    <n v="0.40908654453569171"/>
    <n v="48"/>
    <n v="44.899968000000001"/>
    <n v="75.983999999999995"/>
    <n v="2"/>
  </r>
  <r>
    <x v="9"/>
    <x v="483"/>
    <n v="89.75"/>
    <x v="1"/>
    <x v="3"/>
    <n v="20"/>
    <n v="0"/>
    <n v="0"/>
    <n v="0"/>
    <n v="0"/>
    <n v="100"/>
    <n v="5"/>
    <n v="1"/>
    <n v="0.89749999999999996"/>
    <n v="1.39"/>
    <n v="0.35431654676258989"/>
    <n v="40"/>
    <n v="35.9"/>
    <n v="55.599999999999994"/>
    <n v="2.5"/>
  </r>
  <r>
    <x v="15"/>
    <x v="484"/>
    <n v="89.4"/>
    <x v="3"/>
    <x v="5"/>
    <n v="6"/>
    <n v="0"/>
    <n v="0"/>
    <n v="0"/>
    <n v="0"/>
    <n v="60.000000000000007"/>
    <n v="10.000000000000002"/>
    <n v="1"/>
    <n v="1.49"/>
    <n v="2.29"/>
    <n v="0.3493449781659389"/>
    <n v="28.5"/>
    <n v="42.464999999999996"/>
    <n v="65.265000000000001"/>
    <n v="2.1052631578947372"/>
  </r>
  <r>
    <x v="15"/>
    <x v="485"/>
    <n v="89.4"/>
    <x v="3"/>
    <x v="5"/>
    <n v="6"/>
    <m/>
    <m/>
    <m/>
    <m/>
    <m/>
    <m/>
    <m/>
    <n v="1.49"/>
    <n v="2.29"/>
    <n v="0.3493449781659389"/>
    <m/>
    <m/>
    <m/>
    <m/>
  </r>
  <r>
    <x v="5"/>
    <x v="486"/>
    <n v="88.878889999999998"/>
    <x v="2"/>
    <x v="2"/>
    <n v="24"/>
    <n v="2016"/>
    <n v="4.117063492063492E-2"/>
    <n v="14"/>
    <n v="84"/>
    <n v="83"/>
    <n v="3.4583333333333335"/>
    <n v="1"/>
    <n v="1.0708299999999999"/>
    <n v="1.73"/>
    <n v="0.38102312138728328"/>
    <n v="21"/>
    <n v="22.48743"/>
    <n v="36.33"/>
    <n v="3.9523809523809526"/>
  </r>
  <r>
    <x v="110"/>
    <x v="487"/>
    <n v="87.2"/>
    <x v="5"/>
    <x v="8"/>
    <n v="8"/>
    <n v="0"/>
    <n v="0"/>
    <n v="0"/>
    <n v="0"/>
    <n v="80"/>
    <n v="10"/>
    <n v="1"/>
    <n v="1.0900000000000001"/>
    <n v="1.69"/>
    <n v="0.35502958579881649"/>
    <n v="13.333333333333334"/>
    <n v="14.533333333333335"/>
    <n v="22.533333333333335"/>
    <n v="5.9999999999999991"/>
  </r>
  <r>
    <x v="110"/>
    <x v="488"/>
    <n v="87.2"/>
    <x v="5"/>
    <x v="8"/>
    <n v="8"/>
    <n v="0"/>
    <n v="0"/>
    <n v="0"/>
    <n v="0"/>
    <n v="80"/>
    <n v="10"/>
    <n v="2"/>
    <n v="1.0900000000000001"/>
    <n v="1.69"/>
    <n v="0.35502958579881649"/>
    <n v="12"/>
    <n v="13.080000000000002"/>
    <n v="20.28"/>
    <n v="6.6666666666666661"/>
  </r>
  <r>
    <x v="110"/>
    <x v="489"/>
    <n v="87.2"/>
    <x v="5"/>
    <x v="8"/>
    <n v="8"/>
    <n v="0"/>
    <n v="0"/>
    <n v="0"/>
    <n v="0"/>
    <n v="80"/>
    <n v="10"/>
    <n v="1"/>
    <n v="1.0900000000000001"/>
    <n v="1.69"/>
    <n v="0.35502958579881649"/>
    <n v="8"/>
    <n v="8.7200000000000006"/>
    <n v="13.52"/>
    <n v="10"/>
  </r>
  <r>
    <x v="110"/>
    <x v="490"/>
    <n v="87.2"/>
    <x v="5"/>
    <x v="8"/>
    <n v="8"/>
    <n v="0"/>
    <n v="0"/>
    <n v="0"/>
    <n v="0"/>
    <n v="80"/>
    <n v="10"/>
    <n v="1"/>
    <n v="1.0900000000000001"/>
    <n v="1.69"/>
    <n v="0.35502958579881649"/>
    <n v="20"/>
    <n v="21.8"/>
    <n v="33.799999999999997"/>
    <n v="4"/>
  </r>
  <r>
    <x v="110"/>
    <x v="491"/>
    <n v="87.2"/>
    <x v="5"/>
    <x v="8"/>
    <n v="8"/>
    <n v="0"/>
    <n v="0"/>
    <n v="0"/>
    <n v="0"/>
    <n v="80"/>
    <n v="10"/>
    <n v="1"/>
    <n v="1.0900000000000001"/>
    <n v="1.69"/>
    <n v="0.35502958579881649"/>
    <n v="24"/>
    <n v="26.160000000000004"/>
    <n v="40.56"/>
    <n v="3.333333333333333"/>
  </r>
  <r>
    <x v="100"/>
    <x v="492"/>
    <n v="87.080399999999997"/>
    <x v="3"/>
    <x v="7"/>
    <n v="24"/>
    <m/>
    <n v="0"/>
    <m/>
    <m/>
    <n v="44"/>
    <n v="1.8333333333333333"/>
    <m/>
    <n v="1.9791000000000001"/>
    <n v="2.99"/>
    <n v="0.33809364548494986"/>
    <n v="4"/>
    <n v="7.9164000000000003"/>
    <n v="11.96"/>
    <n v="11"/>
  </r>
  <r>
    <x v="38"/>
    <x v="493"/>
    <n v="85.859999999999985"/>
    <x v="3"/>
    <x v="7"/>
    <n v="30"/>
    <n v="0"/>
    <n v="0"/>
    <n v="0"/>
    <n v="0"/>
    <n v="18"/>
    <n v="0.6"/>
    <n v="2"/>
    <n v="4.7699999999999996"/>
    <n v="7.49"/>
    <n v="0.3631508678237651"/>
    <n v="1"/>
    <n v="4.7699999999999996"/>
    <n v="7.49"/>
    <n v="18"/>
  </r>
  <r>
    <x v="111"/>
    <x v="494"/>
    <n v="85.199999999999989"/>
    <x v="5"/>
    <x v="8"/>
    <n v="12"/>
    <n v="0"/>
    <n v="0"/>
    <n v="0"/>
    <n v="0"/>
    <n v="59.999999999999993"/>
    <n v="4.9999999999999991"/>
    <n v="2"/>
    <n v="1.42"/>
    <n v="2.19"/>
    <n v="0.35159817351598177"/>
    <n v="14"/>
    <n v="19.88"/>
    <n v="30.66"/>
    <n v="4.2857142857142856"/>
  </r>
  <r>
    <x v="9"/>
    <x v="495"/>
    <n v="82.499759999999995"/>
    <x v="1"/>
    <x v="3"/>
    <n v="24"/>
    <n v="1920"/>
    <n v="3.7499999999999999E-2"/>
    <n v="10"/>
    <n v="80"/>
    <n v="72"/>
    <n v="3"/>
    <n v="2"/>
    <n v="1.1458299999999999"/>
    <n v="1.89"/>
    <n v="0.39374074074074078"/>
    <n v="56"/>
    <n v="64.166479999999993"/>
    <n v="105.83999999999999"/>
    <n v="1.2857142857142858"/>
  </r>
  <r>
    <x v="23"/>
    <x v="496"/>
    <n v="82.350000000000009"/>
    <x v="2"/>
    <x v="6"/>
    <n v="44"/>
    <n v="0"/>
    <n v="0"/>
    <n v="0"/>
    <n v="0"/>
    <n v="61"/>
    <n v="1.3863636363636365"/>
    <n v="1"/>
    <n v="1.35"/>
    <n v="1.99"/>
    <n v="0.32160804020100497"/>
    <n v="67.75"/>
    <n v="91.462500000000006"/>
    <n v="134.82249999999999"/>
    <n v="0.90036900369003692"/>
  </r>
  <r>
    <x v="5"/>
    <x v="497"/>
    <n v="82.125"/>
    <x v="2"/>
    <x v="2"/>
    <n v="24"/>
    <n v="2016"/>
    <n v="3.6210317460317464E-2"/>
    <n v="14"/>
    <n v="84"/>
    <n v="73"/>
    <n v="3.0416666666666665"/>
    <n v="1"/>
    <n v="1.125"/>
    <n v="1.73"/>
    <n v="0.34971098265895956"/>
    <n v="25.333333333333332"/>
    <n v="28.5"/>
    <n v="43.826666666666661"/>
    <n v="2.8815789473684212"/>
  </r>
  <r>
    <x v="94"/>
    <x v="498"/>
    <n v="82"/>
    <x v="0"/>
    <x v="0"/>
    <n v="30"/>
    <n v="0"/>
    <n v="0"/>
    <n v="0"/>
    <n v="0"/>
    <n v="40"/>
    <n v="1.3333333333333333"/>
    <n v="2"/>
    <n v="2.0499999999999998"/>
    <n v="2.41"/>
    <n v="0.14937759336099599"/>
    <n v="180"/>
    <n v="368.99999999999994"/>
    <n v="433.8"/>
    <n v="0.22222222222222227"/>
  </r>
  <r>
    <x v="111"/>
    <x v="499"/>
    <n v="81"/>
    <x v="5"/>
    <x v="8"/>
    <n v="12"/>
    <n v="0"/>
    <n v="0"/>
    <n v="0"/>
    <n v="0"/>
    <n v="59.999999999999993"/>
    <n v="4.9999999999999991"/>
    <n v="2"/>
    <n v="1.35"/>
    <n v="2.09"/>
    <n v="0.35406698564593292"/>
    <n v="20.666666666666668"/>
    <n v="27.900000000000002"/>
    <n v="43.193333333333335"/>
    <n v="2.9032258064516125"/>
  </r>
  <r>
    <x v="88"/>
    <x v="500"/>
    <n v="80"/>
    <x v="3"/>
    <x v="12"/>
    <n v="10"/>
    <n v="0"/>
    <n v="0"/>
    <n v="7"/>
    <n v="0"/>
    <n v="50"/>
    <n v="5"/>
    <n v="4"/>
    <n v="1.6"/>
    <n v="2.29"/>
    <n v="0.30131004366812225"/>
    <n v="10"/>
    <n v="16"/>
    <n v="22.9"/>
    <n v="5"/>
  </r>
  <r>
    <x v="88"/>
    <x v="501"/>
    <n v="78.400000000000006"/>
    <x v="3"/>
    <x v="12"/>
    <n v="10"/>
    <n v="0"/>
    <n v="0"/>
    <n v="7"/>
    <n v="0"/>
    <n v="49"/>
    <n v="4.9000000000000004"/>
    <n v="7"/>
    <n v="1.6"/>
    <n v="2.29"/>
    <n v="0.30131004366812225"/>
    <n v="10"/>
    <n v="16"/>
    <n v="22.9"/>
    <n v="4.9000000000000004"/>
  </r>
  <r>
    <x v="74"/>
    <x v="502"/>
    <n v="78.092700000000008"/>
    <x v="3"/>
    <x v="7"/>
    <n v="16"/>
    <n v="0"/>
    <n v="0"/>
    <n v="0"/>
    <n v="0"/>
    <n v="21"/>
    <n v="1.3125"/>
    <n v="2"/>
    <n v="3.7187000000000001"/>
    <n v="5.69"/>
    <n v="0.34644991212653781"/>
    <n v="4.75"/>
    <n v="17.663824999999999"/>
    <n v="27.027500000000003"/>
    <n v="4.4210526315789478"/>
  </r>
  <r>
    <x v="60"/>
    <x v="503"/>
    <n v="77.399999999999991"/>
    <x v="5"/>
    <x v="8"/>
    <n v="9"/>
    <m/>
    <n v="0"/>
    <m/>
    <m/>
    <n v="36"/>
    <n v="4"/>
    <m/>
    <n v="2.15"/>
    <n v="3.49"/>
    <n v="0.38395415472779376"/>
    <n v="0"/>
    <n v="0"/>
    <n v="0"/>
    <s v=" "/>
  </r>
  <r>
    <x v="9"/>
    <x v="504"/>
    <n v="77.350000000000009"/>
    <x v="1"/>
    <x v="3"/>
    <n v="8"/>
    <n v="1008"/>
    <n v="5.5555555555555552E-2"/>
    <n v="21"/>
    <n v="126"/>
    <n v="56"/>
    <n v="7"/>
    <n v="2"/>
    <n v="1.3812500000000001"/>
    <n v="2.09"/>
    <n v="0.33911483253588509"/>
    <n v="60"/>
    <n v="82.875"/>
    <n v="125.39999999999999"/>
    <n v="0.93333333333333346"/>
  </r>
  <r>
    <x v="96"/>
    <x v="505"/>
    <n v="76.800000000000011"/>
    <x v="5"/>
    <x v="8"/>
    <n v="48"/>
    <m/>
    <n v="0"/>
    <m/>
    <m/>
    <n v="96.000000000000014"/>
    <n v="2.0000000000000004"/>
    <m/>
    <n v="0.8"/>
    <n v="1.29"/>
    <n v="0.37984496124031009"/>
    <n v="13.666666666666666"/>
    <n v="10.933333333333334"/>
    <n v="17.63"/>
    <n v="7.0243902439024399"/>
  </r>
  <r>
    <x v="64"/>
    <x v="506"/>
    <n v="72.900000000000006"/>
    <x v="5"/>
    <x v="8"/>
    <n v="18"/>
    <n v="0"/>
    <n v="0"/>
    <n v="0"/>
    <n v="0"/>
    <n v="54"/>
    <n v="3"/>
    <n v="2"/>
    <n v="1.35"/>
    <n v="2.09"/>
    <n v="0.35406698564593292"/>
    <n v="36"/>
    <n v="48.6"/>
    <n v="75.239999999999995"/>
    <n v="1.5"/>
  </r>
  <r>
    <x v="23"/>
    <x v="507"/>
    <n v="72.900000000000006"/>
    <x v="2"/>
    <x v="6"/>
    <n v="44"/>
    <n v="0"/>
    <n v="0"/>
    <n v="0"/>
    <n v="0"/>
    <n v="54"/>
    <n v="1.2272727272727273"/>
    <n v="1"/>
    <n v="1.35"/>
    <n v="1.99"/>
    <n v="0.32160804020100497"/>
    <n v="57.5"/>
    <n v="77.625"/>
    <n v="114.425"/>
    <n v="0.93913043478260871"/>
  </r>
  <r>
    <x v="112"/>
    <x v="508"/>
    <n v="72.48"/>
    <x v="5"/>
    <x v="8"/>
    <n v="12"/>
    <n v="0"/>
    <n v="0"/>
    <n v="0"/>
    <n v="0"/>
    <n v="48"/>
    <n v="4"/>
    <n v="2"/>
    <n v="1.51"/>
    <n v="2.29"/>
    <n v="0.34061135371179041"/>
    <n v="12"/>
    <n v="18.12"/>
    <n v="27.48"/>
    <n v="4"/>
  </r>
  <r>
    <x v="106"/>
    <x v="509"/>
    <n v="72.240000000000009"/>
    <x v="5"/>
    <x v="8"/>
    <n v="2"/>
    <m/>
    <n v="0"/>
    <m/>
    <m/>
    <n v="7.0000000000000009"/>
    <n v="3.5000000000000004"/>
    <n v="1"/>
    <n v="10.32"/>
    <n v="15.89"/>
    <n v="0.35053492762743865"/>
    <n v="26"/>
    <n v="268.32"/>
    <n v="413.14"/>
    <n v="0.26923076923076927"/>
  </r>
  <r>
    <x v="38"/>
    <x v="510"/>
    <n v="71.849999999999994"/>
    <x v="3"/>
    <x v="7"/>
    <n v="30"/>
    <n v="0"/>
    <n v="0"/>
    <n v="0"/>
    <n v="0"/>
    <n v="14.999999999999998"/>
    <n v="0.49999999999999994"/>
    <n v="2"/>
    <n v="4.79"/>
    <n v="7.49"/>
    <n v="0.36048064085447262"/>
    <n v="1.6666666666666667"/>
    <n v="7.9833333333333334"/>
    <n v="12.483333333333334"/>
    <n v="9"/>
  </r>
  <r>
    <x v="9"/>
    <x v="511"/>
    <n v="71.8"/>
    <x v="1"/>
    <x v="3"/>
    <n v="20"/>
    <n v="0"/>
    <n v="0"/>
    <n v="0"/>
    <n v="0"/>
    <n v="80"/>
    <n v="4"/>
    <n v="1"/>
    <n v="0.89749999999999996"/>
    <n v="1.39"/>
    <n v="0.35431654676258989"/>
    <n v="20"/>
    <n v="17.95"/>
    <n v="27.799999999999997"/>
    <n v="4"/>
  </r>
  <r>
    <x v="113"/>
    <x v="512"/>
    <n v="70"/>
    <x v="5"/>
    <x v="8"/>
    <n v="20"/>
    <n v="0"/>
    <n v="0"/>
    <n v="0"/>
    <n v="0"/>
    <n v="200"/>
    <n v="10"/>
    <n v="2"/>
    <n v="0.35"/>
    <n v="0.59"/>
    <n v="0.40677966101694918"/>
    <n v="40"/>
    <n v="14"/>
    <n v="23.599999999999998"/>
    <n v="5"/>
  </r>
  <r>
    <x v="87"/>
    <x v="513"/>
    <n v="67.16"/>
    <x v="5"/>
    <x v="8"/>
    <n v="50"/>
    <n v="0"/>
    <n v="0"/>
    <n v="0"/>
    <n v="0"/>
    <n v="73"/>
    <n v="1.46"/>
    <n v="2"/>
    <n v="0.92"/>
    <n v="1.39"/>
    <n v="0.33812949640287765"/>
    <n v="20"/>
    <n v="18.400000000000002"/>
    <n v="27.799999999999997"/>
    <n v="3.6499999999999995"/>
  </r>
  <r>
    <x v="39"/>
    <x v="514"/>
    <n v="66.600000000000009"/>
    <x v="5"/>
    <x v="0"/>
    <n v="40"/>
    <m/>
    <n v="0"/>
    <m/>
    <m/>
    <n v="36"/>
    <n v="0.9"/>
    <n v="1"/>
    <n v="1.85"/>
    <n v="2.99"/>
    <n v="0.38127090301003347"/>
    <n v="11"/>
    <n v="20.350000000000001"/>
    <n v="32.89"/>
    <n v="3.2727272727272729"/>
  </r>
  <r>
    <x v="89"/>
    <x v="515"/>
    <n v="66.599999999999994"/>
    <x v="5"/>
    <x v="8"/>
    <n v="9"/>
    <n v="0"/>
    <n v="0"/>
    <n v="0"/>
    <n v="0"/>
    <n v="45"/>
    <n v="5"/>
    <n v="2"/>
    <n v="1.48"/>
    <n v="2.29"/>
    <n v="0.35371179039301309"/>
    <n v="9"/>
    <n v="13.32"/>
    <n v="20.61"/>
    <n v="4.9999999999999991"/>
  </r>
  <r>
    <x v="101"/>
    <x v="516"/>
    <n v="66.429000000000002"/>
    <x v="3"/>
    <x v="7"/>
    <n v="6"/>
    <n v="0"/>
    <n v="0"/>
    <n v="0"/>
    <n v="0"/>
    <n v="9"/>
    <n v="1.5"/>
    <m/>
    <n v="7.3810000000000002"/>
    <n v="12.99"/>
    <n v="0.43179368745188607"/>
    <n v="2"/>
    <n v="14.762"/>
    <n v="25.98"/>
    <n v="4.5"/>
  </r>
  <r>
    <x v="113"/>
    <x v="517"/>
    <n v="66.23"/>
    <x v="5"/>
    <x v="8"/>
    <n v="20"/>
    <n v="0"/>
    <n v="0"/>
    <n v="0"/>
    <n v="0"/>
    <n v="179"/>
    <n v="8.9499999999999993"/>
    <n v="2"/>
    <n v="0.37"/>
    <n v="0.59"/>
    <n v="0.37288135593220334"/>
    <n v="12.5"/>
    <n v="4.625"/>
    <n v="7.375"/>
    <n v="14.32"/>
  </r>
  <r>
    <x v="114"/>
    <x v="518"/>
    <n v="65"/>
    <x v="5"/>
    <x v="6"/>
    <n v="15"/>
    <n v="0"/>
    <n v="0"/>
    <n v="0"/>
    <n v="0"/>
    <n v="13"/>
    <n v="0.8666666666666667"/>
    <n v="1"/>
    <n v="5"/>
    <n v="7.69"/>
    <n v="0.34980494148244479"/>
    <n v="0"/>
    <n v="0"/>
    <n v="0"/>
    <s v=" "/>
  </r>
  <r>
    <x v="33"/>
    <x v="519"/>
    <n v="64"/>
    <x v="3"/>
    <x v="7"/>
    <n v="10"/>
    <m/>
    <n v="0"/>
    <m/>
    <m/>
    <n v="8"/>
    <n v="0.8"/>
    <m/>
    <n v="8"/>
    <n v="12.29"/>
    <n v="0.34906427990235961"/>
    <n v="1"/>
    <n v="8"/>
    <n v="12.29"/>
    <n v="8"/>
  </r>
  <r>
    <x v="37"/>
    <x v="520"/>
    <n v="63.583999999999996"/>
    <x v="3"/>
    <x v="7"/>
    <n v="12"/>
    <n v="0"/>
    <n v="0"/>
    <n v="0"/>
    <n v="0"/>
    <n v="20"/>
    <n v="1.6666666666666667"/>
    <n v="2"/>
    <n v="3.1791999999999998"/>
    <n v="4.8899999999999997"/>
    <n v="0.3498568507157464"/>
    <n v="2.5"/>
    <n v="7.9479999999999995"/>
    <n v="12.225"/>
    <n v="8"/>
  </r>
  <r>
    <x v="5"/>
    <x v="521"/>
    <n v="63.17897"/>
    <x v="2"/>
    <x v="2"/>
    <n v="24"/>
    <n v="2016"/>
    <n v="2.9265873015873016E-2"/>
    <n v="14"/>
    <n v="84"/>
    <n v="59"/>
    <n v="2.4583333333333335"/>
    <n v="1"/>
    <n v="1.0708299999999999"/>
    <n v="1.73"/>
    <n v="0.38102312138728328"/>
    <n v="22.25"/>
    <n v="23.825967499999997"/>
    <n v="38.4925"/>
    <n v="2.6516853932584272"/>
  </r>
  <r>
    <x v="115"/>
    <x v="522"/>
    <n v="62.999999999999993"/>
    <x v="5"/>
    <x v="8"/>
    <n v="12"/>
    <m/>
    <n v="0"/>
    <m/>
    <m/>
    <n v="180"/>
    <n v="15"/>
    <n v="1"/>
    <n v="0.35"/>
    <n v="0.59"/>
    <n v="0.40677966101694918"/>
    <n v="27"/>
    <n v="9.4499999999999993"/>
    <n v="15.93"/>
    <n v="6.6666666666666661"/>
  </r>
  <r>
    <x v="95"/>
    <x v="523"/>
    <n v="62"/>
    <x v="3"/>
    <x v="7"/>
    <n v="24"/>
    <n v="0"/>
    <n v="0"/>
    <n v="0"/>
    <n v="0"/>
    <n v="31"/>
    <n v="1.2916666666666667"/>
    <n v="2"/>
    <n v="2"/>
    <n v="3.19"/>
    <n v="0.37304075235109718"/>
    <n v="0"/>
    <n v="0"/>
    <n v="0"/>
    <s v=" "/>
  </r>
  <r>
    <x v="45"/>
    <x v="524"/>
    <n v="61.92"/>
    <x v="5"/>
    <x v="8"/>
    <n v="12"/>
    <n v="0"/>
    <n v="0"/>
    <n v="0"/>
    <n v="0"/>
    <n v="36"/>
    <n v="3"/>
    <n v="2"/>
    <n v="1.72"/>
    <n v="2.4900000000000002"/>
    <n v="0.30923694779116473"/>
    <n v="0"/>
    <n v="0"/>
    <n v="0"/>
    <s v=" "/>
  </r>
  <r>
    <x v="39"/>
    <x v="525"/>
    <n v="61.050000000000004"/>
    <x v="5"/>
    <x v="0"/>
    <n v="40"/>
    <m/>
    <n v="0"/>
    <m/>
    <m/>
    <n v="33"/>
    <n v="0.82499999999999996"/>
    <n v="1"/>
    <n v="1.85"/>
    <n v="2.99"/>
    <n v="0.38127090301003347"/>
    <n v="3"/>
    <n v="5.5500000000000007"/>
    <n v="8.9700000000000006"/>
    <n v="11"/>
  </r>
  <r>
    <x v="39"/>
    <x v="526"/>
    <n v="61.050000000000004"/>
    <x v="5"/>
    <x v="0"/>
    <n v="40"/>
    <m/>
    <n v="0"/>
    <m/>
    <m/>
    <n v="33"/>
    <n v="0.82499999999999996"/>
    <n v="1"/>
    <n v="1.85"/>
    <n v="2.99"/>
    <n v="0.38127090301003347"/>
    <n v="8"/>
    <n v="14.8"/>
    <n v="23.92"/>
    <n v="4.125"/>
  </r>
  <r>
    <x v="39"/>
    <x v="527"/>
    <n v="61.050000000000004"/>
    <x v="5"/>
    <x v="0"/>
    <n v="40"/>
    <m/>
    <n v="0"/>
    <m/>
    <m/>
    <n v="33"/>
    <n v="0.82499999999999996"/>
    <n v="1"/>
    <n v="1.85"/>
    <n v="2.99"/>
    <n v="0.38127090301003347"/>
    <n v="9"/>
    <n v="16.650000000000002"/>
    <n v="26.910000000000004"/>
    <n v="3.6666666666666665"/>
  </r>
  <r>
    <x v="39"/>
    <x v="528"/>
    <n v="61.050000000000004"/>
    <x v="5"/>
    <x v="0"/>
    <n v="40"/>
    <m/>
    <n v="0"/>
    <m/>
    <m/>
    <n v="33"/>
    <n v="0.82499999999999996"/>
    <n v="1"/>
    <n v="1.85"/>
    <n v="2.99"/>
    <n v="0.38127090301003347"/>
    <n v="10"/>
    <n v="18.5"/>
    <n v="29.900000000000002"/>
    <n v="3.3000000000000003"/>
  </r>
  <r>
    <x v="66"/>
    <x v="529"/>
    <n v="60.500000000000007"/>
    <x v="5"/>
    <x v="8"/>
    <n v="25"/>
    <n v="0"/>
    <n v="0"/>
    <n v="0"/>
    <n v="0"/>
    <n v="55"/>
    <n v="2.2000000000000002"/>
    <n v="2"/>
    <n v="1.1000000000000001"/>
    <n v="1.69"/>
    <n v="0.34911242603550291"/>
    <n v="25"/>
    <n v="27.500000000000004"/>
    <n v="42.25"/>
    <n v="2.2000000000000002"/>
  </r>
  <r>
    <x v="5"/>
    <x v="530"/>
    <n v="60.18"/>
    <x v="1"/>
    <x v="2"/>
    <n v="20"/>
    <n v="1800"/>
    <n v="3.7777777777777778E-2"/>
    <n v="15"/>
    <n v="90"/>
    <n v="68"/>
    <n v="3.4"/>
    <n v="1"/>
    <n v="0.88500000000000001"/>
    <n v="1.29"/>
    <n v="0.31395348837209303"/>
    <n v="372"/>
    <n v="329.22"/>
    <n v="479.88"/>
    <n v="0.18279569892473116"/>
  </r>
  <r>
    <x v="36"/>
    <x v="531"/>
    <n v="60"/>
    <x v="3"/>
    <x v="7"/>
    <n v="12"/>
    <n v="0"/>
    <n v="0"/>
    <n v="0"/>
    <n v="0"/>
    <n v="24"/>
    <n v="2"/>
    <n v="2"/>
    <n v="2.5"/>
    <n v="4.29"/>
    <n v="0.41724941724941728"/>
    <n v="11"/>
    <n v="27.5"/>
    <n v="47.19"/>
    <n v="2.1818181818181817"/>
  </r>
  <r>
    <x v="113"/>
    <x v="532"/>
    <n v="59.2"/>
    <x v="5"/>
    <x v="8"/>
    <n v="20"/>
    <n v="0"/>
    <n v="0"/>
    <n v="0"/>
    <n v="0"/>
    <n v="160"/>
    <n v="8"/>
    <n v="2"/>
    <n v="0.37"/>
    <n v="0.59"/>
    <n v="0.37288135593220334"/>
    <n v="20"/>
    <n v="7.4"/>
    <n v="11.799999999999999"/>
    <n v="8"/>
  </r>
  <r>
    <x v="116"/>
    <x v="533"/>
    <n v="58.95"/>
    <x v="5"/>
    <x v="8"/>
    <n v="72"/>
    <n v="0"/>
    <n v="0"/>
    <n v="0"/>
    <n v="0"/>
    <n v="131"/>
    <n v="1.8194444444444444"/>
    <n v="2"/>
    <n v="0.45"/>
    <n v="0.69"/>
    <n v="0.34782608695652167"/>
    <n v="8.3333333333333339"/>
    <n v="3.7500000000000004"/>
    <n v="5.75"/>
    <n v="15.719999999999999"/>
  </r>
  <r>
    <x v="15"/>
    <x v="534"/>
    <n v="58.11"/>
    <x v="3"/>
    <x v="5"/>
    <n v="6"/>
    <n v="0"/>
    <n v="0"/>
    <n v="0"/>
    <n v="0"/>
    <n v="39"/>
    <n v="6.5"/>
    <n v="1"/>
    <n v="1.49"/>
    <n v="2.29"/>
    <n v="0.3493449781659389"/>
    <n v="17.25"/>
    <n v="25.702500000000001"/>
    <n v="39.502499999999998"/>
    <n v="2.2608695652173911"/>
  </r>
  <r>
    <x v="15"/>
    <x v="535"/>
    <n v="58.11"/>
    <x v="3"/>
    <x v="5"/>
    <n v="6"/>
    <n v="0"/>
    <n v="0"/>
    <n v="0"/>
    <n v="0"/>
    <n v="39"/>
    <n v="6.5"/>
    <n v="1"/>
    <n v="1.49"/>
    <n v="2.29"/>
    <n v="0.3493449781659389"/>
    <n v="54"/>
    <n v="80.459999999999994"/>
    <n v="123.66"/>
    <n v="0.72222222222222232"/>
  </r>
  <r>
    <x v="93"/>
    <x v="536"/>
    <n v="57.800000000000004"/>
    <x v="5"/>
    <x v="8"/>
    <n v="4"/>
    <n v="0"/>
    <n v="0"/>
    <n v="0"/>
    <n v="0"/>
    <n v="20"/>
    <n v="5"/>
    <n v="2"/>
    <n v="2.89"/>
    <n v="4.4400000000000004"/>
    <n v="0.34909909909909914"/>
    <n v="0"/>
    <n v="0"/>
    <n v="0"/>
    <s v=" "/>
  </r>
  <r>
    <x v="51"/>
    <x v="537"/>
    <n v="57.28"/>
    <x v="3"/>
    <x v="7"/>
    <n v="12"/>
    <m/>
    <n v="0"/>
    <m/>
    <m/>
    <n v="4"/>
    <n v="0.33333333333333331"/>
    <m/>
    <n v="14.32"/>
    <n v="21.99"/>
    <n v="0.3487949067758071"/>
    <n v="1"/>
    <n v="14.32"/>
    <n v="21.99"/>
    <n v="4"/>
  </r>
  <r>
    <x v="33"/>
    <x v="538"/>
    <n v="57"/>
    <x v="3"/>
    <x v="7"/>
    <n v="12"/>
    <m/>
    <n v="0"/>
    <m/>
    <m/>
    <n v="3"/>
    <n v="0.25"/>
    <m/>
    <n v="19"/>
    <n v="28.99"/>
    <n v="0.34460158675405311"/>
    <n v="2"/>
    <n v="38"/>
    <n v="57.98"/>
    <n v="1.5"/>
  </r>
  <r>
    <x v="72"/>
    <x v="539"/>
    <n v="57"/>
    <x v="5"/>
    <x v="8"/>
    <n v="12"/>
    <n v="0"/>
    <n v="0"/>
    <n v="0"/>
    <n v="0"/>
    <n v="60"/>
    <n v="5"/>
    <n v="2"/>
    <n v="0.95"/>
    <n v="1.49"/>
    <n v="0.36241610738255037"/>
    <n v="12"/>
    <n v="11.399999999999999"/>
    <n v="17.88"/>
    <n v="5.0000000000000009"/>
  </r>
  <r>
    <x v="37"/>
    <x v="540"/>
    <n v="56.664400000000001"/>
    <x v="3"/>
    <x v="7"/>
    <n v="12"/>
    <n v="0"/>
    <n v="0"/>
    <n v="0"/>
    <n v="0"/>
    <n v="34"/>
    <n v="2.8333333333333335"/>
    <n v="2"/>
    <n v="1.6666000000000001"/>
    <n v="2.59"/>
    <n v="0.35652509652509645"/>
    <n v="0"/>
    <n v="0"/>
    <n v="0"/>
    <s v=" "/>
  </r>
  <r>
    <x v="36"/>
    <x v="541"/>
    <n v="55.916519999999998"/>
    <x v="3"/>
    <x v="7"/>
    <n v="12"/>
    <n v="0"/>
    <n v="0"/>
    <n v="0"/>
    <n v="0"/>
    <n v="22"/>
    <n v="1.8333333333333333"/>
    <n v="2"/>
    <n v="2.5416599999999998"/>
    <n v="4.29"/>
    <n v="0.40753846153846157"/>
    <n v="8.75"/>
    <n v="22.239524999999997"/>
    <n v="37.537500000000001"/>
    <n v="2.5142857142857147"/>
  </r>
  <r>
    <x v="36"/>
    <x v="542"/>
    <n v="55.5"/>
    <x v="3"/>
    <x v="7"/>
    <n v="12"/>
    <m/>
    <n v="0"/>
    <m/>
    <m/>
    <n v="12"/>
    <n v="1"/>
    <m/>
    <n v="4.625"/>
    <n v="6.99"/>
    <n v="0.33834048640915598"/>
    <n v="16"/>
    <n v="74"/>
    <n v="111.84"/>
    <n v="0.75"/>
  </r>
  <r>
    <x v="9"/>
    <x v="543"/>
    <n v="55.25"/>
    <x v="1"/>
    <x v="3"/>
    <n v="8"/>
    <n v="1008"/>
    <n v="3.968253968253968E-2"/>
    <n v="21"/>
    <n v="126"/>
    <n v="40"/>
    <n v="5"/>
    <n v="1"/>
    <n v="1.3812500000000001"/>
    <n v="2.09"/>
    <n v="0.33911483253588509"/>
    <n v="84"/>
    <n v="116.02500000000001"/>
    <n v="175.56"/>
    <n v="0.47619047619047616"/>
  </r>
  <r>
    <x v="117"/>
    <x v="544"/>
    <n v="55.103400000000001"/>
    <x v="5"/>
    <x v="8"/>
    <n v="24"/>
    <n v="0"/>
    <n v="0"/>
    <n v="0"/>
    <n v="0"/>
    <n v="46"/>
    <n v="1.9166666666666667"/>
    <n v="2"/>
    <n v="1.1979"/>
    <n v="1.79"/>
    <n v="0.33078212290502795"/>
    <n v="24"/>
    <n v="28.749600000000001"/>
    <n v="42.96"/>
    <n v="1.9166666666666665"/>
  </r>
  <r>
    <x v="9"/>
    <x v="545"/>
    <n v="54.999839999999992"/>
    <x v="1"/>
    <x v="3"/>
    <n v="24"/>
    <n v="1920"/>
    <n v="2.5000000000000001E-2"/>
    <n v="10"/>
    <n v="80"/>
    <n v="48"/>
    <n v="2"/>
    <n v="2"/>
    <n v="1.1458299999999999"/>
    <n v="1.89"/>
    <n v="0.39374074074074078"/>
    <n v="72"/>
    <n v="82.499759999999995"/>
    <n v="136.07999999999998"/>
    <n v="0.66666666666666663"/>
  </r>
  <r>
    <x v="9"/>
    <x v="546"/>
    <n v="54.999839999999992"/>
    <x v="1"/>
    <x v="3"/>
    <n v="24"/>
    <n v="1920"/>
    <n v="2.5000000000000001E-2"/>
    <n v="10"/>
    <n v="80"/>
    <n v="48"/>
    <n v="2"/>
    <n v="2"/>
    <n v="1.1458299999999999"/>
    <n v="1.89"/>
    <n v="0.39374074074074078"/>
    <n v="42"/>
    <n v="48.124859999999998"/>
    <n v="79.38"/>
    <n v="1.1428571428571428"/>
  </r>
  <r>
    <x v="112"/>
    <x v="547"/>
    <n v="54.36"/>
    <x v="5"/>
    <x v="8"/>
    <n v="12"/>
    <n v="0"/>
    <n v="0"/>
    <n v="0"/>
    <n v="0"/>
    <n v="36"/>
    <n v="3"/>
    <n v="2"/>
    <n v="1.51"/>
    <n v="2.29"/>
    <n v="0.34061135371179041"/>
    <n v="12"/>
    <n v="18.12"/>
    <n v="27.48"/>
    <n v="3"/>
  </r>
  <r>
    <x v="39"/>
    <x v="548"/>
    <n v="53.940000000000005"/>
    <x v="5"/>
    <x v="0"/>
    <n v="42"/>
    <m/>
    <n v="0"/>
    <m/>
    <m/>
    <n v="29"/>
    <n v="0.69047619047619047"/>
    <n v="1"/>
    <n v="1.86"/>
    <n v="2.99"/>
    <n v="0.3779264214046823"/>
    <n v="30.666666666666668"/>
    <n v="57.040000000000006"/>
    <n v="91.693333333333342"/>
    <n v="0.94565217391304346"/>
  </r>
  <r>
    <x v="15"/>
    <x v="549"/>
    <n v="53.64"/>
    <x v="3"/>
    <x v="5"/>
    <n v="6"/>
    <n v="0"/>
    <n v="0"/>
    <n v="0"/>
    <n v="0"/>
    <n v="36"/>
    <n v="6"/>
    <n v="1"/>
    <n v="1.49"/>
    <n v="2.29"/>
    <n v="0.3493449781659389"/>
    <n v="22.75"/>
    <n v="33.897500000000001"/>
    <n v="52.097500000000004"/>
    <n v="1.5824175824175823"/>
  </r>
  <r>
    <x v="10"/>
    <x v="550"/>
    <n v="52.5"/>
    <x v="2"/>
    <x v="0"/>
    <n v="1"/>
    <n v="0"/>
    <n v="0"/>
    <n v="0"/>
    <n v="0"/>
    <n v="25"/>
    <n v="25"/>
    <n v="1"/>
    <n v="2.1"/>
    <n v="3.19"/>
    <n v="0.34169278996865199"/>
    <n v="22.5"/>
    <n v="47.25"/>
    <n v="71.775000000000006"/>
    <n v="1.1111111111111112"/>
  </r>
  <r>
    <x v="30"/>
    <x v="551"/>
    <n v="52.5"/>
    <x v="5"/>
    <x v="8"/>
    <n v="12"/>
    <n v="0"/>
    <n v="0"/>
    <n v="0"/>
    <n v="0"/>
    <n v="35"/>
    <n v="2.9166666666666665"/>
    <n v="2"/>
    <n v="1.5"/>
    <n v="2.59"/>
    <n v="0.42084942084942084"/>
    <n v="12"/>
    <n v="18"/>
    <n v="31.08"/>
    <n v="2.9166666666666665"/>
  </r>
  <r>
    <x v="101"/>
    <x v="552"/>
    <n v="51.667000000000002"/>
    <x v="3"/>
    <x v="7"/>
    <n v="6"/>
    <n v="0"/>
    <n v="0"/>
    <n v="0"/>
    <n v="0"/>
    <n v="7"/>
    <n v="1.1666666666666667"/>
    <m/>
    <n v="7.3810000000000002"/>
    <n v="12.99"/>
    <n v="0.43179368745188607"/>
    <n v="0"/>
    <n v="0"/>
    <n v="0"/>
    <s v=" "/>
  </r>
  <r>
    <x v="110"/>
    <x v="553"/>
    <n v="51.3"/>
    <x v="5"/>
    <x v="8"/>
    <n v="6"/>
    <n v="0"/>
    <n v="0"/>
    <n v="0"/>
    <n v="0"/>
    <n v="54"/>
    <n v="9"/>
    <n v="2"/>
    <n v="0.95"/>
    <n v="1.49"/>
    <n v="0.36241610738255037"/>
    <n v="20"/>
    <n v="19"/>
    <n v="29.8"/>
    <n v="2.6999999999999997"/>
  </r>
  <r>
    <x v="118"/>
    <x v="554"/>
    <n v="51.029999999999994"/>
    <x v="5"/>
    <x v="8"/>
    <n v="18"/>
    <n v="0"/>
    <n v="0"/>
    <n v="0"/>
    <n v="0"/>
    <n v="27"/>
    <n v="1.5"/>
    <n v="2"/>
    <n v="1.89"/>
    <n v="2.89"/>
    <n v="0.34602076124567482"/>
    <n v="5"/>
    <n v="9.4499999999999993"/>
    <n v="14.450000000000001"/>
    <n v="5.3999999999999995"/>
  </r>
  <r>
    <x v="30"/>
    <x v="555"/>
    <n v="50.690000000000005"/>
    <x v="5"/>
    <x v="8"/>
    <n v="12"/>
    <n v="0"/>
    <n v="0"/>
    <n v="0"/>
    <n v="0"/>
    <n v="37"/>
    <n v="3.0833333333333335"/>
    <n v="2"/>
    <n v="1.37"/>
    <n v="2.39"/>
    <n v="0.42677824267782427"/>
    <n v="12"/>
    <n v="16.440000000000001"/>
    <n v="28.68"/>
    <n v="3.0833333333333335"/>
  </r>
  <r>
    <x v="100"/>
    <x v="556"/>
    <n v="49.477499999999999"/>
    <x v="3"/>
    <x v="7"/>
    <n v="24"/>
    <m/>
    <n v="0"/>
    <m/>
    <m/>
    <n v="25"/>
    <n v="1.0416666666666667"/>
    <m/>
    <n v="1.9791000000000001"/>
    <n v="2.99"/>
    <n v="0.33809364548494986"/>
    <n v="3"/>
    <n v="5.9373000000000005"/>
    <n v="8.9700000000000006"/>
    <n v="8.3333333333333321"/>
  </r>
  <r>
    <x v="53"/>
    <x v="557"/>
    <n v="48.8"/>
    <x v="5"/>
    <x v="8"/>
    <n v="10"/>
    <n v="8"/>
    <n v="5"/>
    <n v="0"/>
    <n v="0"/>
    <n v="40"/>
    <n v="4"/>
    <n v="1"/>
    <n v="1.22"/>
    <n v="1.89"/>
    <n v="0.35449735449735448"/>
    <n v="27.75"/>
    <n v="33.854999999999997"/>
    <n v="52.447499999999998"/>
    <n v="1.4414414414414416"/>
  </r>
  <r>
    <x v="72"/>
    <x v="558"/>
    <n v="48.1"/>
    <x v="5"/>
    <x v="8"/>
    <n v="12"/>
    <n v="0"/>
    <n v="0"/>
    <n v="0"/>
    <n v="0"/>
    <n v="37"/>
    <n v="3.0833333333333335"/>
    <n v="2"/>
    <n v="1.3"/>
    <n v="1.99"/>
    <n v="0.34673366834170855"/>
    <n v="12"/>
    <n v="15.600000000000001"/>
    <n v="23.88"/>
    <n v="3.083333333333333"/>
  </r>
  <r>
    <x v="15"/>
    <x v="559"/>
    <n v="47.68"/>
    <x v="3"/>
    <x v="5"/>
    <n v="6"/>
    <n v="0"/>
    <n v="0"/>
    <n v="0"/>
    <n v="0"/>
    <n v="32"/>
    <n v="5.333333333333333"/>
    <n v="1"/>
    <n v="1.49"/>
    <n v="2.29"/>
    <n v="0.3493449781659389"/>
    <n v="19.5"/>
    <n v="29.055"/>
    <n v="44.655000000000001"/>
    <n v="1.641025641025641"/>
  </r>
  <r>
    <x v="119"/>
    <x v="560"/>
    <n v="43.061"/>
    <x v="3"/>
    <x v="7"/>
    <n v="20"/>
    <n v="0"/>
    <n v="0"/>
    <n v="0"/>
    <n v="0"/>
    <n v="17"/>
    <n v="0.85"/>
    <n v="2"/>
    <n v="2.5329999999999999"/>
    <n v="3.89"/>
    <n v="0.34884318766066841"/>
    <n v="4.333333333333333"/>
    <n v="10.976333333333333"/>
    <n v="16.856666666666666"/>
    <n v="3.9230769230769234"/>
  </r>
  <r>
    <x v="51"/>
    <x v="561"/>
    <n v="42.96"/>
    <x v="3"/>
    <x v="7"/>
    <n v="12"/>
    <m/>
    <n v="0"/>
    <m/>
    <m/>
    <n v="3"/>
    <n v="0.25"/>
    <m/>
    <n v="14.32"/>
    <n v="21.99"/>
    <n v="0.3487949067758071"/>
    <n v="1"/>
    <n v="14.32"/>
    <n v="21.99"/>
    <n v="3"/>
  </r>
  <r>
    <x v="9"/>
    <x v="562"/>
    <n v="42.915999999999997"/>
    <x v="3"/>
    <x v="3"/>
    <n v="6"/>
    <n v="0"/>
    <n v="0"/>
    <n v="0"/>
    <n v="0"/>
    <n v="10"/>
    <n v="1.6666666666666667"/>
    <n v="2"/>
    <n v="4.2915999999999999"/>
    <n v="6.59"/>
    <n v="0.34877086494688925"/>
    <n v="1"/>
    <n v="4.2915999999999999"/>
    <n v="6.59"/>
    <n v="10"/>
  </r>
  <r>
    <x v="101"/>
    <x v="563"/>
    <n v="42.4375"/>
    <x v="3"/>
    <x v="7"/>
    <n v="6"/>
    <n v="0"/>
    <n v="0"/>
    <n v="0"/>
    <n v="0"/>
    <n v="5"/>
    <n v="0.83333333333333337"/>
    <n v="3"/>
    <n v="8.4875000000000007"/>
    <n v="12.99"/>
    <n v="0.34661277906081595"/>
    <n v="1.5"/>
    <n v="12.731250000000001"/>
    <n v="19.484999999999999"/>
    <n v="3.333333333333333"/>
  </r>
  <r>
    <x v="71"/>
    <x v="564"/>
    <n v="41.332799999999999"/>
    <x v="3"/>
    <x v="7"/>
    <n v="12"/>
    <m/>
    <n v="0"/>
    <m/>
    <m/>
    <n v="8"/>
    <n v="0.66666666666666663"/>
    <m/>
    <n v="5.1665999999999999"/>
    <n v="7.99"/>
    <n v="0.3533667083854819"/>
    <n v="13"/>
    <n v="67.165800000000004"/>
    <n v="103.87"/>
    <n v="0.61538461538461531"/>
  </r>
  <r>
    <x v="110"/>
    <x v="565"/>
    <n v="40.800000000000004"/>
    <x v="5"/>
    <x v="8"/>
    <n v="12"/>
    <n v="0"/>
    <n v="0"/>
    <n v="0"/>
    <n v="0"/>
    <n v="60"/>
    <n v="5"/>
    <n v="2"/>
    <n v="0.68"/>
    <n v="1.05"/>
    <n v="0.35238095238095235"/>
    <n v="36"/>
    <n v="24.48"/>
    <n v="37.800000000000004"/>
    <n v="1.6666666666666667"/>
  </r>
  <r>
    <x v="110"/>
    <x v="566"/>
    <n v="40.800000000000004"/>
    <x v="5"/>
    <x v="8"/>
    <n v="12"/>
    <n v="0"/>
    <n v="0"/>
    <n v="0"/>
    <n v="0"/>
    <n v="60"/>
    <n v="5"/>
    <n v="2"/>
    <n v="0.68"/>
    <n v="1.05"/>
    <n v="0.35238095238095235"/>
    <n v="12"/>
    <n v="8.16"/>
    <n v="12.600000000000001"/>
    <n v="5"/>
  </r>
  <r>
    <x v="110"/>
    <x v="567"/>
    <n v="39.9"/>
    <x v="5"/>
    <x v="8"/>
    <n v="6"/>
    <n v="0"/>
    <n v="0"/>
    <n v="0"/>
    <n v="0"/>
    <n v="42"/>
    <n v="7"/>
    <n v="1"/>
    <n v="0.95"/>
    <n v="1.49"/>
    <n v="0.36241610738255037"/>
    <n v="1"/>
    <n v="0.95"/>
    <n v="1.49"/>
    <n v="42"/>
  </r>
  <r>
    <x v="30"/>
    <x v="568"/>
    <n v="38.160000000000004"/>
    <x v="5"/>
    <x v="8"/>
    <n v="12"/>
    <n v="0"/>
    <n v="0"/>
    <n v="0"/>
    <n v="0"/>
    <n v="24"/>
    <n v="2"/>
    <n v="2"/>
    <n v="1.59"/>
    <n v="2.4900000000000002"/>
    <n v="0.36144578313253012"/>
    <n v="12"/>
    <n v="19.080000000000002"/>
    <n v="29.880000000000003"/>
    <n v="2"/>
  </r>
  <r>
    <x v="101"/>
    <x v="569"/>
    <n v="36.905000000000001"/>
    <x v="3"/>
    <x v="7"/>
    <n v="6"/>
    <n v="0"/>
    <n v="0"/>
    <n v="0"/>
    <n v="0"/>
    <n v="5"/>
    <n v="0.83333333333333337"/>
    <n v="2"/>
    <n v="7.3810000000000002"/>
    <n v="12.99"/>
    <n v="0.43179368745188607"/>
    <n v="1"/>
    <n v="7.3810000000000002"/>
    <n v="12.99"/>
    <n v="5"/>
  </r>
  <r>
    <x v="96"/>
    <x v="570"/>
    <n v="35.200000000000003"/>
    <x v="5"/>
    <x v="8"/>
    <n v="48"/>
    <m/>
    <n v="0"/>
    <m/>
    <m/>
    <n v="44"/>
    <n v="0.91666666666666663"/>
    <m/>
    <n v="0.8"/>
    <n v="1.29"/>
    <n v="0.37984496124031009"/>
    <n v="13.5"/>
    <n v="10.8"/>
    <n v="17.414999999999999"/>
    <n v="3.2592592592592595"/>
  </r>
  <r>
    <x v="9"/>
    <x v="571"/>
    <n v="34.92"/>
    <x v="1"/>
    <x v="3"/>
    <n v="20"/>
    <n v="0"/>
    <n v="0"/>
    <n v="0"/>
    <n v="0"/>
    <n v="48"/>
    <n v="2.4"/>
    <n v="1"/>
    <n v="0.72750000000000004"/>
    <n v="1.1299999999999999"/>
    <n v="0.35619469026548661"/>
    <n v="20"/>
    <n v="14.55"/>
    <n v="22.599999999999998"/>
    <n v="2.4"/>
  </r>
  <r>
    <x v="113"/>
    <x v="572"/>
    <n v="33"/>
    <x v="5"/>
    <x v="8"/>
    <n v="10"/>
    <n v="0"/>
    <n v="0"/>
    <n v="0"/>
    <n v="0"/>
    <n v="12"/>
    <n v="1.2"/>
    <n v="1"/>
    <n v="2.75"/>
    <n v="4.1900000000000004"/>
    <n v="0.34367541766109794"/>
    <n v="14"/>
    <n v="38.5"/>
    <n v="58.660000000000004"/>
    <n v="0.8571428571428571"/>
  </r>
  <r>
    <x v="120"/>
    <x v="573"/>
    <n v="32.67"/>
    <x v="5"/>
    <x v="8"/>
    <n v="15"/>
    <n v="0"/>
    <n v="0"/>
    <n v="0"/>
    <n v="0"/>
    <n v="33"/>
    <n v="2.2000000000000002"/>
    <n v="2"/>
    <n v="0.99"/>
    <n v="1.49"/>
    <n v="0.33557046979865773"/>
    <n v="13.5"/>
    <n v="13.365"/>
    <n v="20.114999999999998"/>
    <n v="2.4444444444444446"/>
  </r>
  <r>
    <x v="36"/>
    <x v="574"/>
    <n v="32.5"/>
    <x v="3"/>
    <x v="7"/>
    <n v="12"/>
    <n v="0"/>
    <n v="0"/>
    <n v="0"/>
    <n v="0"/>
    <n v="13"/>
    <n v="1.0833333333333333"/>
    <n v="2"/>
    <n v="2.5"/>
    <n v="4.29"/>
    <n v="0.41724941724941728"/>
    <n v="13.5"/>
    <n v="33.75"/>
    <n v="57.914999999999999"/>
    <n v="0.96296296296296291"/>
  </r>
  <r>
    <x v="88"/>
    <x v="575"/>
    <n v="32"/>
    <x v="3"/>
    <x v="12"/>
    <n v="10"/>
    <n v="0"/>
    <n v="0"/>
    <n v="7"/>
    <n v="0"/>
    <n v="20"/>
    <n v="2"/>
    <n v="3"/>
    <n v="1.6"/>
    <n v="2.29"/>
    <n v="0.30131004366812225"/>
    <n v="20"/>
    <n v="32"/>
    <n v="45.8"/>
    <n v="1"/>
  </r>
  <r>
    <x v="77"/>
    <x v="576"/>
    <n v="31.524999999999999"/>
    <x v="3"/>
    <x v="7"/>
    <n v="40"/>
    <n v="0"/>
    <n v="0"/>
    <n v="0"/>
    <n v="0"/>
    <n v="13"/>
    <n v="0.32500000000000001"/>
    <n v="2"/>
    <n v="2.4249999999999998"/>
    <n v="3.69"/>
    <n v="0.34281842818428188"/>
    <n v="1.5"/>
    <n v="3.6374999999999997"/>
    <n v="5.5350000000000001"/>
    <n v="8.6666666666666661"/>
  </r>
  <r>
    <x v="100"/>
    <x v="577"/>
    <n v="30.75"/>
    <x v="3"/>
    <x v="7"/>
    <n v="8"/>
    <n v="0"/>
    <n v="0"/>
    <n v="0"/>
    <n v="0"/>
    <n v="3"/>
    <n v="0.375"/>
    <n v="2"/>
    <n v="10.25"/>
    <n v="14.99"/>
    <n v="0.31621080720480321"/>
    <n v="6.666666666666667"/>
    <n v="68.333333333333343"/>
    <n v="99.933333333333337"/>
    <n v="0.44999999999999996"/>
  </r>
  <r>
    <x v="9"/>
    <x v="578"/>
    <n v="30.599999999999998"/>
    <x v="1"/>
    <x v="3"/>
    <n v="12"/>
    <n v="1428"/>
    <n v="1.680672268907563E-2"/>
    <n v="17"/>
    <n v="119"/>
    <n v="24"/>
    <n v="2"/>
    <n v="2"/>
    <n v="1.2749999999999999"/>
    <n v="1.99"/>
    <n v="0.35929648241206036"/>
    <n v="60"/>
    <n v="76.5"/>
    <n v="119.4"/>
    <n v="0.39999999999999997"/>
  </r>
  <r>
    <x v="121"/>
    <x v="579"/>
    <n v="30"/>
    <x v="3"/>
    <x v="7"/>
    <n v="12"/>
    <n v="0"/>
    <n v="0"/>
    <n v="0"/>
    <n v="0"/>
    <n v="24"/>
    <n v="2"/>
    <n v="2"/>
    <n v="1.25"/>
    <n v="1.99"/>
    <n v="0.37185929648241206"/>
    <n v="30"/>
    <n v="37.5"/>
    <n v="59.7"/>
    <n v="0.8"/>
  </r>
  <r>
    <x v="88"/>
    <x v="580"/>
    <n v="28.8"/>
    <x v="3"/>
    <x v="12"/>
    <n v="10"/>
    <n v="0"/>
    <n v="0"/>
    <n v="7"/>
    <n v="0"/>
    <n v="18"/>
    <n v="1.8"/>
    <n v="6"/>
    <n v="1.6"/>
    <n v="2.29"/>
    <n v="0.30131004366812225"/>
    <n v="10"/>
    <n v="16"/>
    <n v="22.9"/>
    <n v="1.8"/>
  </r>
  <r>
    <x v="9"/>
    <x v="581"/>
    <n v="28.5"/>
    <x v="1"/>
    <x v="3"/>
    <n v="24"/>
    <n v="1920"/>
    <n v="1.2500000000000001E-2"/>
    <n v="10"/>
    <n v="80"/>
    <n v="24"/>
    <n v="1"/>
    <n v="2"/>
    <n v="1.1875"/>
    <n v="1.89"/>
    <n v="0.37169312169312169"/>
    <n v="24"/>
    <n v="28.5"/>
    <n v="45.36"/>
    <n v="1"/>
  </r>
  <r>
    <x v="113"/>
    <x v="582"/>
    <n v="27.65"/>
    <x v="5"/>
    <x v="8"/>
    <n v="20"/>
    <n v="0"/>
    <n v="0"/>
    <n v="0"/>
    <n v="0"/>
    <n v="79"/>
    <n v="3.95"/>
    <n v="2"/>
    <n v="0.35"/>
    <n v="0.59"/>
    <n v="0.40677966101694918"/>
    <n v="0"/>
    <n v="0"/>
    <n v="0"/>
    <s v=" "/>
  </r>
  <r>
    <x v="36"/>
    <x v="583"/>
    <n v="27.5"/>
    <x v="3"/>
    <x v="7"/>
    <n v="12"/>
    <n v="0"/>
    <n v="0"/>
    <n v="0"/>
    <n v="0"/>
    <n v="11"/>
    <n v="0.91666666666666663"/>
    <n v="2"/>
    <n v="2.5"/>
    <n v="4.29"/>
    <n v="0.41724941724941728"/>
    <n v="11"/>
    <n v="27.5"/>
    <n v="47.19"/>
    <n v="1"/>
  </r>
  <r>
    <x v="55"/>
    <x v="584"/>
    <n v="27.48"/>
    <x v="5"/>
    <x v="8"/>
    <n v="12"/>
    <n v="0"/>
    <n v="0"/>
    <n v="0"/>
    <n v="0"/>
    <n v="12"/>
    <n v="1"/>
    <n v="2"/>
    <n v="2.29"/>
    <n v="3.49"/>
    <n v="0.34383954154727797"/>
    <n v="18"/>
    <n v="41.22"/>
    <n v="62.820000000000007"/>
    <n v="0.66666666666666674"/>
  </r>
  <r>
    <x v="55"/>
    <x v="585"/>
    <n v="27.48"/>
    <x v="5"/>
    <x v="8"/>
    <n v="12"/>
    <n v="0"/>
    <n v="0"/>
    <n v="0"/>
    <n v="0"/>
    <n v="12"/>
    <n v="1"/>
    <n v="2"/>
    <n v="2.29"/>
    <n v="3.49"/>
    <n v="0.34383954154727797"/>
    <n v="0"/>
    <n v="0"/>
    <n v="0"/>
    <s v=" "/>
  </r>
  <r>
    <x v="118"/>
    <x v="586"/>
    <n v="26.459999999999997"/>
    <x v="5"/>
    <x v="8"/>
    <n v="18"/>
    <n v="0"/>
    <n v="0"/>
    <n v="0"/>
    <n v="0"/>
    <n v="14"/>
    <n v="0.77777777777777779"/>
    <n v="2"/>
    <n v="1.89"/>
    <n v="2.89"/>
    <n v="0.34602076124567482"/>
    <n v="5"/>
    <n v="9.4499999999999993"/>
    <n v="14.450000000000001"/>
    <n v="2.8"/>
  </r>
  <r>
    <x v="27"/>
    <x v="587"/>
    <n v="25.92"/>
    <x v="5"/>
    <x v="8"/>
    <n v="24"/>
    <n v="0"/>
    <n v="0"/>
    <n v="0"/>
    <n v="0"/>
    <n v="24"/>
    <n v="1"/>
    <n v="2"/>
    <n v="1.08"/>
    <n v="1.69"/>
    <n v="0.36094674556213013"/>
    <n v="120"/>
    <n v="129.60000000000002"/>
    <n v="202.79999999999998"/>
    <n v="0.19999999999999998"/>
  </r>
  <r>
    <x v="48"/>
    <x v="588"/>
    <n v="24.6873"/>
    <x v="3"/>
    <x v="7"/>
    <n v="12"/>
    <n v="0"/>
    <n v="0"/>
    <n v="0"/>
    <n v="0"/>
    <n v="3"/>
    <n v="0.25"/>
    <n v="2"/>
    <n v="8.2291000000000007"/>
    <n v="12.59"/>
    <n v="0.34637807783955515"/>
    <n v="3"/>
    <n v="24.6873"/>
    <n v="37.769999999999996"/>
    <n v="1"/>
  </r>
  <r>
    <x v="23"/>
    <x v="589"/>
    <n v="23.333279999999998"/>
    <x v="2"/>
    <x v="7"/>
    <n v="6"/>
    <n v="0"/>
    <n v="0"/>
    <n v="0"/>
    <n v="0"/>
    <n v="8"/>
    <n v="1.3333333333333333"/>
    <n v="2"/>
    <n v="2.9166599999999998"/>
    <n v="4.49"/>
    <n v="0.35040979955456575"/>
    <n v="0"/>
    <n v="0"/>
    <n v="0"/>
    <s v=" "/>
  </r>
  <r>
    <x v="89"/>
    <x v="590"/>
    <n v="22.799999999999997"/>
    <x v="5"/>
    <x v="8"/>
    <n v="12"/>
    <m/>
    <n v="0"/>
    <m/>
    <m/>
    <n v="23.999999999999996"/>
    <n v="1.9999999999999998"/>
    <n v="1"/>
    <n v="0.95"/>
    <n v="1.49"/>
    <n v="0.36241610738255037"/>
    <n v="22"/>
    <n v="20.9"/>
    <n v="32.78"/>
    <n v="1.0909090909090908"/>
  </r>
  <r>
    <x v="15"/>
    <x v="591"/>
    <n v="22.35"/>
    <x v="3"/>
    <x v="5"/>
    <n v="6"/>
    <n v="0"/>
    <n v="0"/>
    <n v="0"/>
    <n v="0"/>
    <n v="15.000000000000002"/>
    <n v="2.5000000000000004"/>
    <n v="1"/>
    <n v="1.49"/>
    <n v="2.29"/>
    <n v="0.3493449781659389"/>
    <n v="12"/>
    <n v="17.88"/>
    <n v="27.48"/>
    <n v="1.2500000000000002"/>
  </r>
  <r>
    <x v="69"/>
    <x v="592"/>
    <n v="21.78"/>
    <x v="5"/>
    <x v="8"/>
    <n v="24"/>
    <n v="0"/>
    <n v="0"/>
    <n v="0"/>
    <n v="0"/>
    <n v="22"/>
    <n v="0.91666666666666663"/>
    <n v="2"/>
    <n v="0.99"/>
    <n v="1.49"/>
    <n v="0.33557046979865773"/>
    <n v="60"/>
    <n v="59.4"/>
    <n v="89.4"/>
    <n v="0.3666666666666667"/>
  </r>
  <r>
    <x v="5"/>
    <x v="593"/>
    <n v="21.437493000000003"/>
    <x v="2"/>
    <x v="2"/>
    <n v="24"/>
    <n v="2688"/>
    <n v="7.8125E-3"/>
    <n v="14"/>
    <n v="112"/>
    <n v="21"/>
    <n v="0.875"/>
    <n v="1"/>
    <n v="1.0208330000000001"/>
    <n v="1.69"/>
    <n v="0.39595680473372774"/>
    <n v="45"/>
    <n v="45.937485000000002"/>
    <n v="76.05"/>
    <n v="0.46666666666666673"/>
  </r>
  <r>
    <x v="98"/>
    <x v="594"/>
    <n v="21"/>
    <x v="5"/>
    <x v="8"/>
    <n v="15"/>
    <n v="0"/>
    <n v="0"/>
    <n v="0"/>
    <n v="0"/>
    <n v="15.000000000000002"/>
    <n v="1.0000000000000002"/>
    <n v="2"/>
    <n v="1.4"/>
    <n v="2.19"/>
    <n v="0.36073059360730597"/>
    <n v="15"/>
    <n v="21"/>
    <n v="32.85"/>
    <n v="1"/>
  </r>
  <r>
    <x v="76"/>
    <x v="595"/>
    <n v="20.88"/>
    <x v="5"/>
    <x v="8"/>
    <n v="48"/>
    <n v="0"/>
    <n v="0"/>
    <n v="0"/>
    <n v="0"/>
    <n v="29"/>
    <n v="0.60416666666666663"/>
    <n v="2"/>
    <n v="0.72"/>
    <n v="1.19"/>
    <n v="0.3949579831932773"/>
    <n v="56"/>
    <n v="40.32"/>
    <n v="66.64"/>
    <n v="0.51785714285714279"/>
  </r>
  <r>
    <x v="82"/>
    <x v="596"/>
    <n v="18.96"/>
    <x v="5"/>
    <x v="8"/>
    <n v="24"/>
    <n v="0"/>
    <n v="0"/>
    <n v="0"/>
    <n v="0"/>
    <n v="24"/>
    <n v="1"/>
    <n v="1"/>
    <n v="0.79"/>
    <n v="1.19"/>
    <n v="0.33613445378151252"/>
    <n v="3"/>
    <n v="2.37"/>
    <n v="3.57"/>
    <n v="8"/>
  </r>
  <r>
    <x v="101"/>
    <x v="597"/>
    <n v="16.975000000000001"/>
    <x v="3"/>
    <x v="7"/>
    <n v="6"/>
    <n v="0"/>
    <n v="0"/>
    <n v="0"/>
    <n v="0"/>
    <n v="2"/>
    <n v="0.33333333333333331"/>
    <n v="2"/>
    <n v="8.4875000000000007"/>
    <n v="12.99"/>
    <n v="0.34661277906081595"/>
    <n v="1"/>
    <n v="8.4875000000000007"/>
    <n v="12.99"/>
    <n v="2"/>
  </r>
  <r>
    <x v="110"/>
    <x v="598"/>
    <n v="16.560000000000002"/>
    <x v="5"/>
    <x v="8"/>
    <n v="18"/>
    <n v="0"/>
    <n v="0"/>
    <n v="0"/>
    <n v="0"/>
    <n v="18"/>
    <n v="1"/>
    <n v="2"/>
    <n v="0.92"/>
    <n v="1.39"/>
    <n v="0.33812949640287765"/>
    <n v="46.5"/>
    <n v="42.78"/>
    <n v="64.634999999999991"/>
    <n v="0.38709677419354843"/>
  </r>
  <r>
    <x v="15"/>
    <x v="599"/>
    <n v="15.54"/>
    <x v="3"/>
    <x v="5"/>
    <n v="6"/>
    <n v="0"/>
    <n v="0"/>
    <n v="0"/>
    <n v="0"/>
    <n v="6"/>
    <n v="1"/>
    <n v="1"/>
    <n v="2.59"/>
    <n v="3.99"/>
    <n v="0.35087719298245623"/>
    <n v="32.75"/>
    <n v="84.822499999999991"/>
    <n v="130.67250000000001"/>
    <n v="0.18320610687022901"/>
  </r>
  <r>
    <x v="9"/>
    <x v="600"/>
    <n v="15.299999999999999"/>
    <x v="1"/>
    <x v="3"/>
    <n v="12"/>
    <n v="1428"/>
    <n v="8.4033613445378148E-3"/>
    <n v="17"/>
    <n v="119"/>
    <n v="12"/>
    <n v="1"/>
    <n v="2"/>
    <n v="1.2749999999999999"/>
    <n v="1.99"/>
    <n v="0.35929648241206036"/>
    <n v="102"/>
    <n v="130.04999999999998"/>
    <n v="202.98"/>
    <n v="0.11764705882352942"/>
  </r>
  <r>
    <x v="2"/>
    <x v="601"/>
    <n v="15.25"/>
    <x v="0"/>
    <x v="0"/>
    <n v="13"/>
    <n v="637"/>
    <n v="7.8492935635792772E-3"/>
    <n v="7"/>
    <n v="49"/>
    <n v="5"/>
    <n v="0.38461538461538464"/>
    <n v="1"/>
    <n v="3.05"/>
    <n v="4.29"/>
    <n v="0.28904428904428908"/>
    <n v="336"/>
    <n v="1024.8"/>
    <n v="1441.44"/>
    <n v="1.4880952380952382E-2"/>
  </r>
  <r>
    <x v="36"/>
    <x v="602"/>
    <n v="14.8888"/>
    <x v="3"/>
    <x v="7"/>
    <n v="18"/>
    <n v="0"/>
    <n v="0"/>
    <n v="0"/>
    <n v="0"/>
    <n v="4"/>
    <n v="0.22222222222222221"/>
    <n v="2"/>
    <n v="3.7222"/>
    <n v="5.79"/>
    <n v="0.35713298791018999"/>
    <n v="10.333333333333334"/>
    <n v="38.462733333333333"/>
    <n v="59.830000000000005"/>
    <n v="0.38709677419354838"/>
  </r>
  <r>
    <x v="122"/>
    <x v="603"/>
    <n v="14.8"/>
    <x v="3"/>
    <x v="7"/>
    <n v="20"/>
    <n v="0"/>
    <n v="0"/>
    <n v="0"/>
    <n v="0"/>
    <n v="4"/>
    <n v="0.2"/>
    <n v="2"/>
    <n v="3.7"/>
    <n v="5.69"/>
    <n v="0.3497363796133568"/>
    <n v="1.6666666666666667"/>
    <n v="6.166666666666667"/>
    <n v="9.4833333333333343"/>
    <n v="2.4"/>
  </r>
  <r>
    <x v="72"/>
    <x v="604"/>
    <n v="14.399999999999999"/>
    <x v="5"/>
    <x v="8"/>
    <n v="12"/>
    <n v="0"/>
    <n v="0"/>
    <n v="0"/>
    <n v="0"/>
    <n v="12"/>
    <n v="1"/>
    <n v="2"/>
    <n v="1.2"/>
    <n v="2.19"/>
    <n v="0.45205479452054798"/>
    <n v="12"/>
    <n v="14.399999999999999"/>
    <n v="26.28"/>
    <n v="1"/>
  </r>
  <r>
    <x v="15"/>
    <x v="605"/>
    <n v="13.41"/>
    <x v="3"/>
    <x v="5"/>
    <n v="6"/>
    <n v="0"/>
    <n v="0"/>
    <n v="0"/>
    <n v="0"/>
    <n v="9"/>
    <n v="1.5"/>
    <n v="1"/>
    <n v="1.49"/>
    <n v="2.29"/>
    <n v="0.3493449781659389"/>
    <n v="15"/>
    <n v="22.35"/>
    <n v="34.35"/>
    <n v="0.6"/>
  </r>
  <r>
    <x v="4"/>
    <x v="606"/>
    <n v="13.32"/>
    <x v="1"/>
    <x v="0"/>
    <n v="12"/>
    <n v="0"/>
    <n v="0"/>
    <n v="0"/>
    <n v="0"/>
    <n v="12.685714285714285"/>
    <n v="1.0571428571428572"/>
    <n v="2"/>
    <n v="1.05"/>
    <n v="1.29"/>
    <n v="0.18604651162790697"/>
    <n v="311"/>
    <n v="326.55"/>
    <n v="401.19"/>
    <n v="4.079007808911346E-2"/>
  </r>
  <r>
    <x v="100"/>
    <x v="607"/>
    <n v="13.3125"/>
    <x v="3"/>
    <x v="7"/>
    <n v="8"/>
    <n v="0"/>
    <n v="0"/>
    <n v="0"/>
    <n v="0"/>
    <n v="3"/>
    <n v="0.375"/>
    <n v="1"/>
    <n v="4.4375"/>
    <n v="6.99"/>
    <n v="0.36516452074391992"/>
    <n v="7.5"/>
    <n v="33.28125"/>
    <n v="52.425000000000004"/>
    <n v="0.4"/>
  </r>
  <r>
    <x v="110"/>
    <x v="608"/>
    <n v="12.24"/>
    <x v="5"/>
    <x v="8"/>
    <n v="12"/>
    <n v="0"/>
    <n v="0"/>
    <n v="0"/>
    <n v="0"/>
    <n v="18"/>
    <n v="1.5"/>
    <n v="2"/>
    <n v="0.68"/>
    <n v="1.05"/>
    <n v="0.35238095238095235"/>
    <n v="18"/>
    <n v="12.24"/>
    <n v="18.900000000000002"/>
    <n v="1"/>
  </r>
  <r>
    <x v="23"/>
    <x v="609"/>
    <n v="11.5"/>
    <x v="2"/>
    <x v="6"/>
    <n v="1"/>
    <n v="4"/>
    <n v="1.25"/>
    <n v="0"/>
    <n v="0"/>
    <n v="5"/>
    <n v="5"/>
    <n v="1"/>
    <n v="2.2999999999999998"/>
    <n v="3.49"/>
    <n v="0.34097421203438405"/>
    <n v="20.25"/>
    <n v="46.574999999999996"/>
    <n v="70.672499999999999"/>
    <n v="0.24691358024691359"/>
  </r>
  <r>
    <x v="9"/>
    <x v="610"/>
    <n v="11.05"/>
    <x v="1"/>
    <x v="3"/>
    <n v="8"/>
    <n v="1008"/>
    <n v="7.9365079365079361E-3"/>
    <n v="21"/>
    <n v="126"/>
    <n v="8"/>
    <n v="1"/>
    <n v="2"/>
    <n v="1.3812500000000001"/>
    <n v="2.09"/>
    <n v="0.33911483253588509"/>
    <n v="103.25"/>
    <n v="142.61406250000002"/>
    <n v="215.79249999999999"/>
    <n v="7.748184019370459E-2"/>
  </r>
  <r>
    <x v="36"/>
    <x v="611"/>
    <n v="10.166399999999999"/>
    <x v="3"/>
    <x v="7"/>
    <n v="12"/>
    <n v="0"/>
    <n v="0"/>
    <n v="0"/>
    <n v="0"/>
    <n v="4"/>
    <n v="0.33333333333333331"/>
    <n v="2"/>
    <n v="2.5415999999999999"/>
    <n v="4.29"/>
    <n v="0.40755244755244757"/>
    <n v="10.333333333333334"/>
    <n v="26.263200000000001"/>
    <n v="44.330000000000005"/>
    <n v="0.38709677419354832"/>
  </r>
  <r>
    <x v="58"/>
    <x v="612"/>
    <n v="9.52"/>
    <x v="5"/>
    <x v="8"/>
    <n v="8"/>
    <n v="0"/>
    <n v="0"/>
    <n v="0"/>
    <n v="0"/>
    <n v="8"/>
    <n v="1"/>
    <n v="2"/>
    <n v="1.19"/>
    <n v="2.29"/>
    <n v="0.48034934497816595"/>
    <n v="13.333333333333334"/>
    <n v="15.866666666666667"/>
    <n v="30.533333333333335"/>
    <n v="0.6"/>
  </r>
  <r>
    <x v="107"/>
    <x v="613"/>
    <n v="9.25"/>
    <x v="3"/>
    <x v="7"/>
    <n v="8"/>
    <n v="0"/>
    <n v="0"/>
    <n v="0"/>
    <n v="0"/>
    <n v="1"/>
    <n v="0.125"/>
    <n v="2"/>
    <n v="9.25"/>
    <n v="14.19"/>
    <n v="0.34813248766737137"/>
    <n v="5.333333333333333"/>
    <n v="49.333333333333329"/>
    <n v="75.679999999999993"/>
    <n v="0.18750000000000003"/>
  </r>
  <r>
    <x v="34"/>
    <x v="614"/>
    <n v="9.2499900000000004"/>
    <x v="3"/>
    <x v="7"/>
    <n v="12"/>
    <n v="0"/>
    <n v="0"/>
    <n v="0"/>
    <n v="0"/>
    <n v="3"/>
    <n v="0.25"/>
    <n v="1"/>
    <n v="3.0833300000000001"/>
    <n v="4.79"/>
    <n v="0.3562985386221294"/>
    <n v="3"/>
    <n v="9.2499900000000004"/>
    <n v="14.370000000000001"/>
    <n v="1"/>
  </r>
  <r>
    <x v="15"/>
    <x v="615"/>
    <n v="8.94"/>
    <x v="3"/>
    <x v="5"/>
    <n v="6"/>
    <n v="0"/>
    <n v="0"/>
    <n v="0"/>
    <n v="0"/>
    <n v="6"/>
    <n v="1"/>
    <n v="1"/>
    <n v="1.49"/>
    <n v="2.29"/>
    <n v="0.3493449781659389"/>
    <n v="19.5"/>
    <n v="29.055"/>
    <n v="44.655000000000001"/>
    <n v="0.30769230769230765"/>
  </r>
  <r>
    <x v="102"/>
    <x v="616"/>
    <n v="7.875"/>
    <x v="3"/>
    <x v="7"/>
    <n v="32"/>
    <n v="0"/>
    <n v="0"/>
    <n v="0"/>
    <n v="0"/>
    <n v="3"/>
    <n v="9.375E-2"/>
    <n v="2"/>
    <n v="2.625"/>
    <n v="4.09"/>
    <n v="0.35819070904645472"/>
    <n v="6"/>
    <n v="15.75"/>
    <n v="24.54"/>
    <n v="0.5"/>
  </r>
  <r>
    <x v="23"/>
    <x v="617"/>
    <n v="6.75"/>
    <x v="2"/>
    <x v="6"/>
    <n v="20"/>
    <n v="0"/>
    <n v="0"/>
    <n v="0"/>
    <n v="0"/>
    <n v="5"/>
    <n v="0.25"/>
    <n v="1"/>
    <n v="1.35"/>
    <n v="1.99"/>
    <n v="0.32160804020100497"/>
    <n v="27.5"/>
    <n v="37.125"/>
    <n v="54.725000000000001"/>
    <n v="0.18181818181818182"/>
  </r>
  <r>
    <x v="23"/>
    <x v="618"/>
    <n v="6.75"/>
    <x v="2"/>
    <x v="6"/>
    <n v="32"/>
    <n v="0"/>
    <n v="0"/>
    <n v="0"/>
    <n v="0"/>
    <n v="5"/>
    <n v="0.15625"/>
    <n v="1"/>
    <n v="1.35"/>
    <n v="1.99"/>
    <n v="0.32160804020100497"/>
    <n v="28.75"/>
    <n v="38.8125"/>
    <n v="57.212499999999999"/>
    <n v="0.17391304347826086"/>
  </r>
  <r>
    <x v="36"/>
    <x v="619"/>
    <n v="4.6997999999999998"/>
    <x v="3"/>
    <x v="7"/>
    <n v="15"/>
    <n v="0"/>
    <n v="0"/>
    <n v="0"/>
    <n v="0"/>
    <n v="3"/>
    <n v="0.2"/>
    <n v="2"/>
    <n v="1.5666"/>
    <n v="2.39"/>
    <n v="0.34451882845188286"/>
    <n v="10"/>
    <n v="15.666"/>
    <n v="23.900000000000002"/>
    <n v="0.3"/>
  </r>
  <r>
    <x v="23"/>
    <x v="620"/>
    <n v="4.0500000000000007"/>
    <x v="2"/>
    <x v="6"/>
    <n v="1"/>
    <n v="0"/>
    <n v="0"/>
    <n v="0"/>
    <n v="0"/>
    <n v="3.0000000000000004"/>
    <n v="3.0000000000000004"/>
    <n v="1"/>
    <n v="1.35"/>
    <n v="1.99"/>
    <n v="0.32160804020100497"/>
    <n v="70.25"/>
    <n v="94.837500000000006"/>
    <n v="139.79749999999999"/>
    <n v="4.2704626334519581E-2"/>
  </r>
  <r>
    <x v="23"/>
    <x v="621"/>
    <n v="1.35"/>
    <x v="2"/>
    <x v="6"/>
    <n v="70"/>
    <n v="0"/>
    <n v="0"/>
    <n v="0"/>
    <n v="0"/>
    <n v="1"/>
    <n v="1.4285714285714285E-2"/>
    <n v="1"/>
    <n v="1.35"/>
    <n v="1.99"/>
    <n v="0.32160804020100497"/>
    <n v="81.25"/>
    <n v="109.68750000000001"/>
    <n v="161.6875"/>
    <n v="1.2307692307692308E-2"/>
  </r>
  <r>
    <x v="28"/>
    <x v="622"/>
    <n v="0"/>
    <x v="0"/>
    <x v="9"/>
    <n v="24"/>
    <n v="5"/>
    <n v="0"/>
    <n v="0"/>
    <n v="0"/>
    <n v="0"/>
    <n v="0"/>
    <n v="2"/>
    <n v="1.05"/>
    <n v="1.61"/>
    <n v="0.34782608695652173"/>
    <n v="0"/>
    <n v="0"/>
    <n v="0"/>
    <m/>
  </r>
  <r>
    <x v="106"/>
    <x v="623"/>
    <n v="0"/>
    <x v="5"/>
    <x v="8"/>
    <n v="2"/>
    <n v="0"/>
    <n v="0"/>
    <n v="0"/>
    <n v="0"/>
    <n v="0"/>
    <n v="0"/>
    <n v="2"/>
    <n v="17.04"/>
    <n v="26.29"/>
    <n v="0.35184480791175354"/>
    <n v="0"/>
    <n v="0"/>
    <n v="0"/>
    <s v=" "/>
  </r>
  <r>
    <x v="9"/>
    <x v="624"/>
    <n v="0"/>
    <x v="1"/>
    <x v="3"/>
    <n v="24"/>
    <n v="1920"/>
    <n v="0"/>
    <n v="10"/>
    <n v="80"/>
    <n v="0"/>
    <n v="0"/>
    <n v="2"/>
    <n v="1.1458299999999999"/>
    <n v="1.89"/>
    <n v="0.39374074074074078"/>
    <n v="36"/>
    <n v="41.249879999999997"/>
    <n v="68.039999999999992"/>
    <n v="0"/>
  </r>
  <r>
    <x v="19"/>
    <x v="625"/>
    <n v="0"/>
    <x v="0"/>
    <x v="6"/>
    <n v="25"/>
    <n v="0"/>
    <n v="0"/>
    <n v="0"/>
    <n v="0"/>
    <n v="0"/>
    <n v="0"/>
    <n v="1"/>
    <n v="1.4"/>
    <n v="2.09"/>
    <n v="0.33014354066985646"/>
    <n v="172.75"/>
    <n v="241.85"/>
    <n v="361.04749999999996"/>
    <n v="0"/>
  </r>
  <r>
    <x v="19"/>
    <x v="626"/>
    <n v="0"/>
    <x v="0"/>
    <x v="0"/>
    <n v="15"/>
    <n v="0"/>
    <n v="0"/>
    <n v="7"/>
    <n v="49"/>
    <n v="0"/>
    <n v="0"/>
    <n v="1"/>
    <n v="3.3"/>
    <n v="4.99"/>
    <n v="0.3386773547094189"/>
    <n v="302"/>
    <n v="996.59999999999991"/>
    <n v="1506.98"/>
    <n v="0"/>
  </r>
  <r>
    <x v="62"/>
    <x v="627"/>
    <n v="0"/>
    <x v="5"/>
    <x v="8"/>
    <n v="9"/>
    <n v="0"/>
    <n v="0"/>
    <n v="0"/>
    <n v="0"/>
    <n v="0"/>
    <n v="0"/>
    <n v="2"/>
    <n v="1.5"/>
    <n v="2.29"/>
    <n v="0.34497816593886466"/>
    <n v="15.75"/>
    <n v="23.625"/>
    <n v="36.067500000000003"/>
    <n v="0"/>
  </r>
  <r>
    <x v="42"/>
    <x v="628"/>
    <n v="0"/>
    <x v="5"/>
    <x v="8"/>
    <n v="24"/>
    <n v="0"/>
    <n v="0"/>
    <n v="0"/>
    <n v="0"/>
    <n v="0"/>
    <n v="0"/>
    <n v="2"/>
    <n v="1.1499999999999999"/>
    <n v="1.79"/>
    <n v="0.35754189944134085"/>
    <n v="66"/>
    <n v="75.899999999999991"/>
    <n v="118.14"/>
    <n v="0"/>
  </r>
  <r>
    <x v="65"/>
    <x v="629"/>
    <n v="0"/>
    <x v="5"/>
    <x v="8"/>
    <n v="48"/>
    <n v="0"/>
    <n v="0"/>
    <n v="0"/>
    <n v="0"/>
    <n v="0"/>
    <n v="0"/>
    <n v="2"/>
    <n v="0.67"/>
    <n v="1.0900000000000001"/>
    <n v="0.38532110091743121"/>
    <n v="0"/>
    <n v="0"/>
    <n v="0"/>
    <s v=" "/>
  </r>
  <r>
    <x v="22"/>
    <x v="630"/>
    <n v="0"/>
    <x v="5"/>
    <x v="8"/>
    <n v="4"/>
    <n v="0"/>
    <n v="0"/>
    <n v="0"/>
    <n v="0"/>
    <n v="0"/>
    <n v="0"/>
    <n v="2"/>
    <n v="7"/>
    <n v="10.29"/>
    <n v="0.31972789115646255"/>
    <n v="8"/>
    <n v="56"/>
    <n v="82.32"/>
    <n v="0"/>
  </r>
  <r>
    <x v="30"/>
    <x v="631"/>
    <n v="0"/>
    <x v="5"/>
    <x v="8"/>
    <n v="12"/>
    <n v="0"/>
    <n v="0"/>
    <n v="0"/>
    <n v="0"/>
    <n v="0"/>
    <n v="0"/>
    <n v="2"/>
    <n v="1.55"/>
    <n v="2.39"/>
    <n v="0.35146443514644354"/>
    <n v="24"/>
    <n v="37.200000000000003"/>
    <n v="57.36"/>
    <n v="0"/>
  </r>
  <r>
    <x v="9"/>
    <x v="632"/>
    <n v="0"/>
    <x v="1"/>
    <x v="3"/>
    <n v="20"/>
    <n v="0"/>
    <n v="0"/>
    <n v="0"/>
    <n v="0"/>
    <n v="0"/>
    <n v="0"/>
    <n v="1"/>
    <n v="0.89749999999999996"/>
    <n v="1.39"/>
    <n v="0.35431654676258989"/>
    <n v="40"/>
    <n v="35.9"/>
    <n v="55.599999999999994"/>
    <n v="0"/>
  </r>
  <r>
    <x v="39"/>
    <x v="633"/>
    <n v="0"/>
    <x v="5"/>
    <x v="0"/>
    <n v="42"/>
    <m/>
    <n v="0"/>
    <m/>
    <m/>
    <n v="0"/>
    <n v="0"/>
    <n v="1"/>
    <n v="1.86"/>
    <n v="2.99"/>
    <n v="0.3779264214046823"/>
    <n v="31"/>
    <n v="57.660000000000004"/>
    <n v="92.690000000000012"/>
    <n v="0"/>
  </r>
  <r>
    <x v="2"/>
    <x v="634"/>
    <n v="0"/>
    <x v="0"/>
    <x v="0"/>
    <n v="12"/>
    <n v="637"/>
    <n v="0"/>
    <n v="7"/>
    <n v="49"/>
    <n v="0"/>
    <n v="0"/>
    <n v="1"/>
    <n v="3.05"/>
    <n v="4.29"/>
    <n v="0.28904428904428908"/>
    <n v="256"/>
    <n v="780.8"/>
    <n v="1098.24"/>
    <n v="0"/>
  </r>
  <r>
    <x v="9"/>
    <x v="635"/>
    <n v="0"/>
    <x v="3"/>
    <x v="3"/>
    <n v="24"/>
    <n v="0"/>
    <n v="0"/>
    <n v="0"/>
    <n v="0"/>
    <n v="0"/>
    <n v="0"/>
    <n v="2"/>
    <n v="1.4582999999999999"/>
    <n v="1.69"/>
    <n v="0.13710059171597636"/>
    <n v="24"/>
    <n v="34.999200000000002"/>
    <n v="40.56"/>
    <n v="0"/>
  </r>
  <r>
    <x v="84"/>
    <x v="636"/>
    <n v="0"/>
    <x v="5"/>
    <x v="8"/>
    <n v="12"/>
    <n v="0"/>
    <n v="0"/>
    <n v="0"/>
    <n v="0"/>
    <n v="0"/>
    <n v="0"/>
    <n v="2"/>
    <n v="2.2999999999999998"/>
    <n v="3.59"/>
    <n v="0.35933147632311979"/>
    <n v="12"/>
    <n v="27.599999999999998"/>
    <n v="43.08"/>
    <n v="0"/>
  </r>
  <r>
    <x v="5"/>
    <x v="637"/>
    <n v="0"/>
    <x v="1"/>
    <x v="2"/>
    <n v="24"/>
    <m/>
    <n v="0"/>
    <n v="0"/>
    <n v="0"/>
    <n v="0"/>
    <n v="0"/>
    <n v="3"/>
    <n v="1.0708329999999999"/>
    <n v="1.59"/>
    <n v="0.32652012578616363"/>
    <n v="114"/>
    <n v="122.07496199999999"/>
    <n v="181.26000000000002"/>
    <n v="0"/>
  </r>
  <r>
    <x v="123"/>
    <x v="638"/>
    <n v="0"/>
    <x v="5"/>
    <x v="6"/>
    <n v="10"/>
    <n v="0"/>
    <n v="0"/>
    <n v="0"/>
    <n v="0"/>
    <n v="0"/>
    <n v="0"/>
    <n v="1"/>
    <n v="1.9"/>
    <n v="2.69"/>
    <n v="0.29368029739776952"/>
    <n v="6"/>
    <n v="11.399999999999999"/>
    <n v="16.14"/>
    <n v="0"/>
  </r>
  <r>
    <x v="9"/>
    <x v="639"/>
    <n v="0"/>
    <x v="3"/>
    <x v="3"/>
    <n v="24"/>
    <n v="0"/>
    <n v="0"/>
    <n v="0"/>
    <n v="0"/>
    <n v="0"/>
    <n v="0"/>
    <n v="2"/>
    <n v="1.4582999999999999"/>
    <n v="1.69"/>
    <n v="0.13710059171597636"/>
    <n v="15"/>
    <n v="21.874499999999998"/>
    <n v="25.349999999999998"/>
    <n v="0"/>
  </r>
  <r>
    <x v="9"/>
    <x v="640"/>
    <n v="0"/>
    <x v="3"/>
    <x v="3"/>
    <n v="12"/>
    <n v="0"/>
    <n v="0"/>
    <n v="0"/>
    <n v="0"/>
    <n v="0"/>
    <n v="0"/>
    <n v="2"/>
    <n v="2.75"/>
    <n v="2.99"/>
    <n v="8.0267558528428165E-2"/>
    <n v="7"/>
    <n v="19.25"/>
    <n v="20.93"/>
    <n v="0"/>
  </r>
  <r>
    <x v="124"/>
    <x v="641"/>
    <n v="0"/>
    <x v="0"/>
    <x v="0"/>
    <n v="20"/>
    <m/>
    <n v="0"/>
    <m/>
    <m/>
    <n v="0"/>
    <n v="0"/>
    <n v="2"/>
    <n v="1.69"/>
    <n v="2.29"/>
    <n v="0.2620087336244542"/>
    <n v="0"/>
    <n v="0"/>
    <n v="0"/>
    <s v=" "/>
  </r>
  <r>
    <x v="2"/>
    <x v="642"/>
    <n v="0"/>
    <x v="0"/>
    <x v="0"/>
    <n v="15"/>
    <n v="980"/>
    <n v="0"/>
    <n v="7"/>
    <n v="49"/>
    <n v="0"/>
    <n v="0"/>
    <n v="1"/>
    <n v="3.05"/>
    <n v="4.29"/>
    <n v="0.28904428904428908"/>
    <n v="0"/>
    <n v="0"/>
    <n v="0"/>
    <s v=" "/>
  </r>
  <r>
    <x v="125"/>
    <x v="643"/>
    <n v="0"/>
    <x v="5"/>
    <x v="6"/>
    <n v="10"/>
    <n v="0"/>
    <n v="0"/>
    <n v="0"/>
    <n v="0"/>
    <n v="0"/>
    <n v="0"/>
    <n v="1"/>
    <n v="1.9"/>
    <n v="2.79"/>
    <n v="0.31899641577060939"/>
    <n v="15"/>
    <n v="28.5"/>
    <n v="41.85"/>
    <n v="0"/>
  </r>
  <r>
    <x v="101"/>
    <x v="644"/>
    <n v="0"/>
    <x v="3"/>
    <x v="7"/>
    <n v="6"/>
    <n v="0"/>
    <n v="0"/>
    <n v="0"/>
    <n v="0"/>
    <n v="0"/>
    <n v="0"/>
    <n v="2"/>
    <n v="8.4875000000000007"/>
    <n v="12.99"/>
    <n v="0.34661277906081595"/>
    <n v="1"/>
    <n v="8.4875000000000007"/>
    <n v="12.99"/>
    <n v="0"/>
  </r>
  <r>
    <x v="48"/>
    <x v="645"/>
    <n v="0"/>
    <x v="3"/>
    <x v="7"/>
    <n v="12"/>
    <n v="0"/>
    <n v="0"/>
    <n v="0"/>
    <n v="0"/>
    <n v="0"/>
    <n v="0"/>
    <n v="2"/>
    <n v="8.2291000000000007"/>
    <n v="12.59"/>
    <n v="0.34637807783955515"/>
    <n v="4.75"/>
    <n v="39.088225000000001"/>
    <n v="59.802500000000002"/>
    <n v="0"/>
  </r>
  <r>
    <x v="100"/>
    <x v="646"/>
    <n v="0"/>
    <x v="3"/>
    <x v="7"/>
    <n v="12"/>
    <m/>
    <n v="0"/>
    <m/>
    <m/>
    <n v="0"/>
    <n v="0"/>
    <m/>
    <n v="2.5207999999999999"/>
    <n v="3.89"/>
    <n v="0.35197943444730079"/>
    <n v="7.5"/>
    <n v="18.905999999999999"/>
    <n v="29.175000000000001"/>
    <n v="0"/>
  </r>
  <r>
    <x v="33"/>
    <x v="647"/>
    <n v="0"/>
    <x v="3"/>
    <x v="7"/>
    <n v="24"/>
    <n v="0"/>
    <n v="0"/>
    <n v="0"/>
    <n v="0"/>
    <n v="0"/>
    <n v="0"/>
    <n v="2"/>
    <n v="3.6040999999999999"/>
    <n v="5.49"/>
    <n v="0.34351548269581061"/>
    <n v="5.5"/>
    <n v="19.82255"/>
    <n v="30.195"/>
    <n v="0"/>
  </r>
  <r>
    <x v="33"/>
    <x v="648"/>
    <n v="0"/>
    <x v="3"/>
    <x v="7"/>
    <n v="24"/>
    <n v="0"/>
    <n v="0"/>
    <n v="0"/>
    <n v="0"/>
    <n v="0"/>
    <n v="0"/>
    <n v="2"/>
    <n v="3.1019999999999999"/>
    <n v="4.79"/>
    <n v="0.35240083507306891"/>
    <n v="4"/>
    <n v="12.407999999999999"/>
    <n v="19.16"/>
    <n v="0"/>
  </r>
  <r>
    <x v="28"/>
    <x v="649"/>
    <n v="0"/>
    <x v="0"/>
    <x v="9"/>
    <n v="18"/>
    <n v="3"/>
    <n v="0"/>
    <n v="0"/>
    <n v="0"/>
    <n v="0"/>
    <n v="0"/>
    <n v="2"/>
    <n v="0.71"/>
    <n v="1.0900000000000001"/>
    <n v="0.34862385321100925"/>
    <n v="0"/>
    <n v="0"/>
    <n v="0"/>
    <m/>
  </r>
  <r>
    <x v="15"/>
    <x v="650"/>
    <n v="0"/>
    <x v="3"/>
    <x v="5"/>
    <n v="6"/>
    <n v="0"/>
    <n v="0"/>
    <n v="0"/>
    <n v="0"/>
    <n v="0"/>
    <n v="0"/>
    <n v="1"/>
    <n v="1.49"/>
    <n v="2.29"/>
    <n v="0.3493449781659389"/>
    <n v="25.25"/>
    <n v="37.622500000000002"/>
    <n v="57.822499999999998"/>
    <n v="0"/>
  </r>
  <r>
    <x v="15"/>
    <x v="651"/>
    <n v="0"/>
    <x v="3"/>
    <x v="5"/>
    <n v="6"/>
    <n v="0"/>
    <n v="0"/>
    <n v="0"/>
    <n v="0"/>
    <n v="0"/>
    <n v="0"/>
    <n v="1"/>
    <n v="1.49"/>
    <n v="2.29"/>
    <n v="0.3493449781659389"/>
    <n v="55.5"/>
    <n v="82.694999999999993"/>
    <n v="127.095"/>
    <n v="0"/>
  </r>
  <r>
    <x v="15"/>
    <x v="652"/>
    <n v="0"/>
    <x v="3"/>
    <x v="5"/>
    <n v="6"/>
    <n v="0"/>
    <n v="0"/>
    <n v="0"/>
    <n v="0"/>
    <n v="0"/>
    <n v="0"/>
    <n v="1"/>
    <n v="1.49"/>
    <n v="2.29"/>
    <n v="0.3493449781659389"/>
    <n v="19.5"/>
    <n v="29.055"/>
    <n v="44.655000000000001"/>
    <n v="0"/>
  </r>
  <r>
    <x v="126"/>
    <x v="653"/>
    <n v="0"/>
    <x v="5"/>
    <x v="8"/>
    <n v="12"/>
    <m/>
    <n v="0"/>
    <m/>
    <m/>
    <n v="0"/>
    <n v="0"/>
    <m/>
    <n v="1.2583"/>
    <n v="1.89"/>
    <n v="0.33423280423280421"/>
    <n v="12"/>
    <n v="15.099599999999999"/>
    <n v="22.68"/>
    <n v="0"/>
  </r>
  <r>
    <x v="81"/>
    <x v="654"/>
    <n v="0"/>
    <x v="5"/>
    <x v="8"/>
    <n v="10"/>
    <m/>
    <m/>
    <m/>
    <m/>
    <m/>
    <m/>
    <m/>
    <n v="2.15"/>
    <n v="3.29"/>
    <n v="0.34650455927051677"/>
    <m/>
    <m/>
    <m/>
    <m/>
  </r>
  <r>
    <x v="127"/>
    <x v="655"/>
    <n v="0"/>
    <x v="5"/>
    <x v="6"/>
    <n v="10"/>
    <n v="0"/>
    <n v="0"/>
    <n v="0"/>
    <n v="0"/>
    <n v="0"/>
    <n v="0"/>
    <n v="1"/>
    <n v="1.9"/>
    <n v="2.69"/>
    <n v="0.29368029739776952"/>
    <n v="30"/>
    <n v="57"/>
    <n v="80.7"/>
    <n v="0"/>
  </r>
  <r>
    <x v="2"/>
    <x v="656"/>
    <n v="0"/>
    <x v="0"/>
    <x v="0"/>
    <n v="15"/>
    <n v="5"/>
    <n v="0"/>
    <n v="0"/>
    <n v="0"/>
    <n v="0"/>
    <n v="0"/>
    <n v="1"/>
    <n v="2.74"/>
    <n v="3.99"/>
    <n v="0.31328320802005011"/>
    <n v="218.66666666666666"/>
    <n v="599.14666666666665"/>
    <n v="872.48"/>
    <n v="0"/>
  </r>
  <r>
    <x v="94"/>
    <x v="657"/>
    <n v="0"/>
    <x v="0"/>
    <x v="0"/>
    <n v="30"/>
    <n v="0"/>
    <n v="0"/>
    <n v="0"/>
    <n v="0"/>
    <n v="0"/>
    <n v="0"/>
    <n v="1"/>
    <n v="2.0499999999999998"/>
    <n v="2.41"/>
    <n v="0.14937759336099599"/>
    <m/>
    <m/>
    <m/>
    <m/>
  </r>
  <r>
    <x v="101"/>
    <x v="658"/>
    <n v="0"/>
    <x v="3"/>
    <x v="7"/>
    <n v="6"/>
    <n v="0"/>
    <n v="0"/>
    <n v="0"/>
    <n v="0"/>
    <n v="0"/>
    <n v="0"/>
    <n v="3"/>
    <n v="8.4875000000000007"/>
    <n v="12.99"/>
    <n v="0.34661277906081595"/>
    <n v="1.3333333333333333"/>
    <n v="11.316666666666666"/>
    <n v="17.32"/>
    <n v="0"/>
  </r>
  <r>
    <x v="101"/>
    <x v="659"/>
    <n v="0"/>
    <x v="3"/>
    <x v="7"/>
    <n v="1"/>
    <n v="0"/>
    <n v="0"/>
    <n v="0"/>
    <n v="0"/>
    <n v="0"/>
    <n v="0"/>
    <m/>
    <n v="7.3811999999999998"/>
    <n v="12.99"/>
    <n v="0.43177829099307163"/>
    <n v="1"/>
    <n v="7.3811999999999998"/>
    <n v="12.99"/>
    <n v="0"/>
  </r>
  <r>
    <x v="16"/>
    <x v="660"/>
    <n v="0"/>
    <x v="1"/>
    <x v="0"/>
    <n v="12"/>
    <m/>
    <n v="0"/>
    <m/>
    <m/>
    <n v="0"/>
    <n v="0"/>
    <n v="1"/>
    <n v="1.08"/>
    <n v="1.39"/>
    <n v="0.22302158273381284"/>
    <n v="90.25"/>
    <n v="97.470000000000013"/>
    <n v="125.44749999999999"/>
    <n v="0"/>
  </r>
  <r>
    <x v="0"/>
    <x v="661"/>
    <n v="0"/>
    <x v="0"/>
    <x v="0"/>
    <n v="25"/>
    <n v="2100"/>
    <n v="0"/>
    <n v="7"/>
    <n v="84"/>
    <n v="0"/>
    <n v="0"/>
    <n v="1"/>
    <n v="0.88"/>
    <n v="1.19"/>
    <n v="0.26050420168067223"/>
    <n v="325.25"/>
    <n v="286.22000000000003"/>
    <n v="387.04749999999996"/>
    <n v="0"/>
  </r>
  <r>
    <x v="19"/>
    <x v="662"/>
    <n v="0"/>
    <x v="0"/>
    <x v="0"/>
    <n v="20"/>
    <n v="980"/>
    <n v="0"/>
    <n v="7"/>
    <n v="49"/>
    <n v="0"/>
    <n v="0"/>
    <n v="1"/>
    <n v="2.4500000000000002"/>
    <n v="3.49"/>
    <n v="0.29799426934097423"/>
    <n v="93.5"/>
    <n v="229.07500000000002"/>
    <n v="326.315"/>
    <n v="0"/>
  </r>
  <r>
    <x v="9"/>
    <x v="663"/>
    <n v="0"/>
    <x v="3"/>
    <x v="3"/>
    <n v="12"/>
    <n v="0"/>
    <n v="0"/>
    <n v="0"/>
    <n v="0"/>
    <n v="0"/>
    <n v="0"/>
    <n v="2"/>
    <n v="2.5"/>
    <n v="2.79"/>
    <n v="0.10394265232974911"/>
    <n v="14"/>
    <n v="35"/>
    <n v="39.06"/>
    <n v="0"/>
  </r>
  <r>
    <x v="128"/>
    <x v="664"/>
    <n v="0"/>
    <x v="3"/>
    <x v="7"/>
    <n v="1"/>
    <n v="0"/>
    <n v="0"/>
    <n v="0"/>
    <n v="0"/>
    <n v="0"/>
    <n v="0"/>
    <n v="1"/>
    <n v="1.1499999999999999"/>
    <n v="1.79"/>
    <n v="0.35754189944134085"/>
    <n v="0"/>
    <n v="0"/>
    <n v="0"/>
    <s v=" "/>
  </r>
  <r>
    <x v="10"/>
    <x v="665"/>
    <n v="0"/>
    <x v="2"/>
    <x v="0"/>
    <n v="1"/>
    <n v="0"/>
    <n v="0"/>
    <n v="0"/>
    <n v="0"/>
    <n v="0"/>
    <n v="0"/>
    <n v="1"/>
    <n v="2.1"/>
    <n v="3.19"/>
    <n v="0.34169278996865199"/>
    <n v="31.75"/>
    <n v="66.674999999999997"/>
    <n v="101.2825"/>
    <n v="0"/>
  </r>
  <r>
    <x v="100"/>
    <x v="666"/>
    <n v="0"/>
    <x v="3"/>
    <x v="7"/>
    <n v="12"/>
    <n v="0"/>
    <n v="0"/>
    <n v="0"/>
    <n v="0"/>
    <n v="0"/>
    <n v="0"/>
    <n v="2"/>
    <n v="2.5208300000000001"/>
    <n v="3.69"/>
    <n v="0.3168482384823848"/>
    <n v="13.75"/>
    <n v="34.661412500000004"/>
    <n v="50.737499999999997"/>
    <n v="0"/>
  </r>
  <r>
    <x v="81"/>
    <x v="667"/>
    <n v="0"/>
    <x v="5"/>
    <x v="8"/>
    <n v="6"/>
    <n v="0"/>
    <n v="0"/>
    <n v="0"/>
    <n v="0"/>
    <n v="0"/>
    <n v="0"/>
    <n v="2"/>
    <n v="4.3150000000000004"/>
    <n v="6.69"/>
    <n v="0.35500747384155451"/>
    <n v="0"/>
    <n v="0"/>
    <n v="0"/>
    <s v=" "/>
  </r>
  <r>
    <x v="37"/>
    <x v="668"/>
    <n v="0"/>
    <x v="3"/>
    <x v="7"/>
    <n v="12"/>
    <n v="0"/>
    <n v="0"/>
    <n v="0"/>
    <n v="0"/>
    <n v="0"/>
    <n v="0"/>
    <n v="2"/>
    <n v="3.5415999999999999"/>
    <n v="5.49"/>
    <n v="0.35489981785063757"/>
    <n v="20"/>
    <n v="70.831999999999994"/>
    <n v="109.80000000000001"/>
    <n v="0"/>
  </r>
  <r>
    <x v="49"/>
    <x v="669"/>
    <n v="0"/>
    <x v="5"/>
    <x v="8"/>
    <n v="12"/>
    <n v="0"/>
    <n v="0"/>
    <n v="0"/>
    <n v="0"/>
    <n v="0"/>
    <n v="0"/>
    <n v="2"/>
    <n v="2.2999999999999998"/>
    <n v="3.59"/>
    <n v="0.35933147632311979"/>
    <n v="60"/>
    <n v="138"/>
    <n v="215.39999999999998"/>
    <n v="0"/>
  </r>
  <r>
    <x v="129"/>
    <x v="670"/>
    <n v="0"/>
    <x v="3"/>
    <x v="13"/>
    <n v="6"/>
    <n v="0"/>
    <n v="0"/>
    <n v="0"/>
    <n v="0"/>
    <n v="0"/>
    <n v="0"/>
    <n v="2"/>
    <n v="1.71"/>
    <n v="2.69"/>
    <n v="0.36431226765799257"/>
    <n v="6"/>
    <n v="10.26"/>
    <n v="16.14"/>
    <n v="0"/>
  </r>
  <r>
    <x v="19"/>
    <x v="671"/>
    <n v="0"/>
    <x v="0"/>
    <x v="6"/>
    <n v="50"/>
    <n v="0"/>
    <n v="0"/>
    <n v="0"/>
    <n v="0"/>
    <n v="0"/>
    <n v="0"/>
    <n v="1"/>
    <n v="1.2"/>
    <n v="1.79"/>
    <n v="0.32960893854748607"/>
    <n v="58.75"/>
    <n v="70.5"/>
    <n v="105.16250000000001"/>
    <n v="0"/>
  </r>
  <r>
    <x v="129"/>
    <x v="672"/>
    <n v="0"/>
    <x v="3"/>
    <x v="13"/>
    <n v="6"/>
    <n v="0"/>
    <n v="0"/>
    <n v="0"/>
    <n v="0"/>
    <n v="0"/>
    <n v="0"/>
    <n v="2"/>
    <n v="1.71"/>
    <n v="2.69"/>
    <n v="0.36431226765799257"/>
    <n v="0"/>
    <n v="0"/>
    <n v="0"/>
    <s v=" "/>
  </r>
  <r>
    <x v="65"/>
    <x v="673"/>
    <n v="0"/>
    <x v="5"/>
    <x v="8"/>
    <n v="12"/>
    <n v="0"/>
    <n v="0"/>
    <n v="0"/>
    <n v="0"/>
    <n v="0"/>
    <n v="0"/>
    <n v="2"/>
    <n v="3.75"/>
    <n v="5.69"/>
    <n v="0.34094903339191568"/>
    <n v="12"/>
    <n v="45"/>
    <n v="68.28"/>
    <n v="0"/>
  </r>
  <r>
    <x v="23"/>
    <x v="674"/>
    <n v="0"/>
    <x v="2"/>
    <x v="6"/>
    <n v="44"/>
    <n v="0"/>
    <n v="0"/>
    <n v="0"/>
    <n v="0"/>
    <n v="0"/>
    <n v="0"/>
    <n v="1"/>
    <n v="1.35"/>
    <n v="1.99"/>
    <n v="0.32160804020100497"/>
    <n v="24.75"/>
    <n v="33.412500000000001"/>
    <n v="49.252499999999998"/>
    <n v="0"/>
  </r>
  <r>
    <x v="89"/>
    <x v="675"/>
    <n v="0"/>
    <x v="5"/>
    <x v="8"/>
    <n v="9"/>
    <n v="3"/>
    <n v="0"/>
    <n v="0"/>
    <n v="0"/>
    <n v="0"/>
    <n v="0"/>
    <n v="1"/>
    <n v="1.52"/>
    <n v="2.29"/>
    <n v="0.33624454148471616"/>
    <n v="12"/>
    <n v="18.240000000000002"/>
    <n v="27.48"/>
    <n v="0"/>
  </r>
  <r>
    <x v="89"/>
    <x v="676"/>
    <n v="0"/>
    <x v="5"/>
    <x v="8"/>
    <n v="9"/>
    <n v="0"/>
    <n v="0"/>
    <n v="0"/>
    <n v="0"/>
    <n v="0"/>
    <n v="0"/>
    <n v="2"/>
    <n v="1.48"/>
    <n v="2.29"/>
    <n v="0.35371179039301309"/>
    <n v="9"/>
    <n v="13.32"/>
    <n v="20.61"/>
    <n v="0"/>
  </r>
  <r>
    <x v="27"/>
    <x v="677"/>
    <n v="0"/>
    <x v="5"/>
    <x v="8"/>
    <n v="12"/>
    <n v="0"/>
    <n v="0"/>
    <n v="0"/>
    <n v="0"/>
    <n v="0"/>
    <n v="0"/>
    <n v="2"/>
    <n v="2.0299999999999998"/>
    <n v="3.09"/>
    <n v="0.34304207119741104"/>
    <n v="0"/>
    <n v="0"/>
    <n v="0"/>
    <s v=" "/>
  </r>
  <r>
    <x v="23"/>
    <x v="678"/>
    <n v="0"/>
    <x v="2"/>
    <x v="7"/>
    <n v="12"/>
    <n v="0"/>
    <n v="0"/>
    <n v="0"/>
    <n v="0"/>
    <n v="0"/>
    <n v="0"/>
    <n v="2"/>
    <n v="2.7083300000000001"/>
    <n v="4.1900000000000004"/>
    <n v="0.3536205250596659"/>
    <n v="6"/>
    <n v="16.249980000000001"/>
    <n v="25.14"/>
    <n v="0"/>
  </r>
  <r>
    <x v="52"/>
    <x v="679"/>
    <n v="0"/>
    <x v="5"/>
    <x v="8"/>
    <n v="12"/>
    <n v="0"/>
    <n v="0"/>
    <n v="0"/>
    <n v="0"/>
    <n v="0"/>
    <n v="0"/>
    <n v="2"/>
    <n v="1.08"/>
    <n v="1.89"/>
    <n v="0.42857142857142849"/>
    <n v="15"/>
    <n v="16.200000000000003"/>
    <n v="28.349999999999998"/>
    <n v="0"/>
  </r>
  <r>
    <x v="101"/>
    <x v="680"/>
    <n v="0"/>
    <x v="3"/>
    <x v="7"/>
    <n v="8"/>
    <m/>
    <m/>
    <m/>
    <m/>
    <n v="0"/>
    <n v="0"/>
    <n v="2"/>
    <n v="8.4875000000000007"/>
    <n v="12.99"/>
    <n v="0.34661277906081595"/>
    <n v="3"/>
    <m/>
    <m/>
    <m/>
  </r>
  <r>
    <x v="114"/>
    <x v="681"/>
    <n v="0"/>
    <x v="5"/>
    <x v="6"/>
    <n v="15"/>
    <n v="0"/>
    <n v="0"/>
    <n v="0"/>
    <n v="0"/>
    <n v="0"/>
    <n v="0"/>
    <n v="1"/>
    <n v="5"/>
    <n v="7.69"/>
    <n v="0.34980494148244479"/>
    <n v="0"/>
    <n v="0"/>
    <n v="0"/>
    <s v=" "/>
  </r>
  <r>
    <x v="130"/>
    <x v="682"/>
    <n v="0"/>
    <x v="3"/>
    <x v="7"/>
    <n v="12"/>
    <n v="0"/>
    <n v="0"/>
    <n v="0"/>
    <n v="0"/>
    <n v="0"/>
    <n v="0"/>
    <n v="2"/>
    <n v="9.375"/>
    <n v="14.39"/>
    <n v="0.34850590687977767"/>
    <n v="2.5"/>
    <n v="23.4375"/>
    <n v="35.975000000000001"/>
    <n v="0"/>
  </r>
  <r>
    <x v="15"/>
    <x v="683"/>
    <n v="0"/>
    <x v="3"/>
    <x v="5"/>
    <n v="6"/>
    <n v="0"/>
    <n v="0"/>
    <n v="0"/>
    <n v="0"/>
    <n v="0"/>
    <n v="0"/>
    <n v="1"/>
    <n v="1.49"/>
    <n v="2.29"/>
    <n v="0.3493449781659389"/>
    <n v="54"/>
    <n v="80.459999999999994"/>
    <n v="123.66"/>
    <n v="0"/>
  </r>
  <r>
    <x v="131"/>
    <x v="684"/>
    <n v="0"/>
    <x v="1"/>
    <x v="0"/>
    <n v="24"/>
    <n v="0"/>
    <n v="0"/>
    <n v="0"/>
    <n v="0"/>
    <n v="0"/>
    <n v="0"/>
    <n v="1"/>
    <n v="0.94"/>
    <n v="1.1100000000000001"/>
    <n v="0.15315315315315328"/>
    <n v="48"/>
    <n v="45.12"/>
    <n v="53.28"/>
    <n v="0"/>
  </r>
  <r>
    <x v="7"/>
    <x v="685"/>
    <n v="0"/>
    <x v="1"/>
    <x v="0"/>
    <n v="6"/>
    <n v="624"/>
    <n v="0"/>
    <n v="0"/>
    <n v="104"/>
    <n v="0"/>
    <n v="0"/>
    <n v="2"/>
    <n v="1.38"/>
    <n v="1.99"/>
    <n v="0.30653266331658297"/>
    <n v="133.5"/>
    <n v="184.23"/>
    <n v="265.66500000000002"/>
    <n v="0"/>
  </r>
  <r>
    <x v="34"/>
    <x v="686"/>
    <n v="0"/>
    <x v="3"/>
    <x v="7"/>
    <n v="24"/>
    <n v="0"/>
    <n v="0"/>
    <n v="0"/>
    <n v="0"/>
    <n v="0"/>
    <n v="0"/>
    <n v="2"/>
    <n v="2.0249999999999999"/>
    <n v="3.09"/>
    <n v="0.3446601941747573"/>
    <n v="0"/>
    <n v="0"/>
    <n v="0"/>
    <s v=" "/>
  </r>
  <r>
    <x v="48"/>
    <x v="687"/>
    <n v="0"/>
    <x v="3"/>
    <x v="7"/>
    <n v="12"/>
    <n v="0"/>
    <n v="0"/>
    <n v="0"/>
    <n v="0"/>
    <n v="0"/>
    <n v="0"/>
    <n v="2"/>
    <n v="8.2291000000000007"/>
    <n v="12.59"/>
    <n v="0.34637807783955515"/>
    <n v="4"/>
    <n v="32.916400000000003"/>
    <n v="50.36"/>
    <n v="0"/>
  </r>
  <r>
    <x v="52"/>
    <x v="688"/>
    <n v="0"/>
    <x v="5"/>
    <x v="8"/>
    <n v="12"/>
    <n v="0"/>
    <n v="0"/>
    <n v="0"/>
    <n v="0"/>
    <n v="0"/>
    <n v="0"/>
    <n v="2"/>
    <n v="1.08"/>
    <n v="1.89"/>
    <n v="0.42857142857142849"/>
    <n v="51"/>
    <n v="55.080000000000005"/>
    <n v="96.39"/>
    <n v="0"/>
  </r>
  <r>
    <x v="9"/>
    <x v="689"/>
    <n v="0"/>
    <x v="3"/>
    <x v="3"/>
    <n v="6"/>
    <n v="0"/>
    <n v="0"/>
    <n v="0"/>
    <n v="0"/>
    <n v="0"/>
    <n v="0"/>
    <n v="2"/>
    <n v="3.7250000000000001"/>
    <n v="6.59"/>
    <n v="0.43474962063732925"/>
    <n v="0"/>
    <n v="0"/>
    <n v="0"/>
    <s v=" "/>
  </r>
  <r>
    <x v="118"/>
    <x v="690"/>
    <n v="0"/>
    <x v="5"/>
    <x v="8"/>
    <n v="18"/>
    <n v="0"/>
    <n v="0"/>
    <n v="0"/>
    <n v="0"/>
    <n v="0"/>
    <n v="0"/>
    <n v="2"/>
    <n v="1.89"/>
    <n v="2.89"/>
    <n v="0.34602076124567482"/>
    <n v="15"/>
    <n v="28.349999999999998"/>
    <n v="43.35"/>
    <n v="0"/>
  </r>
  <r>
    <x v="7"/>
    <x v="691"/>
    <n v="0"/>
    <x v="1"/>
    <x v="0"/>
    <n v="6"/>
    <n v="624"/>
    <n v="0"/>
    <n v="0"/>
    <n v="104"/>
    <n v="0"/>
    <n v="0"/>
    <n v="2"/>
    <n v="1.38"/>
    <n v="1.99"/>
    <n v="0.30653266331658297"/>
    <n v="55"/>
    <n v="75.899999999999991"/>
    <n v="109.45"/>
    <n v="0"/>
  </r>
  <r>
    <x v="18"/>
    <x v="692"/>
    <n v="0"/>
    <x v="1"/>
    <x v="0"/>
    <n v="24"/>
    <n v="0"/>
    <n v="0"/>
    <n v="0"/>
    <n v="0"/>
    <n v="0"/>
    <n v="0"/>
    <n v="2"/>
    <n v="0.81"/>
    <n v="1.33"/>
    <n v="0.39097744360902253"/>
    <n v="24"/>
    <n v="19.440000000000001"/>
    <n v="31.92"/>
    <n v="0"/>
  </r>
  <r>
    <x v="132"/>
    <x v="693"/>
    <n v="0"/>
    <x v="5"/>
    <x v="8"/>
    <n v="48"/>
    <n v="0"/>
    <n v="0"/>
    <n v="0"/>
    <n v="0"/>
    <n v="0"/>
    <n v="0"/>
    <n v="2"/>
    <n v="1.69"/>
    <n v="2.4900000000000002"/>
    <n v="0.32128514056224905"/>
    <n v="0"/>
    <n v="0"/>
    <n v="0"/>
    <s v=" "/>
  </r>
  <r>
    <x v="133"/>
    <x v="694"/>
    <n v="0"/>
    <x v="1"/>
    <x v="0"/>
    <n v="12"/>
    <m/>
    <n v="0"/>
    <m/>
    <m/>
    <n v="0"/>
    <n v="0"/>
    <m/>
    <n v="1.02"/>
    <n v="1.49"/>
    <n v="0.31543624161073824"/>
    <n v="42.25"/>
    <n v="43.094999999999999"/>
    <n v="62.952500000000001"/>
    <n v="0"/>
  </r>
  <r>
    <x v="41"/>
    <x v="695"/>
    <n v="0"/>
    <x v="1"/>
    <x v="0"/>
    <n v="24"/>
    <n v="0"/>
    <n v="0"/>
    <n v="0"/>
    <n v="0"/>
    <n v="0"/>
    <n v="0"/>
    <n v="1"/>
    <n v="0.91"/>
    <n v="1.39"/>
    <n v="0.34532374100719415"/>
    <n v="27.5"/>
    <n v="25.025000000000002"/>
    <n v="38.224999999999994"/>
    <n v="0"/>
  </r>
  <r>
    <x v="23"/>
    <x v="696"/>
    <n v="0"/>
    <x v="2"/>
    <x v="6"/>
    <n v="64"/>
    <n v="0"/>
    <n v="0"/>
    <n v="0"/>
    <n v="0"/>
    <n v="0"/>
    <n v="0"/>
    <n v="1"/>
    <n v="1.35"/>
    <n v="1.99"/>
    <n v="0.32160804020100497"/>
    <n v="5"/>
    <n v="6.75"/>
    <n v="9.9499999999999993"/>
    <n v="0"/>
  </r>
  <r>
    <x v="38"/>
    <x v="697"/>
    <n v="0"/>
    <x v="3"/>
    <x v="7"/>
    <n v="18"/>
    <n v="0"/>
    <n v="0"/>
    <n v="0"/>
    <n v="0"/>
    <n v="0"/>
    <n v="0"/>
    <n v="1"/>
    <n v="7.1860999999999997"/>
    <n v="10.99"/>
    <n v="0.34612374886260239"/>
    <n v="0"/>
    <n v="0"/>
    <n v="0"/>
    <s v=" "/>
  </r>
  <r>
    <x v="19"/>
    <x v="698"/>
    <n v="0"/>
    <x v="0"/>
    <x v="0"/>
    <n v="60"/>
    <n v="1"/>
    <n v="0"/>
    <n v="7"/>
    <n v="49"/>
    <n v="0"/>
    <n v="0"/>
    <n v="1"/>
    <n v="0.99"/>
    <n v="1.49"/>
    <n v="0.33557046979865773"/>
    <n v="17"/>
    <n v="16.829999999999998"/>
    <n v="25.33"/>
    <n v="0"/>
  </r>
  <r>
    <x v="19"/>
    <x v="699"/>
    <n v="0"/>
    <x v="0"/>
    <x v="0"/>
    <n v="10"/>
    <n v="0"/>
    <n v="0"/>
    <n v="0"/>
    <n v="0"/>
    <n v="0"/>
    <n v="0"/>
    <n v="2"/>
    <n v="0.99"/>
    <n v="1.49"/>
    <n v="0.33557046979865773"/>
    <n v="39.5"/>
    <n v="39.104999999999997"/>
    <n v="58.854999999999997"/>
    <n v="0"/>
  </r>
  <r>
    <x v="19"/>
    <x v="700"/>
    <n v="0"/>
    <x v="0"/>
    <x v="0"/>
    <n v="48"/>
    <n v="0"/>
    <n v="0"/>
    <n v="7"/>
    <n v="0"/>
    <n v="0"/>
    <n v="0"/>
    <n v="1"/>
    <n v="0.99"/>
    <n v="1.49"/>
    <n v="0.33557046979865773"/>
    <n v="29.75"/>
    <n v="29.452500000000001"/>
    <n v="44.327500000000001"/>
    <n v="0"/>
  </r>
  <r>
    <x v="1"/>
    <x v="701"/>
    <n v="0"/>
    <x v="1"/>
    <x v="0"/>
    <n v="24"/>
    <m/>
    <n v="0"/>
    <m/>
    <m/>
    <n v="0"/>
    <n v="0"/>
    <n v="2"/>
    <n v="1.55"/>
    <n v="1.833"/>
    <n v="0.1543917075831969"/>
    <n v="9"/>
    <n v="13.950000000000001"/>
    <n v="16.497"/>
    <n v="0"/>
  </r>
  <r>
    <x v="9"/>
    <x v="702"/>
    <n v="0"/>
    <x v="3"/>
    <x v="3"/>
    <n v="6"/>
    <n v="0"/>
    <n v="0"/>
    <n v="0"/>
    <n v="0"/>
    <n v="0"/>
    <n v="0"/>
    <n v="2"/>
    <n v="3.7250000000000001"/>
    <n v="6.59"/>
    <n v="0.43474962063732925"/>
    <n v="0"/>
    <n v="0"/>
    <n v="0"/>
    <s v=" "/>
  </r>
  <r>
    <x v="9"/>
    <x v="703"/>
    <n v="0"/>
    <x v="3"/>
    <x v="3"/>
    <n v="6"/>
    <n v="0"/>
    <n v="0"/>
    <n v="0"/>
    <n v="0"/>
    <n v="0"/>
    <n v="0"/>
    <n v="2"/>
    <n v="3.7250000000000001"/>
    <n v="6.59"/>
    <n v="0.43474962063732925"/>
    <n v="0"/>
    <n v="0"/>
    <n v="0"/>
    <s v=" "/>
  </r>
  <r>
    <x v="134"/>
    <x v="704"/>
    <n v="0"/>
    <x v="3"/>
    <x v="7"/>
    <n v="10"/>
    <n v="0"/>
    <n v="0"/>
    <n v="0"/>
    <n v="0"/>
    <n v="0"/>
    <n v="0"/>
    <n v="2"/>
    <n v="6.02"/>
    <n v="9.2899999999999991"/>
    <n v="0.3519913885898816"/>
    <n v="0"/>
    <n v="0"/>
    <n v="0"/>
    <s v=" "/>
  </r>
  <r>
    <x v="135"/>
    <x v="705"/>
    <n v="0"/>
    <x v="1"/>
    <x v="0"/>
    <n v="8"/>
    <n v="0"/>
    <n v="0"/>
    <n v="0"/>
    <n v="0"/>
    <n v="0"/>
    <n v="0"/>
    <n v="2"/>
    <n v="2.33"/>
    <n v="4.09"/>
    <n v="0.43031784841075793"/>
    <n v="0"/>
    <n v="0"/>
    <n v="0"/>
    <s v=" "/>
  </r>
  <r>
    <x v="0"/>
    <x v="706"/>
    <n v="0"/>
    <x v="0"/>
    <x v="0"/>
    <n v="30"/>
    <n v="1470"/>
    <n v="0"/>
    <n v="7"/>
    <n v="49"/>
    <n v="0"/>
    <n v="0"/>
    <n v="2"/>
    <n v="1.99"/>
    <n v="2.79"/>
    <n v="0.28673835125448027"/>
    <n v="15.75"/>
    <n v="31.342500000000001"/>
    <n v="43.942500000000003"/>
    <n v="0"/>
  </r>
  <r>
    <x v="1"/>
    <x v="707"/>
    <n v="0"/>
    <x v="1"/>
    <x v="0"/>
    <n v="24"/>
    <m/>
    <n v="0"/>
    <m/>
    <m/>
    <n v="0"/>
    <n v="0"/>
    <n v="2"/>
    <n v="1.55"/>
    <n v="1.833"/>
    <n v="0.1543917075831969"/>
    <n v="0"/>
    <n v="0"/>
    <n v="0"/>
    <s v=" "/>
  </r>
  <r>
    <x v="2"/>
    <x v="708"/>
    <n v="0"/>
    <x v="0"/>
    <x v="0"/>
    <n v="20"/>
    <n v="980"/>
    <n v="0"/>
    <n v="7"/>
    <n v="49"/>
    <n v="0"/>
    <n v="0"/>
    <n v="1"/>
    <n v="3.05"/>
    <n v="4.29"/>
    <n v="0.28904428904428908"/>
    <n v="29.5"/>
    <n v="89.974999999999994"/>
    <n v="126.55500000000001"/>
    <n v="0"/>
  </r>
  <r>
    <x v="23"/>
    <x v="709"/>
    <n v="0"/>
    <x v="2"/>
    <x v="6"/>
    <n v="44"/>
    <n v="0"/>
    <n v="0"/>
    <n v="0"/>
    <n v="0"/>
    <n v="0"/>
    <n v="0"/>
    <n v="1"/>
    <n v="1.35"/>
    <n v="1.99"/>
    <n v="0.32160804020100497"/>
    <n v="27.75"/>
    <n v="37.462500000000006"/>
    <n v="55.222499999999997"/>
    <n v="0"/>
  </r>
  <r>
    <x v="131"/>
    <x v="710"/>
    <n v="0"/>
    <x v="1"/>
    <x v="0"/>
    <n v="24"/>
    <n v="0"/>
    <n v="0"/>
    <n v="0"/>
    <n v="0"/>
    <n v="0"/>
    <n v="0"/>
    <n v="1"/>
    <n v="0.94"/>
    <n v="1.1100000000000001"/>
    <n v="0.15315315315315328"/>
    <n v="48"/>
    <n v="45.12"/>
    <n v="53.28"/>
    <n v="0"/>
  </r>
  <r>
    <x v="131"/>
    <x v="711"/>
    <n v="0"/>
    <x v="1"/>
    <x v="0"/>
    <n v="24"/>
    <n v="0"/>
    <n v="0"/>
    <n v="0"/>
    <n v="0"/>
    <n v="0"/>
    <n v="0"/>
    <n v="1"/>
    <n v="0.94"/>
    <n v="1.1100000000000001"/>
    <n v="0.15315315315315328"/>
    <n v="72"/>
    <n v="67.679999999999993"/>
    <n v="79.92"/>
    <n v="0"/>
  </r>
  <r>
    <x v="9"/>
    <x v="712"/>
    <n v="0"/>
    <x v="1"/>
    <x v="3"/>
    <n v="10"/>
    <n v="0"/>
    <n v="0"/>
    <n v="0"/>
    <n v="0"/>
    <n v="0"/>
    <n v="0"/>
    <n v="1"/>
    <n v="2.875"/>
    <n v="4.3899999999999997"/>
    <n v="0.34510250569476075"/>
    <n v="2"/>
    <n v="5.75"/>
    <n v="8.7799999999999994"/>
    <n v="0"/>
  </r>
  <r>
    <x v="49"/>
    <x v="713"/>
    <n v="0"/>
    <x v="5"/>
    <x v="8"/>
    <n v="12"/>
    <n v="0"/>
    <n v="0"/>
    <n v="0"/>
    <n v="0"/>
    <n v="0"/>
    <n v="0"/>
    <n v="2"/>
    <n v="0.96"/>
    <n v="1.49"/>
    <n v="0.35570469798657722"/>
    <n v="12"/>
    <n v="11.52"/>
    <n v="17.88"/>
    <n v="0"/>
  </r>
  <r>
    <x v="38"/>
    <x v="714"/>
    <n v="0"/>
    <x v="3"/>
    <x v="7"/>
    <n v="30"/>
    <n v="0"/>
    <n v="0"/>
    <n v="0"/>
    <n v="0"/>
    <n v="0"/>
    <n v="0"/>
    <n v="2"/>
    <n v="4.79"/>
    <n v="7.49"/>
    <n v="0.36048064085447262"/>
    <n v="2"/>
    <n v="9.58"/>
    <n v="14.98"/>
    <n v="0"/>
  </r>
  <r>
    <x v="25"/>
    <x v="715"/>
    <n v="0"/>
    <x v="5"/>
    <x v="8"/>
    <n v="30"/>
    <n v="0"/>
    <n v="0"/>
    <n v="0"/>
    <n v="0"/>
    <n v="0"/>
    <n v="0"/>
    <n v="2"/>
    <n v="0.81"/>
    <n v="1.29"/>
    <n v="0.37209302325581395"/>
    <n v="75"/>
    <n v="60.750000000000007"/>
    <n v="96.75"/>
    <n v="0"/>
  </r>
  <r>
    <x v="38"/>
    <x v="716"/>
    <n v="0"/>
    <x v="3"/>
    <x v="7"/>
    <n v="18"/>
    <n v="0"/>
    <n v="0"/>
    <n v="0"/>
    <n v="0"/>
    <n v="0"/>
    <n v="0"/>
    <n v="2"/>
    <n v="7.1860999999999997"/>
    <n v="10.99"/>
    <n v="0.34612374886260239"/>
    <n v="3.75"/>
    <n v="26.947875"/>
    <n v="41.212499999999999"/>
    <n v="0"/>
  </r>
  <r>
    <x v="110"/>
    <x v="717"/>
    <n v="0"/>
    <x v="5"/>
    <x v="8"/>
    <n v="24"/>
    <n v="0"/>
    <n v="0"/>
    <n v="0"/>
    <n v="0"/>
    <n v="0"/>
    <n v="0"/>
    <n v="2"/>
    <n v="0.71"/>
    <n v="1.0900000000000001"/>
    <n v="0.34862385321100925"/>
    <n v="0"/>
    <n v="0"/>
    <n v="0"/>
    <s v=" "/>
  </r>
  <r>
    <x v="136"/>
    <x v="718"/>
    <n v="0"/>
    <x v="5"/>
    <x v="8"/>
    <n v="24"/>
    <m/>
    <n v="0"/>
    <m/>
    <m/>
    <n v="0"/>
    <n v="0"/>
    <m/>
    <n v="0.79"/>
    <n v="1.19"/>
    <n v="0.33613445378151252"/>
    <n v="24"/>
    <n v="18.96"/>
    <n v="28.56"/>
    <n v="0"/>
  </r>
  <r>
    <x v="8"/>
    <x v="719"/>
    <n v="0"/>
    <x v="1"/>
    <x v="8"/>
    <n v="8"/>
    <n v="0"/>
    <n v="0"/>
    <n v="0"/>
    <n v="0"/>
    <n v="0"/>
    <n v="0"/>
    <n v="1"/>
    <n v="3.58"/>
    <n v="5.09"/>
    <n v="0.29666011787819252"/>
    <n v="0"/>
    <n v="0"/>
    <n v="0"/>
    <s v=" "/>
  </r>
  <r>
    <x v="35"/>
    <x v="720"/>
    <n v="0"/>
    <x v="5"/>
    <x v="8"/>
    <n v="24"/>
    <n v="0"/>
    <n v="0"/>
    <n v="0"/>
    <n v="0"/>
    <n v="0"/>
    <n v="0"/>
    <n v="2"/>
    <n v="1.25"/>
    <n v="1.89"/>
    <n v="0.33862433862433861"/>
    <n v="64.5"/>
    <n v="80.625"/>
    <n v="121.90499999999999"/>
    <n v="0"/>
  </r>
  <r>
    <x v="23"/>
    <x v="721"/>
    <n v="0"/>
    <x v="2"/>
    <x v="6"/>
    <n v="1"/>
    <n v="0"/>
    <n v="0"/>
    <n v="0"/>
    <n v="0"/>
    <n v="0"/>
    <n v="0"/>
    <n v="1"/>
    <n v="1.35"/>
    <n v="1.99"/>
    <n v="0.32160804020100497"/>
    <n v="48.5"/>
    <n v="65.475000000000009"/>
    <n v="96.515000000000001"/>
    <n v="0"/>
  </r>
  <r>
    <x v="19"/>
    <x v="722"/>
    <n v="0"/>
    <x v="0"/>
    <x v="6"/>
    <n v="25"/>
    <n v="0"/>
    <n v="0"/>
    <n v="0"/>
    <n v="0"/>
    <n v="0"/>
    <n v="0"/>
    <n v="1"/>
    <n v="1.4"/>
    <n v="2.09"/>
    <n v="0.33014354066985646"/>
    <n v="322.25"/>
    <n v="451.15"/>
    <n v="673.50249999999994"/>
    <n v="0"/>
  </r>
  <r>
    <x v="47"/>
    <x v="723"/>
    <n v="0"/>
    <x v="3"/>
    <x v="7"/>
    <n v="12"/>
    <m/>
    <n v="0"/>
    <m/>
    <m/>
    <n v="0"/>
    <n v="0"/>
    <m/>
    <n v="16.68"/>
    <n v="25.69"/>
    <n v="0.35072012456208645"/>
    <n v="2"/>
    <n v="33.36"/>
    <n v="51.38"/>
    <n v="0"/>
  </r>
  <r>
    <x v="47"/>
    <x v="724"/>
    <n v="0"/>
    <x v="3"/>
    <x v="7"/>
    <n v="12"/>
    <m/>
    <n v="0"/>
    <m/>
    <m/>
    <n v="0"/>
    <n v="0"/>
    <m/>
    <n v="16.68"/>
    <n v="25.69"/>
    <n v="0.35072012456208645"/>
    <n v="1"/>
    <n v="16.68"/>
    <n v="25.69"/>
    <n v="0"/>
  </r>
  <r>
    <x v="1"/>
    <x v="725"/>
    <n v="0"/>
    <x v="1"/>
    <x v="4"/>
    <n v="6"/>
    <n v="300"/>
    <n v="0"/>
    <n v="11"/>
    <n v="50"/>
    <n v="0"/>
    <n v="0"/>
    <n v="1"/>
    <n v="3.1833330000000002"/>
    <n v="4.49"/>
    <n v="0.29101714922048999"/>
    <n v="135"/>
    <n v="429.749955"/>
    <n v="606.15"/>
    <n v="0"/>
  </r>
  <r>
    <x v="7"/>
    <x v="726"/>
    <n v="0"/>
    <x v="1"/>
    <x v="0"/>
    <n v="6"/>
    <n v="624"/>
    <n v="0"/>
    <n v="0"/>
    <n v="104"/>
    <n v="0"/>
    <n v="0"/>
    <n v="2"/>
    <n v="1.38"/>
    <n v="1.99"/>
    <n v="0.30653266331658297"/>
    <n v="160"/>
    <n v="220.79999999999998"/>
    <n v="318.39999999999998"/>
    <n v="0"/>
  </r>
  <r>
    <x v="15"/>
    <x v="727"/>
    <n v="0"/>
    <x v="3"/>
    <x v="5"/>
    <n v="6"/>
    <n v="0"/>
    <n v="0"/>
    <n v="0"/>
    <n v="0"/>
    <n v="0"/>
    <n v="0"/>
    <n v="1"/>
    <n v="1.49"/>
    <n v="2.29"/>
    <n v="0.3493449781659389"/>
    <n v="46.5"/>
    <n v="69.284999999999997"/>
    <n v="106.485"/>
    <n v="0"/>
  </r>
  <r>
    <x v="48"/>
    <x v="728"/>
    <n v="0"/>
    <x v="3"/>
    <x v="7"/>
    <n v="12"/>
    <n v="0"/>
    <n v="0"/>
    <n v="0"/>
    <n v="0"/>
    <n v="0"/>
    <n v="0"/>
    <n v="2"/>
    <n v="8.2291000000000007"/>
    <n v="12.59"/>
    <n v="0.34637807783955515"/>
    <n v="2.6666666666666665"/>
    <n v="21.944266666666667"/>
    <n v="33.573333333333331"/>
    <n v="0"/>
  </r>
  <r>
    <x v="98"/>
    <x v="729"/>
    <n v="0"/>
    <x v="5"/>
    <x v="8"/>
    <n v="15"/>
    <n v="0"/>
    <n v="0"/>
    <n v="0"/>
    <n v="0"/>
    <n v="0"/>
    <n v="0"/>
    <n v="2"/>
    <n v="1.4"/>
    <n v="2.19"/>
    <n v="0.36073059360730597"/>
    <n v="15"/>
    <n v="21"/>
    <n v="32.85"/>
    <n v="0"/>
  </r>
  <r>
    <x v="30"/>
    <x v="730"/>
    <n v="0"/>
    <x v="5"/>
    <x v="1"/>
    <n v="24"/>
    <n v="0"/>
    <n v="0"/>
    <n v="0"/>
    <n v="0"/>
    <n v="0"/>
    <n v="0"/>
    <n v="2"/>
    <n v="1.64"/>
    <n v="2.69"/>
    <n v="0.39033457249070636"/>
    <n v="48"/>
    <n v="78.72"/>
    <n v="129.12"/>
    <n v="0"/>
  </r>
  <r>
    <x v="33"/>
    <x v="731"/>
    <n v="0"/>
    <x v="3"/>
    <x v="7"/>
    <n v="30"/>
    <n v="0"/>
    <n v="0"/>
    <n v="0"/>
    <n v="0"/>
    <n v="0"/>
    <n v="0"/>
    <n v="2"/>
    <n v="3.5333000000000001"/>
    <n v="5.49"/>
    <n v="0.35641165755919857"/>
    <n v="1"/>
    <n v="3.5333000000000001"/>
    <n v="5.49"/>
    <n v="0"/>
  </r>
  <r>
    <x v="9"/>
    <x v="732"/>
    <n v="0"/>
    <x v="1"/>
    <x v="3"/>
    <n v="12"/>
    <n v="1728"/>
    <n v="0"/>
    <n v="18"/>
    <n v="144"/>
    <n v="0"/>
    <n v="0"/>
    <n v="1"/>
    <n v="1.0291650000000001"/>
    <n v="1.59"/>
    <n v="0.35272641509433961"/>
    <n v="36"/>
    <n v="37.049940000000007"/>
    <n v="57.24"/>
    <n v="0"/>
  </r>
  <r>
    <x v="9"/>
    <x v="733"/>
    <n v="0"/>
    <x v="3"/>
    <x v="3"/>
    <n v="6"/>
    <n v="0"/>
    <n v="0"/>
    <n v="0"/>
    <n v="0"/>
    <n v="0"/>
    <n v="0"/>
    <n v="2"/>
    <n v="4.2915999999999999"/>
    <n v="6.59"/>
    <n v="0.34877086494688925"/>
    <n v="2.6666666666666665"/>
    <n v="11.444266666666666"/>
    <n v="17.573333333333331"/>
    <n v="0"/>
  </r>
  <r>
    <x v="9"/>
    <x v="734"/>
    <n v="0"/>
    <x v="1"/>
    <x v="3"/>
    <n v="8"/>
    <n v="1008"/>
    <n v="0"/>
    <n v="21"/>
    <n v="126"/>
    <n v="0"/>
    <n v="0"/>
    <n v="1"/>
    <n v="1.3812500000000001"/>
    <n v="2.09"/>
    <n v="0.33911483253588509"/>
    <n v="174"/>
    <n v="240.33750000000001"/>
    <n v="363.65999999999997"/>
    <n v="0"/>
  </r>
  <r>
    <x v="30"/>
    <x v="735"/>
    <n v="0"/>
    <x v="5"/>
    <x v="1"/>
    <n v="12"/>
    <n v="0"/>
    <n v="0"/>
    <n v="0"/>
    <n v="0"/>
    <n v="0"/>
    <n v="0"/>
    <n v="2"/>
    <n v="1.41"/>
    <n v="2.19"/>
    <n v="0.35616438356164387"/>
    <n v="20"/>
    <n v="28.2"/>
    <n v="43.8"/>
    <n v="0"/>
  </r>
  <r>
    <x v="1"/>
    <x v="736"/>
    <n v="0"/>
    <x v="1"/>
    <x v="4"/>
    <n v="6"/>
    <n v="300"/>
    <n v="0"/>
    <n v="11"/>
    <n v="50"/>
    <n v="0"/>
    <n v="0"/>
    <n v="1"/>
    <n v="3.1833330000000002"/>
    <n v="4.49"/>
    <n v="0.29101714922048999"/>
    <n v="41.75"/>
    <n v="132.90415275000001"/>
    <n v="187.45750000000001"/>
    <n v="0"/>
  </r>
  <r>
    <x v="19"/>
    <x v="737"/>
    <n v="0"/>
    <x v="0"/>
    <x v="6"/>
    <n v="40"/>
    <n v="0"/>
    <n v="0"/>
    <n v="0"/>
    <n v="0"/>
    <n v="0"/>
    <n v="0"/>
    <n v="1"/>
    <n v="1.45"/>
    <n v="2.19"/>
    <n v="0.33789954337899542"/>
    <n v="118"/>
    <n v="171.1"/>
    <n v="258.42"/>
    <n v="0"/>
  </r>
  <r>
    <x v="19"/>
    <x v="738"/>
    <n v="0"/>
    <x v="0"/>
    <x v="0"/>
    <n v="15"/>
    <n v="0"/>
    <n v="0"/>
    <n v="7"/>
    <n v="49"/>
    <n v="0"/>
    <n v="0"/>
    <n v="1"/>
    <n v="3.3"/>
    <n v="4.99"/>
    <n v="0.3386773547094189"/>
    <n v="190"/>
    <n v="627"/>
    <n v="948.1"/>
    <n v="0"/>
  </r>
  <r>
    <x v="28"/>
    <x v="739"/>
    <n v="0"/>
    <x v="0"/>
    <x v="9"/>
    <n v="24"/>
    <n v="4"/>
    <n v="0"/>
    <n v="0"/>
    <n v="0"/>
    <n v="0"/>
    <n v="0"/>
    <n v="2"/>
    <n v="1.05"/>
    <n v="1.61"/>
    <n v="0.34782608695652173"/>
    <n v="0"/>
    <n v="0"/>
    <n v="0"/>
    <m/>
  </r>
  <r>
    <x v="137"/>
    <x v="740"/>
    <m/>
    <x v="6"/>
    <x v="14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ECCFB-A20A-1A40-8DBE-FCC888F5F1FB}" name="TablaDinámica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CA">
  <location ref="G3:G4" firstHeaderRow="1" firstDataRow="1" firstDataCol="0" rowPageCount="1" colPageCount="1"/>
  <pivotFields count="20">
    <pivotField axis="axisPage" multipleItemSelectionAllowed="1" showAll="0" sortType="ascending">
      <items count="232">
        <item h="1" x="31"/>
        <item h="1" m="1" x="223"/>
        <item h="1" x="62"/>
        <item h="1" x="38"/>
        <item h="1" m="1" x="181"/>
        <item h="1" m="1" x="153"/>
        <item h="1" x="61"/>
        <item h="1" x="83"/>
        <item h="1" x="131"/>
        <item h="1" m="1" x="230"/>
        <item h="1" x="58"/>
        <item h="1" m="1" x="152"/>
        <item h="1" x="95"/>
        <item h="1" m="1" x="170"/>
        <item h="1" x="90"/>
        <item h="1" x="65"/>
        <item h="1" x="109"/>
        <item h="1" x="110"/>
        <item h="1" m="1" x="215"/>
        <item h="1" x="43"/>
        <item h="1" x="11"/>
        <item h="1" x="19"/>
        <item h="1" x="67"/>
        <item x="7"/>
        <item h="1" m="1" x="168"/>
        <item h="1" m="1" x="146"/>
        <item h="1" m="1" x="191"/>
        <item h="1" x="91"/>
        <item h="1" m="1" x="187"/>
        <item h="1" x="41"/>
        <item h="1" m="1" x="220"/>
        <item h="1" x="101"/>
        <item h="1" x="120"/>
        <item h="1" m="1" x="192"/>
        <item h="1" x="108"/>
        <item h="1" x="116"/>
        <item h="1" x="88"/>
        <item h="1" x="77"/>
        <item h="1" x="84"/>
        <item h="1" m="1" x="224"/>
        <item h="1" x="56"/>
        <item h="1" m="1" x="154"/>
        <item h="1" m="1" x="229"/>
        <item h="1" x="102"/>
        <item h="1" m="1" x="178"/>
        <item h="1" m="1" x="162"/>
        <item h="1" m="1" x="205"/>
        <item h="1" x="122"/>
        <item h="1" x="8"/>
        <item h="1" m="1" x="218"/>
        <item h="1" m="1" x="196"/>
        <item h="1" x="98"/>
        <item h="1" x="92"/>
        <item x="1"/>
        <item h="1" m="1" x="159"/>
        <item h="1" m="1" x="173"/>
        <item h="1" m="1" x="207"/>
        <item h="1" m="1" x="194"/>
        <item h="1" m="1" x="155"/>
        <item h="1" m="1" x="204"/>
        <item h="1" x="64"/>
        <item h="1" x="36"/>
        <item h="1" m="1" x="149"/>
        <item h="1" x="124"/>
        <item h="1" m="1" x="188"/>
        <item x="20"/>
        <item h="1" m="1" x="209"/>
        <item h="1" x="94"/>
        <item h="1" x="14"/>
        <item h="1" x="12"/>
        <item h="1" m="1" x="225"/>
        <item h="1" m="1" x="211"/>
        <item h="1" x="96"/>
        <item h="1" x="89"/>
        <item h="1" m="1" x="222"/>
        <item h="1" x="47"/>
        <item h="1" m="1" x="182"/>
        <item h="1" x="136"/>
        <item h="1" x="93"/>
        <item m="1" x="158"/>
        <item h="1" m="1" x="227"/>
        <item h="1" x="104"/>
        <item h="1" x="106"/>
        <item h="1" x="103"/>
        <item m="1" x="214"/>
        <item h="1" m="1" x="190"/>
        <item h="1" x="80"/>
        <item h="1" x="51"/>
        <item m="1" x="212"/>
        <item h="1" x="97"/>
        <item h="1" x="23"/>
        <item h="1" x="25"/>
        <item h="1" x="126"/>
        <item h="1" x="15"/>
        <item h="1" x="99"/>
        <item h="1" x="130"/>
        <item h="1" x="26"/>
        <item h="1" x="63"/>
        <item h="1" x="76"/>
        <item h="1" m="1" x="176"/>
        <item h="1" x="118"/>
        <item h="1" x="6"/>
        <item h="1" m="1" x="177"/>
        <item h="1" m="1" x="219"/>
        <item h="1" x="70"/>
        <item h="1" m="1" x="186"/>
        <item h="1" x="3"/>
        <item x="4"/>
        <item h="1" x="85"/>
        <item h="1" m="1" x="221"/>
        <item h="1" x="17"/>
        <item h="1" x="44"/>
        <item h="1" x="134"/>
        <item h="1" x="79"/>
        <item h="1" m="1" x="160"/>
        <item h="1" x="119"/>
        <item h="1" x="30"/>
        <item h="1" x="132"/>
        <item h="1" m="1" x="199"/>
        <item h="1" x="113"/>
        <item h="1" x="117"/>
        <item h="1" m="1" x="147"/>
        <item h="1" x="29"/>
        <item h="1" x="128"/>
        <item h="1" m="1" x="197"/>
        <item h="1" x="87"/>
        <item h="1" m="1" x="228"/>
        <item h="1" x="37"/>
        <item h="1" x="123"/>
        <item h="1" x="33"/>
        <item h="1" x="121"/>
        <item h="1" m="1" x="226"/>
        <item h="1" m="1" x="208"/>
        <item h="1" m="1" x="183"/>
        <item h="1" x="10"/>
        <item h="1" x="127"/>
        <item h="1" m="1" x="142"/>
        <item h="1" m="1" x="179"/>
        <item h="1" x="21"/>
        <item h="1" x="27"/>
        <item h="1" m="1" x="201"/>
        <item h="1" x="133"/>
        <item h="1" x="57"/>
        <item h="1" m="1" x="150"/>
        <item h="1" m="1" x="193"/>
        <item h="1" m="1" x="157"/>
        <item h="1" x="75"/>
        <item h="1" x="114"/>
        <item h="1" m="1" x="161"/>
        <item h="1" x="22"/>
        <item h="1" x="35"/>
        <item h="1" x="115"/>
        <item h="1" x="111"/>
        <item h="1" m="1" x="206"/>
        <item h="1" x="74"/>
        <item h="1" m="1" x="169"/>
        <item h="1" m="1" x="171"/>
        <item h="1" x="60"/>
        <item h="1" x="5"/>
        <item h="1" x="40"/>
        <item h="1" m="1" x="203"/>
        <item m="1" x="189"/>
        <item h="1" x="28"/>
        <item h="1" m="1" x="140"/>
        <item h="1" x="135"/>
        <item h="1" m="1" x="139"/>
        <item h="1" x="105"/>
        <item h="1" x="81"/>
        <item h="1" x="9"/>
        <item h="1" m="1" x="174"/>
        <item h="1" m="1" x="185"/>
        <item h="1" x="24"/>
        <item h="1" m="1" x="165"/>
        <item h="1" x="86"/>
        <item h="1" m="1" x="138"/>
        <item h="1" m="1" x="198"/>
        <item h="1" x="54"/>
        <item h="1" x="100"/>
        <item h="1" m="1" x="172"/>
        <item h="1" x="59"/>
        <item x="0"/>
        <item h="1" m="1" x="143"/>
        <item h="1" x="2"/>
        <item h="1" x="82"/>
        <item h="1" m="1" x="216"/>
        <item h="1" x="50"/>
        <item h="1" m="1" x="148"/>
        <item h="1" x="55"/>
        <item h="1" x="112"/>
        <item h="1" m="1" x="166"/>
        <item h="1" x="125"/>
        <item m="1" x="213"/>
        <item h="1" x="46"/>
        <item h="1" m="1" x="163"/>
        <item h="1" x="48"/>
        <item h="1" x="129"/>
        <item h="1" x="107"/>
        <item m="1" x="195"/>
        <item h="1" m="1" x="144"/>
        <item h="1" x="72"/>
        <item h="1" x="13"/>
        <item h="1" x="78"/>
        <item h="1" m="1" x="167"/>
        <item h="1" x="73"/>
        <item h="1" x="34"/>
        <item h="1" x="68"/>
        <item h="1" x="42"/>
        <item h="1" m="1" x="145"/>
        <item h="1" x="49"/>
        <item h="1" x="16"/>
        <item h="1" m="1" x="184"/>
        <item h="1" x="32"/>
        <item h="1" m="1" x="217"/>
        <item h="1" m="1" x="202"/>
        <item h="1" x="69"/>
        <item h="1" m="1" x="200"/>
        <item h="1" x="45"/>
        <item h="1" x="52"/>
        <item h="1" x="39"/>
        <item h="1" x="18"/>
        <item h="1" m="1" x="141"/>
        <item h="1" m="1" x="180"/>
        <item h="1" m="1" x="156"/>
        <item h="1" m="1" x="164"/>
        <item h="1" m="1" x="151"/>
        <item h="1" m="1" x="175"/>
        <item h="1" x="66"/>
        <item h="1" m="1" x="210"/>
        <item h="1" x="53"/>
        <item h="1" x="71"/>
        <item h="1" x="137"/>
        <item t="default"/>
      </items>
    </pivotField>
    <pivotField showAll="0"/>
    <pivotField dataField="1" numFmtId="165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0" hier="-1"/>
  </pageFields>
  <dataFields count="1">
    <dataField name=" Valor inventario" fld="2" baseField="5" baseItem="0" numFmtId="165"/>
  </dataFields>
  <formats count="3">
    <format dxfId="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27B73-7DCE-E04B-A83B-A4B1D511F388}" name="TablaDinámica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CA">
  <location ref="B3:C100" firstHeaderRow="1" firstDataRow="1" firstDataCol="1" rowPageCount="1" colPageCount="1"/>
  <pivotFields count="20">
    <pivotField axis="axisRow" showAll="0" sortType="ascending">
      <items count="232">
        <item x="31"/>
        <item m="1" x="223"/>
        <item x="62"/>
        <item x="38"/>
        <item m="1" x="181"/>
        <item h="1" m="1" x="153"/>
        <item x="61"/>
        <item x="83"/>
        <item h="1" x="131"/>
        <item m="1" x="230"/>
        <item x="58"/>
        <item m="1" x="152"/>
        <item x="95"/>
        <item h="1" m="1" x="170"/>
        <item x="90"/>
        <item x="65"/>
        <item h="1" x="109"/>
        <item h="1" x="110"/>
        <item m="1" x="215"/>
        <item h="1" x="43"/>
        <item h="1" x="11"/>
        <item x="19"/>
        <item h="1" x="67"/>
        <item x="7"/>
        <item m="1" x="168"/>
        <item h="1" m="1" x="146"/>
        <item m="1" x="191"/>
        <item x="91"/>
        <item m="1" x="187"/>
        <item x="41"/>
        <item m="1" x="220"/>
        <item x="101"/>
        <item h="1" x="120"/>
        <item m="1" x="192"/>
        <item h="1" x="108"/>
        <item h="1" x="116"/>
        <item h="1" x="88"/>
        <item x="77"/>
        <item x="84"/>
        <item m="1" x="224"/>
        <item h="1" x="56"/>
        <item h="1" m="1" x="154"/>
        <item m="1" x="229"/>
        <item x="102"/>
        <item m="1" x="178"/>
        <item h="1" m="1" x="162"/>
        <item m="1" x="205"/>
        <item x="122"/>
        <item x="8"/>
        <item m="1" x="218"/>
        <item h="1" m="1" x="196"/>
        <item x="98"/>
        <item x="92"/>
        <item x="1"/>
        <item h="1" m="1" x="159"/>
        <item h="1" m="1" x="173"/>
        <item m="1" x="207"/>
        <item m="1" x="194"/>
        <item h="1" m="1" x="155"/>
        <item m="1" x="204"/>
        <item h="1" x="64"/>
        <item x="36"/>
        <item m="1" x="149"/>
        <item h="1" x="124"/>
        <item m="1" x="188"/>
        <item x="20"/>
        <item m="1" x="209"/>
        <item h="1" x="94"/>
        <item h="1" x="14"/>
        <item x="12"/>
        <item m="1" x="225"/>
        <item m="1" x="211"/>
        <item x="96"/>
        <item x="89"/>
        <item m="1" x="222"/>
        <item x="47"/>
        <item m="1" x="182"/>
        <item x="136"/>
        <item x="93"/>
        <item m="1" x="158"/>
        <item m="1" x="227"/>
        <item x="104"/>
        <item x="106"/>
        <item x="103"/>
        <item m="1" x="214"/>
        <item m="1" x="190"/>
        <item x="80"/>
        <item h="1" x="51"/>
        <item m="1" x="212"/>
        <item x="97"/>
        <item x="23"/>
        <item x="25"/>
        <item x="126"/>
        <item x="15"/>
        <item x="99"/>
        <item x="130"/>
        <item h="1" x="26"/>
        <item x="63"/>
        <item x="76"/>
        <item m="1" x="176"/>
        <item h="1" x="118"/>
        <item h="1" x="6"/>
        <item h="1" m="1" x="177"/>
        <item m="1" x="219"/>
        <item x="70"/>
        <item h="1" m="1" x="186"/>
        <item x="3"/>
        <item x="4"/>
        <item x="85"/>
        <item m="1" x="221"/>
        <item h="1" x="17"/>
        <item x="44"/>
        <item x="134"/>
        <item h="1" x="79"/>
        <item m="1" x="160"/>
        <item x="119"/>
        <item x="30"/>
        <item x="132"/>
        <item m="1" x="199"/>
        <item x="113"/>
        <item h="1" x="117"/>
        <item m="1" x="147"/>
        <item x="29"/>
        <item h="1" x="128"/>
        <item m="1" x="197"/>
        <item x="87"/>
        <item m="1" x="228"/>
        <item x="37"/>
        <item x="123"/>
        <item x="33"/>
        <item x="121"/>
        <item m="1" x="226"/>
        <item m="1" x="208"/>
        <item h="1" m="1" x="183"/>
        <item x="10"/>
        <item x="127"/>
        <item m="1" x="142"/>
        <item h="1" m="1" x="179"/>
        <item x="21"/>
        <item x="27"/>
        <item m="1" x="201"/>
        <item h="1" x="133"/>
        <item x="57"/>
        <item m="1" x="150"/>
        <item h="1" m="1" x="193"/>
        <item h="1" m="1" x="157"/>
        <item x="75"/>
        <item x="114"/>
        <item h="1" m="1" x="161"/>
        <item x="22"/>
        <item x="35"/>
        <item h="1" x="115"/>
        <item x="111"/>
        <item m="1" x="206"/>
        <item x="74"/>
        <item m="1" x="169"/>
        <item h="1" m="1" x="171"/>
        <item x="60"/>
        <item x="5"/>
        <item x="40"/>
        <item m="1" x="203"/>
        <item m="1" x="189"/>
        <item h="1" x="28"/>
        <item h="1" m="1" x="140"/>
        <item h="1" x="135"/>
        <item h="1" m="1" x="139"/>
        <item x="105"/>
        <item x="81"/>
        <item h="1" x="9"/>
        <item h="1" m="1" x="174"/>
        <item h="1" m="1" x="185"/>
        <item h="1" x="24"/>
        <item h="1" m="1" x="165"/>
        <item h="1" x="86"/>
        <item m="1" x="138"/>
        <item m="1" x="198"/>
        <item h="1" x="54"/>
        <item x="100"/>
        <item m="1" x="172"/>
        <item x="59"/>
        <item x="0"/>
        <item h="1" m="1" x="143"/>
        <item h="1" x="2"/>
        <item x="82"/>
        <item m="1" x="216"/>
        <item h="1" x="50"/>
        <item h="1" m="1" x="148"/>
        <item x="55"/>
        <item h="1" x="112"/>
        <item m="1" x="166"/>
        <item h="1" x="125"/>
        <item m="1" x="213"/>
        <item x="46"/>
        <item h="1" m="1" x="163"/>
        <item h="1" x="48"/>
        <item x="129"/>
        <item x="107"/>
        <item m="1" x="195"/>
        <item h="1" m="1" x="144"/>
        <item x="72"/>
        <item h="1" x="13"/>
        <item x="78"/>
        <item m="1" x="167"/>
        <item h="1" x="73"/>
        <item x="34"/>
        <item x="68"/>
        <item x="42"/>
        <item m="1" x="145"/>
        <item x="49"/>
        <item h="1" x="16"/>
        <item h="1" m="1" x="184"/>
        <item h="1" x="32"/>
        <item m="1" x="217"/>
        <item m="1" x="202"/>
        <item x="69"/>
        <item m="1" x="200"/>
        <item x="45"/>
        <item x="52"/>
        <item h="1" x="39"/>
        <item x="18"/>
        <item h="1" m="1" x="141"/>
        <item m="1" x="180"/>
        <item h="1" m="1" x="156"/>
        <item m="1" x="164"/>
        <item h="1" m="1" x="151"/>
        <item m="1" x="175"/>
        <item x="66"/>
        <item m="1" x="210"/>
        <item x="53"/>
        <item x="71"/>
        <item h="1" x="137"/>
        <item t="default"/>
      </items>
    </pivotField>
    <pivotField showAll="0"/>
    <pivotField dataField="1" numFmtId="165" showAll="0"/>
    <pivotField axis="axisPage" showAll="0" sortType="descending">
      <items count="10">
        <item x="5"/>
        <item x="1"/>
        <item x="0"/>
        <item x="3"/>
        <item x="2"/>
        <item x="4"/>
        <item x="6"/>
        <item m="1" x="7"/>
        <item m="1"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7">
    <i>
      <x/>
    </i>
    <i>
      <x v="2"/>
    </i>
    <i>
      <x v="3"/>
    </i>
    <i>
      <x v="6"/>
    </i>
    <i>
      <x v="7"/>
    </i>
    <i>
      <x v="10"/>
    </i>
    <i>
      <x v="12"/>
    </i>
    <i>
      <x v="14"/>
    </i>
    <i>
      <x v="15"/>
    </i>
    <i>
      <x v="21"/>
    </i>
    <i>
      <x v="23"/>
    </i>
    <i>
      <x v="27"/>
    </i>
    <i>
      <x v="29"/>
    </i>
    <i>
      <x v="31"/>
    </i>
    <i>
      <x v="37"/>
    </i>
    <i>
      <x v="38"/>
    </i>
    <i>
      <x v="43"/>
    </i>
    <i>
      <x v="47"/>
    </i>
    <i>
      <x v="48"/>
    </i>
    <i>
      <x v="51"/>
    </i>
    <i>
      <x v="52"/>
    </i>
    <i>
      <x v="53"/>
    </i>
    <i>
      <x v="61"/>
    </i>
    <i>
      <x v="65"/>
    </i>
    <i>
      <x v="69"/>
    </i>
    <i>
      <x v="72"/>
    </i>
    <i>
      <x v="73"/>
    </i>
    <i>
      <x v="75"/>
    </i>
    <i>
      <x v="77"/>
    </i>
    <i>
      <x v="78"/>
    </i>
    <i>
      <x v="81"/>
    </i>
    <i>
      <x v="82"/>
    </i>
    <i>
      <x v="83"/>
    </i>
    <i>
      <x v="86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104"/>
    </i>
    <i>
      <x v="106"/>
    </i>
    <i>
      <x v="107"/>
    </i>
    <i>
      <x v="108"/>
    </i>
    <i>
      <x v="111"/>
    </i>
    <i>
      <x v="112"/>
    </i>
    <i>
      <x v="115"/>
    </i>
    <i>
      <x v="116"/>
    </i>
    <i>
      <x v="117"/>
    </i>
    <i>
      <x v="119"/>
    </i>
    <i>
      <x v="122"/>
    </i>
    <i>
      <x v="125"/>
    </i>
    <i>
      <x v="127"/>
    </i>
    <i>
      <x v="128"/>
    </i>
    <i>
      <x v="129"/>
    </i>
    <i>
      <x v="130"/>
    </i>
    <i>
      <x v="134"/>
    </i>
    <i>
      <x v="135"/>
    </i>
    <i>
      <x v="138"/>
    </i>
    <i>
      <x v="139"/>
    </i>
    <i>
      <x v="142"/>
    </i>
    <i>
      <x v="146"/>
    </i>
    <i>
      <x v="147"/>
    </i>
    <i>
      <x v="149"/>
    </i>
    <i>
      <x v="150"/>
    </i>
    <i>
      <x v="152"/>
    </i>
    <i>
      <x v="154"/>
    </i>
    <i>
      <x v="157"/>
    </i>
    <i>
      <x v="158"/>
    </i>
    <i>
      <x v="159"/>
    </i>
    <i>
      <x v="166"/>
    </i>
    <i>
      <x v="167"/>
    </i>
    <i>
      <x v="177"/>
    </i>
    <i>
      <x v="179"/>
    </i>
    <i>
      <x v="180"/>
    </i>
    <i>
      <x v="183"/>
    </i>
    <i>
      <x v="187"/>
    </i>
    <i>
      <x v="192"/>
    </i>
    <i>
      <x v="195"/>
    </i>
    <i>
      <x v="196"/>
    </i>
    <i>
      <x v="199"/>
    </i>
    <i>
      <x v="201"/>
    </i>
    <i>
      <x v="204"/>
    </i>
    <i>
      <x v="205"/>
    </i>
    <i>
      <x v="206"/>
    </i>
    <i>
      <x v="208"/>
    </i>
    <i>
      <x v="214"/>
    </i>
    <i>
      <x v="216"/>
    </i>
    <i>
      <x v="217"/>
    </i>
    <i>
      <x v="219"/>
    </i>
    <i>
      <x v="226"/>
    </i>
    <i>
      <x v="228"/>
    </i>
    <i>
      <x v="229"/>
    </i>
    <i t="grand">
      <x/>
    </i>
  </rowItems>
  <colItems count="1">
    <i/>
  </colItems>
  <pageFields count="1">
    <pageField fld="3" hier="-1"/>
  </pageFields>
  <dataFields count="1">
    <dataField name=" Valor inventario" fld="2" baseField="5" baseItem="0" numFmtId="165"/>
  </dataFields>
  <formats count="3">
    <format dxfId="3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09EF1-B807-F345-84B6-DA68B8B6CD9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ia">
  <location ref="A5:B12" firstHeaderRow="1" firstDataRow="1" firstDataCol="1"/>
  <pivotFields count="20">
    <pivotField showAll="0"/>
    <pivotField showAll="0"/>
    <pivotField dataField="1" numFmtId="165" showAll="0"/>
    <pivotField axis="axisRow" showAll="0">
      <items count="10">
        <item x="5"/>
        <item x="1"/>
        <item x="0"/>
        <item x="3"/>
        <item x="2"/>
        <item x="4"/>
        <item h="1" x="6"/>
        <item h="1" m="1" x="7"/>
        <item h="1"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 Valor inventario" fld="2" baseField="5" baseItem="0" numFmtId="165"/>
  </dataFields>
  <formats count="6">
    <format dxfId="10">
      <pivotArea collapsedLevelsAreSubtotals="1" fieldPosition="0">
        <references count="1">
          <reference field="3" count="0"/>
        </references>
      </pivotArea>
    </format>
    <format dxfId="9">
      <pivotArea dataOnly="0" labelOnly="1" fieldPosition="0">
        <references count="1">
          <reference field="3" count="0"/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field="3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92B12-8564-534D-8FA7-4AA817FE9A60}" name="PivotTable3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K6:L159" firstHeaderRow="1" firstDataRow="1" firstDataCol="1" rowPageCount="3" colPageCount="1"/>
  <pivotFields count="20">
    <pivotField axis="axisPage" compact="0" outline="0" showAll="0" defaultSubtotal="0">
      <items count="231">
        <item x="31"/>
        <item m="1" x="223"/>
        <item x="62"/>
        <item x="38"/>
        <item x="61"/>
        <item x="83"/>
        <item m="1" x="230"/>
        <item x="95"/>
        <item x="90"/>
        <item x="65"/>
        <item m="1" x="215"/>
        <item x="19"/>
        <item x="7"/>
        <item m="1" x="168"/>
        <item m="1" x="191"/>
        <item x="91"/>
        <item m="1" x="187"/>
        <item x="41"/>
        <item m="1" x="220"/>
        <item x="101"/>
        <item m="1" x="192"/>
        <item x="77"/>
        <item x="84"/>
        <item m="1" x="224"/>
        <item m="1" x="229"/>
        <item x="102"/>
        <item m="1" x="178"/>
        <item m="1" x="205"/>
        <item x="122"/>
        <item x="8"/>
        <item m="1" x="218"/>
        <item x="98"/>
        <item x="92"/>
        <item x="1"/>
        <item m="1" x="207"/>
        <item m="1" x="204"/>
        <item x="36"/>
        <item m="1" x="188"/>
        <item x="20"/>
        <item m="1" x="225"/>
        <item m="1" x="211"/>
        <item x="96"/>
        <item x="89"/>
        <item m="1" x="222"/>
        <item x="47"/>
        <item m="1" x="182"/>
        <item x="136"/>
        <item x="93"/>
        <item m="1" x="158"/>
        <item x="104"/>
        <item x="103"/>
        <item m="1" x="190"/>
        <item x="80"/>
        <item m="1" x="212"/>
        <item x="97"/>
        <item x="23"/>
        <item x="25"/>
        <item x="126"/>
        <item x="15"/>
        <item x="130"/>
        <item x="63"/>
        <item x="76"/>
        <item m="1" x="219"/>
        <item x="70"/>
        <item x="3"/>
        <item x="85"/>
        <item m="1" x="221"/>
        <item x="44"/>
        <item x="134"/>
        <item m="1" x="160"/>
        <item x="119"/>
        <item x="30"/>
        <item x="132"/>
        <item m="1" x="147"/>
        <item m="1" x="197"/>
        <item x="87"/>
        <item m="1" x="228"/>
        <item x="37"/>
        <item x="33"/>
        <item x="121"/>
        <item m="1" x="226"/>
        <item x="10"/>
        <item x="127"/>
        <item m="1" x="142"/>
        <item x="21"/>
        <item x="27"/>
        <item m="1" x="201"/>
        <item x="57"/>
        <item m="1" x="150"/>
        <item x="75"/>
        <item x="114"/>
        <item x="22"/>
        <item x="35"/>
        <item x="111"/>
        <item m="1" x="206"/>
        <item x="74"/>
        <item x="60"/>
        <item x="5"/>
        <item x="40"/>
        <item m="1" x="189"/>
        <item x="105"/>
        <item x="81"/>
        <item m="1" x="138"/>
        <item m="1" x="198"/>
        <item x="100"/>
        <item m="1" x="172"/>
        <item x="59"/>
        <item x="0"/>
        <item x="82"/>
        <item m="1" x="216"/>
        <item x="55"/>
        <item m="1" x="166"/>
        <item m="1" x="213"/>
        <item x="46"/>
        <item x="129"/>
        <item x="107"/>
        <item m="1" x="195"/>
        <item x="72"/>
        <item x="78"/>
        <item m="1" x="167"/>
        <item x="34"/>
        <item x="68"/>
        <item x="42"/>
        <item x="49"/>
        <item m="1" x="202"/>
        <item x="69"/>
        <item m="1" x="200"/>
        <item x="45"/>
        <item x="52"/>
        <item x="18"/>
        <item m="1" x="164"/>
        <item m="1" x="175"/>
        <item x="66"/>
        <item m="1" x="210"/>
        <item x="53"/>
        <item x="71"/>
        <item m="1" x="180"/>
        <item m="1" x="227"/>
        <item x="99"/>
        <item x="58"/>
        <item m="1" x="208"/>
        <item m="1" x="169"/>
        <item x="113"/>
        <item m="1" x="217"/>
        <item m="1" x="149"/>
        <item m="1" x="203"/>
        <item x="137"/>
        <item m="1" x="194"/>
        <item m="1" x="214"/>
        <item m="1" x="145"/>
        <item m="1" x="176"/>
        <item x="29"/>
        <item m="1" x="199"/>
        <item x="123"/>
        <item x="106"/>
        <item m="1" x="181"/>
        <item m="1" x="152"/>
        <item x="4"/>
        <item m="1" x="209"/>
        <item x="12"/>
        <item x="64"/>
        <item x="120"/>
        <item x="16"/>
        <item x="125"/>
        <item m="1" x="171"/>
        <item m="1" x="183"/>
        <item m="1" x="196"/>
        <item x="54"/>
        <item m="1" x="154"/>
        <item m="1" x="155"/>
        <item x="112"/>
        <item x="118"/>
        <item x="116"/>
        <item x="94"/>
        <item m="1" x="179"/>
        <item x="110"/>
        <item m="1" x="170"/>
        <item m="1" x="173"/>
        <item x="43"/>
        <item x="109"/>
        <item x="115"/>
        <item m="1" x="161"/>
        <item m="1" x="193"/>
        <item m="1" x="163"/>
        <item m="1" x="174"/>
        <item m="1" x="184"/>
        <item x="9"/>
        <item m="1" x="185"/>
        <item m="1" x="186"/>
        <item x="48"/>
        <item x="108"/>
        <item x="117"/>
        <item m="1" x="151"/>
        <item m="1" x="157"/>
        <item m="1" x="146"/>
        <item m="1" x="177"/>
        <item m="1" x="165"/>
        <item m="1" x="148"/>
        <item m="1" x="153"/>
        <item m="1" x="162"/>
        <item x="14"/>
        <item m="1" x="159"/>
        <item x="135"/>
        <item x="6"/>
        <item x="13"/>
        <item m="1" x="156"/>
        <item x="17"/>
        <item x="88"/>
        <item x="131"/>
        <item m="1" x="143"/>
        <item x="2"/>
        <item x="133"/>
        <item m="1" x="140"/>
        <item m="1" x="144"/>
        <item x="11"/>
        <item x="28"/>
        <item x="26"/>
        <item x="32"/>
        <item x="24"/>
        <item x="50"/>
        <item x="67"/>
        <item x="56"/>
        <item x="39"/>
        <item x="86"/>
        <item x="51"/>
        <item x="73"/>
        <item x="79"/>
        <item x="128"/>
        <item x="124"/>
        <item m="1" x="139"/>
        <item m="1" x="141"/>
      </items>
    </pivotField>
    <pivotField axis="axisRow" compact="0" outline="0" subtotalTop="0" showAll="0" sortType="descending" defaultSubtotal="0">
      <items count="1279">
        <item x="128"/>
        <item x="160"/>
        <item x="627"/>
        <item m="1" x="1127"/>
        <item m="1" x="1143"/>
        <item m="1" x="1213"/>
        <item m="1" x="1144"/>
        <item m="1" x="1140"/>
        <item m="1" x="1145"/>
        <item m="1" x="1061"/>
        <item m="1" x="1020"/>
        <item m="1" x="1068"/>
        <item m="1" x="1101"/>
        <item m="1" x="1017"/>
        <item m="1" x="1093"/>
        <item m="1" x="1085"/>
        <item m="1" x="996"/>
        <item m="1" x="991"/>
        <item m="1" x="992"/>
        <item m="1" x="990"/>
        <item m="1" x="984"/>
        <item m="1" x="989"/>
        <item x="270"/>
        <item x="352"/>
        <item m="1" x="1267"/>
        <item m="1" x="796"/>
        <item x="612"/>
        <item m="1" x="851"/>
        <item m="1" x="854"/>
        <item x="408"/>
        <item x="425"/>
        <item m="1" x="1113"/>
        <item m="1" x="1084"/>
        <item m="1" x="1069"/>
        <item m="1" x="1265"/>
        <item x="409"/>
        <item m="1" x="801"/>
        <item x="296"/>
        <item m="1" x="922"/>
        <item x="673"/>
        <item m="1" x="1260"/>
        <item m="1" x="816"/>
        <item m="1" x="799"/>
        <item m="1" x="1138"/>
        <item m="1" x="1239"/>
        <item x="608"/>
        <item x="566"/>
        <item m="1" x="1222"/>
        <item m="1" x="1166"/>
        <item m="1" x="1165"/>
        <item m="1" x="1207"/>
        <item m="1" x="1218"/>
        <item m="1" x="1214"/>
        <item m="1" x="1271"/>
        <item m="1" x="754"/>
        <item x="181"/>
        <item x="722"/>
        <item x="625"/>
        <item x="225"/>
        <item x="671"/>
        <item m="1" x="975"/>
        <item m="1" x="1181"/>
        <item m="1" x="1183"/>
        <item m="1" x="1253"/>
        <item m="1" x="1182"/>
        <item m="1" x="1228"/>
        <item m="1" x="1186"/>
        <item m="1" x="1147"/>
        <item m="1" x="1278"/>
        <item m="1" x="1184"/>
        <item m="1" x="1152"/>
        <item m="1" x="1109"/>
        <item x="662"/>
        <item m="1" x="1055"/>
        <item x="30"/>
        <item x="41"/>
        <item x="726"/>
        <item x="65"/>
        <item x="685"/>
        <item x="27"/>
        <item m="1" x="1100"/>
        <item m="1" x="1201"/>
        <item x="382"/>
        <item m="1" x="947"/>
        <item x="658"/>
        <item x="552"/>
        <item m="1" x="1161"/>
        <item m="1" x="898"/>
        <item m="1" x="1154"/>
        <item m="1" x="1153"/>
        <item x="659"/>
        <item m="1" x="1203"/>
        <item m="1" x="1209"/>
        <item m="1" x="1167"/>
        <item m="1" x="834"/>
        <item x="573"/>
        <item m="1" x="1029"/>
        <item x="533"/>
        <item m="1" x="1111"/>
        <item m="1" x="1142"/>
        <item m="1" x="1126"/>
        <item m="1" x="1103"/>
        <item m="1" x="1216"/>
        <item m="1" x="1150"/>
        <item m="1" x="1236"/>
        <item m="1" x="1136"/>
        <item m="1" x="866"/>
        <item m="1" x="1169"/>
        <item x="616"/>
        <item m="1" x="946"/>
        <item x="603"/>
        <item x="48"/>
        <item x="42"/>
        <item x="37"/>
        <item m="1" x="1248"/>
        <item x="435"/>
        <item m="1" x="1270"/>
        <item x="729"/>
        <item m="1" x="1246"/>
        <item m="1" x="869"/>
        <item x="58"/>
        <item m="1" x="1257"/>
        <item m="1" x="868"/>
        <item x="284"/>
        <item m="1" x="1107"/>
        <item x="619"/>
        <item m="1" x="1191"/>
        <item m="1" x="835"/>
        <item m="1" x="1052"/>
        <item m="1" x="849"/>
        <item m="1" x="1200"/>
        <item m="1" x="1164"/>
        <item x="541"/>
        <item x="574"/>
        <item x="611"/>
        <item x="583"/>
        <item x="531"/>
        <item m="1" x="1110"/>
        <item x="478"/>
        <item m="1" x="1118"/>
        <item m="1" x="1119"/>
        <item m="1" x="1234"/>
        <item x="369"/>
        <item m="1" x="1277"/>
        <item m="1" x="814"/>
        <item m="1" x="982"/>
        <item m="1" x="978"/>
        <item m="1" x="977"/>
        <item m="1" x="983"/>
        <item m="1" x="985"/>
        <item m="1" x="993"/>
        <item x="498"/>
        <item x="392"/>
        <item m="1" x="986"/>
        <item m="1" x="979"/>
        <item m="1" x="997"/>
        <item m="1" x="1023"/>
        <item m="1" x="981"/>
        <item m="1" x="976"/>
        <item m="1" x="855"/>
        <item x="505"/>
        <item x="570"/>
        <item x="419"/>
        <item m="1" x="884"/>
        <item x="676"/>
        <item m="1" x="847"/>
        <item x="515"/>
        <item x="675"/>
        <item x="443"/>
        <item x="289"/>
        <item x="214"/>
        <item x="199"/>
        <item m="1" x="1208"/>
        <item m="1" x="1139"/>
        <item x="536"/>
        <item x="455"/>
        <item x="477"/>
        <item x="472"/>
        <item x="460"/>
        <item x="623"/>
        <item m="1" x="896"/>
        <item x="451"/>
        <item x="450"/>
        <item m="1" x="1146"/>
        <item m="1" x="1088"/>
        <item x="417"/>
        <item x="725"/>
        <item m="1" x="1160"/>
        <item x="432"/>
        <item x="479"/>
        <item x="620"/>
        <item x="194"/>
        <item x="696"/>
        <item x="180"/>
        <item m="1" x="870"/>
        <item x="177"/>
        <item x="174"/>
        <item x="422"/>
        <item x="242"/>
        <item x="387"/>
        <item x="218"/>
        <item x="268"/>
        <item x="344"/>
        <item x="496"/>
        <item x="379"/>
        <item x="709"/>
        <item x="507"/>
        <item x="674"/>
        <item x="114"/>
        <item x="360"/>
        <item x="621"/>
        <item x="385"/>
        <item x="678"/>
        <item x="618"/>
        <item x="721"/>
        <item x="589"/>
        <item x="108"/>
        <item x="170"/>
        <item m="1" x="1211"/>
        <item m="1" x="1254"/>
        <item m="1" x="1202"/>
        <item m="1" x="1043"/>
        <item m="1" x="788"/>
        <item x="350"/>
        <item m="1" x="1038"/>
        <item m="1" x="1042"/>
        <item m="1" x="1027"/>
        <item m="1" x="1044"/>
        <item m="1" x="1073"/>
        <item m="1" x="1090"/>
        <item m="1" x="1102"/>
        <item m="1" x="1070"/>
        <item m="1" x="1112"/>
        <item m="1" x="1120"/>
        <item m="1" x="1034"/>
        <item m="1" x="1036"/>
        <item m="1" x="1037"/>
        <item m="1" x="1051"/>
        <item m="1" x="1018"/>
        <item m="1" x="1014"/>
        <item m="1" x="1080"/>
        <item m="1" x="1058"/>
        <item m="1" x="1041"/>
        <item m="1" x="1016"/>
        <item m="1" x="1133"/>
        <item m="1" x="1075"/>
        <item m="1" x="1105"/>
        <item m="1" x="1259"/>
        <item m="1" x="1079"/>
        <item m="1" x="1065"/>
        <item m="1" x="1040"/>
        <item m="1" x="1095"/>
        <item m="1" x="1064"/>
        <item m="1" x="1089"/>
        <item m="1" x="1063"/>
        <item m="1" x="1137"/>
        <item m="1" x="1187"/>
        <item x="131"/>
        <item m="1" x="1204"/>
        <item x="535"/>
        <item m="1" x="1030"/>
        <item x="727"/>
        <item x="651"/>
        <item m="1" x="1057"/>
        <item x="328"/>
        <item x="220"/>
        <item m="1" x="1024"/>
        <item m="1" x="1031"/>
        <item x="682"/>
        <item m="1" x="777"/>
        <item m="1" x="779"/>
        <item x="441"/>
        <item x="349"/>
        <item x="300"/>
        <item x="278"/>
        <item x="595"/>
        <item m="1" x="1148"/>
        <item m="1" x="883"/>
        <item x="690"/>
        <item x="586"/>
        <item x="554"/>
        <item m="1" x="1056"/>
        <item m="1" x="1025"/>
        <item m="1" x="1053"/>
        <item m="1" x="1048"/>
        <item m="1" x="1022"/>
        <item m="1" x="1049"/>
        <item m="1" x="1008"/>
        <item m="1" x="1002"/>
        <item m="1" x="1003"/>
        <item m="1" x="1115"/>
        <item m="1" x="1129"/>
        <item m="1" x="1235"/>
        <item m="1" x="769"/>
        <item m="1" x="1241"/>
        <item m="1" x="1240"/>
        <item m="1" x="1233"/>
        <item m="1" x="1226"/>
        <item m="1" x="1230"/>
        <item m="1" x="987"/>
        <item m="1" x="1072"/>
        <item m="1" x="1015"/>
        <item m="1" x="988"/>
        <item m="1" x="1011"/>
        <item m="1" x="1162"/>
        <item m="1" x="1062"/>
        <item m="1" x="1021"/>
        <item m="1" x="1180"/>
        <item m="1" x="998"/>
        <item m="1" x="1028"/>
        <item m="1" x="1114"/>
        <item m="1" x="1081"/>
        <item x="20"/>
        <item x="606"/>
        <item x="50"/>
        <item x="51"/>
        <item x="28"/>
        <item m="1" x="1237"/>
        <item m="1" x="1179"/>
        <item x="234"/>
        <item x="196"/>
        <item x="413"/>
        <item x="330"/>
        <item x="224"/>
        <item x="233"/>
        <item x="235"/>
        <item x="342"/>
        <item x="273"/>
        <item x="223"/>
        <item x="337"/>
        <item x="183"/>
        <item x="704"/>
        <item m="1" x="939"/>
        <item m="1" x="938"/>
        <item x="560"/>
        <item m="1" x="1242"/>
        <item m="1" x="1244"/>
        <item m="1" x="1224"/>
        <item m="1" x="1243"/>
        <item m="1" x="1128"/>
        <item m="1" x="1050"/>
        <item m="1" x="1225"/>
        <item m="1" x="1276"/>
        <item m="1" x="1273"/>
        <item m="1" x="1098"/>
        <item m="1" x="1096"/>
        <item m="1" x="1274"/>
        <item m="1" x="1077"/>
        <item m="1" x="1275"/>
        <item x="693"/>
        <item x="517"/>
        <item x="532"/>
        <item x="512"/>
        <item x="582"/>
        <item m="1" x="1272"/>
        <item m="1" x="1217"/>
        <item m="1" x="1210"/>
        <item m="1" x="1124"/>
        <item m="1" x="1010"/>
        <item x="513"/>
        <item m="1" x="1108"/>
        <item m="1" x="1190"/>
        <item m="1" x="1196"/>
        <item m="1" x="1168"/>
        <item x="440"/>
        <item m="1" x="848"/>
        <item m="1" x="1097"/>
        <item x="250"/>
        <item x="137"/>
        <item x="668"/>
        <item x="366"/>
        <item x="638"/>
        <item m="1" x="1083"/>
        <item m="1" x="1104"/>
        <item m="1" x="1082"/>
        <item x="647"/>
        <item x="648"/>
        <item x="209"/>
        <item x="311"/>
        <item m="1" x="1251"/>
        <item x="463"/>
        <item x="226"/>
        <item x="380"/>
        <item m="1" x="1163"/>
        <item m="1" x="1198"/>
        <item x="471"/>
        <item m="1" x="1047"/>
        <item x="332"/>
        <item x="579"/>
        <item x="256"/>
        <item x="186"/>
        <item x="44"/>
        <item x="357"/>
        <item m="1" x="1013"/>
        <item m="1" x="936"/>
        <item m="1" x="999"/>
        <item x="57"/>
        <item x="176"/>
        <item x="147"/>
        <item x="665"/>
        <item x="655"/>
        <item m="1" x="753"/>
        <item m="1" x="871"/>
        <item x="91"/>
        <item m="1" x="781"/>
        <item m="1" x="1185"/>
        <item m="1" x="1155"/>
        <item x="112"/>
        <item x="677"/>
        <item m="1" x="1193"/>
        <item m="1" x="1221"/>
        <item m="1" x="1256"/>
        <item m="1" x="815"/>
        <item m="1" x="886"/>
        <item m="1" x="885"/>
        <item m="1" x="942"/>
        <item m="1" x="786"/>
        <item m="1" x="1261"/>
        <item x="231"/>
        <item x="95"/>
        <item m="1" x="792"/>
        <item x="135"/>
        <item x="720"/>
        <item m="1" x="1266"/>
        <item m="1" x="899"/>
        <item x="494"/>
        <item x="502"/>
        <item x="324"/>
        <item x="266"/>
        <item m="1" x="1134"/>
        <item x="76"/>
        <item x="64"/>
        <item x="94"/>
        <item x="54"/>
        <item x="82"/>
        <item x="59"/>
        <item x="63"/>
        <item x="139"/>
        <item x="74"/>
        <item m="1" x="980"/>
        <item x="70"/>
        <item m="1" x="1117"/>
        <item x="121"/>
        <item m="1" x="1009"/>
        <item m="1" x="966"/>
        <item m="1" x="1132"/>
        <item x="227"/>
        <item m="1" x="1059"/>
        <item x="184"/>
        <item x="157"/>
        <item m="1" x="1106"/>
        <item x="272"/>
        <item m="1" x="1122"/>
        <item m="1" x="1173"/>
        <item m="1" x="1087"/>
        <item x="486"/>
        <item m="1" x="1012"/>
        <item m="1" x="1170"/>
        <item m="1" x="1250"/>
        <item m="1" x="1227"/>
        <item m="1" x="1249"/>
        <item m="1" x="1151"/>
        <item m="1" x="1032"/>
        <item m="1" x="1094"/>
        <item m="1" x="1071"/>
        <item m="1" x="1001"/>
        <item m="1" x="1000"/>
        <item m="1" x="1263"/>
        <item m="1" x="1125"/>
        <item m="1" x="850"/>
        <item m="1" x="1066"/>
        <item m="1" x="1091"/>
        <item m="1" x="800"/>
        <item m="1" x="1130"/>
        <item m="1" x="791"/>
        <item m="1" x="1123"/>
        <item m="1" x="1220"/>
        <item m="1" x="1074"/>
        <item m="1" x="1006"/>
        <item m="1" x="1175"/>
        <item m="1" x="1171"/>
        <item m="1" x="1231"/>
        <item m="1" x="1215"/>
        <item m="1" x="1176"/>
        <item m="1" x="1116"/>
        <item m="1" x="888"/>
        <item m="1" x="1004"/>
        <item m="1" x="1046"/>
        <item m="1" x="1026"/>
        <item m="1" x="1131"/>
        <item m="1" x="1045"/>
        <item m="1" x="1206"/>
        <item m="1" x="1135"/>
        <item m="1" x="1086"/>
        <item m="1" x="1229"/>
        <item m="1" x="1264"/>
        <item m="1" x="824"/>
        <item m="1" x="821"/>
        <item m="1" x="784"/>
        <item m="1" x="820"/>
        <item m="1" x="743"/>
        <item m="1" x="818"/>
        <item m="1" x="823"/>
        <item m="1" x="822"/>
        <item m="1" x="1188"/>
        <item x="577"/>
        <item x="666"/>
        <item x="607"/>
        <item x="476"/>
        <item x="423"/>
        <item m="1" x="940"/>
        <item x="254"/>
        <item x="326"/>
        <item x="390"/>
        <item m="1" x="962"/>
        <item m="1" x="974"/>
        <item m="1" x="957"/>
        <item m="1" x="968"/>
        <item m="1" x="970"/>
        <item m="1" x="953"/>
        <item m="1" x="1245"/>
        <item m="1" x="1005"/>
        <item m="1" x="965"/>
        <item m="1" x="961"/>
        <item m="1" x="955"/>
        <item m="1" x="971"/>
        <item m="1" x="1262"/>
        <item m="1" x="948"/>
        <item m="1" x="994"/>
        <item x="642"/>
        <item m="1" x="1019"/>
        <item m="1" x="963"/>
        <item m="1" x="1078"/>
        <item m="1" x="973"/>
        <item m="1" x="1223"/>
        <item m="1" x="913"/>
        <item m="1" x="972"/>
        <item m="1" x="926"/>
        <item x="634"/>
        <item m="1" x="959"/>
        <item m="1" x="967"/>
        <item m="1" x="964"/>
        <item m="1" x="960"/>
        <item m="1" x="1252"/>
        <item m="1" x="969"/>
        <item m="1" x="956"/>
        <item m="1" x="958"/>
        <item m="1" x="809"/>
        <item x="584"/>
        <item m="1" x="937"/>
        <item m="1" x="853"/>
        <item m="1" x="1268"/>
        <item x="643"/>
        <item m="1" x="1212"/>
        <item m="1" x="1092"/>
        <item m="1" x="785"/>
        <item m="1" x="951"/>
        <item x="588"/>
        <item x="687"/>
        <item x="728"/>
        <item x="202"/>
        <item m="1" x="1219"/>
        <item m="1" x="862"/>
        <item m="1" x="863"/>
        <item m="1" x="864"/>
        <item x="672"/>
        <item x="670"/>
        <item m="1" x="836"/>
        <item m="1" x="837"/>
        <item m="1" x="838"/>
        <item m="1" x="839"/>
        <item m="1" x="840"/>
        <item m="1" x="841"/>
        <item m="1" x="842"/>
        <item m="1" x="1232"/>
        <item m="1" x="844"/>
        <item m="1" x="1076"/>
        <item m="1" x="1247"/>
        <item m="1" x="1039"/>
        <item m="1" x="1178"/>
        <item m="1" x="1156"/>
        <item m="1" x="1197"/>
        <item m="1" x="1060"/>
        <item m="1" x="1174"/>
        <item x="736"/>
        <item m="1" x="1177"/>
        <item m="1" x="1238"/>
        <item m="1" x="1158"/>
        <item m="1" x="1192"/>
        <item m="1" x="1195"/>
        <item m="1" x="933"/>
        <item m="1" x="931"/>
        <item m="1" x="928"/>
        <item m="1" x="929"/>
        <item m="1" x="932"/>
        <item m="1" x="930"/>
        <item m="1" x="808"/>
        <item x="338"/>
        <item m="1" x="1269"/>
        <item x="614"/>
        <item x="133"/>
        <item x="686"/>
        <item m="1" x="895"/>
        <item x="341"/>
        <item x="669"/>
        <item x="84"/>
        <item m="1" x="1035"/>
        <item m="1" x="1159"/>
        <item m="1" x="1033"/>
        <item m="1" x="1121"/>
        <item m="1" x="1194"/>
        <item m="1" x="1054"/>
        <item m="1" x="1199"/>
        <item m="1" x="1189"/>
        <item m="1" x="1099"/>
        <item m="1" x="879"/>
        <item m="1" x="1157"/>
        <item x="188"/>
        <item m="1" x="892"/>
        <item m="1" x="1205"/>
        <item m="1" x="900"/>
        <item m="1" x="1172"/>
        <item x="547"/>
        <item m="1" x="1255"/>
        <item m="1" x="817"/>
        <item x="529"/>
        <item m="1" x="1149"/>
        <item m="1" x="1141"/>
        <item x="459"/>
        <item x="229"/>
        <item m="1" x="813"/>
        <item x="740"/>
        <item x="617"/>
        <item x="518"/>
        <item m="1" x="798"/>
        <item m="1" x="794"/>
        <item x="681"/>
        <item m="1" x="1007"/>
        <item m="1" x="1067"/>
        <item m="1" x="945"/>
        <item m="1" x="995"/>
        <item m="1" x="1258"/>
        <item x="1"/>
        <item m="1" x="826"/>
        <item x="45"/>
        <item x="93"/>
        <item x="706"/>
        <item m="1" x="935"/>
        <item x="705"/>
        <item m="1" x="904"/>
        <item m="1" x="905"/>
        <item x="6"/>
        <item m="1" x="903"/>
        <item x="5"/>
        <item m="1" x="902"/>
        <item m="1" x="906"/>
        <item m="1" x="912"/>
        <item x="67"/>
        <item m="1" x="907"/>
        <item x="0"/>
        <item x="23"/>
        <item x="661"/>
        <item x="25"/>
        <item m="1" x="908"/>
        <item m="1" x="916"/>
        <item x="46"/>
        <item x="601"/>
        <item x="7"/>
        <item x="73"/>
        <item x="69"/>
        <item m="1" x="925"/>
        <item x="66"/>
        <item x="115"/>
        <item x="530"/>
        <item x="55"/>
        <item m="1" x="909"/>
        <item m="1" x="860"/>
        <item x="195"/>
        <item x="49"/>
        <item x="81"/>
        <item x="100"/>
        <item x="80"/>
        <item m="1" x="861"/>
        <item x="62"/>
        <item x="734"/>
        <item x="543"/>
        <item m="1" x="859"/>
        <item m="1" x="857"/>
        <item m="1" x="858"/>
        <item x="14"/>
        <item m="1" x="856"/>
        <item m="1" x="920"/>
        <item x="550"/>
        <item x="83"/>
        <item x="467"/>
        <item x="39"/>
        <item x="504"/>
        <item m="1" x="749"/>
        <item x="260"/>
        <item m="1" x="748"/>
        <item x="708"/>
        <item x="164"/>
        <item x="200"/>
        <item x="78"/>
        <item x="259"/>
        <item x="663"/>
        <item x="125"/>
        <item m="1" x="917"/>
        <item x="79"/>
        <item x="610"/>
        <item x="60"/>
        <item x="138"/>
        <item x="578"/>
        <item x="404"/>
        <item x="394"/>
        <item x="497"/>
        <item x="732"/>
        <item x="313"/>
        <item x="136"/>
        <item x="510"/>
        <item x="190"/>
        <item m="1" x="941"/>
        <item x="731"/>
        <item x="635"/>
        <item m="1" x="911"/>
        <item x="645"/>
        <item x="697"/>
        <item x="166"/>
        <item x="559"/>
        <item x="484"/>
        <item x="384"/>
        <item x="640"/>
        <item m="1" x="776"/>
        <item x="466"/>
        <item x="132"/>
        <item x="219"/>
        <item x="437"/>
        <item x="26"/>
        <item x="261"/>
        <item m="1" x="890"/>
        <item x="650"/>
        <item x="32"/>
        <item x="309"/>
        <item x="615"/>
        <item x="462"/>
        <item x="581"/>
        <item x="106"/>
        <item x="591"/>
        <item m="1" x="778"/>
        <item x="434"/>
        <item m="1" x="802"/>
        <item m="1" x="846"/>
        <item m="1" x="780"/>
        <item x="126"/>
        <item x="298"/>
        <item x="639"/>
        <item x="469"/>
        <item x="683"/>
        <item x="301"/>
        <item x="43"/>
        <item m="1" x="891"/>
        <item x="563"/>
        <item x="53"/>
        <item x="351"/>
        <item x="397"/>
        <item m="1" x="889"/>
        <item m="1" x="865"/>
        <item m="1" x="810"/>
        <item x="546"/>
        <item x="407"/>
        <item x="624"/>
        <item x="405"/>
        <item x="545"/>
        <item x="72"/>
        <item x="587"/>
        <item x="265"/>
        <item x="716"/>
        <item x="285"/>
        <item x="393"/>
        <item x="318"/>
        <item x="211"/>
        <item x="667"/>
        <item x="165"/>
        <item x="347"/>
        <item x="461"/>
        <item m="1" x="934"/>
        <item x="446"/>
        <item x="146"/>
        <item x="336"/>
        <item x="534"/>
        <item x="495"/>
        <item x="307"/>
        <item x="411"/>
        <item x="271"/>
        <item x="388"/>
        <item m="1" x="897"/>
        <item x="17"/>
        <item x="465"/>
        <item x="346"/>
        <item m="1" x="789"/>
        <item x="140"/>
        <item x="277"/>
        <item x="290"/>
        <item x="644"/>
        <item x="312"/>
        <item x="401"/>
        <item x="367"/>
        <item x="652"/>
        <item x="458"/>
        <item x="142"/>
        <item x="597"/>
        <item x="343"/>
        <item x="197"/>
        <item m="1" x="805"/>
        <item m="1" x="873"/>
        <item x="381"/>
        <item x="33"/>
        <item x="315"/>
        <item x="172"/>
        <item x="549"/>
        <item x="356"/>
        <item x="493"/>
        <item x="562"/>
        <item x="689"/>
        <item m="1" x="787"/>
        <item m="1" x="811"/>
        <item x="239"/>
        <item m="1" x="833"/>
        <item x="185"/>
        <item x="406"/>
        <item m="1" x="782"/>
        <item x="370"/>
        <item x="714"/>
        <item x="71"/>
        <item x="540"/>
        <item x="576"/>
        <item x="420"/>
        <item x="424"/>
        <item x="329"/>
        <item x="715"/>
        <item x="506"/>
        <item x="468"/>
        <item x="322"/>
        <item m="1" x="852"/>
        <item m="1" x="910"/>
        <item x="389"/>
        <item x="520"/>
        <item x="354"/>
        <item x="335"/>
        <item x="524"/>
        <item m="1" x="943"/>
        <item m="1" x="921"/>
        <item x="386"/>
        <item x="317"/>
        <item x="558"/>
        <item x="605"/>
        <item x="433"/>
        <item x="302"/>
        <item x="31"/>
        <item x="523"/>
        <item x="205"/>
        <item x="402"/>
        <item x="475"/>
        <item x="604"/>
        <item m="1" x="881"/>
        <item x="212"/>
        <item x="456"/>
        <item x="427"/>
        <item x="703"/>
        <item m="1" x="944"/>
        <item m="1" x="793"/>
        <item x="281"/>
        <item x="12"/>
        <item x="201"/>
        <item x="398"/>
        <item m="1" x="882"/>
        <item m="1" x="894"/>
        <item x="368"/>
        <item x="490"/>
        <item x="679"/>
        <item m="1" x="872"/>
        <item x="598"/>
        <item x="717"/>
        <item x="279"/>
        <item x="491"/>
        <item x="487"/>
        <item x="192"/>
        <item m="1" x="744"/>
        <item x="464"/>
        <item x="565"/>
        <item x="474"/>
        <item x="257"/>
        <item x="415"/>
        <item x="217"/>
        <item x="238"/>
        <item x="310"/>
        <item x="334"/>
        <item x="156"/>
        <item x="203"/>
        <item x="193"/>
        <item x="288"/>
        <item x="56"/>
        <item x="444"/>
        <item x="489"/>
        <item x="429"/>
        <item x="38"/>
        <item m="1" x="750"/>
        <item m="1" x="751"/>
        <item x="88"/>
        <item x="99"/>
        <item m="1" x="927"/>
        <item x="737"/>
        <item x="600"/>
        <item x="426"/>
        <item x="482"/>
        <item x="232"/>
        <item x="599"/>
        <item x="592"/>
        <item m="1" x="949"/>
        <item x="602"/>
        <item x="593"/>
        <item m="1" x="812"/>
        <item x="363"/>
        <item x="488"/>
        <item x="127"/>
        <item x="358"/>
        <item x="544"/>
        <item m="1" x="950"/>
        <item x="521"/>
        <item x="551"/>
        <item x="733"/>
        <item x="568"/>
        <item m="1" x="952"/>
        <item x="702"/>
        <item x="418"/>
        <item m="1" x="919"/>
        <item x="453"/>
        <item m="1" x="843"/>
        <item x="636"/>
        <item x="372"/>
        <item x="631"/>
        <item x="283"/>
        <item x="555"/>
        <item m="1" x="954"/>
        <item x="613"/>
        <item x="594"/>
        <item x="40"/>
        <item m="1" x="918"/>
        <item x="730"/>
        <item x="447"/>
        <item x="416"/>
        <item x="735"/>
        <item m="1" x="887"/>
        <item x="187"/>
        <item x="291"/>
        <item m="1" x="880"/>
        <item x="539"/>
        <item x="628"/>
        <item x="287"/>
        <item x="245"/>
        <item x="275"/>
        <item x="264"/>
        <item x="571"/>
        <item x="252"/>
        <item x="632"/>
        <item x="483"/>
        <item m="1" x="795"/>
        <item x="511"/>
        <item x="712"/>
        <item x="442"/>
        <item x="448"/>
        <item x="167"/>
        <item x="97"/>
        <item x="333"/>
        <item x="118"/>
        <item x="124"/>
        <item x="107"/>
        <item x="178"/>
        <item x="169"/>
        <item x="171"/>
        <item x="222"/>
        <item m="1" x="804"/>
        <item m="1" x="797"/>
        <item m="1" x="790"/>
        <item x="13"/>
        <item m="1" x="825"/>
        <item x="16"/>
        <item x="24"/>
        <item m="1" x="752"/>
        <item m="1" x="914"/>
        <item x="77"/>
        <item m="1" x="775"/>
        <item m="1" x="771"/>
        <item x="61"/>
        <item m="1" x="772"/>
        <item m="1" x="773"/>
        <item m="1" x="915"/>
        <item m="1" x="877"/>
        <item m="1" x="876"/>
        <item m="1" x="874"/>
        <item m="1" x="845"/>
        <item m="1" x="774"/>
        <item x="230"/>
        <item x="116"/>
        <item x="198"/>
        <item m="1" x="819"/>
        <item m="1" x="783"/>
        <item x="692"/>
        <item x="361"/>
        <item m="1" x="875"/>
        <item x="331"/>
        <item x="68"/>
        <item x="113"/>
        <item m="1" x="878"/>
        <item x="29"/>
        <item m="1" x="923"/>
        <item m="1" x="924"/>
        <item x="691"/>
        <item x="629"/>
        <item m="1" x="893"/>
        <item x="359"/>
        <item x="403"/>
        <item x="630"/>
        <item x="353"/>
        <item x="325"/>
        <item x="508"/>
        <item x="262"/>
        <item x="585"/>
        <item x="321"/>
        <item x="428"/>
        <item x="246"/>
        <item x="713"/>
        <item m="1" x="867"/>
        <item x="553"/>
        <item x="699"/>
        <item x="179"/>
        <item m="1" x="803"/>
        <item m="1" x="827"/>
        <item m="1" x="828"/>
        <item m="1" x="829"/>
        <item x="86"/>
        <item x="161"/>
        <item x="75"/>
        <item x="134"/>
        <item x="9"/>
        <item x="2"/>
        <item x="3"/>
        <item x="22"/>
        <item x="19"/>
        <item x="15"/>
        <item x="8"/>
        <item x="4"/>
        <item x="626"/>
        <item x="21"/>
        <item x="11"/>
        <item x="34"/>
        <item x="698"/>
        <item x="18"/>
        <item x="35"/>
        <item x="10"/>
        <item m="1" x="831"/>
        <item x="52"/>
        <item x="89"/>
        <item x="85"/>
        <item m="1" x="806"/>
        <item x="738"/>
        <item x="87"/>
        <item m="1" x="830"/>
        <item x="103"/>
        <item x="248"/>
        <item x="286"/>
        <item m="1" x="901"/>
        <item x="130"/>
        <item x="396"/>
        <item x="207"/>
        <item x="282"/>
        <item x="431"/>
        <item x="206"/>
        <item x="400"/>
        <item x="399"/>
        <item x="457"/>
        <item x="569"/>
        <item x="516"/>
        <item x="499"/>
        <item x="688"/>
        <item m="1" x="832"/>
        <item x="280"/>
        <item x="701"/>
        <item x="92"/>
        <item x="707"/>
        <item x="120"/>
        <item x="191"/>
        <item x="575"/>
        <item x="500"/>
        <item x="373"/>
        <item x="580"/>
        <item x="501"/>
        <item x="710"/>
        <item x="711"/>
        <item x="684"/>
        <item x="700"/>
        <item x="162"/>
        <item x="572"/>
        <item x="159"/>
        <item m="1" x="766"/>
        <item m="1" x="767"/>
        <item m="1" x="765"/>
        <item m="1" x="759"/>
        <item m="1" x="762"/>
        <item m="1" x="761"/>
        <item m="1" x="756"/>
        <item m="1" x="757"/>
        <item m="1" x="760"/>
        <item m="1" x="768"/>
        <item m="1" x="755"/>
        <item m="1" x="758"/>
        <item m="1" x="763"/>
        <item m="1" x="764"/>
        <item x="299"/>
        <item x="637"/>
        <item m="1" x="807"/>
        <item x="445"/>
        <item x="694"/>
        <item m="1" x="746"/>
        <item m="1" x="770"/>
        <item x="695"/>
        <item x="718"/>
        <item x="653"/>
        <item x="660"/>
        <item m="1" x="745"/>
        <item x="36"/>
        <item x="47"/>
        <item x="101"/>
        <item x="98"/>
        <item x="96"/>
        <item x="123"/>
        <item x="145"/>
        <item x="102"/>
        <item x="622"/>
        <item x="739"/>
        <item x="109"/>
        <item x="111"/>
        <item x="119"/>
        <item x="144"/>
        <item x="110"/>
        <item x="143"/>
        <item x="104"/>
        <item x="105"/>
        <item x="649"/>
        <item x="189"/>
        <item x="542"/>
        <item x="175"/>
        <item x="210"/>
        <item x="236"/>
        <item x="122"/>
        <item x="241"/>
        <item x="383"/>
        <item x="253"/>
        <item x="243"/>
        <item x="117"/>
        <item x="269"/>
        <item x="208"/>
        <item x="314"/>
        <item x="485"/>
        <item x="244"/>
        <item x="141"/>
        <item x="292"/>
        <item x="470"/>
        <item x="345"/>
        <item x="371"/>
        <item x="267"/>
        <item x="247"/>
        <item x="438"/>
        <item x="308"/>
        <item x="320"/>
        <item x="215"/>
        <item x="340"/>
        <item x="365"/>
        <item x="364"/>
        <item x="362"/>
        <item x="430"/>
        <item x="158"/>
        <item x="395"/>
        <item x="163"/>
        <item x="319"/>
        <item x="249"/>
        <item x="436"/>
        <item x="295"/>
        <item x="348"/>
        <item x="90"/>
        <item x="182"/>
        <item x="297"/>
        <item x="480"/>
        <item x="274"/>
        <item x="216"/>
        <item x="503"/>
        <item x="548"/>
        <item x="213"/>
        <item x="323"/>
        <item x="129"/>
        <item x="378"/>
        <item x="519"/>
        <item x="228"/>
        <item x="449"/>
        <item x="537"/>
        <item x="538"/>
        <item x="556"/>
        <item x="473"/>
        <item x="492"/>
        <item x="557"/>
        <item x="439"/>
        <item x="412"/>
        <item x="481"/>
        <item x="656"/>
        <item x="339"/>
        <item x="657"/>
        <item x="609"/>
        <item x="327"/>
        <item x="646"/>
        <item x="664"/>
        <item x="719"/>
        <item m="1" x="741"/>
        <item m="1" x="742"/>
        <item x="263"/>
        <item x="355"/>
        <item x="654"/>
        <item x="410"/>
        <item x="723"/>
        <item x="724"/>
        <item x="173"/>
        <item x="258"/>
        <item x="377"/>
        <item x="561"/>
        <item x="680"/>
        <item x="641"/>
        <item x="633"/>
        <item x="454"/>
        <item m="1" x="747"/>
        <item x="564"/>
        <item x="255"/>
        <item x="237"/>
        <item x="316"/>
        <item x="168"/>
        <item x="452"/>
        <item x="414"/>
        <item x="421"/>
        <item x="596"/>
        <item x="567"/>
        <item x="240"/>
        <item x="148"/>
        <item x="149"/>
        <item x="150"/>
        <item x="151"/>
        <item x="152"/>
        <item x="153"/>
        <item x="154"/>
        <item x="155"/>
        <item x="204"/>
        <item x="221"/>
        <item x="251"/>
        <item x="276"/>
        <item x="293"/>
        <item x="294"/>
        <item x="303"/>
        <item x="304"/>
        <item x="305"/>
        <item x="306"/>
        <item x="374"/>
        <item x="375"/>
        <item x="376"/>
        <item x="391"/>
        <item x="509"/>
        <item x="514"/>
        <item x="522"/>
        <item x="525"/>
        <item x="526"/>
        <item x="527"/>
        <item x="528"/>
        <item x="5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165" outline="0" showAll="0" defaultSubtotal="0"/>
    <pivotField axis="axisPage" compact="0" outline="0" showAll="0" defaultSubtotal="0">
      <items count="9">
        <item x="5"/>
        <item x="1"/>
        <item x="0"/>
        <item x="3"/>
        <item x="2"/>
        <item x="4"/>
        <item x="6"/>
        <item m="1" x="7"/>
        <item m="1" x="8"/>
      </items>
    </pivotField>
    <pivotField axis="axisPage" compact="0" outline="0" multipleItemSelectionAllowed="1" showAll="0" defaultSubtotal="0">
      <items count="28">
        <item h="1" m="1" x="26"/>
        <item h="1" m="1" x="22"/>
        <item h="1" x="5"/>
        <item h="1" x="6"/>
        <item h="1" x="2"/>
        <item h="1" m="1" x="19"/>
        <item h="1" m="1" x="21"/>
        <item h="1" x="13"/>
        <item h="1" m="1" x="15"/>
        <item h="1" x="1"/>
        <item h="1" x="8"/>
        <item x="0"/>
        <item h="1" x="14"/>
        <item h="1" x="4"/>
        <item h="1" m="1" x="27"/>
        <item h="1" x="3"/>
        <item h="1" m="1" x="16"/>
        <item h="1" m="1" x="18"/>
        <item h="1" m="1" x="23"/>
        <item h="1" m="1" x="24"/>
        <item h="1" m="1" x="25"/>
        <item h="1" m="1" x="17"/>
        <item h="1" m="1" x="20"/>
        <item h="1" x="11"/>
        <item h="1" x="12"/>
        <item h="1" x="9"/>
        <item h="1" x="7"/>
        <item h="1" x="10"/>
      </items>
    </pivotField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</pivotFields>
  <rowFields count="1">
    <field x="1"/>
  </rowFields>
  <rowItems count="153">
    <i>
      <x v="659"/>
    </i>
    <i>
      <x v="642"/>
    </i>
    <i>
      <x v="1045"/>
    </i>
    <i>
      <x v="1046"/>
    </i>
    <i>
      <x v="1051"/>
    </i>
    <i>
      <x v="653"/>
    </i>
    <i>
      <x v="651"/>
    </i>
    <i>
      <x v="667"/>
    </i>
    <i>
      <x v="1050"/>
    </i>
    <i>
      <x v="1044"/>
    </i>
    <i>
      <x v="1059"/>
    </i>
    <i>
      <x v="1054"/>
    </i>
    <i>
      <x v="984"/>
    </i>
    <i>
      <x v="1049"/>
    </i>
    <i>
      <x v="986"/>
    </i>
    <i>
      <x v="796"/>
    </i>
    <i>
      <x v="1057"/>
    </i>
    <i>
      <x v="1048"/>
    </i>
    <i>
      <x v="312"/>
    </i>
    <i>
      <x v="1053"/>
    </i>
    <i>
      <x v="1047"/>
    </i>
    <i>
      <x v="987"/>
    </i>
    <i>
      <x v="662"/>
    </i>
    <i>
      <x v="79"/>
    </i>
    <i>
      <x v="316"/>
    </i>
    <i>
      <x v="1014"/>
    </i>
    <i>
      <x v="74"/>
    </i>
    <i>
      <x v="1055"/>
    </i>
    <i>
      <x v="1058"/>
    </i>
    <i>
      <x v="1130"/>
    </i>
    <i>
      <x v="113"/>
    </i>
    <i>
      <x v="946"/>
    </i>
    <i>
      <x v="75"/>
    </i>
    <i>
      <x v="112"/>
    </i>
    <i>
      <x v="391"/>
    </i>
    <i>
      <x v="644"/>
    </i>
    <i>
      <x v="665"/>
    </i>
    <i>
      <x v="1131"/>
    </i>
    <i>
      <x v="111"/>
    </i>
    <i>
      <x v="678"/>
    </i>
    <i>
      <x v="314"/>
    </i>
    <i>
      <x v="315"/>
    </i>
    <i>
      <x v="1061"/>
    </i>
    <i>
      <x v="674"/>
    </i>
    <i>
      <x v="396"/>
    </i>
    <i>
      <x v="993"/>
    </i>
    <i>
      <x v="77"/>
    </i>
    <i>
      <x v="671"/>
    </i>
    <i>
      <x v="657"/>
    </i>
    <i>
      <x v="1011"/>
    </i>
    <i>
      <x v="669"/>
    </i>
    <i>
      <x v="668"/>
    </i>
    <i>
      <x v="1042"/>
    </i>
    <i>
      <x v="990"/>
    </i>
    <i>
      <x v="681"/>
    </i>
    <i>
      <x v="679"/>
    </i>
    <i>
      <x v="693"/>
    </i>
    <i>
      <x v="605"/>
    </i>
    <i>
      <x v="1063"/>
    </i>
    <i>
      <x v="1040"/>
    </i>
    <i>
      <x v="1066"/>
    </i>
    <i>
      <x v="1062"/>
    </i>
    <i>
      <x v="1189"/>
    </i>
    <i>
      <x v="1088"/>
    </i>
    <i>
      <x v="645"/>
    </i>
    <i>
      <x v="1134"/>
    </i>
    <i>
      <x v="1133"/>
    </i>
    <i>
      <x v="680"/>
    </i>
    <i>
      <x v="1132"/>
    </i>
    <i>
      <x v="1137"/>
    </i>
    <i>
      <x v="1068"/>
    </i>
    <i>
      <x v="1140"/>
    </i>
    <i>
      <x v="1144"/>
    </i>
    <i>
      <x v="1012"/>
    </i>
    <i>
      <x v="672"/>
    </i>
    <i>
      <x v="1142"/>
    </i>
    <i>
      <x v="1043"/>
    </i>
    <i>
      <x v="1145"/>
    </i>
    <i>
      <x v="398"/>
    </i>
    <i>
      <x v="1249"/>
    </i>
    <i>
      <x v="1250"/>
    </i>
    <i>
      <x v="1252"/>
    </i>
    <i>
      <x v="1255"/>
    </i>
    <i>
      <x v="1251"/>
    </i>
    <i>
      <x v="1256"/>
    </i>
    <i>
      <x v="1253"/>
    </i>
    <i>
      <x v="1254"/>
    </i>
    <i>
      <x v="1041"/>
    </i>
    <i>
      <x v="1101"/>
    </i>
    <i>
      <x v="727"/>
    </i>
    <i>
      <x v="1151"/>
    </i>
    <i>
      <x v="397"/>
    </i>
    <i>
      <x v="1035"/>
    </i>
    <i>
      <x v="390"/>
    </i>
    <i>
      <x v="1149"/>
    </i>
    <i>
      <x v="1004"/>
    </i>
    <i>
      <x v="1153"/>
    </i>
    <i>
      <x v="1248"/>
    </i>
    <i>
      <x v="1157"/>
    </i>
    <i>
      <x v="389"/>
    </i>
    <i>
      <x v="1086"/>
    </i>
    <i>
      <x v="1261"/>
    </i>
    <i>
      <x v="1262"/>
    </i>
    <i>
      <x v="1263"/>
    </i>
    <i>
      <x v="1264"/>
    </i>
    <i>
      <x v="1265"/>
    </i>
    <i>
      <x v="1266"/>
    </i>
    <i>
      <x v="1173"/>
    </i>
    <i>
      <x v="392"/>
    </i>
    <i>
      <x v="1177"/>
    </i>
    <i>
      <x v="82"/>
    </i>
    <i>
      <x v="730"/>
    </i>
    <i>
      <x v="152"/>
    </i>
    <i>
      <x v="1121"/>
    </i>
    <i>
      <x v="151"/>
    </i>
    <i>
      <x v="1272"/>
    </i>
    <i>
      <x v="1274"/>
    </i>
    <i>
      <x v="1275"/>
    </i>
    <i>
      <x v="1276"/>
    </i>
    <i>
      <x v="1277"/>
    </i>
    <i>
      <x v="1196"/>
    </i>
    <i>
      <x v="692"/>
    </i>
    <i>
      <x v="666"/>
    </i>
    <i>
      <x v="313"/>
    </i>
    <i>
      <x v="1122"/>
    </i>
    <i>
      <x v="1097"/>
    </i>
    <i>
      <x v="1034"/>
    </i>
    <i>
      <x v="399"/>
    </i>
    <i>
      <x v="1065"/>
    </i>
    <i>
      <x v="1099"/>
    </i>
    <i>
      <x v="529"/>
    </i>
    <i>
      <x v="1017"/>
    </i>
    <i>
      <x v="538"/>
    </i>
    <i>
      <x v="646"/>
    </i>
    <i>
      <x v="1007"/>
    </i>
    <i>
      <x v="1098"/>
    </i>
    <i>
      <x v="1213"/>
    </i>
    <i>
      <x v="1100"/>
    </i>
    <i>
      <x v="1215"/>
    </i>
    <i>
      <x v="78"/>
    </i>
    <i>
      <x v="1234"/>
    </i>
    <i>
      <x v="1125"/>
    </i>
    <i>
      <x v="1128"/>
    </i>
    <i>
      <x v="648"/>
    </i>
    <i>
      <x v="661"/>
    </i>
    <i>
      <x v="1052"/>
    </i>
    <i>
      <x v="1056"/>
    </i>
    <i>
      <x v="700"/>
    </i>
    <i>
      <x v="72"/>
    </i>
    <i>
      <x v="76"/>
    </i>
    <i>
      <x v="1089"/>
    </i>
    <i>
      <x v="1235"/>
    </i>
    <i>
      <x v="1087"/>
    </i>
  </rowItems>
  <colItems count="1">
    <i/>
  </colItems>
  <pageFields count="3">
    <pageField fld="0" hier="-1"/>
    <pageField fld="3" hier="-1"/>
    <pageField fld="4" hier="-1"/>
  </pageFields>
  <dataFields count="1">
    <dataField name=" Valor inventario" fld="2" baseField="5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4F18B-8EEE-7E4D-89A3-9187CD4EEF26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ca">
  <location ref="F7:G145" firstHeaderRow="1" firstDataRow="1" firstDataCol="1" rowPageCount="1" colPageCount="1"/>
  <pivotFields count="20">
    <pivotField axis="axisRow" showAll="0" sortType="descending">
      <items count="232">
        <item x="31"/>
        <item m="1" x="223"/>
        <item x="62"/>
        <item x="38"/>
        <item x="61"/>
        <item x="83"/>
        <item m="1" x="230"/>
        <item x="95"/>
        <item x="90"/>
        <item x="65"/>
        <item m="1" x="215"/>
        <item x="19"/>
        <item x="7"/>
        <item m="1" x="168"/>
        <item m="1" x="191"/>
        <item x="91"/>
        <item m="1" x="187"/>
        <item x="41"/>
        <item m="1" x="220"/>
        <item x="101"/>
        <item m="1" x="192"/>
        <item x="77"/>
        <item x="84"/>
        <item m="1" x="224"/>
        <item m="1" x="229"/>
        <item x="102"/>
        <item m="1" x="178"/>
        <item m="1" x="205"/>
        <item x="122"/>
        <item x="8"/>
        <item m="1" x="218"/>
        <item x="98"/>
        <item x="92"/>
        <item x="1"/>
        <item m="1" x="207"/>
        <item m="1" x="204"/>
        <item x="36"/>
        <item m="1" x="188"/>
        <item x="20"/>
        <item m="1" x="225"/>
        <item m="1" x="211"/>
        <item x="96"/>
        <item x="89"/>
        <item m="1" x="222"/>
        <item x="47"/>
        <item m="1" x="182"/>
        <item x="136"/>
        <item x="93"/>
        <item m="1" x="158"/>
        <item x="104"/>
        <item x="103"/>
        <item m="1" x="190"/>
        <item x="80"/>
        <item m="1" x="212"/>
        <item x="97"/>
        <item x="23"/>
        <item x="25"/>
        <item x="126"/>
        <item x="15"/>
        <item x="130"/>
        <item x="63"/>
        <item x="76"/>
        <item m="1" x="219"/>
        <item x="70"/>
        <item x="3"/>
        <item x="85"/>
        <item m="1" x="221"/>
        <item x="44"/>
        <item x="134"/>
        <item m="1" x="160"/>
        <item x="119"/>
        <item x="30"/>
        <item x="132"/>
        <item m="1" x="147"/>
        <item m="1" x="197"/>
        <item x="87"/>
        <item m="1" x="228"/>
        <item x="37"/>
        <item x="33"/>
        <item x="121"/>
        <item m="1" x="226"/>
        <item x="10"/>
        <item x="127"/>
        <item m="1" x="142"/>
        <item x="21"/>
        <item x="27"/>
        <item m="1" x="201"/>
        <item x="57"/>
        <item m="1" x="150"/>
        <item x="75"/>
        <item x="114"/>
        <item x="22"/>
        <item x="35"/>
        <item x="111"/>
        <item m="1" x="206"/>
        <item x="74"/>
        <item x="60"/>
        <item x="5"/>
        <item x="40"/>
        <item m="1" x="189"/>
        <item x="105"/>
        <item x="81"/>
        <item m="1" x="138"/>
        <item m="1" x="198"/>
        <item x="100"/>
        <item m="1" x="172"/>
        <item x="59"/>
        <item x="0"/>
        <item x="82"/>
        <item m="1" x="216"/>
        <item x="55"/>
        <item m="1" x="166"/>
        <item m="1" x="213"/>
        <item x="46"/>
        <item x="129"/>
        <item x="107"/>
        <item m="1" x="195"/>
        <item x="72"/>
        <item x="78"/>
        <item m="1" x="167"/>
        <item x="34"/>
        <item x="68"/>
        <item x="42"/>
        <item x="49"/>
        <item m="1" x="202"/>
        <item x="69"/>
        <item m="1" x="200"/>
        <item x="45"/>
        <item x="52"/>
        <item x="18"/>
        <item m="1" x="164"/>
        <item m="1" x="175"/>
        <item x="66"/>
        <item m="1" x="210"/>
        <item x="53"/>
        <item x="71"/>
        <item m="1" x="180"/>
        <item m="1" x="227"/>
        <item x="99"/>
        <item x="58"/>
        <item m="1" x="208"/>
        <item m="1" x="169"/>
        <item x="113"/>
        <item m="1" x="217"/>
        <item m="1" x="149"/>
        <item m="1" x="203"/>
        <item x="137"/>
        <item m="1" x="194"/>
        <item m="1" x="214"/>
        <item m="1" x="145"/>
        <item m="1" x="176"/>
        <item x="29"/>
        <item m="1" x="199"/>
        <item x="123"/>
        <item x="106"/>
        <item m="1" x="181"/>
        <item m="1" x="152"/>
        <item x="4"/>
        <item m="1" x="209"/>
        <item x="12"/>
        <item x="64"/>
        <item x="120"/>
        <item x="16"/>
        <item x="125"/>
        <item m="1" x="171"/>
        <item m="1" x="183"/>
        <item m="1" x="196"/>
        <item x="54"/>
        <item m="1" x="154"/>
        <item m="1" x="155"/>
        <item x="112"/>
        <item x="118"/>
        <item x="116"/>
        <item x="94"/>
        <item m="1" x="179"/>
        <item x="110"/>
        <item m="1" x="170"/>
        <item m="1" x="173"/>
        <item x="43"/>
        <item x="109"/>
        <item x="115"/>
        <item m="1" x="161"/>
        <item m="1" x="193"/>
        <item m="1" x="163"/>
        <item m="1" x="174"/>
        <item m="1" x="184"/>
        <item x="9"/>
        <item m="1" x="185"/>
        <item m="1" x="186"/>
        <item x="48"/>
        <item x="108"/>
        <item x="117"/>
        <item m="1" x="151"/>
        <item m="1" x="157"/>
        <item m="1" x="146"/>
        <item m="1" x="177"/>
        <item m="1" x="165"/>
        <item m="1" x="148"/>
        <item m="1" x="153"/>
        <item m="1" x="162"/>
        <item x="14"/>
        <item m="1" x="159"/>
        <item x="135"/>
        <item x="6"/>
        <item x="13"/>
        <item m="1" x="156"/>
        <item x="17"/>
        <item x="88"/>
        <item x="131"/>
        <item m="1" x="143"/>
        <item x="2"/>
        <item x="133"/>
        <item m="1" x="140"/>
        <item m="1" x="144"/>
        <item x="11"/>
        <item x="28"/>
        <item x="26"/>
        <item x="32"/>
        <item x="24"/>
        <item x="50"/>
        <item x="67"/>
        <item x="56"/>
        <item x="39"/>
        <item x="86"/>
        <item x="51"/>
        <item x="73"/>
        <item x="79"/>
        <item x="128"/>
        <item x="124"/>
        <item m="1" x="139"/>
        <item m="1"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5" showAll="0"/>
    <pivotField axis="axisPage" showAll="0">
      <items count="10">
        <item x="5"/>
        <item x="1"/>
        <item x="0"/>
        <item x="3"/>
        <item x="2"/>
        <item x="4"/>
        <item x="6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38">
    <i>
      <x v="107"/>
    </i>
    <i>
      <x v="64"/>
    </i>
    <i>
      <x v="210"/>
    </i>
    <i>
      <x v="97"/>
    </i>
    <i>
      <x v="33"/>
    </i>
    <i>
      <x v="186"/>
    </i>
    <i>
      <x v="55"/>
    </i>
    <i>
      <x v="204"/>
    </i>
    <i>
      <x v="157"/>
    </i>
    <i>
      <x v="12"/>
    </i>
    <i>
      <x v="58"/>
    </i>
    <i>
      <x v="29"/>
    </i>
    <i>
      <x v="159"/>
    </i>
    <i>
      <x v="222"/>
    </i>
    <i>
      <x v="200"/>
    </i>
    <i>
      <x v="81"/>
    </i>
    <i>
      <x v="67"/>
    </i>
    <i>
      <x v="78"/>
    </i>
    <i>
      <x v="218"/>
    </i>
    <i>
      <x v="203"/>
    </i>
    <i>
      <x v="36"/>
    </i>
    <i>
      <x v="3"/>
    </i>
    <i>
      <x v="11"/>
    </i>
    <i>
      <x v="71"/>
    </i>
    <i>
      <x v="214"/>
    </i>
    <i>
      <x v="77"/>
    </i>
    <i>
      <x v="44"/>
    </i>
    <i>
      <x v="129"/>
    </i>
    <i>
      <x/>
    </i>
    <i>
      <x v="56"/>
    </i>
    <i>
      <x v="162"/>
    </i>
    <i>
      <x v="206"/>
    </i>
    <i>
      <x v="91"/>
    </i>
    <i>
      <x v="85"/>
    </i>
    <i>
      <x v="38"/>
    </i>
    <i>
      <x v="215"/>
    </i>
    <i>
      <x v="217"/>
    </i>
    <i>
      <x v="84"/>
    </i>
    <i>
      <x v="178"/>
    </i>
    <i>
      <x v="110"/>
    </i>
    <i>
      <x v="17"/>
    </i>
    <i>
      <x v="151"/>
    </i>
    <i>
      <x v="132"/>
    </i>
    <i>
      <x v="128"/>
    </i>
    <i>
      <x v="106"/>
    </i>
    <i>
      <x v="175"/>
    </i>
    <i>
      <x v="224"/>
    </i>
    <i>
      <x v="120"/>
    </i>
    <i>
      <x v="216"/>
    </i>
    <i>
      <x v="22"/>
    </i>
    <i>
      <x v="42"/>
    </i>
    <i>
      <x v="9"/>
    </i>
    <i>
      <x v="122"/>
    </i>
    <i>
      <x v="96"/>
    </i>
    <i>
      <x v="125"/>
    </i>
    <i>
      <x v="65"/>
    </i>
    <i>
      <x v="104"/>
    </i>
    <i>
      <x v="92"/>
    </i>
    <i>
      <x v="123"/>
    </i>
    <i>
      <x v="118"/>
    </i>
    <i>
      <x v="21"/>
    </i>
    <i>
      <x v="52"/>
    </i>
    <i>
      <x v="60"/>
    </i>
    <i>
      <x v="134"/>
    </i>
    <i>
      <x v="101"/>
    </i>
    <i>
      <x v="117"/>
    </i>
    <i>
      <x v="49"/>
    </i>
    <i>
      <x v="98"/>
    </i>
    <i>
      <x v="127"/>
    </i>
    <i>
      <x v="207"/>
    </i>
    <i>
      <x v="139"/>
    </i>
    <i>
      <x v="87"/>
    </i>
    <i>
      <x v="63"/>
    </i>
    <i>
      <x v="189"/>
    </i>
    <i>
      <x v="54"/>
    </i>
    <i>
      <x v="19"/>
    </i>
    <i>
      <x v="7"/>
    </i>
    <i>
      <x v="225"/>
    </i>
    <i>
      <x v="113"/>
    </i>
    <i>
      <x v="108"/>
    </i>
    <i>
      <x v="219"/>
    </i>
    <i>
      <x v="160"/>
    </i>
    <i>
      <x v="95"/>
    </i>
    <i>
      <x v="167"/>
    </i>
    <i>
      <x v="142"/>
    </i>
    <i>
      <x v="221"/>
    </i>
    <i>
      <x v="41"/>
    </i>
    <i>
      <x v="135"/>
    </i>
    <i>
      <x v="4"/>
    </i>
    <i>
      <x v="75"/>
    </i>
    <i>
      <x v="173"/>
    </i>
    <i>
      <x v="2"/>
    </i>
    <i>
      <x v="50"/>
    </i>
    <i>
      <x v="220"/>
    </i>
    <i>
      <x v="121"/>
    </i>
    <i>
      <x v="47"/>
    </i>
    <i>
      <x v="61"/>
    </i>
    <i>
      <x v="89"/>
    </i>
    <i>
      <x v="154"/>
    </i>
    <i>
      <x v="226"/>
    </i>
    <i>
      <x v="5"/>
    </i>
    <i>
      <x v="93"/>
    </i>
    <i>
      <x v="223"/>
    </i>
    <i>
      <x v="8"/>
    </i>
    <i>
      <x v="15"/>
    </i>
    <i>
      <x v="32"/>
    </i>
    <i>
      <x v="31"/>
    </i>
    <i>
      <x v="170"/>
    </i>
    <i>
      <x v="25"/>
    </i>
    <i>
      <x v="138"/>
    </i>
    <i>
      <x v="115"/>
    </i>
    <i>
      <x v="100"/>
    </i>
    <i>
      <x v="190"/>
    </i>
    <i>
      <x v="179"/>
    </i>
    <i>
      <x v="171"/>
    </i>
    <i>
      <x v="90"/>
    </i>
    <i>
      <x v="180"/>
    </i>
    <i>
      <x v="172"/>
    </i>
    <i>
      <x v="191"/>
    </i>
    <i>
      <x v="70"/>
    </i>
    <i>
      <x v="161"/>
    </i>
    <i>
      <x v="79"/>
    </i>
    <i>
      <x v="28"/>
    </i>
    <i>
      <x v="227"/>
    </i>
    <i>
      <x v="211"/>
    </i>
    <i>
      <x v="153"/>
    </i>
    <i>
      <x v="82"/>
    </i>
    <i>
      <x v="163"/>
    </i>
    <i>
      <x v="59"/>
    </i>
    <i>
      <x v="208"/>
    </i>
    <i>
      <x v="228"/>
    </i>
    <i>
      <x v="46"/>
    </i>
    <i>
      <x v="114"/>
    </i>
    <i>
      <x v="72"/>
    </i>
    <i>
      <x v="68"/>
    </i>
    <i>
      <x v="202"/>
    </i>
    <i>
      <x v="57"/>
    </i>
    <i>
      <x v="146"/>
    </i>
  </rowItems>
  <colItems count="1">
    <i/>
  </colItems>
  <pageFields count="1">
    <pageField fld="3" hier="-1"/>
  </pageFields>
  <dataFields count="1">
    <dataField name=" Valor inventario" fld="2" baseField="5" baseItem="0" numFmtId="165"/>
  </dataFields>
  <formats count="14">
    <format dxfId="24">
      <pivotArea outline="0" collapsedLevelsAreSubtotals="1" fieldPosition="0"/>
    </format>
    <format dxfId="23">
      <pivotArea dataOnly="0" labelOnly="1" outline="0" axis="axisValues" fieldPosition="0"/>
    </format>
    <format dxfId="22">
      <pivotArea field="0" type="button" dataOnly="0" labelOnly="1" outline="0" axis="axisRow" fieldPosition="0"/>
    </format>
    <format dxfId="21">
      <pivotArea dataOnly="0" labelOnly="1" outline="0" axis="axisValues" fieldPosition="0"/>
    </format>
    <format dxfId="20">
      <pivotArea collapsedLevelsAreSubtotals="1" fieldPosition="0">
        <references count="1">
          <reference field="0" count="26">
            <x v="0"/>
            <x v="3"/>
            <x v="12"/>
            <x v="13"/>
            <x v="15"/>
            <x v="20"/>
            <x v="29"/>
            <x v="30"/>
            <x v="37"/>
            <x v="45"/>
            <x v="56"/>
            <x v="61"/>
            <x v="62"/>
            <x v="67"/>
            <x v="75"/>
            <x v="77"/>
            <x v="81"/>
            <x v="85"/>
            <x v="86"/>
            <x v="99"/>
            <x v="101"/>
            <x v="106"/>
            <x v="111"/>
            <x v="116"/>
            <x v="128"/>
            <x v="150"/>
          </reference>
        </references>
      </pivotArea>
    </format>
    <format dxfId="19">
      <pivotArea collapsedLevelsAreSubtotals="1" fieldPosition="0">
        <references count="1">
          <reference field="0" count="8">
            <x v="11"/>
            <x v="48"/>
            <x v="58"/>
            <x v="64"/>
            <x v="97"/>
            <x v="102"/>
            <x v="107"/>
            <x v="114"/>
          </reference>
        </references>
      </pivotArea>
    </format>
    <format dxfId="18">
      <pivotArea field="0" type="button" dataOnly="0" labelOnly="1" outline="0" axis="axisRow" fieldPosition="0"/>
    </format>
    <format dxfId="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field="0" type="button" dataOnly="0" labelOnly="1" outline="0" axis="axisRow" fieldPosition="0"/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">
      <pivotArea field="3" type="button" dataOnly="0" labelOnly="1" outline="0" axis="axisPage" fieldPosition="0"/>
    </format>
    <format dxfId="13">
      <pivotArea dataOnly="0" labelOnly="1" outline="0" fieldPosition="0">
        <references count="1">
          <reference field="3" count="0"/>
        </references>
      </pivotArea>
    </format>
    <format dxfId="12">
      <pivotArea dataOnly="0" labelOnly="1" outline="0" fieldPosition="0">
        <references count="1">
          <reference field="3" count="0"/>
        </references>
      </pivotArea>
    </format>
    <format dxfId="11">
      <pivotArea field="3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192D1992-68E8-3647-B5D3-B9639DD3FE7A}">
  <we:reference id="wa200006770" version="1.1.0.0" store="en-US" storeType="OMEX"/>
  <we:alternateReferences>
    <we:reference id="WA200006770" version="1.1.0.0" store="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57FEB9D0-7D04-1548-B956-7EB6BAFEE9F9}">
  <we:reference id="wa200005271" version="1.1.0.0" store="es-ES" storeType="OMEX"/>
  <we:alternateReferences>
    <we:reference id="WA200005271" version="1.1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0EDDB-1A4F-4CAB-97A6-C05680C2FED4}">
  <dimension ref="A1:C731"/>
  <sheetViews>
    <sheetView tabSelected="1" zoomScale="140" zoomScaleNormal="140" workbookViewId="0">
      <pane ySplit="1" topLeftCell="A2" activePane="bottomLeft" state="frozen"/>
      <selection activeCell="D1" sqref="D1"/>
      <selection pane="bottomLeft" activeCell="D2" sqref="D2"/>
    </sheetView>
  </sheetViews>
  <sheetFormatPr baseColWidth="10" defaultColWidth="8.83203125" defaultRowHeight="15" x14ac:dyDescent="0.2"/>
  <cols>
    <col min="1" max="1" width="8.1640625" style="3" customWidth="1"/>
    <col min="2" max="2" width="17.6640625" style="1" customWidth="1"/>
    <col min="3" max="3" width="8.83203125" style="3"/>
  </cols>
  <sheetData>
    <row r="1" spans="1:3" ht="16" x14ac:dyDescent="0.2">
      <c r="A1" s="74" t="s">
        <v>402</v>
      </c>
      <c r="B1" s="74" t="s">
        <v>403</v>
      </c>
      <c r="C1" s="5"/>
    </row>
    <row r="2" spans="1:3" x14ac:dyDescent="0.2">
      <c r="A2" s="5">
        <v>12559</v>
      </c>
      <c r="B2" s="36">
        <v>9641</v>
      </c>
      <c r="C2"/>
    </row>
    <row r="3" spans="1:3" x14ac:dyDescent="0.2">
      <c r="A3" s="5">
        <v>57790</v>
      </c>
      <c r="B3" s="36">
        <v>8374</v>
      </c>
      <c r="C3"/>
    </row>
    <row r="4" spans="1:3" x14ac:dyDescent="0.2">
      <c r="A4" s="5">
        <v>30869</v>
      </c>
      <c r="B4" s="36">
        <v>4353</v>
      </c>
      <c r="C4"/>
    </row>
    <row r="5" spans="1:3" x14ac:dyDescent="0.2">
      <c r="A5" s="5">
        <v>42296</v>
      </c>
      <c r="B5" s="36">
        <v>3663</v>
      </c>
      <c r="C5"/>
    </row>
    <row r="6" spans="1:3" x14ac:dyDescent="0.2">
      <c r="A6" s="5">
        <v>30876</v>
      </c>
      <c r="B6" s="36">
        <v>3431</v>
      </c>
      <c r="C6"/>
    </row>
    <row r="7" spans="1:3" x14ac:dyDescent="0.2">
      <c r="A7" s="5">
        <v>31125</v>
      </c>
      <c r="B7" s="36">
        <v>3156</v>
      </c>
      <c r="C7"/>
    </row>
    <row r="8" spans="1:3" x14ac:dyDescent="0.2">
      <c r="A8" s="5">
        <v>66830</v>
      </c>
      <c r="B8" s="36">
        <v>4368</v>
      </c>
      <c r="C8"/>
    </row>
    <row r="9" spans="1:3" x14ac:dyDescent="0.2">
      <c r="A9" s="5">
        <v>66820</v>
      </c>
      <c r="B9" s="36">
        <v>4320</v>
      </c>
      <c r="C9"/>
    </row>
    <row r="10" spans="1:3" x14ac:dyDescent="0.2">
      <c r="A10" s="5">
        <v>55022</v>
      </c>
      <c r="B10" s="36">
        <v>1460</v>
      </c>
      <c r="C10"/>
    </row>
    <row r="11" spans="1:3" x14ac:dyDescent="0.2">
      <c r="A11" s="5">
        <v>55008</v>
      </c>
      <c r="B11" s="36">
        <v>1460</v>
      </c>
      <c r="C11"/>
    </row>
    <row r="12" spans="1:3" x14ac:dyDescent="0.2">
      <c r="A12" s="5">
        <v>30682</v>
      </c>
      <c r="B12" s="36">
        <v>1426.0000000000002</v>
      </c>
      <c r="C12"/>
    </row>
    <row r="13" spans="1:3" x14ac:dyDescent="0.2">
      <c r="A13" s="5">
        <v>25558</v>
      </c>
      <c r="B13" s="36">
        <v>1254</v>
      </c>
      <c r="C13"/>
    </row>
    <row r="14" spans="1:3" x14ac:dyDescent="0.2">
      <c r="A14" s="5">
        <v>80499</v>
      </c>
      <c r="B14" s="36">
        <v>1825</v>
      </c>
      <c r="C14"/>
    </row>
    <row r="15" spans="1:3" x14ac:dyDescent="0.2">
      <c r="A15" s="5">
        <v>13359</v>
      </c>
      <c r="B15" s="36">
        <v>3204</v>
      </c>
      <c r="C15"/>
    </row>
    <row r="16" spans="1:3" x14ac:dyDescent="0.2">
      <c r="A16" s="5">
        <v>31040</v>
      </c>
      <c r="B16" s="36">
        <v>1716</v>
      </c>
      <c r="C16"/>
    </row>
    <row r="17" spans="1:3" x14ac:dyDescent="0.2">
      <c r="A17" s="5">
        <v>14745</v>
      </c>
      <c r="B17" s="36">
        <v>995</v>
      </c>
      <c r="C17"/>
    </row>
    <row r="18" spans="1:3" x14ac:dyDescent="0.2">
      <c r="A18" s="5">
        <v>66850</v>
      </c>
      <c r="B18" s="36">
        <v>2844</v>
      </c>
      <c r="C18"/>
    </row>
    <row r="19" spans="1:3" x14ac:dyDescent="0.2">
      <c r="A19" s="5">
        <v>81762</v>
      </c>
      <c r="B19" s="36">
        <v>1922.0000000000002</v>
      </c>
      <c r="C19"/>
    </row>
    <row r="20" spans="1:3" x14ac:dyDescent="0.2">
      <c r="A20" s="5">
        <v>13366</v>
      </c>
      <c r="B20" s="36">
        <v>2472</v>
      </c>
      <c r="C20"/>
    </row>
    <row r="21" spans="1:3" x14ac:dyDescent="0.2">
      <c r="A21" s="5">
        <v>10048</v>
      </c>
      <c r="B21" s="36">
        <v>2055</v>
      </c>
      <c r="C21"/>
    </row>
    <row r="22" spans="1:3" x14ac:dyDescent="0.2">
      <c r="A22" s="5">
        <v>11889</v>
      </c>
      <c r="B22" s="36">
        <v>774</v>
      </c>
      <c r="C22"/>
    </row>
    <row r="23" spans="1:3" x14ac:dyDescent="0.2">
      <c r="A23" s="5">
        <v>19144</v>
      </c>
      <c r="B23" s="36">
        <v>2597</v>
      </c>
      <c r="C23"/>
    </row>
    <row r="24" spans="1:3" x14ac:dyDescent="0.2">
      <c r="A24" s="5">
        <v>16160</v>
      </c>
      <c r="B24" s="36">
        <v>1932.0000000000002</v>
      </c>
      <c r="C24"/>
    </row>
    <row r="25" spans="1:3" x14ac:dyDescent="0.2">
      <c r="A25" s="5">
        <v>16360</v>
      </c>
      <c r="B25" s="36">
        <v>1920</v>
      </c>
      <c r="C25"/>
    </row>
    <row r="26" spans="1:3" x14ac:dyDescent="0.2">
      <c r="A26" s="5">
        <v>16310</v>
      </c>
      <c r="B26" s="36">
        <v>1920</v>
      </c>
      <c r="C26"/>
    </row>
    <row r="27" spans="1:3" x14ac:dyDescent="0.2">
      <c r="A27" s="5">
        <v>14517</v>
      </c>
      <c r="B27" s="36">
        <v>1152</v>
      </c>
      <c r="C27"/>
    </row>
    <row r="28" spans="1:3" x14ac:dyDescent="0.2">
      <c r="A28" s="5">
        <v>25541</v>
      </c>
      <c r="B28" s="36">
        <v>741</v>
      </c>
      <c r="C28"/>
    </row>
    <row r="29" spans="1:3" x14ac:dyDescent="0.2">
      <c r="A29" s="5">
        <v>51062</v>
      </c>
      <c r="B29" s="36">
        <v>1121</v>
      </c>
      <c r="C29"/>
    </row>
    <row r="30" spans="1:3" x14ac:dyDescent="0.2">
      <c r="A30" s="5">
        <v>81809</v>
      </c>
      <c r="B30" s="36">
        <v>1298</v>
      </c>
      <c r="C30"/>
    </row>
    <row r="31" spans="1:3" x14ac:dyDescent="0.2">
      <c r="A31" s="5">
        <v>28542</v>
      </c>
      <c r="B31" s="36">
        <v>893</v>
      </c>
      <c r="C31"/>
    </row>
    <row r="32" spans="1:3" x14ac:dyDescent="0.2">
      <c r="A32" s="5">
        <v>30975</v>
      </c>
      <c r="B32" s="36">
        <v>925</v>
      </c>
      <c r="C32"/>
    </row>
    <row r="33" spans="1:3" x14ac:dyDescent="0.2">
      <c r="A33" s="5">
        <v>21269</v>
      </c>
      <c r="B33" s="36">
        <v>750</v>
      </c>
      <c r="C33"/>
    </row>
    <row r="34" spans="1:3" x14ac:dyDescent="0.2">
      <c r="A34" s="5">
        <v>30000</v>
      </c>
      <c r="B34" s="36">
        <v>1440</v>
      </c>
      <c r="C34"/>
    </row>
    <row r="35" spans="1:3" x14ac:dyDescent="0.2">
      <c r="A35" s="5">
        <v>16180</v>
      </c>
      <c r="B35" s="36">
        <v>1464</v>
      </c>
      <c r="C35"/>
    </row>
    <row r="36" spans="1:3" x14ac:dyDescent="0.2">
      <c r="A36" s="5">
        <v>16190</v>
      </c>
      <c r="B36" s="36">
        <v>1404</v>
      </c>
      <c r="C36"/>
    </row>
    <row r="37" spans="1:3" x14ac:dyDescent="0.2">
      <c r="A37" s="5">
        <v>13216</v>
      </c>
      <c r="B37" s="36">
        <v>256</v>
      </c>
      <c r="C37"/>
    </row>
    <row r="38" spans="1:3" x14ac:dyDescent="0.2">
      <c r="A38" s="5">
        <v>30944</v>
      </c>
      <c r="B38" s="36">
        <v>842</v>
      </c>
      <c r="C38"/>
    </row>
    <row r="39" spans="1:3" x14ac:dyDescent="0.2">
      <c r="A39" s="5">
        <v>66139</v>
      </c>
      <c r="B39" s="36">
        <v>1407</v>
      </c>
      <c r="C39"/>
    </row>
    <row r="40" spans="1:3" x14ac:dyDescent="0.2">
      <c r="A40" s="5">
        <v>28559</v>
      </c>
      <c r="B40" s="36">
        <v>770</v>
      </c>
      <c r="C40"/>
    </row>
    <row r="41" spans="1:3" x14ac:dyDescent="0.2">
      <c r="A41" s="5">
        <v>81755</v>
      </c>
      <c r="B41" s="36">
        <v>1070</v>
      </c>
      <c r="C41"/>
    </row>
    <row r="42" spans="1:3" x14ac:dyDescent="0.2">
      <c r="A42" s="5">
        <v>54902</v>
      </c>
      <c r="B42" s="36">
        <v>500.00000000000006</v>
      </c>
      <c r="C42"/>
    </row>
    <row r="43" spans="1:3" x14ac:dyDescent="0.2">
      <c r="A43" s="5">
        <v>32295</v>
      </c>
      <c r="B43" s="36">
        <v>1290</v>
      </c>
      <c r="C43"/>
    </row>
    <row r="44" spans="1:3" x14ac:dyDescent="0.2">
      <c r="A44" s="5">
        <v>74199</v>
      </c>
      <c r="B44" s="36">
        <v>1344</v>
      </c>
      <c r="C44"/>
    </row>
    <row r="45" spans="1:3" x14ac:dyDescent="0.2">
      <c r="A45" s="5">
        <v>19230</v>
      </c>
      <c r="B45" s="36">
        <v>1710</v>
      </c>
      <c r="C45"/>
    </row>
    <row r="46" spans="1:3" x14ac:dyDescent="0.2">
      <c r="A46" s="5">
        <v>15792</v>
      </c>
      <c r="B46" s="36">
        <v>162</v>
      </c>
      <c r="C46"/>
    </row>
    <row r="47" spans="1:3" x14ac:dyDescent="0.2">
      <c r="A47" s="5">
        <v>35395</v>
      </c>
      <c r="B47" s="36">
        <v>1236</v>
      </c>
      <c r="C47"/>
    </row>
    <row r="48" spans="1:3" x14ac:dyDescent="0.2">
      <c r="A48" s="5">
        <v>16230</v>
      </c>
      <c r="B48" s="36">
        <v>1164</v>
      </c>
      <c r="C48"/>
    </row>
    <row r="49" spans="1:3" x14ac:dyDescent="0.2">
      <c r="A49" s="5">
        <v>13570</v>
      </c>
      <c r="B49" s="36">
        <v>850.99999999999989</v>
      </c>
      <c r="C49"/>
    </row>
    <row r="50" spans="1:3" x14ac:dyDescent="0.2">
      <c r="A50" s="5">
        <v>15408</v>
      </c>
      <c r="B50" s="36">
        <v>1015.0000000000001</v>
      </c>
      <c r="C50"/>
    </row>
    <row r="51" spans="1:3" x14ac:dyDescent="0.2">
      <c r="A51" s="5">
        <v>66810</v>
      </c>
      <c r="B51" s="36">
        <v>1321</v>
      </c>
      <c r="C51"/>
    </row>
    <row r="52" spans="1:3" x14ac:dyDescent="0.2">
      <c r="A52" s="5">
        <v>32301</v>
      </c>
      <c r="B52" s="36">
        <v>1164</v>
      </c>
      <c r="C52"/>
    </row>
    <row r="53" spans="1:3" x14ac:dyDescent="0.2">
      <c r="A53" s="5">
        <v>19214</v>
      </c>
      <c r="B53" s="36">
        <v>672</v>
      </c>
      <c r="C53"/>
    </row>
    <row r="54" spans="1:3" x14ac:dyDescent="0.2">
      <c r="A54" s="5">
        <v>30920</v>
      </c>
      <c r="B54" s="36">
        <v>679</v>
      </c>
      <c r="C54"/>
    </row>
    <row r="55" spans="1:3" x14ac:dyDescent="0.2">
      <c r="A55" s="5">
        <v>13648</v>
      </c>
      <c r="B55" s="36">
        <v>643</v>
      </c>
      <c r="C55"/>
    </row>
    <row r="56" spans="1:3" x14ac:dyDescent="0.2">
      <c r="A56" s="5">
        <v>17923</v>
      </c>
      <c r="B56" s="36">
        <v>1308</v>
      </c>
      <c r="C56"/>
    </row>
    <row r="57" spans="1:3" x14ac:dyDescent="0.2">
      <c r="A57" s="5">
        <v>12138</v>
      </c>
      <c r="B57" s="36">
        <v>428.99999999999994</v>
      </c>
      <c r="C57"/>
    </row>
    <row r="58" spans="1:3" x14ac:dyDescent="0.2">
      <c r="A58" s="5">
        <v>32271</v>
      </c>
      <c r="B58" s="36">
        <v>1117</v>
      </c>
      <c r="C58"/>
    </row>
    <row r="59" spans="1:3" x14ac:dyDescent="0.2">
      <c r="A59" s="5">
        <v>16330</v>
      </c>
      <c r="B59" s="36">
        <v>1056</v>
      </c>
      <c r="C59"/>
    </row>
    <row r="60" spans="1:3" x14ac:dyDescent="0.2">
      <c r="A60" s="5">
        <v>23809</v>
      </c>
      <c r="B60" s="36">
        <v>867</v>
      </c>
      <c r="C60"/>
    </row>
    <row r="61" spans="1:3" x14ac:dyDescent="0.2">
      <c r="A61" s="5">
        <v>13631</v>
      </c>
      <c r="B61" s="36">
        <v>612</v>
      </c>
      <c r="C61"/>
    </row>
    <row r="62" spans="1:3" x14ac:dyDescent="0.2">
      <c r="A62" s="5">
        <v>51086</v>
      </c>
      <c r="B62" s="36">
        <v>641</v>
      </c>
      <c r="C62"/>
    </row>
    <row r="63" spans="1:3" x14ac:dyDescent="0.2">
      <c r="A63" s="5">
        <v>66860</v>
      </c>
      <c r="B63" s="36">
        <v>1200</v>
      </c>
      <c r="C63"/>
    </row>
    <row r="64" spans="1:3" x14ac:dyDescent="0.2">
      <c r="A64" s="5">
        <v>19207</v>
      </c>
      <c r="B64" s="36">
        <v>1468</v>
      </c>
      <c r="C64"/>
    </row>
    <row r="65" spans="1:3" x14ac:dyDescent="0.2">
      <c r="A65" s="5">
        <v>19209</v>
      </c>
      <c r="B65" s="36">
        <v>1460</v>
      </c>
      <c r="C65"/>
    </row>
    <row r="66" spans="1:3" x14ac:dyDescent="0.2">
      <c r="A66" s="5">
        <v>19212</v>
      </c>
      <c r="B66" s="36">
        <v>612</v>
      </c>
      <c r="C66"/>
    </row>
    <row r="67" spans="1:3" x14ac:dyDescent="0.2">
      <c r="A67" s="5">
        <v>13907</v>
      </c>
      <c r="B67" s="36">
        <v>727</v>
      </c>
      <c r="C67"/>
    </row>
    <row r="68" spans="1:3" x14ac:dyDescent="0.2">
      <c r="A68" s="5">
        <v>19211</v>
      </c>
      <c r="B68" s="36">
        <v>1400</v>
      </c>
      <c r="C68"/>
    </row>
    <row r="69" spans="1:3" x14ac:dyDescent="0.2">
      <c r="A69" s="5">
        <v>19218</v>
      </c>
      <c r="B69" s="36">
        <v>588</v>
      </c>
      <c r="C69"/>
    </row>
    <row r="70" spans="1:3" x14ac:dyDescent="0.2">
      <c r="A70" s="5">
        <v>67674</v>
      </c>
      <c r="B70" s="36">
        <v>577</v>
      </c>
      <c r="C70"/>
    </row>
    <row r="71" spans="1:3" x14ac:dyDescent="0.2">
      <c r="A71" s="5">
        <v>13860</v>
      </c>
      <c r="B71" s="36">
        <v>656</v>
      </c>
      <c r="C71"/>
    </row>
    <row r="72" spans="1:3" x14ac:dyDescent="0.2">
      <c r="A72" s="5">
        <v>13182</v>
      </c>
      <c r="B72" s="36">
        <v>775</v>
      </c>
      <c r="C72"/>
    </row>
    <row r="73" spans="1:3" x14ac:dyDescent="0.2">
      <c r="A73" s="5">
        <v>20556</v>
      </c>
      <c r="B73" s="36">
        <v>296</v>
      </c>
      <c r="C73"/>
    </row>
    <row r="74" spans="1:3" x14ac:dyDescent="0.2">
      <c r="A74" s="5">
        <v>16548</v>
      </c>
      <c r="B74" s="36">
        <v>180</v>
      </c>
      <c r="C74"/>
    </row>
    <row r="75" spans="1:3" x14ac:dyDescent="0.2">
      <c r="A75" s="5">
        <v>10374</v>
      </c>
      <c r="B75" s="36">
        <v>816</v>
      </c>
      <c r="C75"/>
    </row>
    <row r="76" spans="1:3" x14ac:dyDescent="0.2">
      <c r="A76" s="5">
        <v>66306</v>
      </c>
      <c r="B76" s="36">
        <v>864</v>
      </c>
      <c r="C76"/>
    </row>
    <row r="77" spans="1:3" x14ac:dyDescent="0.2">
      <c r="A77" s="5">
        <v>67650</v>
      </c>
      <c r="B77" s="36">
        <v>500</v>
      </c>
      <c r="C77"/>
    </row>
    <row r="78" spans="1:3" x14ac:dyDescent="0.2">
      <c r="A78" s="5">
        <v>44138</v>
      </c>
      <c r="B78" s="36">
        <v>680</v>
      </c>
      <c r="C78"/>
    </row>
    <row r="79" spans="1:3" x14ac:dyDescent="0.2">
      <c r="A79" s="5">
        <v>38205</v>
      </c>
      <c r="B79" s="36">
        <v>400</v>
      </c>
      <c r="C79"/>
    </row>
    <row r="80" spans="1:3" x14ac:dyDescent="0.2">
      <c r="A80" s="5">
        <v>19217</v>
      </c>
      <c r="B80" s="36">
        <v>456</v>
      </c>
      <c r="C80"/>
    </row>
    <row r="81" spans="1:3" x14ac:dyDescent="0.2">
      <c r="A81" s="5">
        <v>32264</v>
      </c>
      <c r="B81" s="36">
        <v>810</v>
      </c>
      <c r="C81"/>
    </row>
    <row r="82" spans="1:3" x14ac:dyDescent="0.2">
      <c r="A82" s="5">
        <v>74038</v>
      </c>
      <c r="B82" s="36">
        <v>841</v>
      </c>
      <c r="C82"/>
    </row>
    <row r="83" spans="1:3" x14ac:dyDescent="0.2">
      <c r="A83" s="5">
        <v>15918</v>
      </c>
      <c r="B83" s="36">
        <v>1151</v>
      </c>
      <c r="C83"/>
    </row>
    <row r="84" spans="1:3" x14ac:dyDescent="0.2">
      <c r="A84" s="5">
        <v>19208</v>
      </c>
      <c r="B84" s="36">
        <v>1060</v>
      </c>
      <c r="C84"/>
    </row>
    <row r="85" spans="1:3" x14ac:dyDescent="0.2">
      <c r="A85" s="5">
        <v>44405</v>
      </c>
      <c r="B85" s="36">
        <v>293</v>
      </c>
      <c r="C85"/>
    </row>
    <row r="86" spans="1:3" x14ac:dyDescent="0.2">
      <c r="A86" s="5">
        <v>31118</v>
      </c>
      <c r="B86" s="36">
        <v>441</v>
      </c>
      <c r="C86"/>
    </row>
    <row r="87" spans="1:3" x14ac:dyDescent="0.2">
      <c r="A87" s="5">
        <v>20046</v>
      </c>
      <c r="B87" s="36">
        <v>616</v>
      </c>
      <c r="C87"/>
    </row>
    <row r="88" spans="1:3" x14ac:dyDescent="0.2">
      <c r="A88" s="5">
        <v>12114</v>
      </c>
      <c r="B88" s="36">
        <v>273</v>
      </c>
      <c r="C88"/>
    </row>
    <row r="89" spans="1:3" x14ac:dyDescent="0.2">
      <c r="A89" s="5">
        <v>43546</v>
      </c>
      <c r="B89" s="36">
        <v>528</v>
      </c>
      <c r="C89"/>
    </row>
    <row r="90" spans="1:3" x14ac:dyDescent="0.2">
      <c r="A90" s="5">
        <v>28493</v>
      </c>
      <c r="B90" s="36">
        <v>540</v>
      </c>
      <c r="C90"/>
    </row>
    <row r="91" spans="1:3" x14ac:dyDescent="0.2">
      <c r="A91" s="5">
        <v>20019</v>
      </c>
      <c r="B91" s="36">
        <v>180</v>
      </c>
      <c r="C91"/>
    </row>
    <row r="92" spans="1:3" x14ac:dyDescent="0.2">
      <c r="A92" s="5">
        <v>13976</v>
      </c>
      <c r="B92" s="36">
        <v>470.00000000000006</v>
      </c>
      <c r="C92"/>
    </row>
    <row r="93" spans="1:3" x14ac:dyDescent="0.2">
      <c r="A93" s="5">
        <v>43888</v>
      </c>
      <c r="B93" s="36">
        <v>970</v>
      </c>
      <c r="C93"/>
    </row>
    <row r="94" spans="1:3" x14ac:dyDescent="0.2">
      <c r="A94" s="5">
        <v>28455</v>
      </c>
      <c r="B94" s="36">
        <v>528</v>
      </c>
      <c r="C94"/>
    </row>
    <row r="95" spans="1:3" x14ac:dyDescent="0.2">
      <c r="A95" s="5">
        <v>38684</v>
      </c>
      <c r="B95" s="36">
        <v>300</v>
      </c>
      <c r="C95"/>
    </row>
    <row r="96" spans="1:3" x14ac:dyDescent="0.2">
      <c r="A96" s="5">
        <v>13730</v>
      </c>
      <c r="B96" s="36">
        <v>478</v>
      </c>
      <c r="C96"/>
    </row>
    <row r="97" spans="1:3" x14ac:dyDescent="0.2">
      <c r="A97" s="5">
        <v>47994</v>
      </c>
      <c r="B97" s="36">
        <v>240</v>
      </c>
      <c r="C97"/>
    </row>
    <row r="98" spans="1:3" x14ac:dyDescent="0.2">
      <c r="A98" s="5">
        <v>57183</v>
      </c>
      <c r="B98" s="36">
        <v>365</v>
      </c>
      <c r="C98"/>
    </row>
    <row r="99" spans="1:3" x14ac:dyDescent="0.2">
      <c r="A99" s="5">
        <v>13205</v>
      </c>
      <c r="B99" s="36">
        <v>545</v>
      </c>
      <c r="C99"/>
    </row>
    <row r="100" spans="1:3" x14ac:dyDescent="0.2">
      <c r="A100" s="5">
        <v>47956</v>
      </c>
      <c r="B100" s="36">
        <v>235</v>
      </c>
      <c r="C100"/>
    </row>
    <row r="101" spans="1:3" x14ac:dyDescent="0.2">
      <c r="A101" s="5">
        <v>13518</v>
      </c>
      <c r="B101" s="36">
        <v>866</v>
      </c>
      <c r="C101"/>
    </row>
    <row r="102" spans="1:3" x14ac:dyDescent="0.2">
      <c r="A102" s="5">
        <v>47703</v>
      </c>
      <c r="B102" s="36">
        <v>224</v>
      </c>
      <c r="C102"/>
    </row>
    <row r="103" spans="1:3" x14ac:dyDescent="0.2">
      <c r="A103" s="5">
        <v>19215</v>
      </c>
      <c r="B103" s="36">
        <v>357</v>
      </c>
      <c r="C103"/>
    </row>
    <row r="104" spans="1:3" x14ac:dyDescent="0.2">
      <c r="A104" s="5">
        <v>16510</v>
      </c>
      <c r="B104" s="36">
        <v>228.00000000000003</v>
      </c>
      <c r="C104"/>
    </row>
    <row r="105" spans="1:3" x14ac:dyDescent="0.2">
      <c r="A105" s="5">
        <v>31064</v>
      </c>
      <c r="B105" s="36">
        <v>346</v>
      </c>
      <c r="C105"/>
    </row>
    <row r="106" spans="1:3" x14ac:dyDescent="0.2">
      <c r="A106" s="5">
        <v>13471</v>
      </c>
      <c r="B106" s="36">
        <v>231</v>
      </c>
      <c r="C106"/>
    </row>
    <row r="107" spans="1:3" x14ac:dyDescent="0.2">
      <c r="A107" s="5">
        <v>67667</v>
      </c>
      <c r="B107" s="36">
        <v>335</v>
      </c>
      <c r="C107"/>
    </row>
    <row r="108" spans="1:3" x14ac:dyDescent="0.2">
      <c r="A108" s="5">
        <v>14363</v>
      </c>
      <c r="B108" s="36">
        <v>201.99999999999997</v>
      </c>
      <c r="C108"/>
    </row>
    <row r="109" spans="1:3" x14ac:dyDescent="0.2">
      <c r="A109" s="5">
        <v>11083</v>
      </c>
      <c r="B109" s="36">
        <v>51</v>
      </c>
      <c r="C109"/>
    </row>
    <row r="110" spans="1:3" x14ac:dyDescent="0.2">
      <c r="A110" s="5">
        <v>28333</v>
      </c>
      <c r="B110" s="36">
        <v>810</v>
      </c>
      <c r="C110"/>
    </row>
    <row r="111" spans="1:3" x14ac:dyDescent="0.2">
      <c r="A111" s="5">
        <v>92283</v>
      </c>
      <c r="B111" s="36">
        <v>828</v>
      </c>
      <c r="C111"/>
    </row>
    <row r="112" spans="1:3" x14ac:dyDescent="0.2">
      <c r="A112" s="5">
        <v>39632</v>
      </c>
      <c r="B112" s="36">
        <v>342.00000000000006</v>
      </c>
      <c r="C112"/>
    </row>
    <row r="113" spans="1:3" x14ac:dyDescent="0.2">
      <c r="A113" s="5">
        <v>18762</v>
      </c>
      <c r="B113" s="36">
        <v>50</v>
      </c>
      <c r="C113"/>
    </row>
    <row r="114" spans="1:3" x14ac:dyDescent="0.2">
      <c r="A114" s="5">
        <v>13747</v>
      </c>
      <c r="B114" s="36">
        <v>395.00000000000006</v>
      </c>
      <c r="C114"/>
    </row>
    <row r="115" spans="1:3" x14ac:dyDescent="0.2">
      <c r="A115" s="5">
        <v>47604</v>
      </c>
      <c r="B115" s="36">
        <v>208</v>
      </c>
      <c r="C115"/>
    </row>
    <row r="116" spans="1:3" x14ac:dyDescent="0.2">
      <c r="A116" s="5">
        <v>15598</v>
      </c>
      <c r="B116" s="36">
        <v>459.99999999999994</v>
      </c>
      <c r="C116"/>
    </row>
    <row r="117" spans="1:3" x14ac:dyDescent="0.2">
      <c r="A117" s="5">
        <v>20526</v>
      </c>
      <c r="B117" s="36">
        <v>31</v>
      </c>
      <c r="C117"/>
    </row>
    <row r="118" spans="1:3" x14ac:dyDescent="0.2">
      <c r="A118" s="5">
        <v>14813</v>
      </c>
      <c r="B118" s="36">
        <v>186</v>
      </c>
      <c r="C118"/>
    </row>
    <row r="119" spans="1:3" x14ac:dyDescent="0.2">
      <c r="A119" s="5">
        <v>32257</v>
      </c>
      <c r="B119" s="36">
        <v>504</v>
      </c>
      <c r="C119"/>
    </row>
    <row r="120" spans="1:3" x14ac:dyDescent="0.2">
      <c r="A120" s="5">
        <v>18504</v>
      </c>
      <c r="B120" s="36">
        <v>278</v>
      </c>
      <c r="C120"/>
    </row>
    <row r="121" spans="1:3" x14ac:dyDescent="0.2">
      <c r="A121" s="5">
        <v>28578</v>
      </c>
      <c r="B121" s="36">
        <v>387</v>
      </c>
      <c r="C121"/>
    </row>
    <row r="122" spans="1:3" x14ac:dyDescent="0.2">
      <c r="A122" s="5">
        <v>10940</v>
      </c>
      <c r="B122" s="36">
        <v>970</v>
      </c>
      <c r="C122"/>
    </row>
    <row r="123" spans="1:3" x14ac:dyDescent="0.2">
      <c r="A123" s="5">
        <v>13972</v>
      </c>
      <c r="B123" s="36">
        <v>44</v>
      </c>
      <c r="C123"/>
    </row>
    <row r="124" spans="1:3" x14ac:dyDescent="0.2">
      <c r="A124" s="5">
        <v>24683</v>
      </c>
      <c r="B124" s="36">
        <v>420</v>
      </c>
      <c r="C124"/>
    </row>
    <row r="125" spans="1:3" x14ac:dyDescent="0.2">
      <c r="A125" s="5">
        <v>82417</v>
      </c>
      <c r="B125" s="36">
        <v>283</v>
      </c>
      <c r="C125"/>
    </row>
    <row r="126" spans="1:3" x14ac:dyDescent="0.2">
      <c r="A126" s="5">
        <v>48471</v>
      </c>
      <c r="B126" s="36">
        <v>699</v>
      </c>
      <c r="C126"/>
    </row>
    <row r="127" spans="1:3" x14ac:dyDescent="0.2">
      <c r="A127" s="5">
        <v>10971</v>
      </c>
      <c r="B127" s="36">
        <v>936.00000000000011</v>
      </c>
      <c r="C127"/>
    </row>
    <row r="128" spans="1:3" x14ac:dyDescent="0.2">
      <c r="A128" s="5">
        <v>28110</v>
      </c>
      <c r="B128" s="36">
        <v>366</v>
      </c>
      <c r="C128"/>
    </row>
    <row r="129" spans="1:3" x14ac:dyDescent="0.2">
      <c r="A129" s="5">
        <v>15491</v>
      </c>
      <c r="B129" s="36">
        <v>400</v>
      </c>
      <c r="C129"/>
    </row>
    <row r="130" spans="1:3" x14ac:dyDescent="0.2">
      <c r="A130" s="5">
        <v>11400</v>
      </c>
      <c r="B130" s="36">
        <v>468.99999999999994</v>
      </c>
      <c r="C130"/>
    </row>
    <row r="131" spans="1:3" x14ac:dyDescent="0.2">
      <c r="A131" s="5">
        <v>15204</v>
      </c>
      <c r="B131" s="36">
        <v>360</v>
      </c>
      <c r="C131"/>
    </row>
    <row r="132" spans="1:3" x14ac:dyDescent="0.2">
      <c r="A132" s="5">
        <v>28585</v>
      </c>
      <c r="B132" s="36">
        <v>360</v>
      </c>
      <c r="C132"/>
    </row>
    <row r="133" spans="1:3" x14ac:dyDescent="0.2">
      <c r="A133" s="5">
        <v>14924</v>
      </c>
      <c r="B133" s="36">
        <v>360</v>
      </c>
      <c r="C133"/>
    </row>
    <row r="134" spans="1:3" x14ac:dyDescent="0.2">
      <c r="A134" s="5">
        <v>66234</v>
      </c>
      <c r="B134" s="36">
        <v>162.00000000000003</v>
      </c>
      <c r="C134"/>
    </row>
    <row r="135" spans="1:3" x14ac:dyDescent="0.2">
      <c r="A135" s="5">
        <v>16170</v>
      </c>
      <c r="B135" s="36">
        <v>432</v>
      </c>
      <c r="C135"/>
    </row>
    <row r="136" spans="1:3" x14ac:dyDescent="0.2">
      <c r="A136" s="5">
        <v>12189</v>
      </c>
      <c r="B136" s="36">
        <v>41</v>
      </c>
      <c r="C136"/>
    </row>
    <row r="137" spans="1:3" x14ac:dyDescent="0.2">
      <c r="A137" s="5">
        <v>74842</v>
      </c>
      <c r="B137" s="36">
        <v>252</v>
      </c>
      <c r="C137"/>
    </row>
    <row r="138" spans="1:3" x14ac:dyDescent="0.2">
      <c r="A138" s="5">
        <v>18933</v>
      </c>
      <c r="B138" s="36">
        <v>158</v>
      </c>
      <c r="C138"/>
    </row>
    <row r="139" spans="1:3" x14ac:dyDescent="0.2">
      <c r="A139" s="5">
        <v>48907</v>
      </c>
      <c r="B139" s="36">
        <v>636</v>
      </c>
      <c r="C139"/>
    </row>
    <row r="140" spans="1:3" x14ac:dyDescent="0.2">
      <c r="A140" s="5">
        <v>27854</v>
      </c>
      <c r="B140" s="36">
        <v>331</v>
      </c>
      <c r="C140"/>
    </row>
    <row r="141" spans="1:3" x14ac:dyDescent="0.2">
      <c r="A141" s="5">
        <v>28448</v>
      </c>
      <c r="B141" s="36">
        <v>330</v>
      </c>
      <c r="C141"/>
    </row>
    <row r="142" spans="1:3" x14ac:dyDescent="0.2">
      <c r="A142" s="5">
        <v>10577</v>
      </c>
      <c r="B142" s="36">
        <v>168</v>
      </c>
      <c r="C142"/>
    </row>
    <row r="143" spans="1:3" x14ac:dyDescent="0.2">
      <c r="A143" s="5">
        <v>97126</v>
      </c>
      <c r="B143" s="36">
        <v>25</v>
      </c>
      <c r="C143"/>
    </row>
    <row r="144" spans="1:3" x14ac:dyDescent="0.2">
      <c r="A144" s="5">
        <v>28417</v>
      </c>
      <c r="B144" s="36">
        <v>324</v>
      </c>
      <c r="C144"/>
    </row>
    <row r="145" spans="1:3" x14ac:dyDescent="0.2">
      <c r="A145" s="5">
        <v>19216</v>
      </c>
      <c r="B145" s="36">
        <v>232</v>
      </c>
      <c r="C145"/>
    </row>
    <row r="146" spans="1:3" x14ac:dyDescent="0.2">
      <c r="A146" s="5">
        <v>17947</v>
      </c>
      <c r="B146" s="36">
        <v>468</v>
      </c>
      <c r="C146"/>
    </row>
    <row r="147" spans="1:3" x14ac:dyDescent="0.2">
      <c r="A147" s="5">
        <v>11776</v>
      </c>
      <c r="B147" s="36">
        <v>355</v>
      </c>
      <c r="C147"/>
    </row>
    <row r="148" spans="1:3" x14ac:dyDescent="0.2">
      <c r="A148" s="5">
        <v>35726</v>
      </c>
      <c r="B148" s="36">
        <v>350</v>
      </c>
      <c r="C148"/>
    </row>
    <row r="149" spans="1:3" x14ac:dyDescent="0.2">
      <c r="A149" s="5">
        <v>15604</v>
      </c>
      <c r="B149" s="36">
        <v>240</v>
      </c>
      <c r="C149"/>
    </row>
    <row r="150" spans="1:3" x14ac:dyDescent="0.2">
      <c r="A150" s="5">
        <v>22496</v>
      </c>
      <c r="B150" s="36">
        <v>345</v>
      </c>
      <c r="C150"/>
    </row>
    <row r="151" spans="1:3" x14ac:dyDescent="0.2">
      <c r="A151" s="5">
        <v>22519</v>
      </c>
      <c r="B151" s="36">
        <v>345</v>
      </c>
      <c r="C151"/>
    </row>
    <row r="152" spans="1:3" x14ac:dyDescent="0.2">
      <c r="A152" s="5">
        <v>21581</v>
      </c>
      <c r="B152" s="36">
        <v>345</v>
      </c>
      <c r="C152"/>
    </row>
    <row r="153" spans="1:3" x14ac:dyDescent="0.2">
      <c r="A153" s="5">
        <v>27878</v>
      </c>
      <c r="B153" s="36">
        <v>311</v>
      </c>
      <c r="C153"/>
    </row>
    <row r="154" spans="1:3" x14ac:dyDescent="0.2">
      <c r="A154" s="5">
        <v>74455</v>
      </c>
      <c r="B154" s="36">
        <v>396</v>
      </c>
      <c r="C154"/>
    </row>
    <row r="155" spans="1:3" x14ac:dyDescent="0.2">
      <c r="A155" s="5">
        <v>14806</v>
      </c>
      <c r="B155" s="36">
        <v>144</v>
      </c>
      <c r="C155"/>
    </row>
    <row r="156" spans="1:3" x14ac:dyDescent="0.2">
      <c r="A156" s="5">
        <v>64044</v>
      </c>
      <c r="B156" s="36">
        <v>216</v>
      </c>
      <c r="C156"/>
    </row>
    <row r="157" spans="1:3" x14ac:dyDescent="0.2">
      <c r="A157" s="5">
        <v>14528</v>
      </c>
      <c r="B157" s="36">
        <v>300</v>
      </c>
      <c r="C157"/>
    </row>
    <row r="158" spans="1:3" x14ac:dyDescent="0.2">
      <c r="A158" s="5">
        <v>74077</v>
      </c>
      <c r="B158" s="36">
        <v>119</v>
      </c>
      <c r="C158"/>
    </row>
    <row r="159" spans="1:3" x14ac:dyDescent="0.2">
      <c r="A159" s="5">
        <v>38479</v>
      </c>
      <c r="B159" s="36">
        <v>299</v>
      </c>
      <c r="C159"/>
    </row>
    <row r="160" spans="1:3" x14ac:dyDescent="0.2">
      <c r="A160" s="5">
        <v>57509</v>
      </c>
      <c r="B160" s="36">
        <v>90</v>
      </c>
      <c r="C160"/>
    </row>
    <row r="161" spans="1:3" x14ac:dyDescent="0.2">
      <c r="A161" s="5">
        <v>10116</v>
      </c>
      <c r="B161" s="36">
        <v>34</v>
      </c>
      <c r="C161"/>
    </row>
    <row r="162" spans="1:3" x14ac:dyDescent="0.2">
      <c r="A162" s="73">
        <v>28360</v>
      </c>
      <c r="B162" s="36">
        <v>326</v>
      </c>
      <c r="C162"/>
    </row>
    <row r="163" spans="1:3" x14ac:dyDescent="0.2">
      <c r="A163" s="5">
        <v>27939</v>
      </c>
      <c r="B163" s="36">
        <v>294</v>
      </c>
      <c r="C163"/>
    </row>
    <row r="164" spans="1:3" x14ac:dyDescent="0.2">
      <c r="A164" s="5">
        <v>13457</v>
      </c>
      <c r="B164" s="36">
        <v>207</v>
      </c>
      <c r="C164"/>
    </row>
    <row r="165" spans="1:3" x14ac:dyDescent="0.2">
      <c r="A165" s="5">
        <v>16621</v>
      </c>
      <c r="B165" s="36">
        <v>288</v>
      </c>
      <c r="C165"/>
    </row>
    <row r="166" spans="1:3" x14ac:dyDescent="0.2">
      <c r="A166" s="5">
        <v>10755</v>
      </c>
      <c r="B166" s="36">
        <v>144</v>
      </c>
      <c r="C166"/>
    </row>
    <row r="167" spans="1:3" x14ac:dyDescent="0.2">
      <c r="A167" s="5">
        <v>16128</v>
      </c>
      <c r="B167" s="36">
        <v>93</v>
      </c>
      <c r="C167"/>
    </row>
    <row r="168" spans="1:3" x14ac:dyDescent="0.2">
      <c r="A168" s="5">
        <v>10556</v>
      </c>
      <c r="B168" s="36">
        <v>99</v>
      </c>
      <c r="C168"/>
    </row>
    <row r="169" spans="1:3" x14ac:dyDescent="0.2">
      <c r="A169" s="5">
        <v>21086</v>
      </c>
      <c r="B169" s="36">
        <v>306</v>
      </c>
      <c r="C169"/>
    </row>
    <row r="170" spans="1:3" x14ac:dyDescent="0.2">
      <c r="A170" s="5">
        <v>28424</v>
      </c>
      <c r="B170" s="36">
        <v>276</v>
      </c>
      <c r="C170"/>
    </row>
    <row r="171" spans="1:3" x14ac:dyDescent="0.2">
      <c r="A171" s="5">
        <v>14481</v>
      </c>
      <c r="B171" s="36">
        <v>273</v>
      </c>
      <c r="C171"/>
    </row>
    <row r="172" spans="1:3" x14ac:dyDescent="0.2">
      <c r="A172" s="5">
        <v>14757</v>
      </c>
      <c r="B172" s="36">
        <v>273</v>
      </c>
      <c r="C172"/>
    </row>
    <row r="173" spans="1:3" x14ac:dyDescent="0.2">
      <c r="A173" s="5">
        <v>39856</v>
      </c>
      <c r="B173" s="36">
        <v>101</v>
      </c>
      <c r="C173"/>
    </row>
    <row r="174" spans="1:3" x14ac:dyDescent="0.2">
      <c r="A174" s="5">
        <v>28066</v>
      </c>
      <c r="B174" s="36">
        <v>270</v>
      </c>
      <c r="C174"/>
    </row>
    <row r="175" spans="1:3" x14ac:dyDescent="0.2">
      <c r="A175" s="5">
        <v>28028</v>
      </c>
      <c r="B175" s="36">
        <v>270</v>
      </c>
      <c r="C175"/>
    </row>
    <row r="176" spans="1:3" x14ac:dyDescent="0.2">
      <c r="A176" s="5">
        <v>28059</v>
      </c>
      <c r="B176" s="36">
        <v>264</v>
      </c>
      <c r="C176"/>
    </row>
    <row r="177" spans="1:3" x14ac:dyDescent="0.2">
      <c r="A177" s="5">
        <v>13173</v>
      </c>
      <c r="B177" s="36">
        <v>408</v>
      </c>
      <c r="C177"/>
    </row>
    <row r="178" spans="1:3" x14ac:dyDescent="0.2">
      <c r="A178" s="5">
        <v>15778</v>
      </c>
      <c r="B178" s="36">
        <v>30</v>
      </c>
      <c r="C178"/>
    </row>
    <row r="179" spans="1:3" x14ac:dyDescent="0.2">
      <c r="A179" s="5">
        <v>24009</v>
      </c>
      <c r="B179" s="36">
        <v>30</v>
      </c>
      <c r="C179"/>
    </row>
    <row r="180" spans="1:3" x14ac:dyDescent="0.2">
      <c r="A180" s="5">
        <v>22502</v>
      </c>
      <c r="B180" s="36">
        <v>285</v>
      </c>
      <c r="C180"/>
    </row>
    <row r="181" spans="1:3" x14ac:dyDescent="0.2">
      <c r="A181" s="5">
        <v>37977</v>
      </c>
      <c r="B181" s="36">
        <v>252</v>
      </c>
      <c r="C181"/>
    </row>
    <row r="182" spans="1:3" x14ac:dyDescent="0.2">
      <c r="A182" s="5">
        <v>14887</v>
      </c>
      <c r="B182" s="36">
        <v>252</v>
      </c>
      <c r="C182"/>
    </row>
    <row r="183" spans="1:3" x14ac:dyDescent="0.2">
      <c r="A183" s="5">
        <v>27991</v>
      </c>
      <c r="B183" s="36">
        <v>252</v>
      </c>
      <c r="C183"/>
    </row>
    <row r="184" spans="1:3" x14ac:dyDescent="0.2">
      <c r="A184" s="5">
        <v>43864</v>
      </c>
      <c r="B184" s="36">
        <v>528</v>
      </c>
      <c r="C184"/>
    </row>
    <row r="185" spans="1:3" x14ac:dyDescent="0.2">
      <c r="A185" s="5">
        <v>48921</v>
      </c>
      <c r="B185" s="36">
        <v>468</v>
      </c>
      <c r="C185"/>
    </row>
    <row r="186" spans="1:3" x14ac:dyDescent="0.2">
      <c r="A186" s="5">
        <v>21300</v>
      </c>
      <c r="B186" s="36">
        <v>339</v>
      </c>
      <c r="C186"/>
    </row>
    <row r="187" spans="1:3" x14ac:dyDescent="0.2">
      <c r="A187" s="5">
        <v>13655</v>
      </c>
      <c r="B187" s="36">
        <v>175</v>
      </c>
      <c r="C187"/>
    </row>
    <row r="188" spans="1:3" x14ac:dyDescent="0.2">
      <c r="A188" s="5">
        <v>28592</v>
      </c>
      <c r="B188" s="36">
        <v>246.00000000000003</v>
      </c>
      <c r="C188"/>
    </row>
    <row r="189" spans="1:3" x14ac:dyDescent="0.2">
      <c r="A189" s="5">
        <v>70255</v>
      </c>
      <c r="B189" s="36">
        <v>197.00000000000003</v>
      </c>
      <c r="C189"/>
    </row>
    <row r="190" spans="1:3" x14ac:dyDescent="0.2">
      <c r="A190" s="5">
        <v>48563</v>
      </c>
      <c r="B190" s="36">
        <v>460</v>
      </c>
      <c r="C190"/>
    </row>
    <row r="191" spans="1:3" x14ac:dyDescent="0.2">
      <c r="A191" s="5">
        <v>15026</v>
      </c>
      <c r="B191" s="36">
        <v>300</v>
      </c>
      <c r="C191"/>
    </row>
    <row r="192" spans="1:3" x14ac:dyDescent="0.2">
      <c r="A192" s="5">
        <v>27892</v>
      </c>
      <c r="B192" s="36">
        <v>240.00000000000003</v>
      </c>
      <c r="C192"/>
    </row>
    <row r="193" spans="1:3" x14ac:dyDescent="0.2">
      <c r="A193" s="5">
        <v>20206</v>
      </c>
      <c r="B193" s="36">
        <v>84</v>
      </c>
      <c r="C193"/>
    </row>
    <row r="194" spans="1:3" x14ac:dyDescent="0.2">
      <c r="A194" s="5">
        <v>57190</v>
      </c>
      <c r="B194" s="36">
        <v>170</v>
      </c>
      <c r="C194"/>
    </row>
    <row r="195" spans="1:3" x14ac:dyDescent="0.2">
      <c r="A195" s="5">
        <v>10591</v>
      </c>
      <c r="B195" s="36">
        <v>216</v>
      </c>
      <c r="C195"/>
    </row>
    <row r="196" spans="1:3" x14ac:dyDescent="0.2">
      <c r="A196" s="5">
        <v>70842</v>
      </c>
      <c r="B196" s="36">
        <v>191</v>
      </c>
      <c r="C196"/>
    </row>
    <row r="197" spans="1:3" x14ac:dyDescent="0.2">
      <c r="A197" s="5">
        <v>70859</v>
      </c>
      <c r="B197" s="36">
        <v>191</v>
      </c>
      <c r="C197"/>
    </row>
    <row r="198" spans="1:3" x14ac:dyDescent="0.2">
      <c r="A198" s="5">
        <v>48464</v>
      </c>
      <c r="B198" s="36">
        <v>443</v>
      </c>
      <c r="C198"/>
    </row>
    <row r="199" spans="1:3" x14ac:dyDescent="0.2">
      <c r="A199" s="5">
        <v>70262</v>
      </c>
      <c r="B199" s="36">
        <v>189</v>
      </c>
      <c r="C199"/>
    </row>
    <row r="200" spans="1:3" x14ac:dyDescent="0.2">
      <c r="A200" s="5">
        <v>19231</v>
      </c>
      <c r="B200" s="36">
        <v>168</v>
      </c>
      <c r="C200"/>
    </row>
    <row r="201" spans="1:3" x14ac:dyDescent="0.2">
      <c r="A201" s="5">
        <v>14351</v>
      </c>
      <c r="B201" s="36">
        <v>234.00000000000003</v>
      </c>
      <c r="C201"/>
    </row>
    <row r="202" spans="1:3" x14ac:dyDescent="0.2">
      <c r="A202" s="5">
        <v>70903</v>
      </c>
      <c r="B202" s="36">
        <v>186.99999999999997</v>
      </c>
      <c r="C202"/>
    </row>
    <row r="203" spans="1:3" x14ac:dyDescent="0.2">
      <c r="A203" s="5">
        <v>70910</v>
      </c>
      <c r="B203" s="36">
        <v>186.99999999999997</v>
      </c>
      <c r="C203"/>
    </row>
    <row r="204" spans="1:3" x14ac:dyDescent="0.2">
      <c r="A204" s="73">
        <v>52806</v>
      </c>
      <c r="B204" s="36">
        <v>352</v>
      </c>
      <c r="C204"/>
    </row>
    <row r="205" spans="1:3" x14ac:dyDescent="0.2">
      <c r="A205" s="5">
        <v>43002</v>
      </c>
      <c r="B205" s="36">
        <v>29</v>
      </c>
      <c r="C205"/>
    </row>
    <row r="206" spans="1:3" x14ac:dyDescent="0.2">
      <c r="A206" s="5">
        <v>70873</v>
      </c>
      <c r="B206" s="36">
        <v>186</v>
      </c>
      <c r="C206"/>
    </row>
    <row r="207" spans="1:3" x14ac:dyDescent="0.2">
      <c r="A207" s="73">
        <v>70866</v>
      </c>
      <c r="B207" s="36">
        <v>185</v>
      </c>
      <c r="C207"/>
    </row>
    <row r="208" spans="1:3" x14ac:dyDescent="0.2">
      <c r="A208" s="5">
        <v>28127</v>
      </c>
      <c r="B208" s="36">
        <v>227.99999999999997</v>
      </c>
      <c r="C208"/>
    </row>
    <row r="209" spans="1:3" x14ac:dyDescent="0.2">
      <c r="A209" s="5">
        <v>28985</v>
      </c>
      <c r="B209" s="36">
        <v>249.99999999999997</v>
      </c>
      <c r="C209"/>
    </row>
    <row r="210" spans="1:3" x14ac:dyDescent="0.2">
      <c r="A210" s="5">
        <v>15890</v>
      </c>
      <c r="B210" s="36">
        <v>108</v>
      </c>
      <c r="C210"/>
    </row>
    <row r="211" spans="1:3" x14ac:dyDescent="0.2">
      <c r="A211" s="5">
        <v>16930</v>
      </c>
      <c r="B211" s="36">
        <v>116.99999999999999</v>
      </c>
      <c r="C211"/>
    </row>
    <row r="212" spans="1:3" x14ac:dyDescent="0.2">
      <c r="A212" s="5">
        <v>11189</v>
      </c>
      <c r="B212" s="36">
        <v>100.99999999999999</v>
      </c>
      <c r="C212"/>
    </row>
    <row r="213" spans="1:3" x14ac:dyDescent="0.2">
      <c r="A213" s="5">
        <v>23599</v>
      </c>
      <c r="B213" s="36">
        <v>239.99999999999997</v>
      </c>
      <c r="C213"/>
    </row>
    <row r="214" spans="1:3" x14ac:dyDescent="0.2">
      <c r="A214" s="5">
        <v>28103</v>
      </c>
      <c r="B214" s="36">
        <v>221.99999999999997</v>
      </c>
      <c r="C214"/>
    </row>
    <row r="215" spans="1:3" x14ac:dyDescent="0.2">
      <c r="A215" s="5">
        <v>38206</v>
      </c>
      <c r="B215" s="36">
        <v>30</v>
      </c>
      <c r="C215"/>
    </row>
    <row r="216" spans="1:3" x14ac:dyDescent="0.2">
      <c r="A216" s="5">
        <v>92160</v>
      </c>
      <c r="B216" s="36">
        <v>288</v>
      </c>
      <c r="C216"/>
    </row>
    <row r="217" spans="1:3" x14ac:dyDescent="0.2">
      <c r="A217" s="5">
        <v>14071</v>
      </c>
      <c r="B217" s="36">
        <v>84</v>
      </c>
      <c r="C217"/>
    </row>
    <row r="218" spans="1:3" x14ac:dyDescent="0.2">
      <c r="A218" s="5">
        <v>13777</v>
      </c>
      <c r="B218" s="36">
        <v>96.999999999999986</v>
      </c>
      <c r="C218"/>
    </row>
    <row r="219" spans="1:3" x14ac:dyDescent="0.2">
      <c r="A219" s="5">
        <v>16351</v>
      </c>
      <c r="B219" s="36">
        <v>432</v>
      </c>
      <c r="C219"/>
    </row>
    <row r="220" spans="1:3" x14ac:dyDescent="0.2">
      <c r="A220" s="5">
        <v>11738</v>
      </c>
      <c r="B220" s="36">
        <v>239.99999999999997</v>
      </c>
      <c r="C220"/>
    </row>
    <row r="221" spans="1:3" x14ac:dyDescent="0.2">
      <c r="A221" s="5">
        <v>32325</v>
      </c>
      <c r="B221" s="36">
        <v>275</v>
      </c>
      <c r="C221"/>
    </row>
    <row r="222" spans="1:3" x14ac:dyDescent="0.2">
      <c r="A222" s="5">
        <v>39006</v>
      </c>
      <c r="B222" s="36">
        <v>58</v>
      </c>
      <c r="C222"/>
    </row>
    <row r="223" spans="1:3" x14ac:dyDescent="0.2">
      <c r="A223" s="5">
        <v>74310</v>
      </c>
      <c r="B223" s="36">
        <v>12</v>
      </c>
      <c r="C223"/>
    </row>
    <row r="224" spans="1:3" x14ac:dyDescent="0.2">
      <c r="A224" s="73">
        <v>15027</v>
      </c>
      <c r="B224" s="36">
        <v>90.999999999999986</v>
      </c>
      <c r="C224"/>
    </row>
    <row r="225" spans="1:3" x14ac:dyDescent="0.2">
      <c r="A225" s="5">
        <v>27793</v>
      </c>
      <c r="B225" s="36">
        <v>210</v>
      </c>
      <c r="C225"/>
    </row>
    <row r="226" spans="1:3" x14ac:dyDescent="0.2">
      <c r="A226" s="5">
        <v>28326</v>
      </c>
      <c r="B226" s="36">
        <v>384</v>
      </c>
      <c r="C226"/>
    </row>
    <row r="227" spans="1:3" x14ac:dyDescent="0.2">
      <c r="A227" s="5">
        <v>24071</v>
      </c>
      <c r="B227" s="36">
        <v>324</v>
      </c>
      <c r="C227"/>
    </row>
    <row r="228" spans="1:3" x14ac:dyDescent="0.2">
      <c r="A228" s="5">
        <v>13399</v>
      </c>
      <c r="B228" s="36">
        <v>73</v>
      </c>
      <c r="C228"/>
    </row>
    <row r="229" spans="1:3" x14ac:dyDescent="0.2">
      <c r="A229" s="5">
        <v>15228</v>
      </c>
      <c r="B229" s="36">
        <v>204</v>
      </c>
      <c r="C229"/>
    </row>
    <row r="230" spans="1:3" x14ac:dyDescent="0.2">
      <c r="A230" s="5">
        <v>19202</v>
      </c>
      <c r="B230" s="36">
        <v>348</v>
      </c>
      <c r="C230"/>
    </row>
    <row r="231" spans="1:3" x14ac:dyDescent="0.2">
      <c r="A231" s="73">
        <v>40016</v>
      </c>
      <c r="B231" s="36">
        <v>132</v>
      </c>
      <c r="C231"/>
    </row>
    <row r="232" spans="1:3" x14ac:dyDescent="0.2">
      <c r="A232" s="5">
        <v>10295</v>
      </c>
      <c r="B232" s="36">
        <v>371.99999999999994</v>
      </c>
      <c r="C232"/>
    </row>
    <row r="233" spans="1:3" x14ac:dyDescent="0.2">
      <c r="A233" s="5">
        <v>16223</v>
      </c>
      <c r="B233" s="36">
        <v>294</v>
      </c>
      <c r="C233"/>
    </row>
    <row r="234" spans="1:3" x14ac:dyDescent="0.2">
      <c r="A234" s="5">
        <v>87938</v>
      </c>
      <c r="B234" s="36">
        <v>240</v>
      </c>
      <c r="C234"/>
    </row>
    <row r="235" spans="1:3" x14ac:dyDescent="0.2">
      <c r="A235" s="5">
        <v>10964</v>
      </c>
      <c r="B235" s="36">
        <v>503.99999999999994</v>
      </c>
      <c r="C235"/>
    </row>
    <row r="236" spans="1:3" x14ac:dyDescent="0.2">
      <c r="A236" s="5">
        <v>16118</v>
      </c>
      <c r="B236" s="36">
        <v>51</v>
      </c>
      <c r="C236"/>
    </row>
    <row r="237" spans="1:3" x14ac:dyDescent="0.2">
      <c r="A237" s="5">
        <v>20106</v>
      </c>
      <c r="B237" s="36">
        <v>168</v>
      </c>
      <c r="C237"/>
    </row>
    <row r="238" spans="1:3" x14ac:dyDescent="0.2">
      <c r="A238" s="5">
        <v>11324</v>
      </c>
      <c r="B238" s="36">
        <v>268</v>
      </c>
      <c r="C238"/>
    </row>
    <row r="239" spans="1:3" x14ac:dyDescent="0.2">
      <c r="A239" s="5">
        <v>97256</v>
      </c>
      <c r="B239" s="36">
        <v>15</v>
      </c>
      <c r="C239"/>
    </row>
    <row r="240" spans="1:3" x14ac:dyDescent="0.2">
      <c r="A240" s="5">
        <v>14977</v>
      </c>
      <c r="B240" s="36">
        <v>24</v>
      </c>
      <c r="C240"/>
    </row>
    <row r="241" spans="1:3" x14ac:dyDescent="0.2">
      <c r="A241" s="5">
        <v>14685</v>
      </c>
      <c r="B241" s="36">
        <v>213</v>
      </c>
      <c r="C241"/>
    </row>
    <row r="242" spans="1:3" x14ac:dyDescent="0.2">
      <c r="A242" s="73">
        <v>15053</v>
      </c>
      <c r="B242" s="36">
        <v>40</v>
      </c>
      <c r="C242"/>
    </row>
    <row r="243" spans="1:3" x14ac:dyDescent="0.2">
      <c r="A243" s="5">
        <v>15077</v>
      </c>
      <c r="B243" s="36">
        <v>25</v>
      </c>
      <c r="C243"/>
    </row>
    <row r="244" spans="1:3" x14ac:dyDescent="0.2">
      <c r="A244" s="5">
        <v>12295</v>
      </c>
      <c r="B244" s="36">
        <v>22</v>
      </c>
      <c r="C244"/>
    </row>
    <row r="245" spans="1:3" x14ac:dyDescent="0.2">
      <c r="A245" s="73">
        <v>24037</v>
      </c>
      <c r="B245" s="36">
        <v>300</v>
      </c>
      <c r="C245"/>
    </row>
    <row r="246" spans="1:3" x14ac:dyDescent="0.2">
      <c r="A246" s="5">
        <v>24109</v>
      </c>
      <c r="B246" s="36">
        <v>80</v>
      </c>
      <c r="C246"/>
    </row>
    <row r="247" spans="1:3" x14ac:dyDescent="0.2">
      <c r="A247" s="5">
        <v>27031</v>
      </c>
      <c r="B247" s="36">
        <v>264</v>
      </c>
      <c r="C247"/>
    </row>
    <row r="248" spans="1:3" x14ac:dyDescent="0.2">
      <c r="A248" s="5">
        <v>28554</v>
      </c>
      <c r="B248" s="36">
        <v>186</v>
      </c>
      <c r="C248"/>
    </row>
    <row r="249" spans="1:3" x14ac:dyDescent="0.2">
      <c r="A249" s="5">
        <v>37038</v>
      </c>
      <c r="B249" s="36">
        <v>240.00000000000003</v>
      </c>
      <c r="C249"/>
    </row>
    <row r="250" spans="1:3" x14ac:dyDescent="0.2">
      <c r="A250" s="5">
        <v>48433</v>
      </c>
      <c r="B250" s="36">
        <v>348</v>
      </c>
      <c r="C250"/>
    </row>
    <row r="251" spans="1:3" x14ac:dyDescent="0.2">
      <c r="A251" s="5">
        <v>10546</v>
      </c>
      <c r="B251" s="36">
        <v>81</v>
      </c>
      <c r="C251"/>
    </row>
    <row r="252" spans="1:3" x14ac:dyDescent="0.2">
      <c r="A252" s="73">
        <v>21574</v>
      </c>
      <c r="B252" s="36">
        <v>203</v>
      </c>
      <c r="C252"/>
    </row>
    <row r="253" spans="1:3" x14ac:dyDescent="0.2">
      <c r="A253" s="5">
        <v>33201</v>
      </c>
      <c r="B253" s="36">
        <v>23</v>
      </c>
      <c r="C253"/>
    </row>
    <row r="254" spans="1:3" x14ac:dyDescent="0.2">
      <c r="A254" s="5">
        <v>10618</v>
      </c>
      <c r="B254" s="36">
        <v>23</v>
      </c>
      <c r="C254"/>
    </row>
    <row r="255" spans="1:3" x14ac:dyDescent="0.2">
      <c r="A255" s="5">
        <v>77205</v>
      </c>
      <c r="B255" s="36">
        <v>23</v>
      </c>
      <c r="C255"/>
    </row>
    <row r="256" spans="1:3" x14ac:dyDescent="0.2">
      <c r="A256" s="5">
        <v>57797</v>
      </c>
      <c r="B256" s="36">
        <v>202.00000000000003</v>
      </c>
      <c r="C256"/>
    </row>
    <row r="257" spans="1:3" x14ac:dyDescent="0.2">
      <c r="A257" s="73">
        <v>89855</v>
      </c>
      <c r="B257" s="36">
        <v>33</v>
      </c>
      <c r="C257"/>
    </row>
    <row r="258" spans="1:3" x14ac:dyDescent="0.2">
      <c r="A258" s="5">
        <v>24569</v>
      </c>
      <c r="B258" s="36">
        <v>201</v>
      </c>
      <c r="C258"/>
    </row>
    <row r="259" spans="1:3" x14ac:dyDescent="0.2">
      <c r="A259" s="5">
        <v>15013</v>
      </c>
      <c r="B259" s="36">
        <v>182</v>
      </c>
      <c r="C259"/>
    </row>
    <row r="260" spans="1:3" x14ac:dyDescent="0.2">
      <c r="A260" s="5">
        <v>18542</v>
      </c>
      <c r="B260" s="36">
        <v>76</v>
      </c>
      <c r="C260"/>
    </row>
    <row r="261" spans="1:3" x14ac:dyDescent="0.2">
      <c r="A261" s="5">
        <v>27960</v>
      </c>
      <c r="B261" s="36">
        <v>180</v>
      </c>
      <c r="C261"/>
    </row>
    <row r="262" spans="1:3" x14ac:dyDescent="0.2">
      <c r="A262" s="5">
        <v>10988</v>
      </c>
      <c r="B262" s="36">
        <v>453</v>
      </c>
      <c r="C262"/>
    </row>
    <row r="263" spans="1:3" x14ac:dyDescent="0.2">
      <c r="A263" s="5">
        <v>27823</v>
      </c>
      <c r="B263" s="36">
        <v>177</v>
      </c>
      <c r="C263"/>
    </row>
    <row r="264" spans="1:3" x14ac:dyDescent="0.2">
      <c r="A264" s="5">
        <v>24200</v>
      </c>
      <c r="B264" s="36">
        <v>22.000000000000004</v>
      </c>
      <c r="C264"/>
    </row>
    <row r="265" spans="1:3" x14ac:dyDescent="0.2">
      <c r="A265" s="5">
        <v>16204</v>
      </c>
      <c r="B265" s="36">
        <v>22.000000000000004</v>
      </c>
      <c r="C265"/>
    </row>
    <row r="266" spans="1:3" x14ac:dyDescent="0.2">
      <c r="A266" s="5">
        <v>37632</v>
      </c>
      <c r="B266" s="36">
        <v>226</v>
      </c>
      <c r="C266"/>
    </row>
    <row r="267" spans="1:3" x14ac:dyDescent="0.2">
      <c r="A267" s="5">
        <v>16607</v>
      </c>
      <c r="B267" s="36">
        <v>174</v>
      </c>
      <c r="C267"/>
    </row>
    <row r="268" spans="1:3" x14ac:dyDescent="0.2">
      <c r="A268" s="5">
        <v>10106</v>
      </c>
      <c r="B268" s="36">
        <v>60</v>
      </c>
      <c r="C268"/>
    </row>
    <row r="269" spans="1:3" x14ac:dyDescent="0.2">
      <c r="A269" s="5">
        <v>92841</v>
      </c>
      <c r="B269" s="36">
        <v>122</v>
      </c>
      <c r="C269"/>
    </row>
    <row r="270" spans="1:3" x14ac:dyDescent="0.2">
      <c r="A270" s="5">
        <v>15006</v>
      </c>
      <c r="B270" s="36">
        <v>23</v>
      </c>
      <c r="C270"/>
    </row>
    <row r="271" spans="1:3" x14ac:dyDescent="0.2">
      <c r="A271" s="5">
        <v>17237</v>
      </c>
      <c r="B271" s="36">
        <v>240</v>
      </c>
      <c r="C271"/>
    </row>
    <row r="272" spans="1:3" x14ac:dyDescent="0.2">
      <c r="A272" s="73">
        <v>18528</v>
      </c>
      <c r="B272" s="36">
        <v>120</v>
      </c>
      <c r="C272"/>
    </row>
    <row r="273" spans="1:3" x14ac:dyDescent="0.2">
      <c r="A273" s="5">
        <v>23512</v>
      </c>
      <c r="B273" s="36">
        <v>25</v>
      </c>
      <c r="C273"/>
    </row>
    <row r="274" spans="1:3" x14ac:dyDescent="0.2">
      <c r="A274" s="5">
        <v>87479</v>
      </c>
      <c r="B274" s="36">
        <v>119</v>
      </c>
      <c r="C274"/>
    </row>
    <row r="275" spans="1:3" x14ac:dyDescent="0.2">
      <c r="A275" s="73">
        <v>40028</v>
      </c>
      <c r="B275" s="36">
        <v>120</v>
      </c>
      <c r="C275"/>
    </row>
    <row r="276" spans="1:3" x14ac:dyDescent="0.2">
      <c r="A276" s="5">
        <v>29013</v>
      </c>
      <c r="B276" s="36">
        <v>45</v>
      </c>
      <c r="C276"/>
    </row>
    <row r="277" spans="1:3" x14ac:dyDescent="0.2">
      <c r="A277" s="5">
        <v>17353</v>
      </c>
      <c r="B277" s="36">
        <v>340</v>
      </c>
      <c r="C277"/>
    </row>
    <row r="278" spans="1:3" x14ac:dyDescent="0.2">
      <c r="A278" s="5">
        <v>13941</v>
      </c>
      <c r="B278" s="36">
        <v>19</v>
      </c>
      <c r="C278"/>
    </row>
    <row r="279" spans="1:3" x14ac:dyDescent="0.2">
      <c r="A279" s="5">
        <v>16573</v>
      </c>
      <c r="B279" s="36">
        <v>182</v>
      </c>
      <c r="C279"/>
    </row>
    <row r="280" spans="1:3" x14ac:dyDescent="0.2">
      <c r="A280" s="5">
        <v>14646</v>
      </c>
      <c r="B280" s="36">
        <v>70</v>
      </c>
      <c r="C280"/>
    </row>
    <row r="281" spans="1:3" x14ac:dyDescent="0.2">
      <c r="A281" s="5">
        <v>18693</v>
      </c>
      <c r="B281" s="36">
        <v>58</v>
      </c>
      <c r="C281"/>
    </row>
    <row r="282" spans="1:3" x14ac:dyDescent="0.2">
      <c r="A282" s="5">
        <v>27908</v>
      </c>
      <c r="B282" s="36">
        <v>162</v>
      </c>
      <c r="C282"/>
    </row>
    <row r="283" spans="1:3" x14ac:dyDescent="0.2">
      <c r="A283" s="5">
        <v>29505</v>
      </c>
      <c r="B283" s="36">
        <v>68</v>
      </c>
      <c r="C283"/>
    </row>
    <row r="284" spans="1:3" x14ac:dyDescent="0.2">
      <c r="A284" s="73">
        <v>10397</v>
      </c>
      <c r="B284" s="36">
        <v>28</v>
      </c>
      <c r="C284"/>
    </row>
    <row r="285" spans="1:3" x14ac:dyDescent="0.2">
      <c r="A285" s="5">
        <v>14507</v>
      </c>
      <c r="B285" s="36">
        <v>73</v>
      </c>
      <c r="C285"/>
    </row>
    <row r="286" spans="1:3" x14ac:dyDescent="0.2">
      <c r="A286" s="5">
        <v>15299</v>
      </c>
      <c r="B286" s="36">
        <v>252</v>
      </c>
      <c r="C286"/>
    </row>
    <row r="287" spans="1:3" x14ac:dyDescent="0.2">
      <c r="A287" s="73">
        <v>70570</v>
      </c>
      <c r="B287" s="36">
        <v>114</v>
      </c>
      <c r="C287"/>
    </row>
    <row r="288" spans="1:3" x14ac:dyDescent="0.2">
      <c r="A288" s="5">
        <v>27861</v>
      </c>
      <c r="B288" s="36">
        <v>158</v>
      </c>
      <c r="C288"/>
    </row>
    <row r="289" spans="1:3" x14ac:dyDescent="0.2">
      <c r="A289" s="5">
        <v>20192</v>
      </c>
      <c r="B289" s="36">
        <v>50</v>
      </c>
      <c r="C289"/>
    </row>
    <row r="290" spans="1:3" x14ac:dyDescent="0.2">
      <c r="A290" s="5">
        <v>49196</v>
      </c>
      <c r="B290" s="36">
        <v>102</v>
      </c>
      <c r="C290"/>
    </row>
    <row r="291" spans="1:3" x14ac:dyDescent="0.2">
      <c r="A291" s="73">
        <v>17339</v>
      </c>
      <c r="B291" s="36">
        <v>320</v>
      </c>
      <c r="C291"/>
    </row>
    <row r="292" spans="1:3" x14ac:dyDescent="0.2">
      <c r="A292" s="5">
        <v>13784</v>
      </c>
      <c r="B292" s="36">
        <v>88</v>
      </c>
      <c r="C292"/>
    </row>
    <row r="293" spans="1:3" x14ac:dyDescent="0.2">
      <c r="A293" s="5">
        <v>19206</v>
      </c>
      <c r="B293" s="36">
        <v>260</v>
      </c>
      <c r="C293"/>
    </row>
    <row r="294" spans="1:3" x14ac:dyDescent="0.2">
      <c r="A294" s="5">
        <v>12208</v>
      </c>
      <c r="B294" s="36">
        <v>69</v>
      </c>
      <c r="C294"/>
    </row>
    <row r="295" spans="1:3" x14ac:dyDescent="0.2">
      <c r="A295" s="5">
        <v>27915</v>
      </c>
      <c r="B295" s="36">
        <v>154</v>
      </c>
      <c r="C295"/>
    </row>
    <row r="296" spans="1:3" x14ac:dyDescent="0.2">
      <c r="A296" s="5">
        <v>49158</v>
      </c>
      <c r="B296" s="36">
        <v>114</v>
      </c>
      <c r="C296"/>
    </row>
    <row r="297" spans="1:3" x14ac:dyDescent="0.2">
      <c r="A297" s="73">
        <v>72002</v>
      </c>
      <c r="B297" s="36">
        <v>19</v>
      </c>
      <c r="C297"/>
    </row>
    <row r="298" spans="1:3" x14ac:dyDescent="0.2">
      <c r="A298" s="5">
        <v>16200</v>
      </c>
      <c r="B298" s="36">
        <v>19</v>
      </c>
      <c r="C298"/>
    </row>
    <row r="299" spans="1:3" x14ac:dyDescent="0.2">
      <c r="A299" s="5">
        <v>16566</v>
      </c>
      <c r="B299" s="36">
        <v>166</v>
      </c>
      <c r="C299"/>
    </row>
    <row r="300" spans="1:3" x14ac:dyDescent="0.2">
      <c r="A300" s="5">
        <v>55385</v>
      </c>
      <c r="B300" s="36">
        <v>112</v>
      </c>
      <c r="C300"/>
    </row>
    <row r="301" spans="1:3" x14ac:dyDescent="0.2">
      <c r="A301" s="73">
        <v>59268</v>
      </c>
      <c r="B301" s="36">
        <v>144</v>
      </c>
      <c r="C301"/>
    </row>
    <row r="302" spans="1:3" x14ac:dyDescent="0.2">
      <c r="A302" s="5">
        <v>61095</v>
      </c>
      <c r="B302" s="36">
        <v>72</v>
      </c>
      <c r="C302"/>
    </row>
    <row r="303" spans="1:3" x14ac:dyDescent="0.2">
      <c r="A303" s="5">
        <v>10406</v>
      </c>
      <c r="B303" s="36">
        <v>120.00000000000001</v>
      </c>
      <c r="C303"/>
    </row>
    <row r="304" spans="1:3" x14ac:dyDescent="0.2">
      <c r="A304" s="5">
        <v>31507</v>
      </c>
      <c r="B304" s="36">
        <v>144</v>
      </c>
      <c r="C304"/>
    </row>
    <row r="305" spans="1:3" x14ac:dyDescent="0.2">
      <c r="A305" s="5">
        <v>18123</v>
      </c>
      <c r="B305" s="36">
        <v>162</v>
      </c>
      <c r="C305"/>
    </row>
    <row r="306" spans="1:3" x14ac:dyDescent="0.2">
      <c r="A306" s="5">
        <v>13135</v>
      </c>
      <c r="B306" s="36">
        <v>240</v>
      </c>
      <c r="C306"/>
    </row>
    <row r="307" spans="1:3" x14ac:dyDescent="0.2">
      <c r="A307" s="5">
        <v>92728</v>
      </c>
      <c r="B307" s="36">
        <v>105</v>
      </c>
      <c r="C307"/>
    </row>
    <row r="308" spans="1:3" x14ac:dyDescent="0.2">
      <c r="A308" s="5">
        <v>10122</v>
      </c>
      <c r="B308" s="36">
        <v>58</v>
      </c>
      <c r="C308"/>
    </row>
    <row r="309" spans="1:3" x14ac:dyDescent="0.2">
      <c r="A309" s="5">
        <v>15305</v>
      </c>
      <c r="B309" s="36">
        <v>96</v>
      </c>
      <c r="C309"/>
    </row>
    <row r="310" spans="1:3" x14ac:dyDescent="0.2">
      <c r="A310" s="5">
        <v>23608</v>
      </c>
      <c r="B310" s="36">
        <v>160</v>
      </c>
      <c r="C310"/>
    </row>
    <row r="311" spans="1:3" x14ac:dyDescent="0.2">
      <c r="A311" s="5">
        <v>24066</v>
      </c>
      <c r="B311" s="36">
        <v>228</v>
      </c>
      <c r="C311"/>
    </row>
    <row r="312" spans="1:3" x14ac:dyDescent="0.2">
      <c r="A312" s="5">
        <v>28134</v>
      </c>
      <c r="B312" s="36">
        <v>144</v>
      </c>
      <c r="C312"/>
    </row>
    <row r="313" spans="1:3" x14ac:dyDescent="0.2">
      <c r="A313" s="5">
        <v>14719</v>
      </c>
      <c r="B313" s="36">
        <v>144</v>
      </c>
      <c r="C313"/>
    </row>
    <row r="314" spans="1:3" x14ac:dyDescent="0.2">
      <c r="A314" s="5">
        <v>47212</v>
      </c>
      <c r="B314" s="36">
        <v>126</v>
      </c>
      <c r="C314"/>
    </row>
    <row r="315" spans="1:3" x14ac:dyDescent="0.2">
      <c r="A315" s="5">
        <v>15015</v>
      </c>
      <c r="B315" s="36">
        <v>30</v>
      </c>
      <c r="C315"/>
    </row>
    <row r="316" spans="1:3" x14ac:dyDescent="0.2">
      <c r="A316" s="5">
        <v>14879</v>
      </c>
      <c r="B316" s="36">
        <v>38</v>
      </c>
      <c r="C316"/>
    </row>
    <row r="317" spans="1:3" x14ac:dyDescent="0.2">
      <c r="A317" s="5">
        <v>12791</v>
      </c>
      <c r="B317" s="36">
        <v>99</v>
      </c>
      <c r="C317"/>
    </row>
    <row r="318" spans="1:3" x14ac:dyDescent="0.2">
      <c r="A318" s="5">
        <v>70723</v>
      </c>
      <c r="B318" s="36">
        <v>102</v>
      </c>
      <c r="C318"/>
    </row>
    <row r="319" spans="1:3" x14ac:dyDescent="0.2">
      <c r="A319" s="5">
        <v>15824</v>
      </c>
      <c r="B319" s="36">
        <v>7.0000000000000009</v>
      </c>
      <c r="C319"/>
    </row>
    <row r="320" spans="1:3" x14ac:dyDescent="0.2">
      <c r="A320" s="5">
        <v>94597</v>
      </c>
      <c r="B320" s="36">
        <v>144</v>
      </c>
      <c r="C320"/>
    </row>
    <row r="321" spans="1:3" x14ac:dyDescent="0.2">
      <c r="A321" s="5">
        <v>61163</v>
      </c>
      <c r="B321" s="36">
        <v>59</v>
      </c>
      <c r="C321"/>
    </row>
    <row r="322" spans="1:3" x14ac:dyDescent="0.2">
      <c r="A322" s="5">
        <v>104720</v>
      </c>
      <c r="B322" s="36">
        <v>96</v>
      </c>
      <c r="C322"/>
    </row>
    <row r="323" spans="1:3" x14ac:dyDescent="0.2">
      <c r="A323" s="5">
        <v>13931</v>
      </c>
      <c r="B323" s="36">
        <v>49</v>
      </c>
      <c r="C323"/>
    </row>
    <row r="324" spans="1:3" x14ac:dyDescent="0.2">
      <c r="A324" s="5">
        <v>87207</v>
      </c>
      <c r="B324" s="36">
        <v>17</v>
      </c>
      <c r="C324"/>
    </row>
    <row r="325" spans="1:3" x14ac:dyDescent="0.2">
      <c r="A325" s="5">
        <v>47201</v>
      </c>
      <c r="B325" s="36">
        <v>17</v>
      </c>
      <c r="C325"/>
    </row>
    <row r="326" spans="1:3" x14ac:dyDescent="0.2">
      <c r="A326" s="5">
        <v>14082</v>
      </c>
      <c r="B326" s="36">
        <v>216.00000000000003</v>
      </c>
      <c r="C326"/>
    </row>
    <row r="327" spans="1:3" x14ac:dyDescent="0.2">
      <c r="A327" s="5">
        <v>20001</v>
      </c>
      <c r="B327" s="36">
        <v>18</v>
      </c>
      <c r="C327"/>
    </row>
    <row r="328" spans="1:3" x14ac:dyDescent="0.2">
      <c r="A328" s="73">
        <v>20014</v>
      </c>
      <c r="B328" s="36">
        <v>110</v>
      </c>
      <c r="C328"/>
    </row>
    <row r="329" spans="1:3" x14ac:dyDescent="0.2">
      <c r="A329" s="5">
        <v>10212</v>
      </c>
      <c r="B329" s="36">
        <v>19</v>
      </c>
      <c r="C329"/>
    </row>
    <row r="330" spans="1:3" x14ac:dyDescent="0.2">
      <c r="A330" s="5">
        <v>28319</v>
      </c>
      <c r="B330" s="36">
        <v>240</v>
      </c>
      <c r="C330"/>
    </row>
    <row r="331" spans="1:3" x14ac:dyDescent="0.2">
      <c r="A331" s="5">
        <v>20162</v>
      </c>
      <c r="B331" s="36">
        <v>20</v>
      </c>
      <c r="C331"/>
    </row>
    <row r="332" spans="1:3" x14ac:dyDescent="0.2">
      <c r="A332" s="5">
        <v>24000</v>
      </c>
      <c r="B332" s="36">
        <v>192</v>
      </c>
      <c r="C332"/>
    </row>
    <row r="333" spans="1:3" x14ac:dyDescent="0.2">
      <c r="A333" s="5">
        <v>18841</v>
      </c>
      <c r="B333" s="36">
        <v>252</v>
      </c>
      <c r="C333"/>
    </row>
    <row r="334" spans="1:3" x14ac:dyDescent="0.2">
      <c r="A334" s="5">
        <v>19201</v>
      </c>
      <c r="B334" s="36">
        <v>216</v>
      </c>
      <c r="C334"/>
    </row>
    <row r="335" spans="1:3" x14ac:dyDescent="0.2">
      <c r="A335" s="5">
        <v>10102</v>
      </c>
      <c r="B335" s="36">
        <v>53</v>
      </c>
      <c r="C335"/>
    </row>
    <row r="336" spans="1:3" x14ac:dyDescent="0.2">
      <c r="A336" s="5">
        <v>11128</v>
      </c>
      <c r="B336" s="36">
        <v>168</v>
      </c>
      <c r="C336"/>
    </row>
    <row r="337" spans="1:3" x14ac:dyDescent="0.2">
      <c r="A337" s="73">
        <v>70662</v>
      </c>
      <c r="B337" s="36">
        <v>89</v>
      </c>
      <c r="C337"/>
    </row>
    <row r="338" spans="1:3" x14ac:dyDescent="0.2">
      <c r="A338" s="5">
        <v>57023</v>
      </c>
      <c r="B338" s="36">
        <v>35</v>
      </c>
      <c r="C338"/>
    </row>
    <row r="339" spans="1:3" x14ac:dyDescent="0.2">
      <c r="A339" s="5">
        <v>13800</v>
      </c>
      <c r="B339" s="36">
        <v>240</v>
      </c>
      <c r="C339"/>
    </row>
    <row r="340" spans="1:3" x14ac:dyDescent="0.2">
      <c r="A340" s="5">
        <v>62483</v>
      </c>
      <c r="B340" s="36">
        <v>144</v>
      </c>
      <c r="C340"/>
    </row>
    <row r="341" spans="1:3" x14ac:dyDescent="0.2">
      <c r="A341" s="5">
        <v>16580</v>
      </c>
      <c r="B341" s="36">
        <v>133</v>
      </c>
      <c r="C341"/>
    </row>
    <row r="342" spans="1:3" x14ac:dyDescent="0.2">
      <c r="A342" s="5">
        <v>38566</v>
      </c>
      <c r="B342" s="36">
        <v>48</v>
      </c>
      <c r="C342"/>
    </row>
    <row r="343" spans="1:3" x14ac:dyDescent="0.2">
      <c r="A343" s="5">
        <v>17110</v>
      </c>
      <c r="B343" s="36">
        <v>180</v>
      </c>
      <c r="C343"/>
    </row>
    <row r="344" spans="1:3" x14ac:dyDescent="0.2">
      <c r="A344" s="5">
        <v>12286</v>
      </c>
      <c r="B344" s="36">
        <v>84</v>
      </c>
      <c r="C344"/>
    </row>
    <row r="345" spans="1:3" x14ac:dyDescent="0.2">
      <c r="A345" s="5">
        <v>24001</v>
      </c>
      <c r="B345" s="36">
        <v>168</v>
      </c>
      <c r="C345"/>
    </row>
    <row r="346" spans="1:3" x14ac:dyDescent="0.2">
      <c r="A346" s="5">
        <v>82007</v>
      </c>
      <c r="B346" s="36">
        <v>84</v>
      </c>
      <c r="C346"/>
    </row>
    <row r="347" spans="1:3" x14ac:dyDescent="0.2">
      <c r="A347" s="5">
        <v>12852</v>
      </c>
      <c r="B347" s="36">
        <v>82</v>
      </c>
      <c r="C347"/>
    </row>
    <row r="348" spans="1:3" x14ac:dyDescent="0.2">
      <c r="A348" s="5">
        <v>17209</v>
      </c>
      <c r="B348" s="36">
        <v>16</v>
      </c>
      <c r="C348"/>
    </row>
    <row r="349" spans="1:3" x14ac:dyDescent="0.2">
      <c r="A349" s="5">
        <v>11192</v>
      </c>
      <c r="B349" s="36">
        <v>51</v>
      </c>
      <c r="C349"/>
    </row>
    <row r="350" spans="1:3" x14ac:dyDescent="0.2">
      <c r="A350" s="5">
        <v>37254</v>
      </c>
      <c r="B350" s="36">
        <v>75</v>
      </c>
      <c r="C350"/>
    </row>
    <row r="351" spans="1:3" x14ac:dyDescent="0.2">
      <c r="A351" s="5">
        <v>21017</v>
      </c>
      <c r="B351" s="36">
        <v>9</v>
      </c>
      <c r="C351"/>
    </row>
    <row r="352" spans="1:3" x14ac:dyDescent="0.2">
      <c r="A352" s="5">
        <v>28479</v>
      </c>
      <c r="B352" s="36">
        <v>113.99999999999999</v>
      </c>
      <c r="C352"/>
    </row>
    <row r="353" spans="1:3" x14ac:dyDescent="0.2">
      <c r="A353" s="5">
        <v>14795</v>
      </c>
      <c r="B353" s="36">
        <v>113.99999999999999</v>
      </c>
      <c r="C353"/>
    </row>
    <row r="354" spans="1:3" x14ac:dyDescent="0.2">
      <c r="A354" s="5">
        <v>72364</v>
      </c>
      <c r="B354" s="36">
        <v>72</v>
      </c>
      <c r="C354"/>
    </row>
    <row r="355" spans="1:3" x14ac:dyDescent="0.2">
      <c r="A355" s="5">
        <v>61035</v>
      </c>
      <c r="B355" s="36">
        <v>156</v>
      </c>
      <c r="C355"/>
    </row>
    <row r="356" spans="1:3" x14ac:dyDescent="0.2">
      <c r="A356" s="5">
        <v>11408</v>
      </c>
      <c r="B356" s="36">
        <v>35</v>
      </c>
      <c r="C356"/>
    </row>
    <row r="357" spans="1:3" x14ac:dyDescent="0.2">
      <c r="A357" s="5">
        <v>13029</v>
      </c>
      <c r="B357" s="36">
        <v>84</v>
      </c>
      <c r="C357"/>
    </row>
    <row r="358" spans="1:3" x14ac:dyDescent="0.2">
      <c r="A358" s="5">
        <v>81898</v>
      </c>
      <c r="B358" s="36">
        <v>84</v>
      </c>
      <c r="C358"/>
    </row>
    <row r="359" spans="1:3" x14ac:dyDescent="0.2">
      <c r="A359" s="5">
        <v>12298</v>
      </c>
      <c r="B359" s="36">
        <v>10</v>
      </c>
      <c r="C359"/>
    </row>
    <row r="360" spans="1:3" x14ac:dyDescent="0.2">
      <c r="A360" s="5">
        <v>13549</v>
      </c>
      <c r="B360" s="36">
        <v>66</v>
      </c>
      <c r="C360"/>
    </row>
    <row r="361" spans="1:3" x14ac:dyDescent="0.2">
      <c r="A361" s="5">
        <v>10573</v>
      </c>
      <c r="B361" s="36">
        <v>151</v>
      </c>
      <c r="C361"/>
    </row>
    <row r="362" spans="1:3" x14ac:dyDescent="0.2">
      <c r="A362" s="73">
        <v>72371</v>
      </c>
      <c r="B362" s="36">
        <v>72</v>
      </c>
      <c r="C362"/>
    </row>
    <row r="363" spans="1:3" x14ac:dyDescent="0.2">
      <c r="A363" s="5">
        <v>11077</v>
      </c>
      <c r="B363" s="36">
        <v>29</v>
      </c>
      <c r="C363"/>
    </row>
    <row r="364" spans="1:3" x14ac:dyDescent="0.2">
      <c r="A364" s="5">
        <v>95202</v>
      </c>
      <c r="B364" s="36">
        <v>15</v>
      </c>
      <c r="C364"/>
    </row>
    <row r="365" spans="1:3" x14ac:dyDescent="0.2">
      <c r="A365" s="5">
        <v>27055</v>
      </c>
      <c r="B365" s="36">
        <v>299</v>
      </c>
      <c r="C365"/>
    </row>
    <row r="366" spans="1:3" x14ac:dyDescent="0.2">
      <c r="A366" s="5">
        <v>23652</v>
      </c>
      <c r="B366" s="36">
        <v>12</v>
      </c>
      <c r="C366"/>
    </row>
    <row r="367" spans="1:3" x14ac:dyDescent="0.2">
      <c r="A367" s="5">
        <v>29006</v>
      </c>
      <c r="B367" s="36">
        <v>60</v>
      </c>
      <c r="C367"/>
    </row>
    <row r="368" spans="1:3" x14ac:dyDescent="0.2">
      <c r="A368" s="5">
        <v>11071</v>
      </c>
      <c r="B368" s="36">
        <v>30</v>
      </c>
      <c r="C368"/>
    </row>
    <row r="369" spans="1:3" x14ac:dyDescent="0.2">
      <c r="A369" s="73">
        <v>57479</v>
      </c>
      <c r="B369" s="36">
        <v>33</v>
      </c>
      <c r="C369"/>
    </row>
    <row r="370" spans="1:3" x14ac:dyDescent="0.2">
      <c r="A370" s="5">
        <v>25343</v>
      </c>
      <c r="B370" s="36">
        <v>72</v>
      </c>
      <c r="C370"/>
    </row>
    <row r="371" spans="1:3" x14ac:dyDescent="0.2">
      <c r="A371" s="5">
        <v>96100</v>
      </c>
      <c r="B371" s="36">
        <v>12</v>
      </c>
      <c r="C371"/>
    </row>
    <row r="372" spans="1:3" x14ac:dyDescent="0.2">
      <c r="A372" s="73">
        <v>33016</v>
      </c>
      <c r="B372" s="36">
        <v>126</v>
      </c>
      <c r="C372"/>
    </row>
    <row r="373" spans="1:3" x14ac:dyDescent="0.2">
      <c r="A373" s="5">
        <v>11418</v>
      </c>
      <c r="B373" s="36">
        <v>74</v>
      </c>
      <c r="C373"/>
    </row>
    <row r="374" spans="1:3" x14ac:dyDescent="0.2">
      <c r="A374" s="5">
        <v>46102</v>
      </c>
      <c r="B374" s="36">
        <v>39</v>
      </c>
      <c r="C374"/>
    </row>
    <row r="375" spans="1:3" x14ac:dyDescent="0.2">
      <c r="A375" s="5">
        <v>10633</v>
      </c>
      <c r="B375" s="36">
        <v>125</v>
      </c>
      <c r="C375"/>
    </row>
    <row r="376" spans="1:3" x14ac:dyDescent="0.2">
      <c r="A376" s="5">
        <v>92856</v>
      </c>
      <c r="B376" s="36">
        <v>132</v>
      </c>
      <c r="C376"/>
    </row>
    <row r="377" spans="1:3" x14ac:dyDescent="0.2">
      <c r="A377" s="5">
        <v>15904</v>
      </c>
      <c r="B377" s="36">
        <v>72</v>
      </c>
      <c r="C377"/>
    </row>
    <row r="378" spans="1:3" x14ac:dyDescent="0.2">
      <c r="A378" s="73">
        <v>20346</v>
      </c>
      <c r="B378" s="36">
        <v>8</v>
      </c>
      <c r="C378"/>
    </row>
    <row r="379" spans="1:3" x14ac:dyDescent="0.2">
      <c r="A379" s="5">
        <v>10254</v>
      </c>
      <c r="B379" s="36">
        <v>27</v>
      </c>
      <c r="C379"/>
    </row>
    <row r="380" spans="1:3" x14ac:dyDescent="0.2">
      <c r="A380" s="5">
        <v>18412</v>
      </c>
      <c r="B380" s="36">
        <v>164</v>
      </c>
      <c r="C380"/>
    </row>
    <row r="381" spans="1:3" x14ac:dyDescent="0.2">
      <c r="A381" s="5">
        <v>43925</v>
      </c>
      <c r="B381" s="36">
        <v>120.00000000000001</v>
      </c>
      <c r="C381"/>
    </row>
    <row r="382" spans="1:3" x14ac:dyDescent="0.2">
      <c r="A382" s="5">
        <v>13291</v>
      </c>
      <c r="B382" s="36">
        <v>18</v>
      </c>
      <c r="C382"/>
    </row>
    <row r="383" spans="1:3" x14ac:dyDescent="0.2">
      <c r="A383" s="5">
        <v>13116</v>
      </c>
      <c r="B383" s="36">
        <v>80</v>
      </c>
      <c r="C383"/>
    </row>
    <row r="384" spans="1:3" x14ac:dyDescent="0.2">
      <c r="A384" s="5">
        <v>16614</v>
      </c>
      <c r="B384" s="36">
        <v>102</v>
      </c>
      <c r="C384"/>
    </row>
    <row r="385" spans="1:3" x14ac:dyDescent="0.2">
      <c r="A385" s="5">
        <v>11901</v>
      </c>
      <c r="B385" s="36">
        <v>70</v>
      </c>
      <c r="C385"/>
    </row>
    <row r="386" spans="1:3" x14ac:dyDescent="0.2">
      <c r="A386" s="5">
        <v>21598</v>
      </c>
      <c r="B386" s="36">
        <v>111.00000000000001</v>
      </c>
      <c r="C386"/>
    </row>
    <row r="387" spans="1:3" x14ac:dyDescent="0.2">
      <c r="A387" s="5">
        <v>70279</v>
      </c>
      <c r="B387" s="36">
        <v>81</v>
      </c>
      <c r="C387"/>
    </row>
    <row r="388" spans="1:3" x14ac:dyDescent="0.2">
      <c r="A388" s="5">
        <v>70846</v>
      </c>
      <c r="B388" s="36">
        <v>72</v>
      </c>
      <c r="C388"/>
    </row>
    <row r="389" spans="1:3" x14ac:dyDescent="0.2">
      <c r="A389" s="5">
        <v>13328</v>
      </c>
      <c r="B389" s="36">
        <v>42</v>
      </c>
      <c r="C389"/>
    </row>
    <row r="390" spans="1:3" x14ac:dyDescent="0.2">
      <c r="A390" s="5">
        <v>22490</v>
      </c>
      <c r="B390" s="36">
        <v>120.00000000000001</v>
      </c>
      <c r="C390"/>
    </row>
    <row r="391" spans="1:3" x14ac:dyDescent="0.2">
      <c r="A391" s="5">
        <v>70934</v>
      </c>
      <c r="B391" s="36">
        <v>78</v>
      </c>
      <c r="C391"/>
    </row>
    <row r="392" spans="1:3" x14ac:dyDescent="0.2">
      <c r="A392" s="5">
        <v>35013</v>
      </c>
      <c r="B392" s="36">
        <v>125.99999999999999</v>
      </c>
      <c r="C392"/>
    </row>
    <row r="393" spans="1:3" x14ac:dyDescent="0.2">
      <c r="A393" s="5">
        <v>41203</v>
      </c>
      <c r="B393" s="36">
        <v>12</v>
      </c>
      <c r="C393"/>
    </row>
    <row r="394" spans="1:3" x14ac:dyDescent="0.2">
      <c r="A394" s="5">
        <v>40450</v>
      </c>
      <c r="B394" s="36">
        <v>31</v>
      </c>
      <c r="C394"/>
    </row>
    <row r="395" spans="1:3" x14ac:dyDescent="0.2">
      <c r="A395" s="5">
        <v>14164</v>
      </c>
      <c r="B395" s="36">
        <v>144</v>
      </c>
      <c r="C395"/>
    </row>
    <row r="396" spans="1:3" x14ac:dyDescent="0.2">
      <c r="A396" s="5">
        <v>70927</v>
      </c>
      <c r="B396" s="36">
        <v>77</v>
      </c>
      <c r="C396"/>
    </row>
    <row r="397" spans="1:3" x14ac:dyDescent="0.2">
      <c r="A397" s="5">
        <v>44198</v>
      </c>
      <c r="B397" s="36">
        <v>26</v>
      </c>
      <c r="C397"/>
    </row>
    <row r="398" spans="1:3" x14ac:dyDescent="0.2">
      <c r="A398" s="5">
        <v>29856</v>
      </c>
      <c r="B398" s="36">
        <v>40</v>
      </c>
      <c r="C398"/>
    </row>
    <row r="399" spans="1:3" x14ac:dyDescent="0.2">
      <c r="A399" s="5">
        <v>72456</v>
      </c>
      <c r="B399" s="36">
        <v>60</v>
      </c>
      <c r="C399"/>
    </row>
    <row r="400" spans="1:3" x14ac:dyDescent="0.2">
      <c r="A400" s="73">
        <v>74105</v>
      </c>
      <c r="B400" s="36">
        <v>36</v>
      </c>
      <c r="C400"/>
    </row>
    <row r="401" spans="1:3" x14ac:dyDescent="0.2">
      <c r="A401" s="5">
        <v>70897</v>
      </c>
      <c r="B401" s="36">
        <v>76</v>
      </c>
      <c r="C401"/>
    </row>
    <row r="402" spans="1:3" x14ac:dyDescent="0.2">
      <c r="A402" s="5">
        <v>27584</v>
      </c>
      <c r="B402" s="36">
        <v>72</v>
      </c>
      <c r="C402"/>
    </row>
    <row r="403" spans="1:3" x14ac:dyDescent="0.2">
      <c r="A403" s="5">
        <v>12205</v>
      </c>
      <c r="B403" s="36">
        <v>10</v>
      </c>
      <c r="C403"/>
    </row>
    <row r="404" spans="1:3" x14ac:dyDescent="0.2">
      <c r="A404" s="5">
        <v>15138</v>
      </c>
      <c r="B404" s="36">
        <v>19</v>
      </c>
      <c r="C404"/>
    </row>
    <row r="405" spans="1:3" x14ac:dyDescent="0.2">
      <c r="A405" s="5">
        <v>18250</v>
      </c>
      <c r="B405" s="36">
        <v>144</v>
      </c>
      <c r="C405"/>
    </row>
    <row r="406" spans="1:3" x14ac:dyDescent="0.2">
      <c r="A406" s="73">
        <v>70286</v>
      </c>
      <c r="B406" s="36">
        <v>74</v>
      </c>
      <c r="C406"/>
    </row>
    <row r="407" spans="1:3" x14ac:dyDescent="0.2">
      <c r="A407" s="5">
        <v>13504</v>
      </c>
      <c r="B407" s="36">
        <v>63.000000000000007</v>
      </c>
      <c r="C407"/>
    </row>
    <row r="408" spans="1:3" x14ac:dyDescent="0.2">
      <c r="A408" s="5">
        <v>10061</v>
      </c>
      <c r="B408" s="36">
        <v>130</v>
      </c>
      <c r="C408"/>
    </row>
    <row r="409" spans="1:3" x14ac:dyDescent="0.2">
      <c r="A409" s="5">
        <v>11197</v>
      </c>
      <c r="B409" s="36">
        <v>61.999999999999993</v>
      </c>
      <c r="C409"/>
    </row>
    <row r="410" spans="1:3" x14ac:dyDescent="0.2">
      <c r="A410" s="5">
        <v>12056</v>
      </c>
      <c r="B410" s="36">
        <v>84</v>
      </c>
      <c r="C410"/>
    </row>
    <row r="411" spans="1:3" x14ac:dyDescent="0.2">
      <c r="A411" s="5">
        <v>10050</v>
      </c>
      <c r="B411" s="36">
        <v>70</v>
      </c>
      <c r="C411"/>
    </row>
    <row r="412" spans="1:3" x14ac:dyDescent="0.2">
      <c r="A412" s="5">
        <v>30016</v>
      </c>
      <c r="B412" s="36">
        <v>168</v>
      </c>
      <c r="C412"/>
    </row>
    <row r="413" spans="1:3" x14ac:dyDescent="0.2">
      <c r="A413" s="5">
        <v>77145</v>
      </c>
      <c r="B413" s="36">
        <v>12</v>
      </c>
      <c r="C413"/>
    </row>
    <row r="414" spans="1:3" x14ac:dyDescent="0.2">
      <c r="A414" s="5">
        <v>27830</v>
      </c>
      <c r="B414" s="36">
        <v>87</v>
      </c>
      <c r="C414"/>
    </row>
    <row r="415" spans="1:3" x14ac:dyDescent="0.2">
      <c r="A415" s="5">
        <v>58923</v>
      </c>
      <c r="B415" s="36">
        <v>96.000000000000014</v>
      </c>
      <c r="C415"/>
    </row>
    <row r="416" spans="1:3" x14ac:dyDescent="0.2">
      <c r="A416" s="5">
        <v>70880</v>
      </c>
      <c r="B416" s="36">
        <v>70</v>
      </c>
      <c r="C416"/>
    </row>
    <row r="417" spans="1:3" x14ac:dyDescent="0.2">
      <c r="A417" s="5">
        <v>13110</v>
      </c>
      <c r="B417" s="36">
        <v>81</v>
      </c>
      <c r="C417"/>
    </row>
    <row r="418" spans="1:3" x14ac:dyDescent="0.2">
      <c r="A418" s="5">
        <v>20104</v>
      </c>
      <c r="B418" s="36">
        <v>6</v>
      </c>
      <c r="C418"/>
    </row>
    <row r="419" spans="1:3" x14ac:dyDescent="0.2">
      <c r="A419" s="5">
        <v>14246</v>
      </c>
      <c r="B419" s="36">
        <v>128</v>
      </c>
      <c r="C419"/>
    </row>
    <row r="420" spans="1:3" x14ac:dyDescent="0.2">
      <c r="A420" s="5">
        <v>10288</v>
      </c>
      <c r="B420" s="36">
        <v>79</v>
      </c>
      <c r="C420"/>
    </row>
    <row r="421" spans="1:3" x14ac:dyDescent="0.2">
      <c r="A421" s="5">
        <v>14653</v>
      </c>
      <c r="B421" s="36">
        <v>72</v>
      </c>
      <c r="C421"/>
    </row>
    <row r="422" spans="1:3" x14ac:dyDescent="0.2">
      <c r="A422" s="5">
        <v>10030</v>
      </c>
      <c r="B422" s="36">
        <v>60</v>
      </c>
      <c r="C422"/>
    </row>
    <row r="423" spans="1:3" x14ac:dyDescent="0.2">
      <c r="A423" s="5">
        <v>49281</v>
      </c>
      <c r="B423" s="36">
        <v>168</v>
      </c>
      <c r="C423"/>
    </row>
    <row r="424" spans="1:3" x14ac:dyDescent="0.2">
      <c r="A424" s="5">
        <v>96751</v>
      </c>
      <c r="B424" s="36">
        <v>37</v>
      </c>
      <c r="C424"/>
    </row>
    <row r="425" spans="1:3" x14ac:dyDescent="0.2">
      <c r="A425" s="5">
        <v>24036</v>
      </c>
      <c r="B425" s="36">
        <v>133</v>
      </c>
      <c r="C425"/>
    </row>
    <row r="426" spans="1:3" x14ac:dyDescent="0.2">
      <c r="A426" s="5">
        <v>75132</v>
      </c>
      <c r="B426" s="36">
        <v>133</v>
      </c>
      <c r="C426"/>
    </row>
    <row r="427" spans="1:3" x14ac:dyDescent="0.2">
      <c r="A427" s="5">
        <v>12206</v>
      </c>
      <c r="B427" s="36">
        <v>9</v>
      </c>
      <c r="C427"/>
    </row>
    <row r="428" spans="1:3" x14ac:dyDescent="0.2">
      <c r="A428" s="5">
        <v>86367</v>
      </c>
      <c r="B428" s="36">
        <v>59</v>
      </c>
      <c r="C428"/>
    </row>
    <row r="429" spans="1:3" x14ac:dyDescent="0.2">
      <c r="A429" s="73">
        <v>81911</v>
      </c>
      <c r="B429" s="36">
        <v>54</v>
      </c>
      <c r="C429"/>
    </row>
    <row r="430" spans="1:3" x14ac:dyDescent="0.2">
      <c r="A430" s="5">
        <v>92528</v>
      </c>
      <c r="B430" s="36">
        <v>120</v>
      </c>
      <c r="C430"/>
    </row>
    <row r="431" spans="1:3" x14ac:dyDescent="0.2">
      <c r="A431" s="5">
        <v>62476</v>
      </c>
      <c r="B431" s="36">
        <v>96</v>
      </c>
      <c r="C431"/>
    </row>
    <row r="432" spans="1:3" x14ac:dyDescent="0.2">
      <c r="A432" s="5">
        <v>16405</v>
      </c>
      <c r="B432" s="36">
        <v>39</v>
      </c>
      <c r="C432"/>
    </row>
    <row r="433" spans="1:3" x14ac:dyDescent="0.2">
      <c r="A433" s="5">
        <v>26081</v>
      </c>
      <c r="B433" s="36">
        <v>60</v>
      </c>
      <c r="C433"/>
    </row>
    <row r="434" spans="1:3" x14ac:dyDescent="0.2">
      <c r="A434" s="5">
        <v>58611</v>
      </c>
      <c r="B434" s="36">
        <v>120</v>
      </c>
      <c r="C434"/>
    </row>
    <row r="435" spans="1:3" x14ac:dyDescent="0.2">
      <c r="A435" s="73">
        <v>16220</v>
      </c>
      <c r="B435" s="36">
        <v>115</v>
      </c>
      <c r="C435"/>
    </row>
    <row r="436" spans="1:3" x14ac:dyDescent="0.2">
      <c r="A436" s="5">
        <v>10096</v>
      </c>
      <c r="B436" s="36">
        <v>7</v>
      </c>
      <c r="C436"/>
    </row>
    <row r="437" spans="1:3" x14ac:dyDescent="0.2">
      <c r="A437" s="5">
        <v>11086</v>
      </c>
      <c r="B437" s="36">
        <v>7</v>
      </c>
      <c r="C437"/>
    </row>
    <row r="438" spans="1:3" x14ac:dyDescent="0.2">
      <c r="A438" s="5">
        <v>82207</v>
      </c>
      <c r="B438" s="36">
        <v>56</v>
      </c>
      <c r="C438"/>
    </row>
    <row r="439" spans="1:3" x14ac:dyDescent="0.2">
      <c r="A439" s="5">
        <v>14660</v>
      </c>
      <c r="B439" s="36">
        <v>144</v>
      </c>
      <c r="C439"/>
    </row>
    <row r="440" spans="1:3" x14ac:dyDescent="0.2">
      <c r="A440" s="5">
        <v>94855</v>
      </c>
      <c r="B440" s="36">
        <v>72</v>
      </c>
      <c r="C440"/>
    </row>
    <row r="441" spans="1:3" x14ac:dyDescent="0.2">
      <c r="A441" s="5">
        <v>78891</v>
      </c>
      <c r="B441" s="36">
        <v>96</v>
      </c>
      <c r="C441"/>
    </row>
    <row r="442" spans="1:3" x14ac:dyDescent="0.2">
      <c r="A442" s="5">
        <v>86862</v>
      </c>
      <c r="B442" s="36">
        <v>21</v>
      </c>
      <c r="C442"/>
    </row>
    <row r="443" spans="1:3" x14ac:dyDescent="0.2">
      <c r="A443" s="5">
        <v>92917</v>
      </c>
      <c r="B443" s="36">
        <v>96</v>
      </c>
      <c r="C443"/>
    </row>
    <row r="444" spans="1:3" x14ac:dyDescent="0.2">
      <c r="A444" s="5">
        <v>30018</v>
      </c>
      <c r="B444" s="36">
        <v>60</v>
      </c>
      <c r="C444"/>
    </row>
    <row r="445" spans="1:3" x14ac:dyDescent="0.2">
      <c r="A445" s="5">
        <v>45490</v>
      </c>
      <c r="B445" s="36">
        <v>73</v>
      </c>
      <c r="C445"/>
    </row>
    <row r="446" spans="1:3" x14ac:dyDescent="0.2">
      <c r="A446" s="5">
        <v>24015</v>
      </c>
      <c r="B446" s="36">
        <v>119.99999999999999</v>
      </c>
      <c r="C446"/>
    </row>
    <row r="447" spans="1:3" x14ac:dyDescent="0.2">
      <c r="A447" s="5">
        <v>55163</v>
      </c>
      <c r="B447" s="36">
        <v>39</v>
      </c>
      <c r="C447"/>
    </row>
    <row r="448" spans="1:3" x14ac:dyDescent="0.2">
      <c r="A448" s="5">
        <v>29004</v>
      </c>
      <c r="B448" s="36">
        <v>41</v>
      </c>
      <c r="C448"/>
    </row>
    <row r="449" spans="1:3" x14ac:dyDescent="0.2">
      <c r="A449" s="5">
        <v>92559</v>
      </c>
      <c r="B449" s="36">
        <v>96</v>
      </c>
      <c r="C449"/>
    </row>
    <row r="450" spans="1:3" x14ac:dyDescent="0.2">
      <c r="A450" s="5">
        <v>13159</v>
      </c>
      <c r="B450" s="36">
        <v>120</v>
      </c>
      <c r="C450"/>
    </row>
    <row r="451" spans="1:3" x14ac:dyDescent="0.2">
      <c r="A451" s="5">
        <v>30291</v>
      </c>
      <c r="B451" s="36">
        <v>30</v>
      </c>
      <c r="C451"/>
    </row>
    <row r="452" spans="1:3" x14ac:dyDescent="0.2">
      <c r="A452" s="73">
        <v>77588</v>
      </c>
      <c r="B452" s="36">
        <v>36</v>
      </c>
      <c r="C452"/>
    </row>
    <row r="453" spans="1:3" x14ac:dyDescent="0.2">
      <c r="A453" s="5">
        <v>88706</v>
      </c>
      <c r="B453" s="36">
        <v>36</v>
      </c>
      <c r="C453"/>
    </row>
    <row r="454" spans="1:3" x14ac:dyDescent="0.2">
      <c r="A454" s="5">
        <v>29155</v>
      </c>
      <c r="B454" s="36">
        <v>50</v>
      </c>
      <c r="C454"/>
    </row>
    <row r="455" spans="1:3" x14ac:dyDescent="0.2">
      <c r="A455" s="5">
        <v>93394</v>
      </c>
      <c r="B455" s="36">
        <v>7</v>
      </c>
      <c r="C455"/>
    </row>
    <row r="456" spans="1:3" x14ac:dyDescent="0.2">
      <c r="A456" s="5">
        <v>72401</v>
      </c>
      <c r="B456" s="36">
        <v>46</v>
      </c>
      <c r="C456"/>
    </row>
    <row r="457" spans="1:3" x14ac:dyDescent="0.2">
      <c r="A457" s="5">
        <v>25329</v>
      </c>
      <c r="B457" s="36">
        <v>47</v>
      </c>
      <c r="C457"/>
    </row>
    <row r="458" spans="1:3" x14ac:dyDescent="0.2">
      <c r="A458" s="5">
        <v>98092</v>
      </c>
      <c r="B458" s="36">
        <v>96</v>
      </c>
      <c r="C458"/>
    </row>
    <row r="459" spans="1:3" x14ac:dyDescent="0.2">
      <c r="A459" s="5">
        <v>44572</v>
      </c>
      <c r="B459" s="36">
        <v>53</v>
      </c>
      <c r="C459"/>
    </row>
    <row r="460" spans="1:3" x14ac:dyDescent="0.2">
      <c r="A460" s="5">
        <v>11675</v>
      </c>
      <c r="B460" s="36">
        <v>108</v>
      </c>
      <c r="C460"/>
    </row>
    <row r="461" spans="1:3" x14ac:dyDescent="0.2">
      <c r="A461" s="5">
        <v>12964</v>
      </c>
      <c r="B461" s="36">
        <v>225</v>
      </c>
      <c r="C461"/>
    </row>
    <row r="462" spans="1:3" x14ac:dyDescent="0.2">
      <c r="A462" s="5">
        <v>24038</v>
      </c>
      <c r="B462" s="36">
        <v>108</v>
      </c>
      <c r="C462"/>
    </row>
    <row r="463" spans="1:3" x14ac:dyDescent="0.2">
      <c r="A463" s="73">
        <v>20268</v>
      </c>
      <c r="B463" s="36">
        <v>35</v>
      </c>
      <c r="C463"/>
    </row>
    <row r="464" spans="1:3" x14ac:dyDescent="0.2">
      <c r="A464" s="5">
        <v>12017</v>
      </c>
      <c r="B464" s="36">
        <v>108.00000000000001</v>
      </c>
      <c r="C464"/>
    </row>
    <row r="465" spans="1:3" x14ac:dyDescent="0.2">
      <c r="A465" s="5">
        <v>62036</v>
      </c>
      <c r="B465" s="36">
        <v>120</v>
      </c>
      <c r="C465"/>
    </row>
    <row r="466" spans="1:3" x14ac:dyDescent="0.2">
      <c r="A466" s="5">
        <v>15635</v>
      </c>
      <c r="B466" s="36">
        <v>73</v>
      </c>
      <c r="C466"/>
    </row>
    <row r="467" spans="1:3" x14ac:dyDescent="0.2">
      <c r="A467" s="5">
        <v>21103</v>
      </c>
      <c r="B467" s="36">
        <v>90</v>
      </c>
      <c r="C467"/>
    </row>
    <row r="468" spans="1:3" x14ac:dyDescent="0.2">
      <c r="A468" s="73">
        <v>11677</v>
      </c>
      <c r="B468" s="36">
        <v>95.999999999999986</v>
      </c>
      <c r="C468"/>
    </row>
    <row r="469" spans="1:3" x14ac:dyDescent="0.2">
      <c r="A469" s="5">
        <v>10256</v>
      </c>
      <c r="B469" s="36">
        <v>39</v>
      </c>
      <c r="C469"/>
    </row>
    <row r="470" spans="1:3" x14ac:dyDescent="0.2">
      <c r="A470" s="5">
        <v>92002</v>
      </c>
      <c r="B470" s="36">
        <v>8</v>
      </c>
      <c r="C470"/>
    </row>
    <row r="471" spans="1:3" x14ac:dyDescent="0.2">
      <c r="A471" s="5">
        <v>11673</v>
      </c>
      <c r="B471" s="36">
        <v>96.000000000000014</v>
      </c>
      <c r="C471"/>
    </row>
    <row r="472" spans="1:3" x14ac:dyDescent="0.2">
      <c r="A472" s="5">
        <v>30017</v>
      </c>
      <c r="B472" s="36">
        <v>72</v>
      </c>
      <c r="C472"/>
    </row>
    <row r="473" spans="1:3" x14ac:dyDescent="0.2">
      <c r="A473" s="5">
        <v>16601</v>
      </c>
      <c r="B473" s="36">
        <v>95.999999999999986</v>
      </c>
      <c r="C473"/>
    </row>
    <row r="474" spans="1:3" x14ac:dyDescent="0.2">
      <c r="A474" s="73">
        <v>20621</v>
      </c>
      <c r="B474" s="36">
        <v>46</v>
      </c>
      <c r="C474"/>
    </row>
    <row r="475" spans="1:3" x14ac:dyDescent="0.2">
      <c r="A475" s="5">
        <v>14303</v>
      </c>
      <c r="B475" s="36">
        <v>40</v>
      </c>
      <c r="C475"/>
    </row>
    <row r="476" spans="1:3" x14ac:dyDescent="0.2">
      <c r="A476" s="5">
        <v>10094</v>
      </c>
      <c r="B476" s="36">
        <v>15</v>
      </c>
      <c r="C476"/>
    </row>
    <row r="477" spans="1:3" x14ac:dyDescent="0.2">
      <c r="A477" s="5">
        <v>20131</v>
      </c>
      <c r="B477" s="36">
        <v>100</v>
      </c>
      <c r="C477"/>
    </row>
    <row r="478" spans="1:3" x14ac:dyDescent="0.2">
      <c r="A478" s="73">
        <v>28677</v>
      </c>
      <c r="B478" s="36">
        <v>60.000000000000007</v>
      </c>
      <c r="C478"/>
    </row>
    <row r="479" spans="1:3" x14ac:dyDescent="0.2">
      <c r="A479" s="5">
        <v>20244</v>
      </c>
      <c r="B479" s="36">
        <v>29.999999999999996</v>
      </c>
      <c r="C479"/>
    </row>
    <row r="480" spans="1:3" x14ac:dyDescent="0.2">
      <c r="A480" s="5">
        <v>20614</v>
      </c>
      <c r="B480" s="36">
        <v>44</v>
      </c>
      <c r="C480"/>
    </row>
    <row r="481" spans="1:3" x14ac:dyDescent="0.2">
      <c r="A481" s="5">
        <v>20047</v>
      </c>
      <c r="B481" s="36">
        <v>48</v>
      </c>
      <c r="C481"/>
    </row>
    <row r="482" spans="1:3" x14ac:dyDescent="0.2">
      <c r="A482" s="5">
        <v>16205</v>
      </c>
      <c r="B482" s="36">
        <v>80</v>
      </c>
      <c r="C482"/>
    </row>
    <row r="483" spans="1:3" x14ac:dyDescent="0.2">
      <c r="A483" s="5">
        <v>92894</v>
      </c>
      <c r="B483" s="36">
        <v>72</v>
      </c>
      <c r="C483"/>
    </row>
    <row r="484" spans="1:3" x14ac:dyDescent="0.2">
      <c r="A484" s="5">
        <v>42759</v>
      </c>
      <c r="B484" s="36">
        <v>96</v>
      </c>
      <c r="C484"/>
    </row>
    <row r="485" spans="1:3" x14ac:dyDescent="0.2">
      <c r="A485" s="5">
        <v>49819</v>
      </c>
      <c r="B485" s="36">
        <v>59.999999999999993</v>
      </c>
      <c r="C485"/>
    </row>
    <row r="486" spans="1:3" x14ac:dyDescent="0.2">
      <c r="A486" s="5">
        <v>10180</v>
      </c>
      <c r="B486" s="36">
        <v>34</v>
      </c>
      <c r="C486"/>
    </row>
    <row r="487" spans="1:3" x14ac:dyDescent="0.2">
      <c r="A487" s="5">
        <v>51550</v>
      </c>
      <c r="B487" s="36">
        <v>14</v>
      </c>
      <c r="C487"/>
    </row>
    <row r="488" spans="1:3" x14ac:dyDescent="0.2">
      <c r="A488" s="5">
        <v>59555</v>
      </c>
      <c r="B488" s="36">
        <v>44</v>
      </c>
      <c r="C488"/>
    </row>
    <row r="489" spans="1:3" x14ac:dyDescent="0.2">
      <c r="A489" s="73">
        <v>16727</v>
      </c>
      <c r="B489" s="36">
        <v>84</v>
      </c>
      <c r="C489"/>
    </row>
    <row r="490" spans="1:3" x14ac:dyDescent="0.2">
      <c r="A490" s="5">
        <v>29020</v>
      </c>
      <c r="B490" s="36">
        <v>15</v>
      </c>
      <c r="C490"/>
    </row>
    <row r="491" spans="1:3" x14ac:dyDescent="0.2">
      <c r="A491" s="5">
        <v>13301</v>
      </c>
      <c r="B491" s="36">
        <v>52</v>
      </c>
      <c r="C491"/>
    </row>
    <row r="492" spans="1:3" x14ac:dyDescent="0.2">
      <c r="A492" s="5">
        <v>16217</v>
      </c>
      <c r="B492" s="36">
        <v>73</v>
      </c>
      <c r="C492"/>
    </row>
    <row r="493" spans="1:3" x14ac:dyDescent="0.2">
      <c r="A493" s="5">
        <v>29500</v>
      </c>
      <c r="B493" s="36">
        <v>23</v>
      </c>
      <c r="C493"/>
    </row>
    <row r="494" spans="1:3" x14ac:dyDescent="0.2">
      <c r="A494" s="5">
        <v>22540</v>
      </c>
      <c r="B494" s="36">
        <v>59.999999999999993</v>
      </c>
      <c r="C494"/>
    </row>
    <row r="495" spans="1:3" x14ac:dyDescent="0.2">
      <c r="A495" s="5">
        <v>49826</v>
      </c>
      <c r="B495" s="36">
        <v>59.999999999999993</v>
      </c>
      <c r="C495"/>
    </row>
    <row r="496" spans="1:3" x14ac:dyDescent="0.2">
      <c r="A496" s="5">
        <v>58404</v>
      </c>
      <c r="B496" s="36">
        <v>59.999999999999993</v>
      </c>
      <c r="C496"/>
    </row>
    <row r="497" spans="1:3" x14ac:dyDescent="0.2">
      <c r="A497" s="5">
        <v>10196</v>
      </c>
      <c r="B497" s="36">
        <v>50</v>
      </c>
      <c r="C497"/>
    </row>
    <row r="498" spans="1:3" x14ac:dyDescent="0.2">
      <c r="A498" s="5">
        <v>22155</v>
      </c>
      <c r="B498" s="36">
        <v>16</v>
      </c>
      <c r="C498"/>
    </row>
    <row r="499" spans="1:3" x14ac:dyDescent="0.2">
      <c r="A499" s="5">
        <v>10165</v>
      </c>
      <c r="B499" s="36">
        <v>49</v>
      </c>
      <c r="C499"/>
    </row>
    <row r="500" spans="1:3" x14ac:dyDescent="0.2">
      <c r="A500" s="5">
        <v>11098</v>
      </c>
      <c r="B500" s="36">
        <v>36</v>
      </c>
      <c r="C500"/>
    </row>
    <row r="501" spans="1:3" x14ac:dyDescent="0.2">
      <c r="A501" s="5">
        <v>11745</v>
      </c>
      <c r="B501" s="36">
        <v>57</v>
      </c>
      <c r="C501"/>
    </row>
    <row r="502" spans="1:3" x14ac:dyDescent="0.2">
      <c r="A502" s="73">
        <v>12522</v>
      </c>
      <c r="B502" s="36">
        <v>9</v>
      </c>
      <c r="C502"/>
    </row>
    <row r="503" spans="1:3" x14ac:dyDescent="0.2">
      <c r="A503" s="5">
        <v>57462</v>
      </c>
      <c r="B503" s="36">
        <v>16</v>
      </c>
      <c r="C503"/>
    </row>
    <row r="504" spans="1:3" x14ac:dyDescent="0.2">
      <c r="A504" s="5">
        <v>38227</v>
      </c>
      <c r="B504" s="36">
        <v>64</v>
      </c>
      <c r="C504"/>
    </row>
    <row r="505" spans="1:3" x14ac:dyDescent="0.2">
      <c r="A505" s="5">
        <v>10874</v>
      </c>
      <c r="B505" s="36">
        <v>4</v>
      </c>
      <c r="C505"/>
    </row>
    <row r="506" spans="1:3" x14ac:dyDescent="0.2">
      <c r="A506" s="5">
        <v>71082</v>
      </c>
      <c r="B506" s="36">
        <v>48</v>
      </c>
      <c r="C506"/>
    </row>
    <row r="507" spans="1:3" x14ac:dyDescent="0.2">
      <c r="A507" s="5">
        <v>16225</v>
      </c>
      <c r="B507" s="36">
        <v>70</v>
      </c>
      <c r="C507"/>
    </row>
    <row r="508" spans="1:3" x14ac:dyDescent="0.2">
      <c r="A508" s="5">
        <v>18124</v>
      </c>
      <c r="B508" s="36">
        <v>54</v>
      </c>
      <c r="C508"/>
    </row>
    <row r="509" spans="1:3" x14ac:dyDescent="0.2">
      <c r="A509" s="5">
        <v>56509</v>
      </c>
      <c r="B509" s="36">
        <v>48</v>
      </c>
      <c r="C509"/>
    </row>
    <row r="510" spans="1:3" x14ac:dyDescent="0.2">
      <c r="A510" s="5">
        <v>93271</v>
      </c>
      <c r="B510" s="36">
        <v>7.0000000000000009</v>
      </c>
      <c r="C510"/>
    </row>
    <row r="511" spans="1:3" x14ac:dyDescent="0.2">
      <c r="A511" s="5">
        <v>20110</v>
      </c>
      <c r="B511" s="36">
        <v>96</v>
      </c>
      <c r="C511"/>
    </row>
    <row r="512" spans="1:3" x14ac:dyDescent="0.2">
      <c r="A512" s="5">
        <v>10155</v>
      </c>
      <c r="B512" s="36">
        <v>80</v>
      </c>
      <c r="C512"/>
    </row>
    <row r="513" spans="1:3" x14ac:dyDescent="0.2">
      <c r="A513" s="5">
        <v>28207</v>
      </c>
      <c r="B513" s="36">
        <v>6</v>
      </c>
      <c r="C513"/>
    </row>
    <row r="514" spans="1:3" x14ac:dyDescent="0.2">
      <c r="A514" s="5">
        <v>24021</v>
      </c>
      <c r="B514" s="36">
        <v>72</v>
      </c>
      <c r="C514"/>
    </row>
    <row r="515" spans="1:3" x14ac:dyDescent="0.2">
      <c r="A515" s="5">
        <v>19120</v>
      </c>
      <c r="B515" s="36">
        <v>72</v>
      </c>
      <c r="C515"/>
    </row>
    <row r="516" spans="1:3" x14ac:dyDescent="0.2">
      <c r="A516" s="5">
        <v>41038</v>
      </c>
      <c r="B516" s="36">
        <v>64</v>
      </c>
      <c r="C516"/>
    </row>
    <row r="517" spans="1:3" x14ac:dyDescent="0.2">
      <c r="A517" s="5">
        <v>40451</v>
      </c>
      <c r="B517" s="36">
        <v>64</v>
      </c>
      <c r="C517"/>
    </row>
    <row r="518" spans="1:3" x14ac:dyDescent="0.2">
      <c r="A518" s="5">
        <v>10468</v>
      </c>
      <c r="B518" s="36">
        <v>64</v>
      </c>
      <c r="C518"/>
    </row>
    <row r="519" spans="1:3" x14ac:dyDescent="0.2">
      <c r="A519" s="73">
        <v>19205</v>
      </c>
      <c r="B519" s="36">
        <v>72</v>
      </c>
      <c r="C519"/>
    </row>
    <row r="520" spans="1:3" x14ac:dyDescent="0.2">
      <c r="A520" s="5">
        <v>40010</v>
      </c>
      <c r="B520" s="36">
        <v>11.999999999999998</v>
      </c>
      <c r="C520"/>
    </row>
    <row r="521" spans="1:3" x14ac:dyDescent="0.2">
      <c r="A521" s="5">
        <v>10312</v>
      </c>
      <c r="B521" s="36">
        <v>73</v>
      </c>
      <c r="C521"/>
    </row>
    <row r="522" spans="1:3" x14ac:dyDescent="0.2">
      <c r="A522" s="5">
        <v>57516</v>
      </c>
      <c r="B522" s="36">
        <v>14</v>
      </c>
      <c r="C522"/>
    </row>
    <row r="523" spans="1:3" x14ac:dyDescent="0.2">
      <c r="A523" s="5">
        <v>38569</v>
      </c>
      <c r="B523" s="36">
        <v>18</v>
      </c>
      <c r="C523"/>
    </row>
    <row r="524" spans="1:3" x14ac:dyDescent="0.2">
      <c r="A524" s="5">
        <v>40003</v>
      </c>
      <c r="B524" s="36">
        <v>45</v>
      </c>
      <c r="C524"/>
    </row>
    <row r="525" spans="1:3" x14ac:dyDescent="0.2">
      <c r="A525" s="5">
        <v>20080</v>
      </c>
      <c r="B525" s="36">
        <v>179</v>
      </c>
      <c r="C525"/>
    </row>
    <row r="526" spans="1:3" x14ac:dyDescent="0.2">
      <c r="A526" s="73">
        <v>11900</v>
      </c>
      <c r="B526" s="36">
        <v>30</v>
      </c>
      <c r="C526"/>
    </row>
    <row r="527" spans="1:3" x14ac:dyDescent="0.2">
      <c r="A527" s="5">
        <v>75746</v>
      </c>
      <c r="B527" s="36">
        <v>12</v>
      </c>
      <c r="C527"/>
    </row>
    <row r="528" spans="1:3" x14ac:dyDescent="0.2">
      <c r="A528" s="5">
        <v>75760</v>
      </c>
      <c r="B528" s="36">
        <v>12</v>
      </c>
      <c r="C528"/>
    </row>
    <row r="529" spans="1:3" x14ac:dyDescent="0.2">
      <c r="A529" s="73">
        <v>39182</v>
      </c>
      <c r="B529" s="36">
        <v>12</v>
      </c>
      <c r="C529"/>
    </row>
    <row r="530" spans="1:3" x14ac:dyDescent="0.2">
      <c r="A530" s="5">
        <v>45689</v>
      </c>
      <c r="B530" s="36">
        <v>36</v>
      </c>
      <c r="C530"/>
    </row>
    <row r="531" spans="1:3" x14ac:dyDescent="0.2">
      <c r="A531" s="5">
        <v>40444</v>
      </c>
      <c r="B531" s="36">
        <v>56</v>
      </c>
      <c r="C531"/>
    </row>
    <row r="532" spans="1:3" x14ac:dyDescent="0.2">
      <c r="A532" s="5">
        <v>11904</v>
      </c>
      <c r="B532" s="36">
        <v>76</v>
      </c>
      <c r="C532"/>
    </row>
    <row r="533" spans="1:3" x14ac:dyDescent="0.2">
      <c r="A533" s="5">
        <v>15713</v>
      </c>
      <c r="B533" s="36">
        <v>55</v>
      </c>
      <c r="C533"/>
    </row>
    <row r="534" spans="1:3" x14ac:dyDescent="0.2">
      <c r="A534" s="5">
        <v>29001</v>
      </c>
      <c r="B534" s="36">
        <v>22</v>
      </c>
      <c r="C534"/>
    </row>
    <row r="535" spans="1:3" x14ac:dyDescent="0.2">
      <c r="A535" s="5">
        <v>16216</v>
      </c>
      <c r="B535" s="36">
        <v>56</v>
      </c>
      <c r="C535"/>
    </row>
    <row r="536" spans="1:3" x14ac:dyDescent="0.2">
      <c r="A536" s="5">
        <v>28378</v>
      </c>
      <c r="B536" s="36">
        <v>8</v>
      </c>
      <c r="C536"/>
    </row>
    <row r="537" spans="1:3" x14ac:dyDescent="0.2">
      <c r="A537" s="5">
        <v>58395</v>
      </c>
      <c r="B537" s="36">
        <v>131</v>
      </c>
      <c r="C537"/>
    </row>
    <row r="538" spans="1:3" x14ac:dyDescent="0.2">
      <c r="A538" s="5">
        <v>17298</v>
      </c>
      <c r="B538" s="36">
        <v>45</v>
      </c>
      <c r="C538"/>
    </row>
    <row r="539" spans="1:3" x14ac:dyDescent="0.2">
      <c r="A539" s="73">
        <v>11670</v>
      </c>
      <c r="B539" s="36">
        <v>4</v>
      </c>
      <c r="C539"/>
    </row>
    <row r="540" spans="1:3" x14ac:dyDescent="0.2">
      <c r="A540" s="5">
        <v>12161</v>
      </c>
      <c r="B540" s="36">
        <v>18</v>
      </c>
      <c r="C540"/>
    </row>
    <row r="541" spans="1:3" x14ac:dyDescent="0.2">
      <c r="A541" s="5">
        <v>19158</v>
      </c>
      <c r="B541" s="36">
        <v>59.999999999999993</v>
      </c>
      <c r="C541"/>
    </row>
    <row r="542" spans="1:3" x14ac:dyDescent="0.2">
      <c r="A542" s="5">
        <v>20850</v>
      </c>
      <c r="B542" s="36">
        <v>34</v>
      </c>
      <c r="C542"/>
    </row>
    <row r="543" spans="1:3" x14ac:dyDescent="0.2">
      <c r="A543" s="5">
        <v>10110</v>
      </c>
      <c r="B543" s="36">
        <v>160</v>
      </c>
      <c r="C543"/>
    </row>
    <row r="544" spans="1:3" x14ac:dyDescent="0.2">
      <c r="A544" s="5">
        <v>23582</v>
      </c>
      <c r="B544" s="36">
        <v>40</v>
      </c>
      <c r="C544"/>
    </row>
    <row r="545" spans="1:3" x14ac:dyDescent="0.2">
      <c r="A545" s="5">
        <v>55502</v>
      </c>
      <c r="B545" s="36">
        <v>36</v>
      </c>
      <c r="C545"/>
    </row>
    <row r="546" spans="1:3" x14ac:dyDescent="0.2">
      <c r="A546" s="5">
        <v>92177</v>
      </c>
      <c r="B546" s="36">
        <v>47</v>
      </c>
      <c r="C546"/>
    </row>
    <row r="547" spans="1:3" x14ac:dyDescent="0.2">
      <c r="A547" s="5">
        <v>32504</v>
      </c>
      <c r="B547" s="36">
        <v>35</v>
      </c>
      <c r="C547"/>
    </row>
    <row r="548" spans="1:3" x14ac:dyDescent="0.2">
      <c r="A548" s="5">
        <v>14707</v>
      </c>
      <c r="B548" s="36">
        <v>48</v>
      </c>
      <c r="C548"/>
    </row>
    <row r="549" spans="1:3" x14ac:dyDescent="0.2">
      <c r="A549" s="5">
        <v>10103</v>
      </c>
      <c r="B549" s="36">
        <v>140</v>
      </c>
      <c r="C549"/>
    </row>
    <row r="550" spans="1:3" x14ac:dyDescent="0.2">
      <c r="A550" s="5">
        <v>41088</v>
      </c>
      <c r="B550" s="36">
        <v>27</v>
      </c>
      <c r="C550"/>
    </row>
    <row r="551" spans="1:3" x14ac:dyDescent="0.2">
      <c r="A551" s="5">
        <v>31002</v>
      </c>
      <c r="B551" s="36">
        <v>37</v>
      </c>
      <c r="C551"/>
    </row>
    <row r="552" spans="1:3" x14ac:dyDescent="0.2">
      <c r="A552" s="5">
        <v>10294</v>
      </c>
      <c r="B552" s="36">
        <v>25</v>
      </c>
      <c r="C552"/>
    </row>
    <row r="553" spans="1:3" x14ac:dyDescent="0.2">
      <c r="A553" s="5">
        <v>11277</v>
      </c>
      <c r="B553" s="36">
        <v>6</v>
      </c>
      <c r="C553"/>
    </row>
    <row r="554" spans="1:3" x14ac:dyDescent="0.2">
      <c r="A554" s="5">
        <v>16306</v>
      </c>
      <c r="B554" s="36">
        <v>36</v>
      </c>
      <c r="C554"/>
    </row>
    <row r="555" spans="1:3" x14ac:dyDescent="0.2">
      <c r="A555" s="73">
        <v>20119</v>
      </c>
      <c r="B555" s="36">
        <v>16</v>
      </c>
      <c r="C555"/>
    </row>
    <row r="556" spans="1:3" x14ac:dyDescent="0.2">
      <c r="A556" s="5">
        <v>30039</v>
      </c>
      <c r="B556" s="36">
        <v>132</v>
      </c>
      <c r="C556"/>
    </row>
    <row r="557" spans="1:3" x14ac:dyDescent="0.2">
      <c r="A557" s="5">
        <v>17815</v>
      </c>
      <c r="B557" s="36">
        <v>47.999999999999993</v>
      </c>
      <c r="C557"/>
    </row>
    <row r="558" spans="1:3" x14ac:dyDescent="0.2">
      <c r="A558" s="5">
        <v>20652</v>
      </c>
      <c r="B558" s="36">
        <v>23</v>
      </c>
      <c r="C558"/>
    </row>
    <row r="559" spans="1:3" x14ac:dyDescent="0.2">
      <c r="A559" s="5">
        <v>28035</v>
      </c>
      <c r="B559" s="36">
        <v>30.000000000000004</v>
      </c>
      <c r="C559"/>
    </row>
    <row r="560" spans="1:3" x14ac:dyDescent="0.2">
      <c r="A560" s="5">
        <v>27227</v>
      </c>
      <c r="B560" s="36">
        <v>6</v>
      </c>
      <c r="C560"/>
    </row>
    <row r="561" spans="1:3" x14ac:dyDescent="0.2">
      <c r="A561" s="5">
        <v>10994</v>
      </c>
      <c r="B561" s="36">
        <v>40</v>
      </c>
      <c r="C561"/>
    </row>
    <row r="562" spans="1:3" x14ac:dyDescent="0.2">
      <c r="A562" s="5">
        <v>10022</v>
      </c>
      <c r="B562" s="36">
        <v>17</v>
      </c>
      <c r="C562"/>
    </row>
    <row r="563" spans="1:3" x14ac:dyDescent="0.2">
      <c r="A563" s="5">
        <v>12325</v>
      </c>
      <c r="B563" s="36">
        <v>3</v>
      </c>
      <c r="C563"/>
    </row>
    <row r="564" spans="1:3" x14ac:dyDescent="0.2">
      <c r="A564" s="5">
        <v>19210</v>
      </c>
      <c r="B564" s="36">
        <v>48.000000000000007</v>
      </c>
      <c r="C564"/>
    </row>
    <row r="565" spans="1:3" x14ac:dyDescent="0.2">
      <c r="A565" s="5">
        <v>10065</v>
      </c>
      <c r="B565" s="36">
        <v>60</v>
      </c>
      <c r="C565"/>
    </row>
    <row r="566" spans="1:3" x14ac:dyDescent="0.2">
      <c r="A566" s="5">
        <v>15379</v>
      </c>
      <c r="B566" s="36">
        <v>16</v>
      </c>
      <c r="C566"/>
    </row>
    <row r="567" spans="1:3" x14ac:dyDescent="0.2">
      <c r="A567" s="5">
        <v>20085</v>
      </c>
      <c r="B567" s="36">
        <v>42</v>
      </c>
      <c r="C567"/>
    </row>
    <row r="568" spans="1:3" x14ac:dyDescent="0.2">
      <c r="A568" s="5">
        <v>42663</v>
      </c>
      <c r="B568" s="36">
        <v>21</v>
      </c>
      <c r="C568"/>
    </row>
    <row r="569" spans="1:3" x14ac:dyDescent="0.2">
      <c r="A569" s="5">
        <v>63036</v>
      </c>
      <c r="B569" s="36">
        <v>18</v>
      </c>
      <c r="C569"/>
    </row>
    <row r="570" spans="1:3" x14ac:dyDescent="0.2">
      <c r="A570" s="5">
        <v>18869</v>
      </c>
      <c r="B570" s="36">
        <v>9</v>
      </c>
      <c r="C570"/>
    </row>
    <row r="571" spans="1:3" x14ac:dyDescent="0.2">
      <c r="A571" s="5">
        <v>11289</v>
      </c>
      <c r="B571" s="36">
        <v>24</v>
      </c>
      <c r="C571"/>
    </row>
    <row r="572" spans="1:3" x14ac:dyDescent="0.2">
      <c r="A572" s="5">
        <v>14518</v>
      </c>
      <c r="B572" s="36">
        <v>15</v>
      </c>
      <c r="C572"/>
    </row>
    <row r="573" spans="1:3" x14ac:dyDescent="0.2">
      <c r="A573" s="5">
        <v>17285</v>
      </c>
      <c r="B573" s="36">
        <v>48</v>
      </c>
      <c r="C573"/>
    </row>
    <row r="574" spans="1:3" x14ac:dyDescent="0.2">
      <c r="A574" s="5">
        <v>10910</v>
      </c>
      <c r="B574" s="36">
        <v>12</v>
      </c>
      <c r="C574"/>
    </row>
    <row r="575" spans="1:3" x14ac:dyDescent="0.2">
      <c r="A575" s="5">
        <v>58604</v>
      </c>
      <c r="B575" s="36">
        <v>33</v>
      </c>
      <c r="C575"/>
    </row>
    <row r="576" spans="1:3" x14ac:dyDescent="0.2">
      <c r="A576" s="5">
        <v>14525</v>
      </c>
      <c r="B576" s="36">
        <v>13</v>
      </c>
      <c r="C576"/>
    </row>
    <row r="577" spans="1:3" x14ac:dyDescent="0.2">
      <c r="A577" s="5">
        <v>16313</v>
      </c>
      <c r="B577" s="36">
        <v>25</v>
      </c>
      <c r="C577"/>
    </row>
    <row r="578" spans="1:3" x14ac:dyDescent="0.2">
      <c r="A578" s="5">
        <v>20109</v>
      </c>
      <c r="B578" s="36">
        <v>8</v>
      </c>
      <c r="C578"/>
    </row>
    <row r="579" spans="1:3" x14ac:dyDescent="0.2">
      <c r="A579" s="5">
        <v>10141</v>
      </c>
      <c r="B579" s="36">
        <v>20</v>
      </c>
      <c r="C579"/>
    </row>
    <row r="580" spans="1:3" x14ac:dyDescent="0.2">
      <c r="A580" s="5">
        <v>30241</v>
      </c>
      <c r="B580" s="36">
        <v>12</v>
      </c>
      <c r="C580"/>
    </row>
    <row r="581" spans="1:3" x14ac:dyDescent="0.2">
      <c r="A581" s="5">
        <v>71627</v>
      </c>
      <c r="B581" s="36">
        <v>17</v>
      </c>
      <c r="C581"/>
    </row>
    <row r="582" spans="1:3" x14ac:dyDescent="0.2">
      <c r="A582" s="5">
        <v>28354</v>
      </c>
      <c r="B582" s="36">
        <v>4</v>
      </c>
      <c r="C582"/>
    </row>
    <row r="583" spans="1:3" x14ac:dyDescent="0.2">
      <c r="A583" s="5">
        <v>10189</v>
      </c>
      <c r="B583" s="36">
        <v>18</v>
      </c>
      <c r="C583"/>
    </row>
    <row r="584" spans="1:3" x14ac:dyDescent="0.2">
      <c r="A584" s="5">
        <v>92870</v>
      </c>
      <c r="B584" s="36">
        <v>24</v>
      </c>
      <c r="C584"/>
    </row>
    <row r="585" spans="1:3" x14ac:dyDescent="0.2">
      <c r="A585" s="5">
        <v>71603</v>
      </c>
      <c r="B585" s="36">
        <v>15</v>
      </c>
      <c r="C585"/>
    </row>
    <row r="586" spans="1:3" x14ac:dyDescent="0.2">
      <c r="A586" s="5">
        <v>71634</v>
      </c>
      <c r="B586" s="36">
        <v>15</v>
      </c>
      <c r="C586"/>
    </row>
    <row r="587" spans="1:3" x14ac:dyDescent="0.2">
      <c r="A587" s="5">
        <v>10073</v>
      </c>
      <c r="B587" s="36">
        <v>79</v>
      </c>
      <c r="C587"/>
    </row>
    <row r="588" spans="1:3" x14ac:dyDescent="0.2">
      <c r="A588" s="5">
        <v>17091</v>
      </c>
      <c r="B588" s="36">
        <v>24</v>
      </c>
      <c r="C588"/>
    </row>
    <row r="589" spans="1:3" x14ac:dyDescent="0.2">
      <c r="A589" s="5">
        <v>11040</v>
      </c>
      <c r="B589" s="36">
        <v>12</v>
      </c>
      <c r="C589"/>
    </row>
    <row r="590" spans="1:3" x14ac:dyDescent="0.2">
      <c r="A590" s="5">
        <v>81904</v>
      </c>
      <c r="B590" s="36">
        <v>12</v>
      </c>
      <c r="C590"/>
    </row>
    <row r="591" spans="1:3" x14ac:dyDescent="0.2">
      <c r="A591" s="5">
        <v>41255</v>
      </c>
      <c r="B591" s="36">
        <v>14</v>
      </c>
      <c r="C591"/>
    </row>
    <row r="592" spans="1:3" x14ac:dyDescent="0.2">
      <c r="A592" s="5">
        <v>79021</v>
      </c>
      <c r="B592" s="36">
        <v>22</v>
      </c>
      <c r="C592"/>
    </row>
    <row r="593" spans="1:3" x14ac:dyDescent="0.2">
      <c r="A593" s="5">
        <v>20089</v>
      </c>
      <c r="B593" s="36">
        <v>36</v>
      </c>
      <c r="C593"/>
    </row>
    <row r="594" spans="1:3" x14ac:dyDescent="0.2">
      <c r="A594" s="5">
        <v>71610</v>
      </c>
      <c r="B594" s="36">
        <v>13</v>
      </c>
      <c r="C594"/>
    </row>
    <row r="595" spans="1:3" x14ac:dyDescent="0.2">
      <c r="A595" s="5">
        <v>60047</v>
      </c>
      <c r="B595" s="36">
        <v>23.999999999999996</v>
      </c>
      <c r="C595"/>
    </row>
    <row r="596" spans="1:3" x14ac:dyDescent="0.2">
      <c r="A596" s="5">
        <v>24014</v>
      </c>
      <c r="B596" s="36">
        <v>23.999999999999996</v>
      </c>
      <c r="C596"/>
    </row>
    <row r="597" spans="1:3" x14ac:dyDescent="0.2">
      <c r="A597" s="5">
        <v>48019</v>
      </c>
      <c r="B597" s="36">
        <v>16</v>
      </c>
      <c r="C597"/>
    </row>
    <row r="598" spans="1:3" x14ac:dyDescent="0.2">
      <c r="A598" s="5">
        <v>20054</v>
      </c>
      <c r="B598" s="36">
        <v>22</v>
      </c>
      <c r="C598"/>
    </row>
    <row r="599" spans="1:3" x14ac:dyDescent="0.2">
      <c r="A599" s="73">
        <v>17565</v>
      </c>
      <c r="B599" s="36">
        <v>15.000000000000002</v>
      </c>
      <c r="C599"/>
    </row>
    <row r="600" spans="1:3" x14ac:dyDescent="0.2">
      <c r="A600" s="5">
        <v>53502</v>
      </c>
      <c r="B600" s="36">
        <v>10</v>
      </c>
      <c r="C600"/>
    </row>
    <row r="601" spans="1:3" x14ac:dyDescent="0.2">
      <c r="A601" s="5">
        <v>20630</v>
      </c>
      <c r="B601" s="36">
        <v>7</v>
      </c>
      <c r="C601"/>
    </row>
    <row r="602" spans="1:3" x14ac:dyDescent="0.2">
      <c r="A602" s="5">
        <v>71597</v>
      </c>
      <c r="B602" s="36">
        <v>11</v>
      </c>
      <c r="C602"/>
    </row>
    <row r="603" spans="1:3" x14ac:dyDescent="0.2">
      <c r="A603" s="5">
        <v>30003</v>
      </c>
      <c r="B603" s="36">
        <v>1</v>
      </c>
      <c r="C603"/>
    </row>
    <row r="604" spans="1:3" x14ac:dyDescent="0.2">
      <c r="A604" s="5">
        <v>11013</v>
      </c>
      <c r="B604" s="36">
        <v>24</v>
      </c>
      <c r="C604"/>
    </row>
    <row r="605" spans="1:3" x14ac:dyDescent="0.2">
      <c r="A605" s="5">
        <v>23526</v>
      </c>
      <c r="B605" s="36">
        <v>2</v>
      </c>
      <c r="C605"/>
    </row>
    <row r="606" spans="1:3" x14ac:dyDescent="0.2">
      <c r="A606" s="5">
        <v>19000</v>
      </c>
      <c r="B606" s="36">
        <v>7</v>
      </c>
      <c r="C606"/>
    </row>
    <row r="607" spans="1:3" x14ac:dyDescent="0.2">
      <c r="A607" s="5">
        <v>41290</v>
      </c>
      <c r="B607" s="36">
        <v>18</v>
      </c>
      <c r="C607"/>
    </row>
    <row r="608" spans="1:3" x14ac:dyDescent="0.2">
      <c r="A608" s="73">
        <v>49288</v>
      </c>
      <c r="B608" s="36">
        <v>19</v>
      </c>
      <c r="C608"/>
    </row>
    <row r="609" spans="1:3" x14ac:dyDescent="0.2">
      <c r="A609" s="5">
        <v>10042</v>
      </c>
      <c r="B609" s="36">
        <v>12</v>
      </c>
      <c r="C609"/>
    </row>
    <row r="610" spans="1:3" x14ac:dyDescent="0.2">
      <c r="A610" s="5">
        <v>12097</v>
      </c>
      <c r="B610" s="36">
        <v>4</v>
      </c>
      <c r="C610"/>
    </row>
    <row r="611" spans="1:3" x14ac:dyDescent="0.2">
      <c r="A611" s="5">
        <v>10018</v>
      </c>
      <c r="B611" s="36">
        <v>4</v>
      </c>
      <c r="C611"/>
    </row>
    <row r="612" spans="1:3" x14ac:dyDescent="0.2">
      <c r="A612" s="5">
        <v>17282</v>
      </c>
      <c r="B612" s="36">
        <v>3</v>
      </c>
      <c r="C612"/>
    </row>
    <row r="613" spans="1:3" x14ac:dyDescent="0.2">
      <c r="A613" s="5">
        <v>10072</v>
      </c>
      <c r="B613" s="36">
        <v>18</v>
      </c>
      <c r="C613"/>
    </row>
    <row r="614" spans="1:3" x14ac:dyDescent="0.2">
      <c r="A614" s="5">
        <v>33582</v>
      </c>
      <c r="B614" s="36">
        <v>8</v>
      </c>
      <c r="C614"/>
    </row>
    <row r="615" spans="1:3" x14ac:dyDescent="0.2">
      <c r="A615" s="5">
        <v>10823</v>
      </c>
      <c r="B615" s="36">
        <v>9</v>
      </c>
      <c r="C615"/>
    </row>
    <row r="616" spans="1:3" x14ac:dyDescent="0.2">
      <c r="A616" s="5">
        <v>16224</v>
      </c>
      <c r="B616" s="36">
        <v>10</v>
      </c>
      <c r="C616"/>
    </row>
    <row r="617" spans="1:3" x14ac:dyDescent="0.2">
      <c r="A617" s="5">
        <v>14549</v>
      </c>
      <c r="B617" s="36">
        <v>4</v>
      </c>
      <c r="C617"/>
    </row>
    <row r="618" spans="1:3" x14ac:dyDescent="0.2">
      <c r="A618" s="5">
        <v>78133</v>
      </c>
      <c r="B618" s="36">
        <v>8</v>
      </c>
      <c r="C618"/>
    </row>
    <row r="619" spans="1:3" x14ac:dyDescent="0.2">
      <c r="A619" s="5">
        <v>10575</v>
      </c>
      <c r="B619" s="36">
        <v>1</v>
      </c>
      <c r="C619"/>
    </row>
    <row r="620" spans="1:3" x14ac:dyDescent="0.2">
      <c r="A620" s="5">
        <v>99305</v>
      </c>
      <c r="B620" s="36">
        <v>3</v>
      </c>
      <c r="C620"/>
    </row>
    <row r="621" spans="1:3" x14ac:dyDescent="0.2">
      <c r="A621" s="73">
        <v>96513</v>
      </c>
      <c r="B621" s="36">
        <v>1</v>
      </c>
      <c r="C621"/>
    </row>
    <row r="622" spans="1:3" x14ac:dyDescent="0.2">
      <c r="A622" s="5">
        <v>10003</v>
      </c>
      <c r="B622" s="36">
        <v>3</v>
      </c>
      <c r="C622"/>
    </row>
    <row r="623" spans="1:3" x14ac:dyDescent="0.2">
      <c r="A623" s="5">
        <v>57024</v>
      </c>
      <c r="B623" s="36">
        <v>1</v>
      </c>
      <c r="C623"/>
    </row>
    <row r="624" spans="1:3" x14ac:dyDescent="0.2">
      <c r="A624" s="5">
        <v>14532</v>
      </c>
      <c r="B624" s="36">
        <v>2</v>
      </c>
      <c r="C624"/>
    </row>
    <row r="625" spans="1:3" x14ac:dyDescent="0.2">
      <c r="A625" s="5">
        <v>17023</v>
      </c>
      <c r="B625" s="36">
        <v>3</v>
      </c>
      <c r="C625"/>
    </row>
    <row r="626" spans="1:3" x14ac:dyDescent="0.2">
      <c r="A626" s="5">
        <v>30937</v>
      </c>
      <c r="B626" s="76">
        <v>0</v>
      </c>
      <c r="C626"/>
    </row>
    <row r="627" spans="1:3" x14ac:dyDescent="0.2">
      <c r="A627" s="5">
        <v>15101</v>
      </c>
      <c r="B627" s="76">
        <v>0</v>
      </c>
      <c r="C627"/>
    </row>
    <row r="628" spans="1:3" x14ac:dyDescent="0.2">
      <c r="A628" s="5">
        <v>59395</v>
      </c>
      <c r="B628" s="76">
        <v>0</v>
      </c>
      <c r="C628"/>
    </row>
    <row r="629" spans="1:3" x14ac:dyDescent="0.2">
      <c r="A629" s="5">
        <v>71168</v>
      </c>
      <c r="B629" s="76">
        <v>0</v>
      </c>
      <c r="C629"/>
    </row>
    <row r="630" spans="1:3" x14ac:dyDescent="0.2">
      <c r="A630" s="5">
        <v>71458</v>
      </c>
      <c r="B630" s="76">
        <v>0</v>
      </c>
      <c r="C630"/>
    </row>
    <row r="631" spans="1:3" x14ac:dyDescent="0.2">
      <c r="A631" s="5">
        <v>11409</v>
      </c>
      <c r="B631" s="76">
        <v>0</v>
      </c>
      <c r="C631"/>
    </row>
    <row r="632" spans="1:3" x14ac:dyDescent="0.2">
      <c r="A632" s="5">
        <v>15668</v>
      </c>
      <c r="B632" s="76">
        <v>0</v>
      </c>
      <c r="C632"/>
    </row>
    <row r="633" spans="1:3" x14ac:dyDescent="0.2">
      <c r="A633" s="5">
        <v>15682</v>
      </c>
      <c r="B633" s="76">
        <v>0</v>
      </c>
      <c r="C633"/>
    </row>
    <row r="634" spans="1:3" x14ac:dyDescent="0.2">
      <c r="A634" s="5">
        <v>15705</v>
      </c>
      <c r="B634" s="76">
        <v>0</v>
      </c>
      <c r="C634"/>
    </row>
    <row r="635" spans="1:3" x14ac:dyDescent="0.2">
      <c r="A635" s="5">
        <v>10923</v>
      </c>
      <c r="B635" s="76">
        <v>0</v>
      </c>
      <c r="C635"/>
    </row>
    <row r="636" spans="1:3" x14ac:dyDescent="0.2">
      <c r="A636" s="5">
        <v>10396</v>
      </c>
      <c r="B636" s="76">
        <v>0</v>
      </c>
      <c r="C636"/>
    </row>
    <row r="637" spans="1:3" x14ac:dyDescent="0.2">
      <c r="A637" s="5">
        <v>60171</v>
      </c>
      <c r="B637" s="76">
        <v>0</v>
      </c>
      <c r="C637"/>
    </row>
    <row r="638" spans="1:3" x14ac:dyDescent="0.2">
      <c r="A638" s="5">
        <v>44121</v>
      </c>
      <c r="B638" s="76">
        <v>0</v>
      </c>
      <c r="C638"/>
    </row>
    <row r="639" spans="1:3" x14ac:dyDescent="0.2">
      <c r="A639" s="5">
        <v>15071</v>
      </c>
      <c r="B639" s="76">
        <v>0</v>
      </c>
      <c r="C639"/>
    </row>
    <row r="640" spans="1:3" x14ac:dyDescent="0.2">
      <c r="A640" s="5">
        <v>28247</v>
      </c>
      <c r="B640" s="76">
        <v>0</v>
      </c>
      <c r="C640"/>
    </row>
    <row r="641" spans="1:3" x14ac:dyDescent="0.2">
      <c r="A641" s="5">
        <v>10465</v>
      </c>
      <c r="B641" s="76">
        <v>0</v>
      </c>
      <c r="C641"/>
    </row>
    <row r="642" spans="1:3" x14ac:dyDescent="0.2">
      <c r="A642" s="5">
        <v>67070</v>
      </c>
      <c r="B642" s="76">
        <v>0</v>
      </c>
      <c r="C642"/>
    </row>
    <row r="643" spans="1:3" x14ac:dyDescent="0.2">
      <c r="A643" s="5">
        <v>69838</v>
      </c>
      <c r="B643" s="76">
        <v>0</v>
      </c>
      <c r="C643"/>
    </row>
    <row r="644" spans="1:3" x14ac:dyDescent="0.2">
      <c r="A644" s="5">
        <v>14738</v>
      </c>
      <c r="B644" s="76">
        <v>0</v>
      </c>
      <c r="C644"/>
    </row>
    <row r="645" spans="1:3" x14ac:dyDescent="0.2">
      <c r="A645" s="5">
        <v>13166</v>
      </c>
      <c r="B645" s="76">
        <v>0</v>
      </c>
      <c r="C645"/>
    </row>
    <row r="646" spans="1:3" x14ac:dyDescent="0.2">
      <c r="A646" s="5">
        <v>25704</v>
      </c>
      <c r="B646" s="76">
        <v>0</v>
      </c>
      <c r="C646"/>
    </row>
    <row r="647" spans="1:3" x14ac:dyDescent="0.2">
      <c r="A647" s="5">
        <v>29665</v>
      </c>
      <c r="B647" s="76">
        <v>0</v>
      </c>
      <c r="C647"/>
    </row>
    <row r="648" spans="1:3" x14ac:dyDescent="0.2">
      <c r="A648" s="5">
        <v>30449</v>
      </c>
      <c r="B648" s="76">
        <v>0</v>
      </c>
      <c r="C648"/>
    </row>
    <row r="649" spans="1:3" x14ac:dyDescent="0.2">
      <c r="A649" s="5">
        <v>28514</v>
      </c>
      <c r="B649" s="76">
        <v>0</v>
      </c>
      <c r="C649"/>
    </row>
    <row r="650" spans="1:3" x14ac:dyDescent="0.2">
      <c r="A650" s="5">
        <v>15343</v>
      </c>
      <c r="B650" s="76">
        <v>0</v>
      </c>
      <c r="C650"/>
    </row>
    <row r="651" spans="1:3" x14ac:dyDescent="0.2">
      <c r="A651" s="5">
        <v>10276</v>
      </c>
      <c r="B651" s="76">
        <v>0</v>
      </c>
      <c r="C651"/>
    </row>
    <row r="652" spans="1:3" x14ac:dyDescent="0.2">
      <c r="A652" s="5">
        <v>15329</v>
      </c>
      <c r="B652" s="76">
        <v>0</v>
      </c>
      <c r="C652"/>
    </row>
    <row r="653" spans="1:3" x14ac:dyDescent="0.2">
      <c r="A653" s="5">
        <v>15640</v>
      </c>
      <c r="B653" s="76">
        <v>0</v>
      </c>
      <c r="C653"/>
    </row>
    <row r="654" spans="1:3" x14ac:dyDescent="0.2">
      <c r="A654" s="5">
        <v>15336</v>
      </c>
      <c r="B654" s="76">
        <v>0</v>
      </c>
      <c r="C654"/>
    </row>
    <row r="655" spans="1:3" x14ac:dyDescent="0.2">
      <c r="A655" s="5">
        <v>17039</v>
      </c>
      <c r="B655" s="76">
        <v>0</v>
      </c>
      <c r="C655"/>
    </row>
    <row r="656" spans="1:3" x14ac:dyDescent="0.2">
      <c r="A656" s="5">
        <v>27542</v>
      </c>
      <c r="B656" s="76">
        <v>0</v>
      </c>
      <c r="C656"/>
    </row>
    <row r="657" spans="1:3" x14ac:dyDescent="0.2">
      <c r="A657" s="5">
        <v>45092</v>
      </c>
      <c r="B657" s="76">
        <v>0</v>
      </c>
      <c r="C657"/>
    </row>
    <row r="658" spans="1:3" x14ac:dyDescent="0.2">
      <c r="A658" s="5">
        <v>79364</v>
      </c>
      <c r="B658" s="76">
        <v>0</v>
      </c>
      <c r="C658"/>
    </row>
    <row r="659" spans="1:3" x14ac:dyDescent="0.2">
      <c r="A659" s="5">
        <v>59094</v>
      </c>
      <c r="B659" s="76">
        <v>0</v>
      </c>
      <c r="C659"/>
    </row>
    <row r="660" spans="1:3" x14ac:dyDescent="0.2">
      <c r="A660" s="5">
        <v>94917</v>
      </c>
      <c r="B660" s="76">
        <v>0</v>
      </c>
      <c r="C660"/>
    </row>
    <row r="661" spans="1:3" x14ac:dyDescent="0.2">
      <c r="A661" s="5">
        <v>26014</v>
      </c>
      <c r="B661" s="76">
        <v>0</v>
      </c>
      <c r="C661"/>
    </row>
    <row r="662" spans="1:3" x14ac:dyDescent="0.2">
      <c r="A662" s="5">
        <v>12328</v>
      </c>
      <c r="B662" s="76">
        <v>0</v>
      </c>
      <c r="C662"/>
    </row>
    <row r="663" spans="1:3" x14ac:dyDescent="0.2">
      <c r="A663" s="5">
        <v>10324</v>
      </c>
      <c r="B663" s="76">
        <v>0</v>
      </c>
      <c r="C663"/>
    </row>
    <row r="664" spans="1:3" x14ac:dyDescent="0.2">
      <c r="A664" s="5">
        <v>10788</v>
      </c>
      <c r="B664" s="76">
        <v>0</v>
      </c>
      <c r="C664"/>
    </row>
    <row r="665" spans="1:3" x14ac:dyDescent="0.2">
      <c r="A665" s="5">
        <v>17942</v>
      </c>
      <c r="B665" s="76">
        <v>0</v>
      </c>
      <c r="C665"/>
    </row>
    <row r="666" spans="1:3" x14ac:dyDescent="0.2">
      <c r="A666" s="5">
        <v>36495</v>
      </c>
      <c r="B666" s="76">
        <v>0</v>
      </c>
      <c r="C666"/>
    </row>
    <row r="667" spans="1:3" x14ac:dyDescent="0.2">
      <c r="A667" s="5">
        <v>12406</v>
      </c>
      <c r="B667" s="76">
        <v>0</v>
      </c>
      <c r="C667"/>
    </row>
    <row r="668" spans="1:3" x14ac:dyDescent="0.2">
      <c r="A668" s="5">
        <v>24137</v>
      </c>
      <c r="B668" s="76">
        <v>0</v>
      </c>
      <c r="C668"/>
    </row>
    <row r="669" spans="1:3" x14ac:dyDescent="0.2">
      <c r="A669" s="5">
        <v>10149</v>
      </c>
      <c r="B669" s="76">
        <v>0</v>
      </c>
      <c r="C669"/>
    </row>
    <row r="670" spans="1:3" x14ac:dyDescent="0.2">
      <c r="A670" s="5">
        <v>18858</v>
      </c>
      <c r="B670" s="76">
        <v>0</v>
      </c>
      <c r="C670"/>
    </row>
    <row r="671" spans="1:3" x14ac:dyDescent="0.2">
      <c r="A671" s="5">
        <v>18865</v>
      </c>
      <c r="B671" s="76">
        <v>0</v>
      </c>
      <c r="C671"/>
    </row>
    <row r="672" spans="1:3" x14ac:dyDescent="0.2">
      <c r="A672" s="5">
        <v>47786</v>
      </c>
      <c r="B672" s="76">
        <v>0</v>
      </c>
      <c r="C672"/>
    </row>
    <row r="673" spans="1:3" x14ac:dyDescent="0.2">
      <c r="A673" s="5">
        <v>28841</v>
      </c>
      <c r="B673" s="76">
        <v>0</v>
      </c>
      <c r="C673"/>
    </row>
    <row r="674" spans="1:3" x14ac:dyDescent="0.2">
      <c r="A674" s="5">
        <v>74069</v>
      </c>
      <c r="B674" s="76">
        <v>0</v>
      </c>
      <c r="C674"/>
    </row>
    <row r="675" spans="1:3" x14ac:dyDescent="0.2">
      <c r="A675" s="5">
        <v>18472</v>
      </c>
      <c r="B675" s="76">
        <v>0</v>
      </c>
      <c r="C675"/>
    </row>
    <row r="676" spans="1:3" x14ac:dyDescent="0.2">
      <c r="A676" s="5">
        <v>32009</v>
      </c>
      <c r="B676" s="76">
        <v>0</v>
      </c>
      <c r="C676"/>
    </row>
    <row r="677" spans="1:3" x14ac:dyDescent="0.2">
      <c r="A677" s="5">
        <v>14075</v>
      </c>
      <c r="B677" s="76">
        <v>0</v>
      </c>
      <c r="C677"/>
    </row>
    <row r="678" spans="1:3" x14ac:dyDescent="0.2">
      <c r="A678" s="5">
        <v>12125</v>
      </c>
      <c r="B678" s="76">
        <v>0</v>
      </c>
      <c r="C678"/>
    </row>
    <row r="679" spans="1:3" x14ac:dyDescent="0.2">
      <c r="A679" s="5">
        <v>17873</v>
      </c>
      <c r="B679" s="76">
        <v>0</v>
      </c>
      <c r="C679"/>
    </row>
    <row r="680" spans="1:3" x14ac:dyDescent="0.2">
      <c r="A680" s="5">
        <v>80425</v>
      </c>
      <c r="B680" s="76">
        <v>0</v>
      </c>
      <c r="C680"/>
    </row>
    <row r="681" spans="1:3" x14ac:dyDescent="0.2">
      <c r="A681" s="5">
        <v>50109</v>
      </c>
      <c r="B681" s="76">
        <v>0</v>
      </c>
      <c r="C681"/>
    </row>
    <row r="682" spans="1:3" x14ac:dyDescent="0.2">
      <c r="A682" s="5">
        <v>18559</v>
      </c>
      <c r="B682" s="76">
        <v>0</v>
      </c>
      <c r="C682"/>
    </row>
    <row r="683" spans="1:3" x14ac:dyDescent="0.2">
      <c r="A683" s="5">
        <v>11455</v>
      </c>
      <c r="B683" s="76">
        <v>0</v>
      </c>
      <c r="C683"/>
    </row>
    <row r="684" spans="1:3" x14ac:dyDescent="0.2">
      <c r="A684" s="5">
        <v>14912</v>
      </c>
      <c r="B684" s="76">
        <v>0</v>
      </c>
      <c r="C684"/>
    </row>
    <row r="685" spans="1:3" x14ac:dyDescent="0.2">
      <c r="A685" s="5">
        <v>53609</v>
      </c>
      <c r="B685" s="76">
        <v>0</v>
      </c>
      <c r="C685"/>
    </row>
    <row r="686" spans="1:3" x14ac:dyDescent="0.2">
      <c r="A686" s="5">
        <v>19137</v>
      </c>
      <c r="B686" s="76">
        <v>0</v>
      </c>
      <c r="C686"/>
    </row>
    <row r="687" spans="1:3" x14ac:dyDescent="0.2">
      <c r="A687" s="5">
        <v>10730</v>
      </c>
      <c r="B687" s="76">
        <v>0</v>
      </c>
      <c r="C687"/>
    </row>
    <row r="688" spans="1:3" x14ac:dyDescent="0.2">
      <c r="A688" s="5">
        <v>11379</v>
      </c>
      <c r="B688" s="76">
        <v>0</v>
      </c>
      <c r="C688"/>
    </row>
    <row r="689" spans="1:3" x14ac:dyDescent="0.2">
      <c r="A689" s="5">
        <v>11362</v>
      </c>
      <c r="B689" s="76">
        <v>0</v>
      </c>
      <c r="C689"/>
    </row>
    <row r="690" spans="1:3" x14ac:dyDescent="0.2">
      <c r="A690" s="5">
        <v>10098</v>
      </c>
      <c r="B690" s="76">
        <v>0</v>
      </c>
      <c r="C690"/>
    </row>
    <row r="691" spans="1:3" x14ac:dyDescent="0.2">
      <c r="A691" s="5">
        <v>19070</v>
      </c>
      <c r="B691" s="76">
        <v>0</v>
      </c>
      <c r="C691"/>
    </row>
    <row r="692" spans="1:3" x14ac:dyDescent="0.2">
      <c r="A692" s="5">
        <v>15905</v>
      </c>
      <c r="B692" s="76">
        <v>0</v>
      </c>
      <c r="C692"/>
    </row>
    <row r="693" spans="1:3" x14ac:dyDescent="0.2">
      <c r="A693" s="5">
        <v>92153</v>
      </c>
      <c r="B693" s="76">
        <v>0</v>
      </c>
      <c r="C693"/>
    </row>
    <row r="694" spans="1:3" x14ac:dyDescent="0.2">
      <c r="A694" s="5">
        <v>71114</v>
      </c>
      <c r="B694" s="76">
        <v>0</v>
      </c>
      <c r="C694"/>
    </row>
    <row r="695" spans="1:3" x14ac:dyDescent="0.2">
      <c r="A695" s="5">
        <v>92184</v>
      </c>
      <c r="B695" s="76">
        <v>0</v>
      </c>
      <c r="C695"/>
    </row>
    <row r="696" spans="1:3" x14ac:dyDescent="0.2">
      <c r="A696" s="5">
        <v>17961</v>
      </c>
      <c r="B696" s="76">
        <v>0</v>
      </c>
      <c r="C696"/>
    </row>
    <row r="697" spans="1:3" x14ac:dyDescent="0.2">
      <c r="A697" s="5">
        <v>78398</v>
      </c>
      <c r="B697" s="76">
        <v>0</v>
      </c>
      <c r="C697"/>
    </row>
    <row r="698" spans="1:3" x14ac:dyDescent="0.2">
      <c r="A698" s="5">
        <v>29062</v>
      </c>
      <c r="B698" s="76">
        <v>0</v>
      </c>
      <c r="C698"/>
    </row>
    <row r="699" spans="1:3" x14ac:dyDescent="0.2">
      <c r="A699" s="5">
        <v>12274</v>
      </c>
      <c r="B699" s="76">
        <v>0</v>
      </c>
      <c r="C699"/>
    </row>
    <row r="700" spans="1:3" x14ac:dyDescent="0.2">
      <c r="A700" s="5">
        <v>18517</v>
      </c>
      <c r="B700" s="76">
        <v>0</v>
      </c>
      <c r="C700"/>
    </row>
    <row r="701" spans="1:3" x14ac:dyDescent="0.2">
      <c r="A701" s="5">
        <v>37520</v>
      </c>
      <c r="B701" s="76">
        <v>0</v>
      </c>
      <c r="C701"/>
    </row>
    <row r="702" spans="1:3" x14ac:dyDescent="0.2">
      <c r="A702" s="5">
        <v>12121</v>
      </c>
      <c r="B702" s="76">
        <v>0</v>
      </c>
      <c r="C702"/>
    </row>
    <row r="703" spans="1:3" x14ac:dyDescent="0.2">
      <c r="A703" s="5">
        <v>53455</v>
      </c>
      <c r="B703" s="76">
        <v>0</v>
      </c>
      <c r="C703"/>
    </row>
    <row r="704" spans="1:3" x14ac:dyDescent="0.2">
      <c r="A704" s="5">
        <v>54865</v>
      </c>
      <c r="B704" s="76">
        <v>0</v>
      </c>
      <c r="C704"/>
    </row>
    <row r="705" spans="1:3" x14ac:dyDescent="0.2">
      <c r="A705" s="5">
        <v>18635</v>
      </c>
      <c r="B705" s="76">
        <v>0</v>
      </c>
      <c r="C705"/>
    </row>
    <row r="706" spans="1:3" x14ac:dyDescent="0.2">
      <c r="A706" s="5">
        <v>89817</v>
      </c>
      <c r="B706" s="76">
        <v>0</v>
      </c>
      <c r="C706"/>
    </row>
    <row r="707" spans="1:3" x14ac:dyDescent="0.2">
      <c r="A707" s="5">
        <v>89794</v>
      </c>
      <c r="B707" s="76">
        <v>0</v>
      </c>
      <c r="C707"/>
    </row>
    <row r="708" spans="1:3" x14ac:dyDescent="0.2">
      <c r="A708" s="5">
        <v>89824</v>
      </c>
      <c r="B708" s="76">
        <v>0</v>
      </c>
      <c r="C708"/>
    </row>
    <row r="709" spans="1:3" x14ac:dyDescent="0.2">
      <c r="A709" s="5">
        <v>89800</v>
      </c>
      <c r="B709" s="76">
        <v>0</v>
      </c>
      <c r="C709"/>
    </row>
    <row r="710" spans="1:3" x14ac:dyDescent="0.2">
      <c r="A710" s="5">
        <v>21589</v>
      </c>
      <c r="B710" s="76">
        <v>0</v>
      </c>
      <c r="C710"/>
    </row>
    <row r="711" spans="1:3" x14ac:dyDescent="0.2">
      <c r="A711" s="5">
        <v>21473</v>
      </c>
      <c r="B711" s="76">
        <v>0</v>
      </c>
      <c r="C711"/>
    </row>
    <row r="712" spans="1:3" x14ac:dyDescent="0.2">
      <c r="A712" s="5">
        <v>11050</v>
      </c>
      <c r="B712" s="76">
        <v>0</v>
      </c>
      <c r="C712"/>
    </row>
    <row r="713" spans="1:3" x14ac:dyDescent="0.2">
      <c r="A713" s="5">
        <v>47272</v>
      </c>
      <c r="B713" s="76">
        <v>0</v>
      </c>
      <c r="C713"/>
    </row>
    <row r="714" spans="1:3" x14ac:dyDescent="0.2">
      <c r="A714" s="5">
        <v>48026</v>
      </c>
      <c r="B714" s="76">
        <v>0</v>
      </c>
      <c r="C714"/>
    </row>
    <row r="715" spans="1:3" x14ac:dyDescent="0.2">
      <c r="A715" s="5">
        <v>15061</v>
      </c>
      <c r="B715" s="76">
        <v>0</v>
      </c>
      <c r="C715"/>
    </row>
    <row r="716" spans="1:3" x14ac:dyDescent="0.2">
      <c r="A716" s="5">
        <v>67520</v>
      </c>
      <c r="B716" s="76">
        <v>0</v>
      </c>
      <c r="C716"/>
    </row>
    <row r="717" spans="1:3" x14ac:dyDescent="0.2">
      <c r="A717" s="5">
        <v>52150</v>
      </c>
      <c r="B717" s="76">
        <v>0</v>
      </c>
      <c r="C717"/>
    </row>
    <row r="718" spans="1:3" x14ac:dyDescent="0.2">
      <c r="A718" s="5">
        <v>10614</v>
      </c>
      <c r="B718" s="76">
        <v>0</v>
      </c>
      <c r="C718"/>
    </row>
    <row r="719" spans="1:3" x14ac:dyDescent="0.2">
      <c r="A719" s="5">
        <v>17630</v>
      </c>
      <c r="B719" s="76">
        <v>0</v>
      </c>
      <c r="C719"/>
    </row>
    <row r="720" spans="1:3" x14ac:dyDescent="0.2">
      <c r="A720" s="5">
        <v>14714</v>
      </c>
      <c r="B720" s="76">
        <v>0</v>
      </c>
      <c r="C720"/>
    </row>
    <row r="721" spans="1:3" x14ac:dyDescent="0.2">
      <c r="A721" s="5">
        <v>10541</v>
      </c>
      <c r="B721" s="76">
        <v>0</v>
      </c>
      <c r="C721"/>
    </row>
    <row r="722" spans="1:3" x14ac:dyDescent="0.2">
      <c r="A722" s="5">
        <v>61011</v>
      </c>
      <c r="B722" s="76">
        <v>0</v>
      </c>
      <c r="C722"/>
    </row>
    <row r="723" spans="1:3" x14ac:dyDescent="0.2">
      <c r="A723" s="5">
        <v>61028</v>
      </c>
      <c r="B723" s="76">
        <v>0</v>
      </c>
      <c r="C723"/>
    </row>
    <row r="724" spans="1:3" x14ac:dyDescent="0.2">
      <c r="A724" s="5">
        <v>10301</v>
      </c>
      <c r="B724" s="76">
        <v>0</v>
      </c>
      <c r="C724"/>
    </row>
    <row r="725" spans="1:3" x14ac:dyDescent="0.2">
      <c r="A725" s="5">
        <v>49298</v>
      </c>
      <c r="B725" s="76">
        <v>0</v>
      </c>
      <c r="C725"/>
    </row>
    <row r="726" spans="1:3" x14ac:dyDescent="0.2">
      <c r="A726" s="5">
        <v>10109</v>
      </c>
      <c r="B726" s="76">
        <v>0</v>
      </c>
      <c r="C726"/>
    </row>
    <row r="727" spans="1:3" x14ac:dyDescent="0.2">
      <c r="A727" s="5">
        <v>55200</v>
      </c>
      <c r="B727" s="76">
        <v>0</v>
      </c>
      <c r="C727"/>
    </row>
    <row r="728" spans="1:3" x14ac:dyDescent="0.2">
      <c r="A728" s="5">
        <v>10093</v>
      </c>
      <c r="B728" s="76">
        <v>0</v>
      </c>
      <c r="C728"/>
    </row>
    <row r="729" spans="1:3" x14ac:dyDescent="0.2">
      <c r="A729" s="5">
        <v>23000</v>
      </c>
      <c r="B729" s="76">
        <v>0</v>
      </c>
      <c r="C729"/>
    </row>
    <row r="730" spans="1:3" x14ac:dyDescent="0.2">
      <c r="A730" s="5">
        <v>30031</v>
      </c>
      <c r="B730" s="76">
        <v>0</v>
      </c>
      <c r="C730"/>
    </row>
    <row r="731" spans="1:3" x14ac:dyDescent="0.2">
      <c r="A731" s="5">
        <v>30024</v>
      </c>
      <c r="B731" s="76">
        <v>0</v>
      </c>
      <c r="C731"/>
    </row>
  </sheetData>
  <autoFilter ref="A1:B731" xr:uid="{FE70EDDB-1A4F-4CAB-97A6-C05680C2FED4}"/>
  <phoneticPr fontId="18" type="noConversion"/>
  <conditionalFormatting sqref="A2:A562">
    <cfRule type="duplicateValues" dxfId="4" priority="12158"/>
  </conditionalFormatting>
  <conditionalFormatting sqref="A603:A731">
    <cfRule type="duplicateValues" dxfId="3" priority="12201"/>
  </conditionalFormatting>
  <printOptions horizontalCentered="1" verticalCentered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163F2-80AC-F44C-9834-433CEA1372E9}">
  <dimension ref="B1:J140"/>
  <sheetViews>
    <sheetView showGridLines="0" zoomScale="130" zoomScaleNormal="130" workbookViewId="0">
      <selection activeCell="E4" sqref="E4"/>
    </sheetView>
  </sheetViews>
  <sheetFormatPr baseColWidth="10" defaultColWidth="10.83203125" defaultRowHeight="15" x14ac:dyDescent="0.2"/>
  <cols>
    <col min="1" max="1" width="2.1640625" customWidth="1"/>
    <col min="2" max="2" width="15.5" bestFit="1" customWidth="1"/>
    <col min="3" max="3" width="14" bestFit="1" customWidth="1"/>
    <col min="4" max="4" width="12.6640625" bestFit="1" customWidth="1"/>
    <col min="6" max="6" width="1.1640625" customWidth="1"/>
    <col min="7" max="7" width="14" bestFit="1" customWidth="1"/>
    <col min="8" max="8" width="15.6640625" bestFit="1" customWidth="1"/>
    <col min="9" max="9" width="12.6640625" bestFit="1" customWidth="1"/>
  </cols>
  <sheetData>
    <row r="1" spans="2:10" x14ac:dyDescent="0.2">
      <c r="B1" s="9" t="s">
        <v>104</v>
      </c>
      <c r="C1" t="s">
        <v>268</v>
      </c>
      <c r="G1" s="9" t="s">
        <v>0</v>
      </c>
      <c r="H1" t="s">
        <v>269</v>
      </c>
    </row>
    <row r="3" spans="2:10" ht="16" x14ac:dyDescent="0.2">
      <c r="B3" s="9" t="s">
        <v>133</v>
      </c>
      <c r="C3" t="s">
        <v>2</v>
      </c>
      <c r="E3" s="21" t="s">
        <v>128</v>
      </c>
      <c r="G3" t="s">
        <v>2</v>
      </c>
      <c r="J3" s="21" t="s">
        <v>128</v>
      </c>
    </row>
    <row r="4" spans="2:10" x14ac:dyDescent="0.2">
      <c r="B4" s="10" t="s">
        <v>30</v>
      </c>
      <c r="C4" s="7">
        <v>1252.32</v>
      </c>
      <c r="E4" s="28"/>
      <c r="G4" s="7">
        <v>172309.24649699996</v>
      </c>
      <c r="J4" s="20" t="e">
        <f t="shared" ref="J4:J67" si="0">H4/I4</f>
        <v>#DIV/0!</v>
      </c>
    </row>
    <row r="5" spans="2:10" x14ac:dyDescent="0.2">
      <c r="B5" s="10" t="s">
        <v>63</v>
      </c>
      <c r="C5" s="7">
        <v>224</v>
      </c>
      <c r="E5" s="28"/>
      <c r="J5" s="20" t="e">
        <f t="shared" si="0"/>
        <v>#DIV/0!</v>
      </c>
    </row>
    <row r="6" spans="2:10" x14ac:dyDescent="0.2">
      <c r="B6" s="10" t="s">
        <v>26</v>
      </c>
      <c r="C6" s="7">
        <v>2382.2569200000003</v>
      </c>
      <c r="E6" s="28"/>
      <c r="J6" s="20" t="e">
        <f t="shared" si="0"/>
        <v>#DIV/0!</v>
      </c>
    </row>
    <row r="7" spans="2:10" x14ac:dyDescent="0.2">
      <c r="B7" s="10" t="s">
        <v>210</v>
      </c>
      <c r="C7" s="7">
        <v>228.75</v>
      </c>
      <c r="E7" s="28"/>
      <c r="J7" s="20" t="e">
        <f t="shared" si="0"/>
        <v>#DIV/0!</v>
      </c>
    </row>
    <row r="8" spans="2:10" x14ac:dyDescent="0.2">
      <c r="B8" s="10" t="s">
        <v>45</v>
      </c>
      <c r="C8" s="7">
        <v>169.6</v>
      </c>
      <c r="E8" s="28"/>
      <c r="J8" s="20" t="e">
        <f t="shared" si="0"/>
        <v>#DIV/0!</v>
      </c>
    </row>
    <row r="9" spans="2:10" x14ac:dyDescent="0.2">
      <c r="B9" s="10" t="s">
        <v>86</v>
      </c>
      <c r="C9" s="7">
        <v>371.76</v>
      </c>
      <c r="E9" s="28"/>
      <c r="J9" s="20" t="e">
        <f t="shared" si="0"/>
        <v>#DIV/0!</v>
      </c>
    </row>
    <row r="10" spans="2:10" x14ac:dyDescent="0.2">
      <c r="B10" s="10" t="s">
        <v>57</v>
      </c>
      <c r="C10" s="7">
        <v>323.24686999999994</v>
      </c>
      <c r="E10" s="28"/>
      <c r="J10" s="20" t="e">
        <f t="shared" si="0"/>
        <v>#DIV/0!</v>
      </c>
    </row>
    <row r="11" spans="2:10" x14ac:dyDescent="0.2">
      <c r="B11" s="10" t="s">
        <v>78</v>
      </c>
      <c r="C11" s="7">
        <v>152.1</v>
      </c>
      <c r="E11" s="28"/>
      <c r="J11" s="20" t="e">
        <f t="shared" si="0"/>
        <v>#DIV/0!</v>
      </c>
    </row>
    <row r="12" spans="2:10" x14ac:dyDescent="0.2">
      <c r="B12" s="10" t="s">
        <v>64</v>
      </c>
      <c r="C12" s="7">
        <v>558.99</v>
      </c>
      <c r="E12" s="28"/>
      <c r="J12" s="20" t="e">
        <f t="shared" si="0"/>
        <v>#DIV/0!</v>
      </c>
    </row>
    <row r="13" spans="2:10" x14ac:dyDescent="0.2">
      <c r="B13" s="10" t="s">
        <v>47</v>
      </c>
      <c r="C13" s="7">
        <v>2350.9</v>
      </c>
      <c r="E13" s="28"/>
      <c r="J13" s="20" t="e">
        <f t="shared" si="0"/>
        <v>#DIV/0!</v>
      </c>
    </row>
    <row r="14" spans="2:10" x14ac:dyDescent="0.2">
      <c r="B14" s="10" t="s">
        <v>17</v>
      </c>
      <c r="C14" s="7">
        <v>9391.4700000000012</v>
      </c>
      <c r="E14" s="28"/>
      <c r="J14" s="20" t="e">
        <f t="shared" si="0"/>
        <v>#DIV/0!</v>
      </c>
    </row>
    <row r="15" spans="2:10" x14ac:dyDescent="0.2">
      <c r="B15" s="10" t="s">
        <v>31</v>
      </c>
      <c r="C15" s="7">
        <v>152.04840000000002</v>
      </c>
      <c r="E15" s="28"/>
      <c r="J15" s="20">
        <v>0</v>
      </c>
    </row>
    <row r="16" spans="2:10" x14ac:dyDescent="0.2">
      <c r="B16" s="10" t="s">
        <v>291</v>
      </c>
      <c r="C16" s="7">
        <v>850.32</v>
      </c>
      <c r="E16" s="28"/>
      <c r="J16" s="20">
        <v>0</v>
      </c>
    </row>
    <row r="17" spans="2:10" x14ac:dyDescent="0.2">
      <c r="B17" s="10" t="s">
        <v>27</v>
      </c>
      <c r="C17" s="7">
        <v>324.75099999999998</v>
      </c>
      <c r="E17" s="28"/>
      <c r="J17" s="20" t="e">
        <f t="shared" si="0"/>
        <v>#DIV/0!</v>
      </c>
    </row>
    <row r="18" spans="2:10" x14ac:dyDescent="0.2">
      <c r="B18" s="10" t="s">
        <v>48</v>
      </c>
      <c r="C18" s="7">
        <v>430.43286999999998</v>
      </c>
      <c r="E18" s="28"/>
      <c r="J18" s="20" t="e">
        <f t="shared" si="0"/>
        <v>#DIV/0!</v>
      </c>
    </row>
    <row r="19" spans="2:10" x14ac:dyDescent="0.2">
      <c r="B19" s="10" t="s">
        <v>77</v>
      </c>
      <c r="C19" s="7">
        <v>581.6</v>
      </c>
      <c r="E19" s="28"/>
      <c r="J19" s="20" t="e">
        <f t="shared" si="0"/>
        <v>#DIV/0!</v>
      </c>
    </row>
    <row r="20" spans="2:10" x14ac:dyDescent="0.2">
      <c r="B20" s="10" t="s">
        <v>207</v>
      </c>
      <c r="C20" s="7">
        <v>116.4054</v>
      </c>
      <c r="E20" s="28"/>
      <c r="J20" s="20" t="e">
        <f t="shared" si="0"/>
        <v>#DIV/0!</v>
      </c>
    </row>
    <row r="21" spans="2:10" x14ac:dyDescent="0.2">
      <c r="B21" s="10" t="s">
        <v>71</v>
      </c>
      <c r="C21" s="7">
        <v>14.8</v>
      </c>
      <c r="E21" s="28"/>
      <c r="J21" s="20" t="e">
        <f t="shared" si="0"/>
        <v>#DIV/0!</v>
      </c>
    </row>
    <row r="22" spans="2:10" x14ac:dyDescent="0.2">
      <c r="B22" s="10" t="s">
        <v>16</v>
      </c>
      <c r="C22" s="7">
        <v>8432.64</v>
      </c>
      <c r="E22" s="28"/>
      <c r="J22" s="20">
        <v>0</v>
      </c>
    </row>
    <row r="23" spans="2:10" x14ac:dyDescent="0.2">
      <c r="B23" s="10" t="s">
        <v>72</v>
      </c>
      <c r="C23" s="7">
        <v>137.10000000000002</v>
      </c>
      <c r="E23" s="28"/>
      <c r="J23" s="20" t="e">
        <f t="shared" si="0"/>
        <v>#DIV/0!</v>
      </c>
    </row>
    <row r="24" spans="2:10" x14ac:dyDescent="0.2">
      <c r="B24" s="10" t="s">
        <v>62</v>
      </c>
      <c r="C24" s="7">
        <v>146.4</v>
      </c>
      <c r="E24" s="28"/>
      <c r="J24" s="20" t="e">
        <f t="shared" si="0"/>
        <v>#DIV/0!</v>
      </c>
    </row>
    <row r="25" spans="2:10" x14ac:dyDescent="0.2">
      <c r="B25" s="10" t="s">
        <v>13</v>
      </c>
      <c r="C25" s="7">
        <v>18468.816497</v>
      </c>
      <c r="E25" s="28"/>
      <c r="J25" s="20" t="e">
        <f t="shared" si="0"/>
        <v>#DIV/0!</v>
      </c>
    </row>
    <row r="26" spans="2:10" x14ac:dyDescent="0.2">
      <c r="B26" s="10" t="s">
        <v>19</v>
      </c>
      <c r="C26" s="7">
        <v>2960.4664200000002</v>
      </c>
      <c r="E26" s="28"/>
      <c r="J26" s="20" t="e">
        <f t="shared" si="0"/>
        <v>#DIV/0!</v>
      </c>
    </row>
    <row r="27" spans="2:10" x14ac:dyDescent="0.2">
      <c r="B27" s="10" t="s">
        <v>5</v>
      </c>
      <c r="C27" s="7">
        <v>971.8</v>
      </c>
      <c r="E27" s="28"/>
      <c r="J27" s="20" t="e">
        <f t="shared" si="0"/>
        <v>#DIV/0!</v>
      </c>
    </row>
    <row r="28" spans="2:10" x14ac:dyDescent="0.2">
      <c r="B28" s="10" t="s">
        <v>134</v>
      </c>
      <c r="C28" s="7">
        <v>8427.2999999999993</v>
      </c>
      <c r="E28" s="28"/>
      <c r="J28" s="20" t="e">
        <f t="shared" si="0"/>
        <v>#DIV/0!</v>
      </c>
    </row>
    <row r="29" spans="2:10" x14ac:dyDescent="0.2">
      <c r="B29" s="10" t="s">
        <v>60</v>
      </c>
      <c r="C29" s="7">
        <v>238.72000000000003</v>
      </c>
      <c r="E29" s="28"/>
      <c r="J29" s="20" t="e">
        <f t="shared" si="0"/>
        <v>#DIV/0!</v>
      </c>
    </row>
    <row r="30" spans="2:10" x14ac:dyDescent="0.2">
      <c r="B30" s="10" t="s">
        <v>43</v>
      </c>
      <c r="C30" s="7">
        <v>561.9</v>
      </c>
      <c r="E30" s="28"/>
      <c r="J30" s="20" t="e">
        <f t="shared" si="0"/>
        <v>#DIV/0!</v>
      </c>
    </row>
    <row r="31" spans="2:10" x14ac:dyDescent="0.2">
      <c r="B31" s="10" t="s">
        <v>85</v>
      </c>
      <c r="C31" s="7">
        <v>1491.5449999999998</v>
      </c>
      <c r="E31" s="28"/>
      <c r="J31" s="20">
        <v>0</v>
      </c>
    </row>
    <row r="32" spans="2:10" x14ac:dyDescent="0.2">
      <c r="B32" s="10" t="s">
        <v>335</v>
      </c>
      <c r="C32" s="7">
        <v>0</v>
      </c>
      <c r="E32" s="28"/>
      <c r="J32" s="20" t="e">
        <f t="shared" si="0"/>
        <v>#DIV/0!</v>
      </c>
    </row>
    <row r="33" spans="2:10" x14ac:dyDescent="0.2">
      <c r="B33" s="10" t="s">
        <v>59</v>
      </c>
      <c r="C33" s="7">
        <v>202.88000000000002</v>
      </c>
      <c r="E33" s="28"/>
      <c r="J33" s="20" t="e">
        <f t="shared" si="0"/>
        <v>#DIV/0!</v>
      </c>
    </row>
    <row r="34" spans="2:10" x14ac:dyDescent="0.2">
      <c r="B34" s="10" t="s">
        <v>56</v>
      </c>
      <c r="C34" s="7">
        <v>399.84000000000003</v>
      </c>
      <c r="E34" s="28"/>
      <c r="J34" s="20" t="e">
        <f t="shared" si="0"/>
        <v>#DIV/0!</v>
      </c>
    </row>
    <row r="35" spans="2:10" x14ac:dyDescent="0.2">
      <c r="B35" s="10" t="s">
        <v>116</v>
      </c>
      <c r="C35" s="7">
        <v>178.07999999999998</v>
      </c>
      <c r="E35" s="28"/>
      <c r="J35" s="20" t="e">
        <f t="shared" si="0"/>
        <v>#DIV/0!</v>
      </c>
    </row>
    <row r="36" spans="2:10" x14ac:dyDescent="0.2">
      <c r="B36" s="10" t="s">
        <v>55</v>
      </c>
      <c r="C36" s="7">
        <v>215.28000000000003</v>
      </c>
      <c r="E36" s="28"/>
      <c r="J36" s="20" t="e">
        <f t="shared" si="0"/>
        <v>#DIV/0!</v>
      </c>
    </row>
    <row r="37" spans="2:10" x14ac:dyDescent="0.2">
      <c r="B37" s="10" t="s">
        <v>61</v>
      </c>
      <c r="C37" s="7">
        <v>430.40999999999997</v>
      </c>
      <c r="E37" s="28"/>
      <c r="J37" s="20">
        <v>0</v>
      </c>
    </row>
    <row r="38" spans="2:10" x14ac:dyDescent="0.2">
      <c r="B38" s="10" t="s">
        <v>75</v>
      </c>
      <c r="C38" s="7">
        <v>328.32000000000005</v>
      </c>
      <c r="E38" s="28"/>
      <c r="J38" s="20">
        <v>0</v>
      </c>
    </row>
    <row r="39" spans="2:10" x14ac:dyDescent="0.2">
      <c r="B39" s="10" t="s">
        <v>53</v>
      </c>
      <c r="C39" s="7">
        <v>11373.463280000002</v>
      </c>
      <c r="E39" s="28"/>
      <c r="J39" s="20" t="e">
        <f t="shared" si="0"/>
        <v>#DIV/0!</v>
      </c>
    </row>
    <row r="40" spans="2:10" x14ac:dyDescent="0.2">
      <c r="B40" s="10" t="s">
        <v>23</v>
      </c>
      <c r="C40" s="7">
        <v>1180.98</v>
      </c>
      <c r="E40" s="28"/>
      <c r="J40" s="20">
        <v>0</v>
      </c>
    </row>
    <row r="41" spans="2:10" x14ac:dyDescent="0.2">
      <c r="B41" s="10" t="s">
        <v>84</v>
      </c>
      <c r="C41" s="7">
        <v>0</v>
      </c>
      <c r="E41" s="28"/>
      <c r="J41" s="20" t="e">
        <f t="shared" si="0"/>
        <v>#DIV/0!</v>
      </c>
    </row>
    <row r="42" spans="2:10" x14ac:dyDescent="0.2">
      <c r="B42" s="10" t="s">
        <v>15</v>
      </c>
      <c r="C42" s="7">
        <v>8606.58</v>
      </c>
      <c r="E42" s="28"/>
      <c r="J42" s="20" t="e">
        <f t="shared" si="0"/>
        <v>#DIV/0!</v>
      </c>
    </row>
    <row r="43" spans="2:10" x14ac:dyDescent="0.2">
      <c r="B43" s="10" t="s">
        <v>54</v>
      </c>
      <c r="C43" s="7">
        <v>114.24000000000001</v>
      </c>
      <c r="E43" s="28"/>
      <c r="J43" s="20" t="e">
        <f t="shared" si="0"/>
        <v>#DIV/0!</v>
      </c>
    </row>
    <row r="44" spans="2:10" x14ac:dyDescent="0.2">
      <c r="B44" s="10" t="s">
        <v>42</v>
      </c>
      <c r="C44" s="7">
        <v>0</v>
      </c>
      <c r="E44" s="28"/>
      <c r="J44" s="20">
        <v>0</v>
      </c>
    </row>
    <row r="45" spans="2:10" x14ac:dyDescent="0.2">
      <c r="B45" s="10" t="s">
        <v>148</v>
      </c>
      <c r="C45" s="7">
        <v>429.70000000000005</v>
      </c>
      <c r="E45" s="28"/>
      <c r="J45" s="20" t="e">
        <f t="shared" si="0"/>
        <v>#DIV/0!</v>
      </c>
    </row>
    <row r="46" spans="2:10" x14ac:dyDescent="0.2">
      <c r="B46" s="10" t="s">
        <v>44</v>
      </c>
      <c r="C46" s="7">
        <v>200.88</v>
      </c>
      <c r="E46" s="28"/>
      <c r="J46" s="20" t="e">
        <f t="shared" si="0"/>
        <v>#DIV/0!</v>
      </c>
    </row>
    <row r="47" spans="2:10" x14ac:dyDescent="0.2">
      <c r="B47" s="10" t="s">
        <v>37</v>
      </c>
      <c r="C47" s="7">
        <v>349.44</v>
      </c>
      <c r="E47" s="28"/>
      <c r="J47" s="20" t="e">
        <f t="shared" si="0"/>
        <v>#DIV/0!</v>
      </c>
    </row>
    <row r="48" spans="2:10" x14ac:dyDescent="0.2">
      <c r="B48" s="10" t="s">
        <v>7</v>
      </c>
      <c r="C48" s="7">
        <v>33870.509999999995</v>
      </c>
      <c r="E48" s="28"/>
      <c r="J48" s="20" t="e">
        <f t="shared" si="0"/>
        <v>#DIV/0!</v>
      </c>
    </row>
    <row r="49" spans="2:10" x14ac:dyDescent="0.2">
      <c r="B49" s="10" t="s">
        <v>132</v>
      </c>
      <c r="C49" s="7">
        <v>10364.07</v>
      </c>
      <c r="E49" s="28"/>
      <c r="J49" s="20" t="e">
        <f t="shared" si="0"/>
        <v>#DIV/0!</v>
      </c>
    </row>
    <row r="50" spans="2:10" x14ac:dyDescent="0.2">
      <c r="B50" s="10" t="s">
        <v>79</v>
      </c>
      <c r="C50" s="7">
        <v>487.52769999999998</v>
      </c>
      <c r="E50" s="28"/>
      <c r="J50" s="20" t="e">
        <f t="shared" si="0"/>
        <v>#DIV/0!</v>
      </c>
    </row>
    <row r="51" spans="2:10" x14ac:dyDescent="0.2">
      <c r="B51" s="10" t="s">
        <v>25</v>
      </c>
      <c r="C51" s="7">
        <v>4431.8899999999994</v>
      </c>
      <c r="E51" s="28"/>
      <c r="J51" s="20" t="e">
        <f t="shared" si="0"/>
        <v>#DIV/0!</v>
      </c>
    </row>
    <row r="52" spans="2:10" x14ac:dyDescent="0.2">
      <c r="B52" s="10" t="s">
        <v>83</v>
      </c>
      <c r="C52" s="7">
        <v>0</v>
      </c>
      <c r="E52" s="28"/>
      <c r="J52" s="20" t="e">
        <f t="shared" si="0"/>
        <v>#DIV/0!</v>
      </c>
    </row>
    <row r="53" spans="2:10" x14ac:dyDescent="0.2">
      <c r="B53" s="10" t="s">
        <v>81</v>
      </c>
      <c r="C53" s="7">
        <v>43.061</v>
      </c>
      <c r="E53" s="28"/>
      <c r="J53" s="20" t="e">
        <f t="shared" si="0"/>
        <v>#DIV/0!</v>
      </c>
    </row>
    <row r="54" spans="2:10" x14ac:dyDescent="0.2">
      <c r="B54" s="10" t="s">
        <v>70</v>
      </c>
      <c r="C54" s="7">
        <v>2063.27</v>
      </c>
      <c r="E54" s="28"/>
      <c r="J54" s="20" t="e">
        <f t="shared" si="0"/>
        <v>#DIV/0!</v>
      </c>
    </row>
    <row r="55" spans="2:10" x14ac:dyDescent="0.2">
      <c r="B55" s="10" t="s">
        <v>34</v>
      </c>
      <c r="C55" s="7">
        <v>0</v>
      </c>
      <c r="E55" s="28"/>
      <c r="J55" s="20" t="e">
        <f t="shared" si="0"/>
        <v>#DIV/0!</v>
      </c>
    </row>
    <row r="56" spans="2:10" x14ac:dyDescent="0.2">
      <c r="B56" s="10" t="s">
        <v>58</v>
      </c>
      <c r="C56" s="7">
        <v>256.08</v>
      </c>
      <c r="E56" s="28"/>
      <c r="J56" s="20" t="e">
        <f t="shared" si="0"/>
        <v>#DIV/0!</v>
      </c>
    </row>
    <row r="57" spans="2:10" x14ac:dyDescent="0.2">
      <c r="B57" s="10" t="s">
        <v>114</v>
      </c>
      <c r="C57" s="7">
        <v>788.97839999999997</v>
      </c>
      <c r="E57" s="28"/>
      <c r="J57" s="20" t="e">
        <f t="shared" si="0"/>
        <v>#DIV/0!</v>
      </c>
    </row>
    <row r="58" spans="2:10" x14ac:dyDescent="0.2">
      <c r="B58" s="10" t="s">
        <v>36</v>
      </c>
      <c r="C58" s="7">
        <v>227.16</v>
      </c>
      <c r="E58" s="28"/>
      <c r="J58" s="20" t="e">
        <f t="shared" si="0"/>
        <v>#DIV/0!</v>
      </c>
    </row>
    <row r="59" spans="2:10" x14ac:dyDescent="0.2">
      <c r="B59" s="10" t="s">
        <v>21</v>
      </c>
      <c r="C59" s="7">
        <v>1695.9534497700001</v>
      </c>
      <c r="E59" s="28"/>
      <c r="J59" s="20" t="e">
        <f t="shared" si="0"/>
        <v>#DIV/0!</v>
      </c>
    </row>
    <row r="60" spans="2:10" x14ac:dyDescent="0.2">
      <c r="B60" s="10" t="s">
        <v>115</v>
      </c>
      <c r="C60" s="7">
        <v>0</v>
      </c>
      <c r="E60" s="28"/>
      <c r="J60" s="20">
        <v>0</v>
      </c>
    </row>
    <row r="61" spans="2:10" x14ac:dyDescent="0.2">
      <c r="B61" s="10" t="s">
        <v>20</v>
      </c>
      <c r="C61" s="7">
        <v>4395.6954862999992</v>
      </c>
      <c r="E61" s="28"/>
      <c r="J61" s="20">
        <v>0</v>
      </c>
    </row>
    <row r="62" spans="2:10" x14ac:dyDescent="0.2">
      <c r="B62" s="10" t="s">
        <v>89</v>
      </c>
      <c r="C62" s="7">
        <v>30</v>
      </c>
      <c r="E62" s="28"/>
      <c r="J62" s="20">
        <v>0</v>
      </c>
    </row>
    <row r="63" spans="2:10" x14ac:dyDescent="0.2">
      <c r="B63" s="10" t="s">
        <v>41</v>
      </c>
      <c r="C63" s="7">
        <v>5257.5999999999995</v>
      </c>
      <c r="E63" s="28"/>
      <c r="J63" s="20" t="e">
        <f t="shared" si="0"/>
        <v>#DIV/0!</v>
      </c>
    </row>
    <row r="64" spans="2:10" x14ac:dyDescent="0.2">
      <c r="B64" s="10" t="s">
        <v>87</v>
      </c>
      <c r="C64" s="7">
        <v>0</v>
      </c>
      <c r="E64" s="28"/>
      <c r="J64" s="20" t="e">
        <f t="shared" si="0"/>
        <v>#DIV/0!</v>
      </c>
    </row>
    <row r="65" spans="2:10" x14ac:dyDescent="0.2">
      <c r="B65" s="10" t="s">
        <v>65</v>
      </c>
      <c r="C65" s="7">
        <v>910.08115999999995</v>
      </c>
      <c r="E65" s="28"/>
      <c r="J65" s="20" t="e">
        <f t="shared" si="0"/>
        <v>#DIV/0!</v>
      </c>
    </row>
    <row r="66" spans="2:10" x14ac:dyDescent="0.2">
      <c r="B66" s="10" t="s">
        <v>40</v>
      </c>
      <c r="C66" s="7">
        <v>1044.07</v>
      </c>
      <c r="E66" s="28"/>
      <c r="J66" s="20" t="e">
        <f t="shared" si="0"/>
        <v>#DIV/0!</v>
      </c>
    </row>
    <row r="67" spans="2:10" x14ac:dyDescent="0.2">
      <c r="B67" s="10" t="s">
        <v>46</v>
      </c>
      <c r="C67" s="7">
        <v>369</v>
      </c>
      <c r="E67" s="28"/>
      <c r="J67" s="20" t="e">
        <f t="shared" si="0"/>
        <v>#DIV/0!</v>
      </c>
    </row>
    <row r="68" spans="2:10" x14ac:dyDescent="0.2">
      <c r="B68" s="10" t="s">
        <v>273</v>
      </c>
      <c r="C68" s="7">
        <v>183.99888000000001</v>
      </c>
      <c r="E68" s="28"/>
      <c r="J68" s="20" t="e">
        <f>H68/I68</f>
        <v>#DIV/0!</v>
      </c>
    </row>
    <row r="69" spans="2:10" x14ac:dyDescent="0.2">
      <c r="B69" s="10" t="s">
        <v>233</v>
      </c>
      <c r="C69" s="7">
        <v>65</v>
      </c>
      <c r="E69" s="28"/>
      <c r="J69" s="20" t="e">
        <f>H69/I69</f>
        <v>#DIV/0!</v>
      </c>
    </row>
    <row r="70" spans="2:10" x14ac:dyDescent="0.2">
      <c r="B70" s="10" t="s">
        <v>39</v>
      </c>
      <c r="C70" s="7">
        <v>1067.9876999999999</v>
      </c>
      <c r="E70" s="28"/>
      <c r="J70" s="20" t="e">
        <f>H70/I70</f>
        <v>#DIV/0!</v>
      </c>
    </row>
    <row r="71" spans="2:10" x14ac:dyDescent="0.2">
      <c r="B71" s="10" t="s">
        <v>24</v>
      </c>
      <c r="C71" s="7">
        <v>477</v>
      </c>
      <c r="E71" s="28"/>
    </row>
    <row r="72" spans="2:10" x14ac:dyDescent="0.2">
      <c r="B72" s="10" t="s">
        <v>76</v>
      </c>
      <c r="C72" s="7">
        <v>166.2</v>
      </c>
      <c r="E72" s="28"/>
    </row>
    <row r="73" spans="2:10" x14ac:dyDescent="0.2">
      <c r="B73" s="10" t="s">
        <v>49</v>
      </c>
      <c r="C73" s="7">
        <v>267.74639999999999</v>
      </c>
      <c r="E73" s="28"/>
    </row>
    <row r="74" spans="2:10" x14ac:dyDescent="0.2">
      <c r="B74" s="10" t="s">
        <v>82</v>
      </c>
      <c r="C74" s="7">
        <v>505.25</v>
      </c>
      <c r="E74" s="28"/>
    </row>
    <row r="75" spans="2:10" x14ac:dyDescent="0.2">
      <c r="B75" s="10" t="s">
        <v>9</v>
      </c>
      <c r="C75" s="7">
        <v>25486.736518999991</v>
      </c>
      <c r="E75" s="28"/>
    </row>
    <row r="76" spans="2:10" x14ac:dyDescent="0.2">
      <c r="B76" s="10" t="s">
        <v>331</v>
      </c>
      <c r="C76" s="7">
        <v>396</v>
      </c>
      <c r="E76" s="28"/>
    </row>
    <row r="77" spans="2:10" x14ac:dyDescent="0.2">
      <c r="B77" s="10" t="s">
        <v>74</v>
      </c>
      <c r="C77" s="7">
        <v>106.2</v>
      </c>
      <c r="E77" s="28"/>
    </row>
    <row r="78" spans="2:10" x14ac:dyDescent="0.2">
      <c r="B78" s="10" t="s">
        <v>29</v>
      </c>
      <c r="C78" s="7">
        <v>408.5</v>
      </c>
      <c r="E78" s="28"/>
    </row>
    <row r="79" spans="2:10" x14ac:dyDescent="0.2">
      <c r="B79" s="10" t="s">
        <v>73</v>
      </c>
      <c r="C79" s="7">
        <v>479.94680000000005</v>
      </c>
      <c r="E79" s="28"/>
    </row>
    <row r="80" spans="2:10" x14ac:dyDescent="0.2">
      <c r="B80" s="10" t="s">
        <v>28</v>
      </c>
      <c r="C80" s="7">
        <v>703.4</v>
      </c>
      <c r="E80" s="28"/>
    </row>
    <row r="81" spans="2:5" x14ac:dyDescent="0.2">
      <c r="B81" s="10" t="s">
        <v>1</v>
      </c>
      <c r="C81" s="7">
        <v>133113.09000000003</v>
      </c>
      <c r="E81" s="28"/>
    </row>
    <row r="82" spans="2:5" x14ac:dyDescent="0.2">
      <c r="B82" s="10" t="s">
        <v>51</v>
      </c>
      <c r="C82" s="7">
        <v>302.37</v>
      </c>
      <c r="E82" s="28"/>
    </row>
    <row r="83" spans="2:5" x14ac:dyDescent="0.2">
      <c r="B83" s="10" t="s">
        <v>80</v>
      </c>
      <c r="C83" s="7">
        <v>853.98</v>
      </c>
      <c r="E83" s="28"/>
    </row>
    <row r="84" spans="2:5" x14ac:dyDescent="0.2">
      <c r="B84" s="10" t="s">
        <v>69</v>
      </c>
      <c r="C84" s="7">
        <v>320.85000000000002</v>
      </c>
      <c r="E84" s="28"/>
    </row>
    <row r="85" spans="2:5" x14ac:dyDescent="0.2">
      <c r="B85" s="10" t="s">
        <v>22</v>
      </c>
      <c r="C85" s="7">
        <v>0</v>
      </c>
      <c r="E85" s="28"/>
    </row>
    <row r="86" spans="2:5" x14ac:dyDescent="0.2">
      <c r="B86" s="10" t="s">
        <v>35</v>
      </c>
      <c r="C86" s="7">
        <v>111.08</v>
      </c>
      <c r="E86" s="28"/>
    </row>
    <row r="87" spans="2:5" x14ac:dyDescent="0.2">
      <c r="B87" s="10" t="s">
        <v>33</v>
      </c>
      <c r="C87" s="7">
        <v>404.14000000000004</v>
      </c>
      <c r="E87" s="28"/>
    </row>
    <row r="88" spans="2:5" x14ac:dyDescent="0.2">
      <c r="B88" s="10" t="s">
        <v>66</v>
      </c>
      <c r="C88" s="7">
        <v>435.96</v>
      </c>
      <c r="E88" s="28"/>
    </row>
    <row r="89" spans="2:5" x14ac:dyDescent="0.2">
      <c r="B89" s="10" t="s">
        <v>38</v>
      </c>
      <c r="C89" s="7">
        <v>627.83798999999999</v>
      </c>
      <c r="E89" s="28"/>
    </row>
    <row r="90" spans="2:5" x14ac:dyDescent="0.2">
      <c r="B90" s="10" t="s">
        <v>332</v>
      </c>
      <c r="C90" s="7">
        <v>206.66660000000002</v>
      </c>
      <c r="E90" s="28"/>
    </row>
    <row r="91" spans="2:5" x14ac:dyDescent="0.2">
      <c r="B91" s="10" t="s">
        <v>18</v>
      </c>
      <c r="C91" s="7">
        <v>533.4</v>
      </c>
      <c r="E91" s="28"/>
    </row>
    <row r="92" spans="2:5" x14ac:dyDescent="0.2">
      <c r="B92" s="10" t="s">
        <v>88</v>
      </c>
      <c r="C92" s="7">
        <v>450</v>
      </c>
      <c r="E92" s="28"/>
    </row>
    <row r="93" spans="2:5" x14ac:dyDescent="0.2">
      <c r="B93" s="10" t="s">
        <v>50</v>
      </c>
      <c r="C93" s="7">
        <v>490.67999999999995</v>
      </c>
      <c r="E93" s="28"/>
    </row>
    <row r="94" spans="2:5" x14ac:dyDescent="0.2">
      <c r="B94" s="10" t="s">
        <v>52</v>
      </c>
      <c r="C94" s="7">
        <v>391.2</v>
      </c>
      <c r="E94" s="28"/>
    </row>
    <row r="95" spans="2:5" x14ac:dyDescent="0.2">
      <c r="B95" s="10" t="s">
        <v>32</v>
      </c>
      <c r="C95" s="7">
        <v>715.32</v>
      </c>
      <c r="E95" s="28"/>
    </row>
    <row r="96" spans="2:5" x14ac:dyDescent="0.2">
      <c r="B96" s="10" t="s">
        <v>90</v>
      </c>
      <c r="C96" s="7">
        <v>1350.27</v>
      </c>
      <c r="E96" s="28"/>
    </row>
    <row r="97" spans="2:5" x14ac:dyDescent="0.2">
      <c r="B97" s="10" t="s">
        <v>68</v>
      </c>
      <c r="C97" s="7">
        <v>737.35</v>
      </c>
      <c r="E97" s="28"/>
    </row>
    <row r="98" spans="2:5" x14ac:dyDescent="0.2">
      <c r="B98" s="10" t="s">
        <v>67</v>
      </c>
      <c r="C98" s="7">
        <v>424.3</v>
      </c>
      <c r="E98" s="28"/>
    </row>
    <row r="99" spans="2:5" x14ac:dyDescent="0.2">
      <c r="B99" s="10" t="s">
        <v>362</v>
      </c>
      <c r="C99" s="7">
        <v>232.49699999999999</v>
      </c>
      <c r="E99" s="28"/>
    </row>
    <row r="100" spans="2:5" x14ac:dyDescent="0.2">
      <c r="B100" s="10" t="s">
        <v>103</v>
      </c>
      <c r="C100" s="7">
        <v>323972.43774207006</v>
      </c>
      <c r="E100" s="28"/>
    </row>
    <row r="101" spans="2:5" x14ac:dyDescent="0.2">
      <c r="E101" s="28"/>
    </row>
    <row r="102" spans="2:5" x14ac:dyDescent="0.2">
      <c r="E102" s="28"/>
    </row>
    <row r="103" spans="2:5" x14ac:dyDescent="0.2">
      <c r="E103" s="28"/>
    </row>
    <row r="104" spans="2:5" x14ac:dyDescent="0.2">
      <c r="E104" s="28"/>
    </row>
    <row r="105" spans="2:5" x14ac:dyDescent="0.2">
      <c r="E105" s="28"/>
    </row>
    <row r="106" spans="2:5" x14ac:dyDescent="0.2">
      <c r="E106" s="28"/>
    </row>
    <row r="107" spans="2:5" x14ac:dyDescent="0.2">
      <c r="E107" s="28"/>
    </row>
    <row r="108" spans="2:5" x14ac:dyDescent="0.2">
      <c r="E108" s="28"/>
    </row>
    <row r="109" spans="2:5" x14ac:dyDescent="0.2">
      <c r="E109" s="28"/>
    </row>
    <row r="110" spans="2:5" x14ac:dyDescent="0.2">
      <c r="E110" s="28"/>
    </row>
    <row r="111" spans="2:5" x14ac:dyDescent="0.2">
      <c r="E111" s="28"/>
    </row>
    <row r="112" spans="2:5" x14ac:dyDescent="0.2">
      <c r="E112" s="28"/>
    </row>
    <row r="113" spans="5:5" x14ac:dyDescent="0.2">
      <c r="E113" s="28"/>
    </row>
    <row r="114" spans="5:5" x14ac:dyDescent="0.2">
      <c r="E114" s="28"/>
    </row>
    <row r="115" spans="5:5" x14ac:dyDescent="0.2">
      <c r="E115" s="28"/>
    </row>
    <row r="116" spans="5:5" x14ac:dyDescent="0.2">
      <c r="E116" s="28"/>
    </row>
    <row r="117" spans="5:5" x14ac:dyDescent="0.2">
      <c r="E117" s="28"/>
    </row>
    <row r="118" spans="5:5" x14ac:dyDescent="0.2">
      <c r="E118" s="28"/>
    </row>
    <row r="119" spans="5:5" x14ac:dyDescent="0.2">
      <c r="E119" s="28"/>
    </row>
    <row r="120" spans="5:5" x14ac:dyDescent="0.2">
      <c r="E120" s="28"/>
    </row>
    <row r="121" spans="5:5" x14ac:dyDescent="0.2">
      <c r="E121" s="28"/>
    </row>
    <row r="122" spans="5:5" x14ac:dyDescent="0.2">
      <c r="E122" s="28"/>
    </row>
    <row r="123" spans="5:5" x14ac:dyDescent="0.2">
      <c r="E123" s="28"/>
    </row>
    <row r="124" spans="5:5" x14ac:dyDescent="0.2">
      <c r="E124" s="28"/>
    </row>
    <row r="125" spans="5:5" x14ac:dyDescent="0.2">
      <c r="E125" s="28"/>
    </row>
    <row r="126" spans="5:5" x14ac:dyDescent="0.2">
      <c r="E126" s="28"/>
    </row>
    <row r="127" spans="5:5" x14ac:dyDescent="0.2">
      <c r="E127" s="28"/>
    </row>
    <row r="128" spans="5:5" x14ac:dyDescent="0.2">
      <c r="E128" s="28"/>
    </row>
    <row r="129" spans="5:5" x14ac:dyDescent="0.2">
      <c r="E129" s="28"/>
    </row>
    <row r="130" spans="5:5" x14ac:dyDescent="0.2">
      <c r="E130" s="28"/>
    </row>
    <row r="131" spans="5:5" x14ac:dyDescent="0.2">
      <c r="E131" s="28"/>
    </row>
    <row r="132" spans="5:5" x14ac:dyDescent="0.2">
      <c r="E132" s="28"/>
    </row>
    <row r="133" spans="5:5" x14ac:dyDescent="0.2">
      <c r="E133" s="28"/>
    </row>
    <row r="134" spans="5:5" x14ac:dyDescent="0.2">
      <c r="E134" s="28"/>
    </row>
    <row r="135" spans="5:5" x14ac:dyDescent="0.2">
      <c r="E135" s="28"/>
    </row>
    <row r="136" spans="5:5" x14ac:dyDescent="0.2">
      <c r="E136" s="28"/>
    </row>
    <row r="137" spans="5:5" x14ac:dyDescent="0.2">
      <c r="E137" s="28"/>
    </row>
    <row r="138" spans="5:5" x14ac:dyDescent="0.2">
      <c r="E138" s="28"/>
    </row>
    <row r="139" spans="5:5" x14ac:dyDescent="0.2">
      <c r="E139" s="28"/>
    </row>
    <row r="140" spans="5:5" x14ac:dyDescent="0.2">
      <c r="E140" s="27"/>
    </row>
  </sheetData>
  <sortState xmlns:xlrd2="http://schemas.microsoft.com/office/spreadsheetml/2017/richdata2" ref="G3:I76">
    <sortCondition ref="G6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89FCE-8825-407C-8FF9-C4E652B5738A}">
  <dimension ref="A2:P759"/>
  <sheetViews>
    <sheetView showGridLines="0" zoomScale="140" zoomScaleNormal="140" workbookViewId="0">
      <selection activeCell="B9" sqref="B9"/>
    </sheetView>
  </sheetViews>
  <sheetFormatPr baseColWidth="10" defaultColWidth="8.83203125" defaultRowHeight="15" x14ac:dyDescent="0.2"/>
  <cols>
    <col min="1" max="1" width="11" bestFit="1" customWidth="1"/>
    <col min="2" max="2" width="14" bestFit="1" customWidth="1"/>
    <col min="3" max="3" width="12.33203125" bestFit="1" customWidth="1"/>
    <col min="4" max="4" width="8.6640625" customWidth="1"/>
    <col min="5" max="5" width="3" customWidth="1"/>
    <col min="6" max="6" width="15.1640625" bestFit="1" customWidth="1"/>
    <col min="7" max="7" width="14" style="3" bestFit="1" customWidth="1"/>
    <col min="8" max="8" width="12.33203125" style="2" bestFit="1" customWidth="1"/>
    <col min="9" max="9" width="8" style="2" bestFit="1" customWidth="1"/>
    <col min="10" max="10" width="4.1640625" style="2" customWidth="1"/>
    <col min="11" max="11" width="32.1640625" bestFit="1" customWidth="1"/>
    <col min="12" max="12" width="14" bestFit="1" customWidth="1"/>
    <col min="13" max="13" width="12.33203125" style="2" bestFit="1" customWidth="1"/>
    <col min="14" max="14" width="8.83203125" style="3"/>
    <col min="15" max="15" width="4.6640625" bestFit="1" customWidth="1"/>
  </cols>
  <sheetData>
    <row r="2" spans="1:16" ht="17" customHeight="1" x14ac:dyDescent="0.2">
      <c r="K2" s="9" t="s">
        <v>0</v>
      </c>
      <c r="L2" t="s">
        <v>268</v>
      </c>
    </row>
    <row r="3" spans="1:16" x14ac:dyDescent="0.2">
      <c r="K3" s="9" t="s">
        <v>104</v>
      </c>
      <c r="L3" t="s">
        <v>268</v>
      </c>
      <c r="M3" s="51"/>
    </row>
    <row r="4" spans="1:16" x14ac:dyDescent="0.2">
      <c r="J4" s="23"/>
      <c r="K4" s="9" t="s">
        <v>94</v>
      </c>
      <c r="L4" t="s">
        <v>97</v>
      </c>
    </row>
    <row r="5" spans="1:16" ht="32" x14ac:dyDescent="0.2">
      <c r="A5" s="52" t="s">
        <v>104</v>
      </c>
      <c r="B5" t="s">
        <v>2</v>
      </c>
      <c r="D5" s="21" t="s">
        <v>128</v>
      </c>
      <c r="F5" s="69" t="s">
        <v>104</v>
      </c>
      <c r="G5" s="32" t="s">
        <v>268</v>
      </c>
      <c r="M5" s="3"/>
    </row>
    <row r="6" spans="1:16" ht="16" x14ac:dyDescent="0.2">
      <c r="A6" s="11" t="s">
        <v>8</v>
      </c>
      <c r="B6" s="12">
        <v>30803.331280000002</v>
      </c>
      <c r="D6" s="20" t="e">
        <f>B6/C6</f>
        <v>#DIV/0!</v>
      </c>
      <c r="G6" s="2">
        <f>SUM(G8:G164)</f>
        <v>408546.55431707</v>
      </c>
      <c r="H6" s="2">
        <f>SUM(H8:H164)</f>
        <v>0</v>
      </c>
      <c r="I6" s="24" t="e">
        <f>G6/H6</f>
        <v>#DIV/0!</v>
      </c>
      <c r="K6" s="9" t="s">
        <v>232</v>
      </c>
      <c r="L6" t="s">
        <v>2</v>
      </c>
      <c r="M6"/>
      <c r="N6" s="30" t="s">
        <v>169</v>
      </c>
    </row>
    <row r="7" spans="1:16" ht="16" x14ac:dyDescent="0.2">
      <c r="A7" s="11" t="s">
        <v>4</v>
      </c>
      <c r="B7" s="12">
        <v>136990.246017</v>
      </c>
      <c r="D7" s="20" t="e">
        <f t="shared" ref="D7:D12" si="0">B7/C7</f>
        <v>#DIV/0!</v>
      </c>
      <c r="F7" s="31" t="s">
        <v>0</v>
      </c>
      <c r="G7" s="75" t="s">
        <v>2</v>
      </c>
      <c r="H7"/>
      <c r="I7" s="30" t="s">
        <v>169</v>
      </c>
      <c r="K7" t="s">
        <v>245</v>
      </c>
      <c r="L7" s="7">
        <v>22572.57</v>
      </c>
      <c r="M7"/>
      <c r="N7" s="24" t="e">
        <f t="shared" ref="N7:N70" si="1">L7/M7</f>
        <v>#DIV/0!</v>
      </c>
      <c r="O7" s="25"/>
      <c r="P7" s="3"/>
    </row>
    <row r="8" spans="1:16" x14ac:dyDescent="0.2">
      <c r="A8" s="11" t="s">
        <v>107</v>
      </c>
      <c r="B8" s="12">
        <v>166853.5</v>
      </c>
      <c r="D8" s="20" t="e">
        <f t="shared" si="0"/>
        <v>#DIV/0!</v>
      </c>
      <c r="F8" s="10" t="s">
        <v>1</v>
      </c>
      <c r="G8" s="2">
        <v>133113.09000000003</v>
      </c>
      <c r="H8"/>
      <c r="I8" s="24" t="e">
        <f>G8/H8</f>
        <v>#DIV/0!</v>
      </c>
      <c r="K8" t="s">
        <v>238</v>
      </c>
      <c r="L8" s="7">
        <v>15732.5</v>
      </c>
      <c r="M8"/>
      <c r="N8" s="24" t="e">
        <f t="shared" si="1"/>
        <v>#DIV/0!</v>
      </c>
      <c r="O8" s="25"/>
      <c r="P8" s="3"/>
    </row>
    <row r="9" spans="1:16" x14ac:dyDescent="0.2">
      <c r="A9" s="11" t="s">
        <v>96</v>
      </c>
      <c r="B9" s="12">
        <v>42870.408287070015</v>
      </c>
      <c r="D9" s="20" t="e">
        <f t="shared" si="0"/>
        <v>#DIV/0!</v>
      </c>
      <c r="F9" s="10" t="s">
        <v>7</v>
      </c>
      <c r="G9" s="2">
        <v>33870.509999999995</v>
      </c>
      <c r="H9"/>
      <c r="I9" s="24" t="e">
        <f t="shared" ref="I9:I72" si="2">G9/H9</f>
        <v>#DIV/0!</v>
      </c>
      <c r="K9" t="s">
        <v>300</v>
      </c>
      <c r="L9" s="7">
        <v>14680.23</v>
      </c>
      <c r="M9"/>
      <c r="N9" s="24" t="e">
        <f t="shared" si="1"/>
        <v>#DIV/0!</v>
      </c>
      <c r="O9" s="25"/>
      <c r="P9" s="3"/>
    </row>
    <row r="10" spans="1:16" x14ac:dyDescent="0.2">
      <c r="A10" s="11" t="s">
        <v>14</v>
      </c>
      <c r="B10" s="12">
        <v>22601.768732999994</v>
      </c>
      <c r="D10" s="20" t="e">
        <f t="shared" si="0"/>
        <v>#DIV/0!</v>
      </c>
      <c r="F10" s="10" t="s">
        <v>334</v>
      </c>
      <c r="G10" s="2">
        <v>30195</v>
      </c>
      <c r="H10"/>
      <c r="I10" s="24" t="e">
        <f t="shared" si="2"/>
        <v>#DIV/0!</v>
      </c>
      <c r="K10" t="s">
        <v>298</v>
      </c>
      <c r="L10" s="7">
        <v>14027.51</v>
      </c>
      <c r="M10"/>
      <c r="N10" s="24" t="e">
        <f t="shared" si="1"/>
        <v>#DIV/0!</v>
      </c>
      <c r="O10" s="25"/>
      <c r="P10" s="3"/>
    </row>
    <row r="11" spans="1:16" x14ac:dyDescent="0.2">
      <c r="A11" s="11" t="s">
        <v>6</v>
      </c>
      <c r="B11" s="12">
        <v>8427.2999999999993</v>
      </c>
      <c r="D11" s="20" t="e">
        <f t="shared" si="0"/>
        <v>#DIV/0!</v>
      </c>
      <c r="F11" s="10" t="s">
        <v>9</v>
      </c>
      <c r="G11" s="2">
        <v>25486.736518999991</v>
      </c>
      <c r="H11"/>
      <c r="I11" s="24" t="e">
        <f t="shared" si="2"/>
        <v>#DIV/0!</v>
      </c>
      <c r="K11" t="s">
        <v>306</v>
      </c>
      <c r="L11" s="7">
        <v>9836.57</v>
      </c>
      <c r="M11"/>
      <c r="N11" s="24" t="e">
        <f t="shared" si="1"/>
        <v>#DIV/0!</v>
      </c>
      <c r="O11" s="25"/>
      <c r="P11" s="3"/>
    </row>
    <row r="12" spans="1:16" x14ac:dyDescent="0.2">
      <c r="A12" s="10" t="s">
        <v>103</v>
      </c>
      <c r="B12" s="7">
        <v>408546.55431706994</v>
      </c>
      <c r="D12" s="22" t="e">
        <f t="shared" si="0"/>
        <v>#DIV/0!</v>
      </c>
      <c r="F12" s="10" t="s">
        <v>13</v>
      </c>
      <c r="G12" s="2">
        <v>18468.816497</v>
      </c>
      <c r="H12"/>
      <c r="I12" s="24" t="e">
        <f t="shared" si="2"/>
        <v>#DIV/0!</v>
      </c>
      <c r="K12" t="s">
        <v>243</v>
      </c>
      <c r="L12" s="7">
        <v>8795.7999999999993</v>
      </c>
      <c r="M12"/>
      <c r="N12" s="24" t="e">
        <f t="shared" si="1"/>
        <v>#DIV/0!</v>
      </c>
      <c r="O12" s="25"/>
      <c r="P12" s="3"/>
    </row>
    <row r="13" spans="1:16" x14ac:dyDescent="0.2">
      <c r="F13" s="10" t="s">
        <v>170</v>
      </c>
      <c r="G13" s="2">
        <v>12526.985874999998</v>
      </c>
      <c r="H13"/>
      <c r="I13" s="24" t="e">
        <f t="shared" si="2"/>
        <v>#DIV/0!</v>
      </c>
      <c r="K13" t="s">
        <v>242</v>
      </c>
      <c r="L13" s="7">
        <v>7800.8</v>
      </c>
      <c r="M13"/>
      <c r="N13" s="24" t="e">
        <f t="shared" si="1"/>
        <v>#DIV/0!</v>
      </c>
      <c r="O13" s="25"/>
      <c r="P13" s="3"/>
    </row>
    <row r="14" spans="1:16" x14ac:dyDescent="0.2">
      <c r="A14" t="str">
        <f t="shared" ref="A14:B19" si="3">A6</f>
        <v>ABARROTES</v>
      </c>
      <c r="B14" s="7">
        <f t="shared" si="3"/>
        <v>30803.331280000002</v>
      </c>
      <c r="C14" s="7">
        <f>-1*((C6*27%)-C6)</f>
        <v>0</v>
      </c>
      <c r="D14" s="20" t="e">
        <f>B14/C14</f>
        <v>#DIV/0!</v>
      </c>
      <c r="F14" s="10" t="s">
        <v>53</v>
      </c>
      <c r="G14" s="2">
        <v>11373.463280000002</v>
      </c>
      <c r="H14"/>
      <c r="I14" s="24" t="e">
        <f t="shared" si="2"/>
        <v>#DIV/0!</v>
      </c>
      <c r="K14" t="s">
        <v>250</v>
      </c>
      <c r="L14" s="7">
        <v>7474.44</v>
      </c>
      <c r="M14"/>
      <c r="N14" s="24" t="e">
        <f t="shared" si="1"/>
        <v>#DIV/0!</v>
      </c>
      <c r="O14" s="25"/>
      <c r="P14" s="3"/>
    </row>
    <row r="15" spans="1:16" x14ac:dyDescent="0.2">
      <c r="A15" t="str">
        <f t="shared" si="3"/>
        <v>BEBIDAS</v>
      </c>
      <c r="B15" s="7">
        <f t="shared" si="3"/>
        <v>136990.246017</v>
      </c>
      <c r="C15" s="7">
        <f>-1*((C7*30%)-C7)</f>
        <v>0</v>
      </c>
      <c r="D15" s="20" t="e">
        <f t="shared" ref="D15:D20" si="4">B15/C15</f>
        <v>#DIV/0!</v>
      </c>
      <c r="F15" s="10" t="s">
        <v>279</v>
      </c>
      <c r="G15" s="2">
        <v>11041.29</v>
      </c>
      <c r="H15"/>
      <c r="I15" s="24" t="e">
        <f t="shared" si="2"/>
        <v>#DIV/0!</v>
      </c>
      <c r="K15" t="s">
        <v>301</v>
      </c>
      <c r="L15" s="7">
        <v>7076.44</v>
      </c>
      <c r="M15"/>
      <c r="N15" s="24" t="e">
        <f t="shared" si="1"/>
        <v>#DIV/0!</v>
      </c>
      <c r="O15" s="25"/>
      <c r="P15" s="3"/>
    </row>
    <row r="16" spans="1:16" x14ac:dyDescent="0.2">
      <c r="A16" t="str">
        <f t="shared" si="3"/>
        <v>BOTANAS</v>
      </c>
      <c r="B16" s="7">
        <f t="shared" si="3"/>
        <v>166853.5</v>
      </c>
      <c r="C16" s="7">
        <f>-1*((C8*35%)-C8)</f>
        <v>0</v>
      </c>
      <c r="D16" s="20" t="e">
        <f t="shared" si="4"/>
        <v>#DIV/0!</v>
      </c>
      <c r="F16" s="10" t="s">
        <v>132</v>
      </c>
      <c r="G16" s="2">
        <v>10364.07</v>
      </c>
      <c r="H16"/>
      <c r="I16" s="24" t="e">
        <f t="shared" si="2"/>
        <v>#DIV/0!</v>
      </c>
      <c r="K16" t="s">
        <v>299</v>
      </c>
      <c r="L16" s="7">
        <v>5850.6</v>
      </c>
      <c r="M16"/>
      <c r="N16" s="24" t="e">
        <f t="shared" si="1"/>
        <v>#DIV/0!</v>
      </c>
      <c r="O16" s="25"/>
      <c r="P16" s="3"/>
    </row>
    <row r="17" spans="1:16" x14ac:dyDescent="0.2">
      <c r="A17" t="str">
        <f t="shared" si="3"/>
        <v>DULCES</v>
      </c>
      <c r="B17" s="7">
        <f t="shared" si="3"/>
        <v>42870.408287070015</v>
      </c>
      <c r="C17" s="7">
        <f>-1*((C9*35%)-C9)</f>
        <v>0</v>
      </c>
      <c r="D17" s="20" t="e">
        <f t="shared" si="4"/>
        <v>#DIV/0!</v>
      </c>
      <c r="F17" s="10" t="s">
        <v>17</v>
      </c>
      <c r="G17" s="2">
        <v>9391.4700000000012</v>
      </c>
      <c r="H17"/>
      <c r="I17" s="24" t="e">
        <f t="shared" si="2"/>
        <v>#DIV/0!</v>
      </c>
      <c r="K17" t="s">
        <v>316</v>
      </c>
      <c r="L17" s="7">
        <v>5691.2999999999993</v>
      </c>
      <c r="M17"/>
      <c r="N17" s="24" t="e">
        <f t="shared" si="1"/>
        <v>#DIV/0!</v>
      </c>
      <c r="O17" s="25"/>
      <c r="P17" s="3"/>
    </row>
    <row r="18" spans="1:16" x14ac:dyDescent="0.2">
      <c r="A18" t="str">
        <f t="shared" si="3"/>
        <v>GALLETAS</v>
      </c>
      <c r="B18" s="7">
        <f t="shared" si="3"/>
        <v>22601.768732999994</v>
      </c>
      <c r="C18" s="7">
        <f>-1*((C10*33%)-C10)</f>
        <v>0</v>
      </c>
      <c r="D18" s="20" t="e">
        <f t="shared" si="4"/>
        <v>#DIV/0!</v>
      </c>
      <c r="F18" s="10" t="s">
        <v>15</v>
      </c>
      <c r="G18" s="2">
        <v>8606.5800000000017</v>
      </c>
      <c r="H18"/>
      <c r="I18" s="24" t="e">
        <f t="shared" si="2"/>
        <v>#DIV/0!</v>
      </c>
      <c r="K18" t="s">
        <v>308</v>
      </c>
      <c r="L18" s="7">
        <v>5544.9</v>
      </c>
      <c r="M18"/>
      <c r="N18" s="24" t="e">
        <f t="shared" si="1"/>
        <v>#DIV/0!</v>
      </c>
      <c r="O18" s="25"/>
      <c r="P18" s="3"/>
    </row>
    <row r="19" spans="1:16" x14ac:dyDescent="0.2">
      <c r="A19" t="str">
        <f t="shared" si="3"/>
        <v>PANES</v>
      </c>
      <c r="B19" s="7">
        <f t="shared" si="3"/>
        <v>8427.2999999999993</v>
      </c>
      <c r="C19" s="7">
        <f>-1*((C11*33%)-C11)</f>
        <v>0</v>
      </c>
      <c r="D19" s="20" t="e">
        <f t="shared" si="4"/>
        <v>#DIV/0!</v>
      </c>
      <c r="F19" s="10" t="s">
        <v>16</v>
      </c>
      <c r="G19" s="2">
        <v>8432.64</v>
      </c>
      <c r="H19"/>
      <c r="I19" s="24" t="e">
        <f t="shared" si="2"/>
        <v>#DIV/0!</v>
      </c>
      <c r="K19" t="s">
        <v>274</v>
      </c>
      <c r="L19" s="7">
        <v>5169.75</v>
      </c>
      <c r="M19"/>
      <c r="N19" s="24" t="e">
        <f t="shared" si="1"/>
        <v>#DIV/0!</v>
      </c>
      <c r="O19" s="25"/>
      <c r="P19" s="3"/>
    </row>
    <row r="20" spans="1:16" x14ac:dyDescent="0.2">
      <c r="A20" s="15" t="s">
        <v>103</v>
      </c>
      <c r="B20" s="16">
        <f>SUM(B14:B19)</f>
        <v>408546.55431706994</v>
      </c>
      <c r="C20" s="16">
        <f>SUM(C14:C19)</f>
        <v>0</v>
      </c>
      <c r="D20" s="22" t="e">
        <f t="shared" si="4"/>
        <v>#DIV/0!</v>
      </c>
      <c r="F20" s="10" t="s">
        <v>134</v>
      </c>
      <c r="G20" s="2">
        <v>8427.2999999999993</v>
      </c>
      <c r="H20"/>
      <c r="I20" s="24" t="e">
        <f t="shared" si="2"/>
        <v>#DIV/0!</v>
      </c>
      <c r="K20" t="s">
        <v>302</v>
      </c>
      <c r="L20" s="7">
        <v>4907.34</v>
      </c>
      <c r="M20"/>
      <c r="N20" s="24" t="e">
        <f t="shared" si="1"/>
        <v>#DIV/0!</v>
      </c>
      <c r="O20" s="25"/>
    </row>
    <row r="21" spans="1:16" x14ac:dyDescent="0.2">
      <c r="B21" s="7"/>
      <c r="C21" s="7"/>
      <c r="F21" s="10" t="s">
        <v>344</v>
      </c>
      <c r="G21" s="2">
        <v>5346.880000000001</v>
      </c>
      <c r="H21"/>
      <c r="I21" s="24" t="e">
        <f t="shared" si="2"/>
        <v>#DIV/0!</v>
      </c>
      <c r="K21" t="s">
        <v>275</v>
      </c>
      <c r="L21" s="7">
        <v>4538.3999999999996</v>
      </c>
      <c r="M21"/>
      <c r="N21" s="24" t="e">
        <f t="shared" si="1"/>
        <v>#DIV/0!</v>
      </c>
      <c r="O21" s="25"/>
    </row>
    <row r="22" spans="1:16" x14ac:dyDescent="0.2">
      <c r="C22" s="33"/>
      <c r="F22" s="10" t="s">
        <v>235</v>
      </c>
      <c r="G22" s="2">
        <v>5311.74</v>
      </c>
      <c r="H22"/>
      <c r="I22" s="24" t="e">
        <f t="shared" si="2"/>
        <v>#DIV/0!</v>
      </c>
      <c r="K22" t="s">
        <v>266</v>
      </c>
      <c r="L22" s="7">
        <v>4513.32</v>
      </c>
      <c r="M22"/>
      <c r="N22" s="24" t="e">
        <f t="shared" si="1"/>
        <v>#DIV/0!</v>
      </c>
      <c r="O22" s="25"/>
    </row>
    <row r="23" spans="1:16" x14ac:dyDescent="0.2">
      <c r="F23" s="10" t="s">
        <v>41</v>
      </c>
      <c r="G23" s="2">
        <v>5257.5999999999995</v>
      </c>
      <c r="H23"/>
      <c r="I23" s="24" t="e">
        <f t="shared" si="2"/>
        <v>#DIV/0!</v>
      </c>
      <c r="K23" t="s">
        <v>311</v>
      </c>
      <c r="L23" s="7">
        <v>4387.95</v>
      </c>
      <c r="M23"/>
      <c r="N23" s="24" t="e">
        <f t="shared" si="1"/>
        <v>#DIV/0!</v>
      </c>
      <c r="O23" s="25"/>
    </row>
    <row r="24" spans="1:16" x14ac:dyDescent="0.2">
      <c r="F24" s="10" t="s">
        <v>25</v>
      </c>
      <c r="G24" s="2">
        <v>4431.8899999999994</v>
      </c>
      <c r="H24"/>
      <c r="I24" s="24" t="e">
        <f t="shared" si="2"/>
        <v>#DIV/0!</v>
      </c>
      <c r="K24" t="s">
        <v>307</v>
      </c>
      <c r="L24" s="7">
        <v>4177.01</v>
      </c>
      <c r="M24"/>
      <c r="N24" s="24" t="e">
        <f t="shared" si="1"/>
        <v>#DIV/0!</v>
      </c>
      <c r="O24" s="25"/>
    </row>
    <row r="25" spans="1:16" x14ac:dyDescent="0.2">
      <c r="C25" s="7"/>
      <c r="F25" s="10" t="s">
        <v>20</v>
      </c>
      <c r="G25" s="2">
        <v>4395.6954862999992</v>
      </c>
      <c r="H25"/>
      <c r="I25" s="24" t="e">
        <f t="shared" si="2"/>
        <v>#DIV/0!</v>
      </c>
      <c r="K25" t="s">
        <v>220</v>
      </c>
      <c r="L25" s="7">
        <v>4049.28</v>
      </c>
      <c r="M25"/>
      <c r="N25" s="24" t="e">
        <f t="shared" si="1"/>
        <v>#DIV/0!</v>
      </c>
      <c r="O25" s="25"/>
    </row>
    <row r="26" spans="1:16" x14ac:dyDescent="0.2">
      <c r="C26" s="7"/>
      <c r="F26" s="10" t="s">
        <v>357</v>
      </c>
      <c r="G26" s="2">
        <v>4234.6499999999996</v>
      </c>
      <c r="H26"/>
      <c r="I26" s="24" t="e">
        <f t="shared" si="2"/>
        <v>#DIV/0!</v>
      </c>
      <c r="K26" t="s">
        <v>303</v>
      </c>
      <c r="L26" s="7">
        <v>3850.65</v>
      </c>
      <c r="M26"/>
      <c r="N26" s="24" t="e">
        <f t="shared" si="1"/>
        <v>#DIV/0!</v>
      </c>
      <c r="O26" s="25"/>
    </row>
    <row r="27" spans="1:16" x14ac:dyDescent="0.2">
      <c r="F27" s="10" t="s">
        <v>277</v>
      </c>
      <c r="G27" s="2">
        <v>3847.29</v>
      </c>
      <c r="H27"/>
      <c r="I27" s="24" t="e">
        <f t="shared" si="2"/>
        <v>#DIV/0!</v>
      </c>
      <c r="K27" t="s">
        <v>297</v>
      </c>
      <c r="L27" s="7">
        <v>3715.33</v>
      </c>
      <c r="M27"/>
      <c r="N27" s="24" t="e">
        <f t="shared" si="1"/>
        <v>#DIV/0!</v>
      </c>
      <c r="O27" s="25"/>
    </row>
    <row r="28" spans="1:16" x14ac:dyDescent="0.2">
      <c r="F28" s="10" t="s">
        <v>19</v>
      </c>
      <c r="G28" s="2">
        <v>2960.4664199999997</v>
      </c>
      <c r="H28"/>
      <c r="I28" s="24" t="e">
        <f t="shared" si="2"/>
        <v>#DIV/0!</v>
      </c>
      <c r="K28" t="s">
        <v>278</v>
      </c>
      <c r="L28" s="7">
        <v>3588.09</v>
      </c>
      <c r="M28"/>
      <c r="N28" s="24" t="e">
        <f t="shared" si="1"/>
        <v>#DIV/0!</v>
      </c>
      <c r="O28" s="25"/>
    </row>
    <row r="29" spans="1:16" x14ac:dyDescent="0.2">
      <c r="F29" s="10" t="s">
        <v>26</v>
      </c>
      <c r="G29" s="2">
        <v>2382.2569200000003</v>
      </c>
      <c r="H29"/>
      <c r="I29" s="24" t="e">
        <f t="shared" si="2"/>
        <v>#DIV/0!</v>
      </c>
      <c r="K29" t="s">
        <v>246</v>
      </c>
      <c r="L29" s="7">
        <v>3566.08</v>
      </c>
      <c r="M29"/>
      <c r="N29" s="24" t="e">
        <f t="shared" si="1"/>
        <v>#DIV/0!</v>
      </c>
      <c r="O29" s="25"/>
    </row>
    <row r="30" spans="1:16" x14ac:dyDescent="0.2">
      <c r="F30" s="10" t="s">
        <v>47</v>
      </c>
      <c r="G30" s="2">
        <v>2350.9</v>
      </c>
      <c r="H30"/>
      <c r="I30" s="24" t="e">
        <f t="shared" si="2"/>
        <v>#DIV/0!</v>
      </c>
      <c r="K30" t="s">
        <v>219</v>
      </c>
      <c r="L30" s="7">
        <v>3292.9</v>
      </c>
      <c r="M30"/>
      <c r="N30" s="24" t="e">
        <f t="shared" si="1"/>
        <v>#DIV/0!</v>
      </c>
      <c r="O30" s="25"/>
    </row>
    <row r="31" spans="1:16" x14ac:dyDescent="0.2">
      <c r="F31" s="10" t="s">
        <v>70</v>
      </c>
      <c r="G31" s="2">
        <v>2063.27</v>
      </c>
      <c r="H31"/>
      <c r="I31" s="24" t="e">
        <f t="shared" si="2"/>
        <v>#DIV/0!</v>
      </c>
      <c r="K31" t="s">
        <v>224</v>
      </c>
      <c r="L31" s="7">
        <v>2943.7200000000003</v>
      </c>
      <c r="M31"/>
      <c r="N31" s="24" t="e">
        <f t="shared" si="1"/>
        <v>#DIV/0!</v>
      </c>
    </row>
    <row r="32" spans="1:16" x14ac:dyDescent="0.2">
      <c r="F32" s="10" t="s">
        <v>352</v>
      </c>
      <c r="G32" s="2">
        <v>1727.04</v>
      </c>
      <c r="H32"/>
      <c r="I32" s="24" t="e">
        <f t="shared" si="2"/>
        <v>#DIV/0!</v>
      </c>
      <c r="K32" t="s">
        <v>286</v>
      </c>
      <c r="L32" s="7">
        <v>2854.7999999999997</v>
      </c>
      <c r="M32"/>
      <c r="N32" s="24" t="e">
        <f t="shared" si="1"/>
        <v>#DIV/0!</v>
      </c>
    </row>
    <row r="33" spans="6:14" x14ac:dyDescent="0.2">
      <c r="F33" s="10" t="s">
        <v>21</v>
      </c>
      <c r="G33" s="2">
        <v>1695.9534497700001</v>
      </c>
      <c r="H33"/>
      <c r="I33" s="24" t="e">
        <f t="shared" si="2"/>
        <v>#DIV/0!</v>
      </c>
      <c r="K33" t="s">
        <v>214</v>
      </c>
      <c r="L33" s="7">
        <v>2640.28</v>
      </c>
      <c r="M33"/>
      <c r="N33" s="24" t="e">
        <f t="shared" si="1"/>
        <v>#DIV/0!</v>
      </c>
    </row>
    <row r="34" spans="6:14" x14ac:dyDescent="0.2">
      <c r="F34" s="10" t="s">
        <v>85</v>
      </c>
      <c r="G34" s="2">
        <v>1491.5449999999998</v>
      </c>
      <c r="H34"/>
      <c r="I34" s="24" t="e">
        <f t="shared" si="2"/>
        <v>#DIV/0!</v>
      </c>
      <c r="K34" t="s">
        <v>304</v>
      </c>
      <c r="L34" s="7">
        <v>2437.75</v>
      </c>
      <c r="M34"/>
      <c r="N34" s="24" t="e">
        <f t="shared" si="1"/>
        <v>#DIV/0!</v>
      </c>
    </row>
    <row r="35" spans="6:14" x14ac:dyDescent="0.2">
      <c r="F35" s="10" t="s">
        <v>90</v>
      </c>
      <c r="G35" s="2">
        <v>1350.27</v>
      </c>
      <c r="H35"/>
      <c r="I35" s="24" t="e">
        <f t="shared" si="2"/>
        <v>#DIV/0!</v>
      </c>
      <c r="K35" t="s">
        <v>312</v>
      </c>
      <c r="L35" s="7">
        <v>2375.9499999999998</v>
      </c>
      <c r="M35"/>
      <c r="N35" s="24" t="e">
        <f t="shared" si="1"/>
        <v>#DIV/0!</v>
      </c>
    </row>
    <row r="36" spans="6:14" x14ac:dyDescent="0.2">
      <c r="F36" s="10" t="s">
        <v>30</v>
      </c>
      <c r="G36" s="2">
        <v>1252.32</v>
      </c>
      <c r="H36"/>
      <c r="I36" s="24" t="e">
        <f t="shared" si="2"/>
        <v>#DIV/0!</v>
      </c>
      <c r="K36" t="s">
        <v>364</v>
      </c>
      <c r="L36" s="7">
        <v>2241.75</v>
      </c>
      <c r="M36"/>
      <c r="N36" s="24" t="e">
        <f t="shared" si="1"/>
        <v>#DIV/0!</v>
      </c>
    </row>
    <row r="37" spans="6:14" x14ac:dyDescent="0.2">
      <c r="F37" s="10" t="s">
        <v>23</v>
      </c>
      <c r="G37" s="2">
        <v>1180.98</v>
      </c>
      <c r="H37"/>
      <c r="I37" s="24" t="e">
        <f t="shared" si="2"/>
        <v>#DIV/0!</v>
      </c>
      <c r="K37" t="s">
        <v>226</v>
      </c>
      <c r="L37" s="7">
        <v>2108.3999999999996</v>
      </c>
      <c r="M37"/>
      <c r="N37" s="24" t="e">
        <f t="shared" si="1"/>
        <v>#DIV/0!</v>
      </c>
    </row>
    <row r="38" spans="6:14" x14ac:dyDescent="0.2">
      <c r="F38" s="10" t="s">
        <v>212</v>
      </c>
      <c r="G38" s="2">
        <v>1075.2</v>
      </c>
      <c r="H38"/>
      <c r="I38" s="24" t="e">
        <f t="shared" si="2"/>
        <v>#DIV/0!</v>
      </c>
      <c r="K38" t="s">
        <v>267</v>
      </c>
      <c r="L38" s="7">
        <v>1950.2</v>
      </c>
      <c r="M38"/>
      <c r="N38" s="24" t="e">
        <f t="shared" si="1"/>
        <v>#DIV/0!</v>
      </c>
    </row>
    <row r="39" spans="6:14" x14ac:dyDescent="0.2">
      <c r="F39" s="10" t="s">
        <v>318</v>
      </c>
      <c r="G39" s="2">
        <v>1068.56</v>
      </c>
      <c r="H39"/>
      <c r="I39" s="24" t="e">
        <f t="shared" si="2"/>
        <v>#DIV/0!</v>
      </c>
      <c r="K39" t="s">
        <v>215</v>
      </c>
      <c r="L39" s="7">
        <v>1942.96</v>
      </c>
      <c r="M39"/>
      <c r="N39" s="24" t="e">
        <f t="shared" si="1"/>
        <v>#DIV/0!</v>
      </c>
    </row>
    <row r="40" spans="6:14" x14ac:dyDescent="0.2">
      <c r="F40" s="10" t="s">
        <v>39</v>
      </c>
      <c r="G40" s="2">
        <v>1067.9876999999999</v>
      </c>
      <c r="H40"/>
      <c r="I40" s="24" t="e">
        <f t="shared" si="2"/>
        <v>#DIV/0!</v>
      </c>
      <c r="K40" t="s">
        <v>228</v>
      </c>
      <c r="L40" s="7">
        <v>1908.48</v>
      </c>
      <c r="M40"/>
      <c r="N40" s="24" t="e">
        <f t="shared" si="1"/>
        <v>#DIV/0!</v>
      </c>
    </row>
    <row r="41" spans="6:14" x14ac:dyDescent="0.2">
      <c r="F41" s="10" t="s">
        <v>40</v>
      </c>
      <c r="G41" s="2">
        <v>1044.07</v>
      </c>
      <c r="H41"/>
      <c r="I41" s="24" t="e">
        <f t="shared" si="2"/>
        <v>#DIV/0!</v>
      </c>
      <c r="K41" t="s">
        <v>143</v>
      </c>
      <c r="L41" s="7">
        <v>1885.8000000000002</v>
      </c>
      <c r="M41"/>
      <c r="N41" s="24" t="e">
        <f t="shared" si="1"/>
        <v>#DIV/0!</v>
      </c>
    </row>
    <row r="42" spans="6:14" x14ac:dyDescent="0.2">
      <c r="F42" s="10" t="s">
        <v>5</v>
      </c>
      <c r="G42" s="2">
        <v>971.8</v>
      </c>
      <c r="H42"/>
      <c r="I42" s="24" t="e">
        <f t="shared" si="2"/>
        <v>#DIV/0!</v>
      </c>
      <c r="K42" t="s">
        <v>237</v>
      </c>
      <c r="L42" s="7">
        <v>1868.1599999999999</v>
      </c>
      <c r="M42"/>
      <c r="N42" s="24" t="e">
        <f t="shared" si="1"/>
        <v>#DIV/0!</v>
      </c>
    </row>
    <row r="43" spans="6:14" x14ac:dyDescent="0.2">
      <c r="F43" s="10" t="s">
        <v>365</v>
      </c>
      <c r="G43" s="2">
        <v>969.01</v>
      </c>
      <c r="H43"/>
      <c r="I43" s="24" t="e">
        <f t="shared" si="2"/>
        <v>#DIV/0!</v>
      </c>
      <c r="K43" t="s">
        <v>248</v>
      </c>
      <c r="L43" s="7">
        <v>1762.8999999999999</v>
      </c>
      <c r="M43"/>
      <c r="N43" s="24" t="e">
        <f t="shared" si="1"/>
        <v>#DIV/0!</v>
      </c>
    </row>
    <row r="44" spans="6:14" x14ac:dyDescent="0.2">
      <c r="F44" s="10" t="s">
        <v>359</v>
      </c>
      <c r="G44" s="2">
        <v>930.24</v>
      </c>
      <c r="H44"/>
      <c r="I44" s="24" t="e">
        <f t="shared" si="2"/>
        <v>#DIV/0!</v>
      </c>
      <c r="K44" t="s">
        <v>353</v>
      </c>
      <c r="L44" s="7">
        <v>1727.04</v>
      </c>
      <c r="M44"/>
      <c r="N44" s="24" t="e">
        <f t="shared" si="1"/>
        <v>#DIV/0!</v>
      </c>
    </row>
    <row r="45" spans="6:14" x14ac:dyDescent="0.2">
      <c r="F45" s="10" t="s">
        <v>65</v>
      </c>
      <c r="G45" s="2">
        <v>910.08115999999995</v>
      </c>
      <c r="H45"/>
      <c r="I45" s="24" t="e">
        <f t="shared" si="2"/>
        <v>#DIV/0!</v>
      </c>
      <c r="K45" t="s">
        <v>227</v>
      </c>
      <c r="L45" s="7">
        <v>1713.6</v>
      </c>
      <c r="M45"/>
      <c r="N45" s="24" t="e">
        <f t="shared" si="1"/>
        <v>#DIV/0!</v>
      </c>
    </row>
    <row r="46" spans="6:14" x14ac:dyDescent="0.2">
      <c r="F46" s="10" t="s">
        <v>158</v>
      </c>
      <c r="G46" s="2">
        <v>880.86</v>
      </c>
      <c r="H46"/>
      <c r="I46" s="24" t="e">
        <f t="shared" si="2"/>
        <v>#DIV/0!</v>
      </c>
      <c r="K46" t="s">
        <v>257</v>
      </c>
      <c r="L46" s="7">
        <v>1711.9199999999998</v>
      </c>
      <c r="M46"/>
      <c r="N46" s="24" t="e">
        <f t="shared" si="1"/>
        <v>#DIV/0!</v>
      </c>
    </row>
    <row r="47" spans="6:14" x14ac:dyDescent="0.2">
      <c r="F47" s="10" t="s">
        <v>80</v>
      </c>
      <c r="G47" s="2">
        <v>853.98</v>
      </c>
      <c r="H47"/>
      <c r="I47" s="24" t="e">
        <f t="shared" si="2"/>
        <v>#DIV/0!</v>
      </c>
      <c r="K47" t="s">
        <v>222</v>
      </c>
      <c r="L47" s="7">
        <v>1679.43</v>
      </c>
      <c r="M47"/>
      <c r="N47" s="24" t="e">
        <f t="shared" si="1"/>
        <v>#DIV/0!</v>
      </c>
    </row>
    <row r="48" spans="6:14" x14ac:dyDescent="0.2">
      <c r="F48" s="10" t="s">
        <v>291</v>
      </c>
      <c r="G48" s="2">
        <v>850.32</v>
      </c>
      <c r="H48"/>
      <c r="I48" s="24" t="e">
        <f t="shared" si="2"/>
        <v>#DIV/0!</v>
      </c>
      <c r="K48" t="s">
        <v>223</v>
      </c>
      <c r="L48" s="7">
        <v>1678.3200000000002</v>
      </c>
      <c r="M48"/>
      <c r="N48" s="24" t="e">
        <f t="shared" si="1"/>
        <v>#DIV/0!</v>
      </c>
    </row>
    <row r="49" spans="6:14" x14ac:dyDescent="0.2">
      <c r="F49" s="10" t="s">
        <v>114</v>
      </c>
      <c r="G49" s="2">
        <v>788.97839999999997</v>
      </c>
      <c r="H49"/>
      <c r="I49" s="24" t="e">
        <f t="shared" si="2"/>
        <v>#DIV/0!</v>
      </c>
      <c r="K49" t="s">
        <v>310</v>
      </c>
      <c r="L49" s="7">
        <v>1674.27</v>
      </c>
      <c r="M49"/>
      <c r="N49" s="24" t="e">
        <f t="shared" si="1"/>
        <v>#DIV/0!</v>
      </c>
    </row>
    <row r="50" spans="6:14" x14ac:dyDescent="0.2">
      <c r="F50" s="10" t="s">
        <v>68</v>
      </c>
      <c r="G50" s="2">
        <v>737.35</v>
      </c>
      <c r="H50"/>
      <c r="I50" s="24" t="e">
        <f t="shared" si="2"/>
        <v>#DIV/0!</v>
      </c>
      <c r="K50" t="s">
        <v>253</v>
      </c>
      <c r="L50" s="7">
        <v>1646.3999999999999</v>
      </c>
      <c r="M50"/>
      <c r="N50" s="24" t="e">
        <f t="shared" si="1"/>
        <v>#DIV/0!</v>
      </c>
    </row>
    <row r="51" spans="6:14" x14ac:dyDescent="0.2">
      <c r="F51" s="10" t="s">
        <v>32</v>
      </c>
      <c r="G51" s="2">
        <v>715.32</v>
      </c>
      <c r="H51"/>
      <c r="I51" s="24" t="e">
        <f t="shared" si="2"/>
        <v>#DIV/0!</v>
      </c>
      <c r="K51" t="s">
        <v>146</v>
      </c>
      <c r="L51" s="7">
        <v>1638</v>
      </c>
      <c r="M51"/>
      <c r="N51" s="24" t="e">
        <f t="shared" si="1"/>
        <v>#DIV/0!</v>
      </c>
    </row>
    <row r="52" spans="6:14" x14ac:dyDescent="0.2">
      <c r="F52" s="10" t="s">
        <v>28</v>
      </c>
      <c r="G52" s="2">
        <v>703.4</v>
      </c>
      <c r="H52"/>
      <c r="I52" s="24" t="e">
        <f t="shared" si="2"/>
        <v>#DIV/0!</v>
      </c>
      <c r="K52" t="s">
        <v>282</v>
      </c>
      <c r="L52" s="7">
        <v>1594.7099999999998</v>
      </c>
      <c r="M52"/>
      <c r="N52" s="24" t="e">
        <f t="shared" si="1"/>
        <v>#DIV/0!</v>
      </c>
    </row>
    <row r="53" spans="6:14" x14ac:dyDescent="0.2">
      <c r="F53" s="10" t="s">
        <v>157</v>
      </c>
      <c r="G53" s="2">
        <v>637.59999999999991</v>
      </c>
      <c r="H53"/>
      <c r="I53" s="24" t="e">
        <f t="shared" si="2"/>
        <v>#DIV/0!</v>
      </c>
      <c r="K53" t="s">
        <v>217</v>
      </c>
      <c r="L53" s="7">
        <v>1515.33</v>
      </c>
      <c r="M53"/>
      <c r="N53" s="24" t="e">
        <f t="shared" si="1"/>
        <v>#DIV/0!</v>
      </c>
    </row>
    <row r="54" spans="6:14" x14ac:dyDescent="0.2">
      <c r="F54" s="10" t="s">
        <v>356</v>
      </c>
      <c r="G54" s="2">
        <v>632.51279999999997</v>
      </c>
      <c r="H54"/>
      <c r="I54" s="24" t="e">
        <f t="shared" si="2"/>
        <v>#DIV/0!</v>
      </c>
      <c r="K54" t="s">
        <v>254</v>
      </c>
      <c r="L54" s="7">
        <v>1495.2</v>
      </c>
      <c r="M54"/>
      <c r="N54" s="24" t="e">
        <f t="shared" si="1"/>
        <v>#DIV/0!</v>
      </c>
    </row>
    <row r="55" spans="6:14" x14ac:dyDescent="0.2">
      <c r="F55" s="10" t="s">
        <v>38</v>
      </c>
      <c r="G55" s="2">
        <v>627.83798999999999</v>
      </c>
      <c r="H55"/>
      <c r="I55" s="24" t="e">
        <f t="shared" si="2"/>
        <v>#DIV/0!</v>
      </c>
      <c r="K55" t="s">
        <v>244</v>
      </c>
      <c r="L55" s="7">
        <v>1492.5</v>
      </c>
      <c r="M55"/>
      <c r="N55" s="24" t="e">
        <f t="shared" si="1"/>
        <v>#DIV/0!</v>
      </c>
    </row>
    <row r="56" spans="6:14" x14ac:dyDescent="0.2">
      <c r="F56" s="10" t="s">
        <v>355</v>
      </c>
      <c r="G56" s="2">
        <v>624</v>
      </c>
      <c r="H56"/>
      <c r="I56" s="24" t="e">
        <f t="shared" si="2"/>
        <v>#DIV/0!</v>
      </c>
      <c r="K56" t="s">
        <v>280</v>
      </c>
      <c r="L56" s="7">
        <v>1488.24</v>
      </c>
      <c r="M56"/>
      <c r="N56" s="24" t="e">
        <f t="shared" si="1"/>
        <v>#DIV/0!</v>
      </c>
    </row>
    <row r="57" spans="6:14" x14ac:dyDescent="0.2">
      <c r="F57" s="10" t="s">
        <v>77</v>
      </c>
      <c r="G57" s="2">
        <v>581.6</v>
      </c>
      <c r="H57"/>
      <c r="I57" s="24" t="e">
        <f t="shared" si="2"/>
        <v>#DIV/0!</v>
      </c>
      <c r="K57" t="s">
        <v>252</v>
      </c>
      <c r="L57" s="7">
        <v>1476.72</v>
      </c>
      <c r="M57"/>
      <c r="N57" s="24" t="e">
        <f t="shared" si="1"/>
        <v>#DIV/0!</v>
      </c>
    </row>
    <row r="58" spans="6:14" x14ac:dyDescent="0.2">
      <c r="F58" s="10" t="s">
        <v>43</v>
      </c>
      <c r="G58" s="2">
        <v>561.9</v>
      </c>
      <c r="H58"/>
      <c r="I58" s="24" t="e">
        <f t="shared" si="2"/>
        <v>#DIV/0!</v>
      </c>
      <c r="K58" t="s">
        <v>251</v>
      </c>
      <c r="L58" s="7">
        <v>1432.2</v>
      </c>
      <c r="M58"/>
      <c r="N58" s="24" t="e">
        <f t="shared" si="1"/>
        <v>#DIV/0!</v>
      </c>
    </row>
    <row r="59" spans="6:14" x14ac:dyDescent="0.2">
      <c r="F59" s="10" t="s">
        <v>64</v>
      </c>
      <c r="G59" s="2">
        <v>558.99</v>
      </c>
      <c r="H59"/>
      <c r="I59" s="24" t="e">
        <f t="shared" si="2"/>
        <v>#DIV/0!</v>
      </c>
      <c r="K59" t="s">
        <v>295</v>
      </c>
      <c r="L59" s="7">
        <v>1404</v>
      </c>
      <c r="M59"/>
      <c r="N59" s="24" t="e">
        <f t="shared" si="1"/>
        <v>#DIV/0!</v>
      </c>
    </row>
    <row r="60" spans="6:14" x14ac:dyDescent="0.2">
      <c r="F60" s="10" t="s">
        <v>18</v>
      </c>
      <c r="G60" s="2">
        <v>533.4</v>
      </c>
      <c r="H60"/>
      <c r="I60" s="24" t="e">
        <f t="shared" si="2"/>
        <v>#DIV/0!</v>
      </c>
      <c r="K60" t="s">
        <v>283</v>
      </c>
      <c r="L60" s="7">
        <v>1364.22</v>
      </c>
      <c r="M60"/>
      <c r="N60" s="24" t="e">
        <f t="shared" si="1"/>
        <v>#DIV/0!</v>
      </c>
    </row>
    <row r="61" spans="6:14" x14ac:dyDescent="0.2">
      <c r="F61" s="10" t="s">
        <v>82</v>
      </c>
      <c r="G61" s="2">
        <v>505.25</v>
      </c>
      <c r="H61"/>
      <c r="I61" s="24" t="e">
        <f t="shared" si="2"/>
        <v>#DIV/0!</v>
      </c>
      <c r="K61" t="s">
        <v>258</v>
      </c>
      <c r="L61" s="7">
        <v>1268.46</v>
      </c>
      <c r="M61"/>
      <c r="N61" s="24" t="e">
        <f t="shared" si="1"/>
        <v>#DIV/0!</v>
      </c>
    </row>
    <row r="62" spans="6:14" x14ac:dyDescent="0.2">
      <c r="F62" s="10" t="s">
        <v>50</v>
      </c>
      <c r="G62" s="2">
        <v>490.67999999999995</v>
      </c>
      <c r="H62"/>
      <c r="I62" s="24" t="e">
        <f t="shared" si="2"/>
        <v>#DIV/0!</v>
      </c>
      <c r="K62" t="s">
        <v>256</v>
      </c>
      <c r="L62" s="7">
        <v>1244.8799999999999</v>
      </c>
      <c r="M62"/>
      <c r="N62" s="24" t="e">
        <f t="shared" si="1"/>
        <v>#DIV/0!</v>
      </c>
    </row>
    <row r="63" spans="6:14" x14ac:dyDescent="0.2">
      <c r="F63" s="10" t="s">
        <v>79</v>
      </c>
      <c r="G63" s="2">
        <v>487.52769999999998</v>
      </c>
      <c r="H63"/>
      <c r="I63" s="24" t="e">
        <f t="shared" si="2"/>
        <v>#DIV/0!</v>
      </c>
      <c r="K63" t="s">
        <v>260</v>
      </c>
      <c r="L63" s="7">
        <v>1078.92</v>
      </c>
      <c r="M63"/>
      <c r="N63" s="24" t="e">
        <f t="shared" si="1"/>
        <v>#DIV/0!</v>
      </c>
    </row>
    <row r="64" spans="6:14" x14ac:dyDescent="0.2">
      <c r="F64" s="10" t="s">
        <v>73</v>
      </c>
      <c r="G64" s="2">
        <v>479.94680000000005</v>
      </c>
      <c r="H64"/>
      <c r="I64" s="24" t="e">
        <f t="shared" si="2"/>
        <v>#DIV/0!</v>
      </c>
      <c r="K64" t="s">
        <v>213</v>
      </c>
      <c r="L64" s="7">
        <v>1075.2</v>
      </c>
      <c r="M64"/>
      <c r="N64" s="24" t="e">
        <f t="shared" si="1"/>
        <v>#DIV/0!</v>
      </c>
    </row>
    <row r="65" spans="6:14" x14ac:dyDescent="0.2">
      <c r="F65" s="10" t="s">
        <v>24</v>
      </c>
      <c r="G65" s="2">
        <v>477</v>
      </c>
      <c r="H65"/>
      <c r="I65" s="24" t="e">
        <f t="shared" si="2"/>
        <v>#DIV/0!</v>
      </c>
      <c r="K65" t="s">
        <v>319</v>
      </c>
      <c r="L65" s="7">
        <v>1068.56</v>
      </c>
      <c r="M65"/>
      <c r="N65" s="24" t="e">
        <f t="shared" si="1"/>
        <v>#DIV/0!</v>
      </c>
    </row>
    <row r="66" spans="6:14" x14ac:dyDescent="0.2">
      <c r="F66" s="10" t="s">
        <v>88</v>
      </c>
      <c r="G66" s="2">
        <v>450</v>
      </c>
      <c r="H66"/>
      <c r="I66" s="24" t="e">
        <f t="shared" si="2"/>
        <v>#DIV/0!</v>
      </c>
      <c r="K66" t="s">
        <v>293</v>
      </c>
      <c r="L66" s="7">
        <v>1067.04</v>
      </c>
      <c r="M66"/>
      <c r="N66" s="24" t="e">
        <f t="shared" si="1"/>
        <v>#DIV/0!</v>
      </c>
    </row>
    <row r="67" spans="6:14" x14ac:dyDescent="0.2">
      <c r="F67" s="10" t="s">
        <v>66</v>
      </c>
      <c r="G67" s="2">
        <v>435.96</v>
      </c>
      <c r="H67"/>
      <c r="I67" s="24" t="e">
        <f t="shared" si="2"/>
        <v>#DIV/0!</v>
      </c>
      <c r="K67" t="s">
        <v>314</v>
      </c>
      <c r="L67" s="7">
        <v>1029.51</v>
      </c>
      <c r="M67"/>
      <c r="N67" s="24" t="e">
        <f t="shared" si="1"/>
        <v>#DIV/0!</v>
      </c>
    </row>
    <row r="68" spans="6:14" x14ac:dyDescent="0.2">
      <c r="F68" s="10" t="s">
        <v>48</v>
      </c>
      <c r="G68" s="2">
        <v>430.43286999999998</v>
      </c>
      <c r="H68"/>
      <c r="I68" s="24" t="e">
        <f t="shared" si="2"/>
        <v>#DIV/0!</v>
      </c>
      <c r="K68" t="s">
        <v>309</v>
      </c>
      <c r="L68" s="7">
        <v>975.78</v>
      </c>
      <c r="M68"/>
      <c r="N68" s="24" t="e">
        <f t="shared" si="1"/>
        <v>#DIV/0!</v>
      </c>
    </row>
    <row r="69" spans="6:14" x14ac:dyDescent="0.2">
      <c r="F69" s="10" t="s">
        <v>61</v>
      </c>
      <c r="G69" s="2">
        <v>430.40999999999997</v>
      </c>
      <c r="H69"/>
      <c r="I69" s="24" t="e">
        <f t="shared" si="2"/>
        <v>#DIV/0!</v>
      </c>
      <c r="K69" t="s">
        <v>363</v>
      </c>
      <c r="L69" s="7">
        <v>971.8</v>
      </c>
      <c r="M69"/>
      <c r="N69" s="24" t="e">
        <f t="shared" si="1"/>
        <v>#DIV/0!</v>
      </c>
    </row>
    <row r="70" spans="6:14" x14ac:dyDescent="0.2">
      <c r="F70" s="10" t="s">
        <v>148</v>
      </c>
      <c r="G70" s="2">
        <v>429.70000000000005</v>
      </c>
      <c r="H70"/>
      <c r="I70" s="24" t="e">
        <f t="shared" si="2"/>
        <v>#DIV/0!</v>
      </c>
      <c r="K70" t="s">
        <v>322</v>
      </c>
      <c r="L70" s="7">
        <v>892.80000000000007</v>
      </c>
      <c r="M70"/>
      <c r="N70" s="24" t="e">
        <f t="shared" si="1"/>
        <v>#DIV/0!</v>
      </c>
    </row>
    <row r="71" spans="6:14" x14ac:dyDescent="0.2">
      <c r="F71" s="10" t="s">
        <v>67</v>
      </c>
      <c r="G71" s="2">
        <v>424.3</v>
      </c>
      <c r="H71"/>
      <c r="I71" s="24" t="e">
        <f t="shared" si="2"/>
        <v>#DIV/0!</v>
      </c>
      <c r="K71" t="s">
        <v>236</v>
      </c>
      <c r="L71" s="7">
        <v>833.99999999999989</v>
      </c>
      <c r="M71"/>
      <c r="N71" s="24" t="e">
        <f t="shared" ref="N71:N134" si="5">L71/M71</f>
        <v>#DIV/0!</v>
      </c>
    </row>
    <row r="72" spans="6:14" x14ac:dyDescent="0.2">
      <c r="F72" s="10" t="s">
        <v>29</v>
      </c>
      <c r="G72" s="2">
        <v>408.5</v>
      </c>
      <c r="H72"/>
      <c r="I72" s="24" t="e">
        <f t="shared" si="2"/>
        <v>#DIV/0!</v>
      </c>
      <c r="K72" t="s">
        <v>375</v>
      </c>
      <c r="L72" s="7">
        <v>801.78000000000009</v>
      </c>
      <c r="M72"/>
      <c r="N72" s="24" t="e">
        <f t="shared" si="5"/>
        <v>#DIV/0!</v>
      </c>
    </row>
    <row r="73" spans="6:14" x14ac:dyDescent="0.2">
      <c r="F73" s="10" t="s">
        <v>33</v>
      </c>
      <c r="G73" s="2">
        <v>404.14</v>
      </c>
      <c r="H73"/>
      <c r="I73" s="24" t="e">
        <f t="shared" ref="I73:I136" si="6">G73/H73</f>
        <v>#DIV/0!</v>
      </c>
      <c r="K73" t="s">
        <v>376</v>
      </c>
      <c r="L73" s="7">
        <v>785.68000000000006</v>
      </c>
      <c r="M73"/>
      <c r="N73" s="24" t="e">
        <f t="shared" si="5"/>
        <v>#DIV/0!</v>
      </c>
    </row>
    <row r="74" spans="6:14" x14ac:dyDescent="0.2">
      <c r="F74" s="10" t="s">
        <v>56</v>
      </c>
      <c r="G74" s="2">
        <v>399.84000000000003</v>
      </c>
      <c r="H74"/>
      <c r="I74" s="24" t="e">
        <f t="shared" si="6"/>
        <v>#DIV/0!</v>
      </c>
      <c r="K74" t="s">
        <v>259</v>
      </c>
      <c r="L74" s="7">
        <v>745.5</v>
      </c>
      <c r="M74"/>
      <c r="N74" s="24" t="e">
        <f t="shared" si="5"/>
        <v>#DIV/0!</v>
      </c>
    </row>
    <row r="75" spans="6:14" x14ac:dyDescent="0.2">
      <c r="F75" s="10" t="s">
        <v>331</v>
      </c>
      <c r="G75" s="2">
        <v>396</v>
      </c>
      <c r="H75"/>
      <c r="I75" s="24" t="e">
        <f t="shared" si="6"/>
        <v>#DIV/0!</v>
      </c>
      <c r="K75" t="s">
        <v>378</v>
      </c>
      <c r="L75" s="7">
        <v>741.44</v>
      </c>
      <c r="M75"/>
      <c r="N75" s="24" t="e">
        <f t="shared" si="5"/>
        <v>#DIV/0!</v>
      </c>
    </row>
    <row r="76" spans="6:14" x14ac:dyDescent="0.2">
      <c r="F76" s="10" t="s">
        <v>52</v>
      </c>
      <c r="G76" s="2">
        <v>391.2</v>
      </c>
      <c r="H76"/>
      <c r="I76" s="24" t="e">
        <f t="shared" si="6"/>
        <v>#DIV/0!</v>
      </c>
      <c r="K76" t="s">
        <v>379</v>
      </c>
      <c r="L76" s="7">
        <v>697.68000000000006</v>
      </c>
      <c r="M76"/>
      <c r="N76" s="24" t="e">
        <f t="shared" si="5"/>
        <v>#DIV/0!</v>
      </c>
    </row>
    <row r="77" spans="6:14" x14ac:dyDescent="0.2">
      <c r="F77" s="10" t="s">
        <v>324</v>
      </c>
      <c r="G77" s="2">
        <v>377.6</v>
      </c>
      <c r="H77"/>
      <c r="I77" s="24" t="e">
        <f t="shared" si="6"/>
        <v>#DIV/0!</v>
      </c>
      <c r="K77" t="s">
        <v>317</v>
      </c>
      <c r="L77" s="7">
        <v>679.14</v>
      </c>
      <c r="M77"/>
      <c r="N77" s="24" t="e">
        <f t="shared" si="5"/>
        <v>#DIV/0!</v>
      </c>
    </row>
    <row r="78" spans="6:14" x14ac:dyDescent="0.2">
      <c r="F78" s="10" t="s">
        <v>86</v>
      </c>
      <c r="G78" s="2">
        <v>371.76</v>
      </c>
      <c r="H78"/>
      <c r="I78" s="24" t="e">
        <f t="shared" si="6"/>
        <v>#DIV/0!</v>
      </c>
      <c r="K78" t="s">
        <v>377</v>
      </c>
      <c r="L78" s="7">
        <v>653.22</v>
      </c>
      <c r="M78"/>
      <c r="N78" s="24" t="e">
        <f t="shared" si="5"/>
        <v>#DIV/0!</v>
      </c>
    </row>
    <row r="79" spans="6:14" x14ac:dyDescent="0.2">
      <c r="F79" s="10" t="s">
        <v>46</v>
      </c>
      <c r="G79" s="2">
        <v>369</v>
      </c>
      <c r="H79"/>
      <c r="I79" s="24" t="e">
        <f t="shared" si="6"/>
        <v>#DIV/0!</v>
      </c>
      <c r="K79" t="s">
        <v>373</v>
      </c>
      <c r="L79" s="7">
        <v>628.16</v>
      </c>
      <c r="M79"/>
      <c r="N79" s="24" t="e">
        <f t="shared" si="5"/>
        <v>#DIV/0!</v>
      </c>
    </row>
    <row r="80" spans="6:14" x14ac:dyDescent="0.2">
      <c r="F80" s="10" t="s">
        <v>37</v>
      </c>
      <c r="G80" s="2">
        <v>349.44</v>
      </c>
      <c r="H80"/>
      <c r="I80" s="24" t="e">
        <f t="shared" si="6"/>
        <v>#DIV/0!</v>
      </c>
      <c r="K80" t="s">
        <v>281</v>
      </c>
      <c r="L80" s="7">
        <v>603.71999999999991</v>
      </c>
      <c r="M80"/>
      <c r="N80" s="24" t="e">
        <f t="shared" si="5"/>
        <v>#DIV/0!</v>
      </c>
    </row>
    <row r="81" spans="6:14" x14ac:dyDescent="0.2">
      <c r="F81" s="10" t="s">
        <v>171</v>
      </c>
      <c r="G81" s="2">
        <v>337.3931</v>
      </c>
      <c r="H81"/>
      <c r="I81" s="24" t="e">
        <f t="shared" si="6"/>
        <v>#DIV/0!</v>
      </c>
      <c r="K81" t="s">
        <v>255</v>
      </c>
      <c r="L81" s="7">
        <v>581.70000000000005</v>
      </c>
      <c r="M81"/>
      <c r="N81" s="24" t="e">
        <f t="shared" si="5"/>
        <v>#DIV/0!</v>
      </c>
    </row>
    <row r="82" spans="6:14" x14ac:dyDescent="0.2">
      <c r="F82" s="10" t="s">
        <v>75</v>
      </c>
      <c r="G82" s="2">
        <v>328.32000000000005</v>
      </c>
      <c r="H82"/>
      <c r="I82" s="24" t="e">
        <f t="shared" si="6"/>
        <v>#DIV/0!</v>
      </c>
      <c r="K82" t="s">
        <v>370</v>
      </c>
      <c r="L82" s="7">
        <v>552.5</v>
      </c>
      <c r="M82"/>
      <c r="N82" s="24" t="e">
        <f t="shared" si="5"/>
        <v>#DIV/0!</v>
      </c>
    </row>
    <row r="83" spans="6:14" x14ac:dyDescent="0.2">
      <c r="F83" s="10" t="s">
        <v>27</v>
      </c>
      <c r="G83" s="2">
        <v>324.75099999999998</v>
      </c>
      <c r="H83"/>
      <c r="I83" s="24" t="e">
        <f t="shared" si="6"/>
        <v>#DIV/0!</v>
      </c>
      <c r="K83" t="s">
        <v>296</v>
      </c>
      <c r="L83" s="7">
        <v>477.35999999999996</v>
      </c>
      <c r="M83"/>
      <c r="N83" s="24" t="e">
        <f t="shared" si="5"/>
        <v>#DIV/0!</v>
      </c>
    </row>
    <row r="84" spans="6:14" x14ac:dyDescent="0.2">
      <c r="F84" s="10" t="s">
        <v>57</v>
      </c>
      <c r="G84" s="2">
        <v>323.24686999999994</v>
      </c>
      <c r="H84"/>
      <c r="I84" s="24" t="e">
        <f t="shared" si="6"/>
        <v>#DIV/0!</v>
      </c>
      <c r="K84" t="s">
        <v>380</v>
      </c>
      <c r="L84" s="7">
        <v>446.25</v>
      </c>
      <c r="M84"/>
      <c r="N84" s="24" t="e">
        <f t="shared" si="5"/>
        <v>#DIV/0!</v>
      </c>
    </row>
    <row r="85" spans="6:14" x14ac:dyDescent="0.2">
      <c r="F85" s="10" t="s">
        <v>361</v>
      </c>
      <c r="G85" s="2">
        <v>322</v>
      </c>
      <c r="H85"/>
      <c r="I85" s="24" t="e">
        <f t="shared" si="6"/>
        <v>#DIV/0!</v>
      </c>
      <c r="K85" t="s">
        <v>209</v>
      </c>
      <c r="L85" s="7">
        <v>434.70000000000005</v>
      </c>
      <c r="M85"/>
      <c r="N85" s="24" t="e">
        <f t="shared" si="5"/>
        <v>#DIV/0!</v>
      </c>
    </row>
    <row r="86" spans="6:14" x14ac:dyDescent="0.2">
      <c r="F86" s="10" t="s">
        <v>69</v>
      </c>
      <c r="G86" s="2">
        <v>320.85000000000002</v>
      </c>
      <c r="H86"/>
      <c r="I86" s="24" t="e">
        <f t="shared" si="6"/>
        <v>#DIV/0!</v>
      </c>
      <c r="K86" t="s">
        <v>391</v>
      </c>
      <c r="L86" s="7">
        <v>431.05</v>
      </c>
      <c r="M86"/>
      <c r="N86" s="24" t="e">
        <f t="shared" si="5"/>
        <v>#DIV/0!</v>
      </c>
    </row>
    <row r="87" spans="6:14" x14ac:dyDescent="0.2">
      <c r="F87" s="10" t="s">
        <v>51</v>
      </c>
      <c r="G87" s="2">
        <v>302.37</v>
      </c>
      <c r="H87"/>
      <c r="I87" s="24" t="e">
        <f t="shared" si="6"/>
        <v>#DIV/0!</v>
      </c>
      <c r="K87" t="s">
        <v>383</v>
      </c>
      <c r="L87" s="7">
        <v>423.65000000000003</v>
      </c>
      <c r="M87"/>
      <c r="N87" s="24" t="e">
        <f t="shared" si="5"/>
        <v>#DIV/0!</v>
      </c>
    </row>
    <row r="88" spans="6:14" x14ac:dyDescent="0.2">
      <c r="F88" s="10" t="s">
        <v>343</v>
      </c>
      <c r="G88" s="2">
        <v>301.95</v>
      </c>
      <c r="H88"/>
      <c r="I88" s="24" t="e">
        <f t="shared" si="6"/>
        <v>#DIV/0!</v>
      </c>
      <c r="K88" t="s">
        <v>392</v>
      </c>
      <c r="L88" s="7">
        <v>423.65000000000003</v>
      </c>
      <c r="M88"/>
      <c r="N88" s="24" t="e">
        <f t="shared" si="5"/>
        <v>#DIV/0!</v>
      </c>
    </row>
    <row r="89" spans="6:14" x14ac:dyDescent="0.2">
      <c r="F89" s="10" t="s">
        <v>137</v>
      </c>
      <c r="G89" s="2">
        <v>291.60000000000002</v>
      </c>
      <c r="H89"/>
      <c r="I89" s="24" t="e">
        <f t="shared" si="6"/>
        <v>#DIV/0!</v>
      </c>
      <c r="K89" t="s">
        <v>397</v>
      </c>
      <c r="L89" s="7">
        <v>423.65000000000003</v>
      </c>
      <c r="M89"/>
      <c r="N89" s="24" t="e">
        <f t="shared" si="5"/>
        <v>#DIV/0!</v>
      </c>
    </row>
    <row r="90" spans="6:14" x14ac:dyDescent="0.2">
      <c r="F90" s="10" t="s">
        <v>49</v>
      </c>
      <c r="G90" s="2">
        <v>267.74639999999999</v>
      </c>
      <c r="H90"/>
      <c r="I90" s="24" t="e">
        <f t="shared" si="6"/>
        <v>#DIV/0!</v>
      </c>
      <c r="K90" t="s">
        <v>386</v>
      </c>
      <c r="L90" s="7">
        <v>423.65000000000003</v>
      </c>
      <c r="M90"/>
      <c r="N90" s="24" t="e">
        <f t="shared" si="5"/>
        <v>#DIV/0!</v>
      </c>
    </row>
    <row r="91" spans="6:14" x14ac:dyDescent="0.2">
      <c r="F91" s="10" t="s">
        <v>147</v>
      </c>
      <c r="G91" s="2">
        <v>263.52</v>
      </c>
      <c r="H91"/>
      <c r="I91" s="24" t="e">
        <f t="shared" si="6"/>
        <v>#DIV/0!</v>
      </c>
      <c r="K91" t="s">
        <v>398</v>
      </c>
      <c r="L91" s="7">
        <v>423.65000000000003</v>
      </c>
      <c r="M91"/>
      <c r="N91" s="24" t="e">
        <f t="shared" si="5"/>
        <v>#DIV/0!</v>
      </c>
    </row>
    <row r="92" spans="6:14" x14ac:dyDescent="0.2">
      <c r="F92" s="10" t="s">
        <v>58</v>
      </c>
      <c r="G92" s="2">
        <v>256.08</v>
      </c>
      <c r="H92"/>
      <c r="I92" s="24" t="e">
        <f t="shared" si="6"/>
        <v>#DIV/0!</v>
      </c>
      <c r="K92" t="s">
        <v>393</v>
      </c>
      <c r="L92" s="7">
        <v>423.65000000000003</v>
      </c>
      <c r="M92"/>
      <c r="N92" s="24" t="e">
        <f t="shared" si="5"/>
        <v>#DIV/0!</v>
      </c>
    </row>
    <row r="93" spans="6:14" x14ac:dyDescent="0.2">
      <c r="F93" s="10" t="s">
        <v>366</v>
      </c>
      <c r="G93" s="2">
        <v>250</v>
      </c>
      <c r="H93"/>
      <c r="I93" s="24" t="e">
        <f t="shared" si="6"/>
        <v>#DIV/0!</v>
      </c>
      <c r="K93" t="s">
        <v>394</v>
      </c>
      <c r="L93" s="7">
        <v>423.65000000000003</v>
      </c>
      <c r="M93"/>
      <c r="N93" s="24" t="e">
        <f t="shared" si="5"/>
        <v>#DIV/0!</v>
      </c>
    </row>
    <row r="94" spans="6:14" x14ac:dyDescent="0.2">
      <c r="F94" s="10" t="s">
        <v>60</v>
      </c>
      <c r="G94" s="2">
        <v>238.72000000000003</v>
      </c>
      <c r="H94"/>
      <c r="I94" s="24" t="e">
        <f t="shared" si="6"/>
        <v>#DIV/0!</v>
      </c>
      <c r="K94" t="s">
        <v>294</v>
      </c>
      <c r="L94" s="7">
        <v>391.95</v>
      </c>
      <c r="M94"/>
      <c r="N94" s="24" t="e">
        <f t="shared" si="5"/>
        <v>#DIV/0!</v>
      </c>
    </row>
    <row r="95" spans="6:14" x14ac:dyDescent="0.2">
      <c r="F95" s="10" t="s">
        <v>362</v>
      </c>
      <c r="G95" s="2">
        <v>232.49699999999999</v>
      </c>
      <c r="H95"/>
      <c r="I95" s="24" t="e">
        <f t="shared" si="6"/>
        <v>#DIV/0!</v>
      </c>
      <c r="K95" t="s">
        <v>330</v>
      </c>
      <c r="L95" s="7">
        <v>391.68</v>
      </c>
      <c r="M95"/>
      <c r="N95" s="24" t="e">
        <f t="shared" si="5"/>
        <v>#DIV/0!</v>
      </c>
    </row>
    <row r="96" spans="6:14" x14ac:dyDescent="0.2">
      <c r="F96" s="10" t="s">
        <v>210</v>
      </c>
      <c r="G96" s="2">
        <v>228.75</v>
      </c>
      <c r="H96"/>
      <c r="I96" s="24" t="e">
        <f t="shared" si="6"/>
        <v>#DIV/0!</v>
      </c>
      <c r="K96" t="s">
        <v>265</v>
      </c>
      <c r="L96" s="7">
        <v>378</v>
      </c>
      <c r="M96"/>
      <c r="N96" s="24" t="e">
        <f t="shared" si="5"/>
        <v>#DIV/0!</v>
      </c>
    </row>
    <row r="97" spans="6:14" x14ac:dyDescent="0.2">
      <c r="F97" s="10" t="s">
        <v>36</v>
      </c>
      <c r="G97" s="2">
        <v>227.16</v>
      </c>
      <c r="H97"/>
      <c r="I97" s="24" t="e">
        <f t="shared" si="6"/>
        <v>#DIV/0!</v>
      </c>
      <c r="K97" t="s">
        <v>369</v>
      </c>
      <c r="L97" s="7">
        <v>353.09999999999997</v>
      </c>
      <c r="M97"/>
      <c r="N97" s="24" t="e">
        <f t="shared" si="5"/>
        <v>#DIV/0!</v>
      </c>
    </row>
    <row r="98" spans="6:14" x14ac:dyDescent="0.2">
      <c r="F98" s="10" t="s">
        <v>152</v>
      </c>
      <c r="G98" s="2">
        <v>225.5</v>
      </c>
      <c r="H98"/>
      <c r="I98" s="24" t="e">
        <f t="shared" si="6"/>
        <v>#DIV/0!</v>
      </c>
      <c r="K98" t="s">
        <v>144</v>
      </c>
      <c r="L98" s="7">
        <v>352.8</v>
      </c>
      <c r="M98"/>
      <c r="N98" s="24" t="e">
        <f t="shared" si="5"/>
        <v>#DIV/0!</v>
      </c>
    </row>
    <row r="99" spans="6:14" x14ac:dyDescent="0.2">
      <c r="F99" s="10" t="s">
        <v>63</v>
      </c>
      <c r="G99" s="2">
        <v>224</v>
      </c>
      <c r="H99"/>
      <c r="I99" s="24" t="e">
        <f t="shared" si="6"/>
        <v>#DIV/0!</v>
      </c>
      <c r="K99" t="s">
        <v>292</v>
      </c>
      <c r="L99" s="7">
        <v>349.44</v>
      </c>
      <c r="M99"/>
      <c r="N99" s="24" t="e">
        <f t="shared" si="5"/>
        <v>#DIV/0!</v>
      </c>
    </row>
    <row r="100" spans="6:14" x14ac:dyDescent="0.2">
      <c r="F100" s="10" t="s">
        <v>55</v>
      </c>
      <c r="G100" s="2">
        <v>215.28000000000003</v>
      </c>
      <c r="H100"/>
      <c r="I100" s="24" t="e">
        <f t="shared" si="6"/>
        <v>#DIV/0!</v>
      </c>
      <c r="K100" t="s">
        <v>145</v>
      </c>
      <c r="L100" s="7">
        <v>336</v>
      </c>
      <c r="M100"/>
      <c r="N100" s="24" t="e">
        <f t="shared" si="5"/>
        <v>#DIV/0!</v>
      </c>
    </row>
    <row r="101" spans="6:14" x14ac:dyDescent="0.2">
      <c r="F101" s="10" t="s">
        <v>354</v>
      </c>
      <c r="G101" s="2">
        <v>210.97370000000001</v>
      </c>
      <c r="H101"/>
      <c r="I101" s="24" t="e">
        <f t="shared" si="6"/>
        <v>#DIV/0!</v>
      </c>
      <c r="K101" t="s">
        <v>374</v>
      </c>
      <c r="L101" s="7">
        <v>328.83</v>
      </c>
      <c r="M101"/>
      <c r="N101" s="24" t="e">
        <f t="shared" si="5"/>
        <v>#DIV/0!</v>
      </c>
    </row>
    <row r="102" spans="6:14" x14ac:dyDescent="0.2">
      <c r="F102" s="10" t="s">
        <v>332</v>
      </c>
      <c r="G102" s="2">
        <v>206.66660000000002</v>
      </c>
      <c r="H102"/>
      <c r="I102" s="24" t="e">
        <f t="shared" si="6"/>
        <v>#DIV/0!</v>
      </c>
      <c r="K102" t="s">
        <v>284</v>
      </c>
      <c r="L102" s="7">
        <v>320.76000000000005</v>
      </c>
      <c r="M102"/>
      <c r="N102" s="24" t="e">
        <f t="shared" si="5"/>
        <v>#DIV/0!</v>
      </c>
    </row>
    <row r="103" spans="6:14" x14ac:dyDescent="0.2">
      <c r="F103" s="10" t="s">
        <v>59</v>
      </c>
      <c r="G103" s="2">
        <v>202.88000000000002</v>
      </c>
      <c r="H103"/>
      <c r="I103" s="24" t="e">
        <f t="shared" si="6"/>
        <v>#DIV/0!</v>
      </c>
      <c r="K103" t="s">
        <v>372</v>
      </c>
      <c r="L103" s="7">
        <v>259.91000000000003</v>
      </c>
      <c r="M103"/>
      <c r="N103" s="24" t="e">
        <f t="shared" si="5"/>
        <v>#DIV/0!</v>
      </c>
    </row>
    <row r="104" spans="6:14" x14ac:dyDescent="0.2">
      <c r="F104" s="10" t="s">
        <v>44</v>
      </c>
      <c r="G104" s="2">
        <v>200.88</v>
      </c>
      <c r="H104"/>
      <c r="I104" s="24" t="e">
        <f t="shared" si="6"/>
        <v>#DIV/0!</v>
      </c>
      <c r="K104" t="s">
        <v>381</v>
      </c>
      <c r="L104" s="7">
        <v>259.2</v>
      </c>
      <c r="M104"/>
      <c r="N104" s="24" t="e">
        <f t="shared" si="5"/>
        <v>#DIV/0!</v>
      </c>
    </row>
    <row r="105" spans="6:14" x14ac:dyDescent="0.2">
      <c r="F105" s="10" t="s">
        <v>273</v>
      </c>
      <c r="G105" s="2">
        <v>183.99888000000001</v>
      </c>
      <c r="H105"/>
      <c r="I105" s="24" t="e">
        <f t="shared" si="6"/>
        <v>#DIV/0!</v>
      </c>
      <c r="K105" t="s">
        <v>371</v>
      </c>
      <c r="L105" s="7">
        <v>246.28</v>
      </c>
      <c r="M105"/>
      <c r="N105" s="24" t="e">
        <f t="shared" si="5"/>
        <v>#DIV/0!</v>
      </c>
    </row>
    <row r="106" spans="6:14" x14ac:dyDescent="0.2">
      <c r="F106" s="10" t="s">
        <v>116</v>
      </c>
      <c r="G106" s="2">
        <v>178.07999999999998</v>
      </c>
      <c r="H106"/>
      <c r="I106" s="24" t="e">
        <f t="shared" si="6"/>
        <v>#DIV/0!</v>
      </c>
      <c r="K106" t="s">
        <v>142</v>
      </c>
      <c r="L106" s="7">
        <v>241.5</v>
      </c>
      <c r="M106"/>
      <c r="N106" s="24" t="e">
        <f t="shared" si="5"/>
        <v>#DIV/0!</v>
      </c>
    </row>
    <row r="107" spans="6:14" x14ac:dyDescent="0.2">
      <c r="F107" s="10" t="s">
        <v>360</v>
      </c>
      <c r="G107" s="2">
        <v>177.8725</v>
      </c>
      <c r="H107"/>
      <c r="I107" s="24" t="e">
        <f t="shared" si="6"/>
        <v>#DIV/0!</v>
      </c>
      <c r="K107" t="s">
        <v>320</v>
      </c>
      <c r="L107" s="7">
        <v>223.20000000000002</v>
      </c>
      <c r="M107"/>
      <c r="N107" s="24" t="e">
        <f t="shared" si="5"/>
        <v>#DIV/0!</v>
      </c>
    </row>
    <row r="108" spans="6:14" x14ac:dyDescent="0.2">
      <c r="F108" s="10" t="s">
        <v>45</v>
      </c>
      <c r="G108" s="2">
        <v>169.6</v>
      </c>
      <c r="H108"/>
      <c r="I108" s="24" t="e">
        <f t="shared" si="6"/>
        <v>#DIV/0!</v>
      </c>
      <c r="K108" t="s">
        <v>399</v>
      </c>
      <c r="L108" s="7">
        <v>209.05</v>
      </c>
      <c r="M108"/>
      <c r="N108" s="24" t="e">
        <f t="shared" si="5"/>
        <v>#DIV/0!</v>
      </c>
    </row>
    <row r="109" spans="6:14" x14ac:dyDescent="0.2">
      <c r="F109" s="10" t="s">
        <v>76</v>
      </c>
      <c r="G109" s="2">
        <v>166.2</v>
      </c>
      <c r="H109"/>
      <c r="I109" s="24" t="e">
        <f t="shared" si="6"/>
        <v>#DIV/0!</v>
      </c>
      <c r="K109" t="s">
        <v>400</v>
      </c>
      <c r="L109" s="7">
        <v>209.05</v>
      </c>
      <c r="M109"/>
      <c r="N109" s="24" t="e">
        <f t="shared" si="5"/>
        <v>#DIV/0!</v>
      </c>
    </row>
    <row r="110" spans="6:14" x14ac:dyDescent="0.2">
      <c r="F110" s="10" t="s">
        <v>358</v>
      </c>
      <c r="G110" s="2">
        <v>163.1952</v>
      </c>
      <c r="H110"/>
      <c r="I110" s="24" t="e">
        <f t="shared" si="6"/>
        <v>#DIV/0!</v>
      </c>
      <c r="K110" t="s">
        <v>384</v>
      </c>
      <c r="L110" s="7">
        <v>201.65</v>
      </c>
      <c r="M110"/>
      <c r="N110" s="24" t="e">
        <f t="shared" si="5"/>
        <v>#DIV/0!</v>
      </c>
    </row>
    <row r="111" spans="6:14" x14ac:dyDescent="0.2">
      <c r="F111" s="10" t="s">
        <v>78</v>
      </c>
      <c r="G111" s="2">
        <v>152.1</v>
      </c>
      <c r="H111"/>
      <c r="I111" s="24" t="e">
        <f t="shared" si="6"/>
        <v>#DIV/0!</v>
      </c>
      <c r="K111" t="s">
        <v>385</v>
      </c>
      <c r="L111" s="7">
        <v>201.65</v>
      </c>
      <c r="M111"/>
      <c r="N111" s="24" t="e">
        <f t="shared" si="5"/>
        <v>#DIV/0!</v>
      </c>
    </row>
    <row r="112" spans="6:14" x14ac:dyDescent="0.2">
      <c r="F112" s="10" t="s">
        <v>31</v>
      </c>
      <c r="G112" s="2">
        <v>152.04840000000002</v>
      </c>
      <c r="H112"/>
      <c r="I112" s="24" t="e">
        <f t="shared" si="6"/>
        <v>#DIV/0!</v>
      </c>
      <c r="K112" t="s">
        <v>395</v>
      </c>
      <c r="L112" s="7">
        <v>201.65</v>
      </c>
      <c r="M112"/>
      <c r="N112" s="24" t="e">
        <f t="shared" si="5"/>
        <v>#DIV/0!</v>
      </c>
    </row>
    <row r="113" spans="6:14" x14ac:dyDescent="0.2">
      <c r="F113" s="10" t="s">
        <v>62</v>
      </c>
      <c r="G113" s="2">
        <v>146.4</v>
      </c>
      <c r="H113"/>
      <c r="I113" s="24" t="e">
        <f t="shared" si="6"/>
        <v>#DIV/0!</v>
      </c>
      <c r="K113" t="s">
        <v>396</v>
      </c>
      <c r="L113" s="7">
        <v>201.65</v>
      </c>
      <c r="M113"/>
      <c r="N113" s="24" t="e">
        <f t="shared" si="5"/>
        <v>#DIV/0!</v>
      </c>
    </row>
    <row r="114" spans="6:14" x14ac:dyDescent="0.2">
      <c r="F114" s="10" t="s">
        <v>72</v>
      </c>
      <c r="G114" s="2">
        <v>137.10000000000002</v>
      </c>
      <c r="H114"/>
      <c r="I114" s="24" t="e">
        <f t="shared" si="6"/>
        <v>#DIV/0!</v>
      </c>
      <c r="K114" t="s">
        <v>345</v>
      </c>
      <c r="L114" s="7">
        <v>199.02</v>
      </c>
      <c r="M114"/>
      <c r="N114" s="24" t="e">
        <f t="shared" si="5"/>
        <v>#DIV/0!</v>
      </c>
    </row>
    <row r="115" spans="6:14" x14ac:dyDescent="0.2">
      <c r="F115" s="10" t="s">
        <v>149</v>
      </c>
      <c r="G115" s="2">
        <v>126.84</v>
      </c>
      <c r="H115"/>
      <c r="I115" s="24" t="e">
        <f t="shared" si="6"/>
        <v>#DIV/0!</v>
      </c>
      <c r="K115" t="s">
        <v>208</v>
      </c>
      <c r="L115" s="7">
        <v>165.9</v>
      </c>
      <c r="M115"/>
      <c r="N115" s="24" t="e">
        <f t="shared" si="5"/>
        <v>#DIV/0!</v>
      </c>
    </row>
    <row r="116" spans="6:14" x14ac:dyDescent="0.2">
      <c r="F116" s="10" t="s">
        <v>207</v>
      </c>
      <c r="G116" s="2">
        <v>116.4054</v>
      </c>
      <c r="H116"/>
      <c r="I116" s="24" t="e">
        <f t="shared" si="6"/>
        <v>#DIV/0!</v>
      </c>
      <c r="K116" t="s">
        <v>346</v>
      </c>
      <c r="L116" s="7">
        <v>161.82000000000002</v>
      </c>
      <c r="M116"/>
      <c r="N116" s="24" t="e">
        <f t="shared" si="5"/>
        <v>#DIV/0!</v>
      </c>
    </row>
    <row r="117" spans="6:14" x14ac:dyDescent="0.2">
      <c r="F117" s="10" t="s">
        <v>54</v>
      </c>
      <c r="G117" s="2">
        <v>114.24000000000001</v>
      </c>
      <c r="H117"/>
      <c r="I117" s="24" t="e">
        <f t="shared" si="6"/>
        <v>#DIV/0!</v>
      </c>
      <c r="K117" t="s">
        <v>230</v>
      </c>
      <c r="L117" s="7">
        <v>152.04840000000002</v>
      </c>
      <c r="M117"/>
      <c r="N117" s="24" t="e">
        <f t="shared" si="5"/>
        <v>#DIV/0!</v>
      </c>
    </row>
    <row r="118" spans="6:14" x14ac:dyDescent="0.2">
      <c r="F118" s="10" t="s">
        <v>35</v>
      </c>
      <c r="G118" s="2">
        <v>111.08</v>
      </c>
      <c r="H118"/>
      <c r="I118" s="24" t="e">
        <f t="shared" si="6"/>
        <v>#DIV/0!</v>
      </c>
      <c r="K118" t="s">
        <v>264</v>
      </c>
      <c r="L118" s="7">
        <v>150.39999999999998</v>
      </c>
      <c r="M118"/>
      <c r="N118" s="24" t="e">
        <f t="shared" si="5"/>
        <v>#DIV/0!</v>
      </c>
    </row>
    <row r="119" spans="6:14" x14ac:dyDescent="0.2">
      <c r="F119" s="10" t="s">
        <v>74</v>
      </c>
      <c r="G119" s="2">
        <v>106.2</v>
      </c>
      <c r="H119"/>
      <c r="I119" s="24" t="e">
        <f t="shared" si="6"/>
        <v>#DIV/0!</v>
      </c>
      <c r="K119" t="s">
        <v>153</v>
      </c>
      <c r="L119" s="7">
        <v>143.5</v>
      </c>
      <c r="M119"/>
      <c r="N119" s="24" t="e">
        <f t="shared" si="5"/>
        <v>#DIV/0!</v>
      </c>
    </row>
    <row r="120" spans="6:14" x14ac:dyDescent="0.2">
      <c r="F120" s="10" t="s">
        <v>172</v>
      </c>
      <c r="G120" s="2">
        <v>99.6</v>
      </c>
      <c r="H120"/>
      <c r="I120" s="24" t="e">
        <f t="shared" si="6"/>
        <v>#DIV/0!</v>
      </c>
      <c r="K120" t="s">
        <v>339</v>
      </c>
      <c r="L120" s="7">
        <v>109.2</v>
      </c>
      <c r="M120"/>
      <c r="N120" s="24" t="e">
        <f t="shared" si="5"/>
        <v>#DIV/0!</v>
      </c>
    </row>
    <row r="121" spans="6:14" x14ac:dyDescent="0.2">
      <c r="F121" s="10" t="s">
        <v>159</v>
      </c>
      <c r="G121" s="2">
        <v>90</v>
      </c>
      <c r="H121"/>
      <c r="I121" s="24" t="e">
        <f t="shared" si="6"/>
        <v>#DIV/0!</v>
      </c>
      <c r="K121" t="s">
        <v>141</v>
      </c>
      <c r="L121" s="7">
        <v>82</v>
      </c>
      <c r="M121"/>
      <c r="N121" s="24" t="e">
        <f t="shared" si="5"/>
        <v>#DIV/0!</v>
      </c>
    </row>
    <row r="122" spans="6:14" x14ac:dyDescent="0.2">
      <c r="F122" s="10" t="s">
        <v>150</v>
      </c>
      <c r="G122" s="2">
        <v>77.489999999999995</v>
      </c>
      <c r="H122"/>
      <c r="I122" s="24" t="e">
        <f t="shared" si="6"/>
        <v>#DIV/0!</v>
      </c>
      <c r="K122" t="s">
        <v>390</v>
      </c>
      <c r="L122" s="7">
        <v>66.600000000000009</v>
      </c>
      <c r="M122"/>
      <c r="N122" s="24" t="e">
        <f t="shared" si="5"/>
        <v>#DIV/0!</v>
      </c>
    </row>
    <row r="123" spans="6:14" x14ac:dyDescent="0.2">
      <c r="F123" s="10" t="s">
        <v>233</v>
      </c>
      <c r="G123" s="2">
        <v>65</v>
      </c>
      <c r="H123"/>
      <c r="I123" s="24" t="e">
        <f t="shared" si="6"/>
        <v>#DIV/0!</v>
      </c>
      <c r="K123" t="s">
        <v>382</v>
      </c>
      <c r="L123" s="7">
        <v>61.050000000000004</v>
      </c>
      <c r="M123"/>
      <c r="N123" s="24" t="e">
        <f t="shared" si="5"/>
        <v>#DIV/0!</v>
      </c>
    </row>
    <row r="124" spans="6:14" x14ac:dyDescent="0.2">
      <c r="F124" s="10" t="s">
        <v>401</v>
      </c>
      <c r="G124" s="2">
        <v>62.999999999999993</v>
      </c>
      <c r="H124"/>
      <c r="I124" s="24" t="e">
        <f t="shared" si="6"/>
        <v>#DIV/0!</v>
      </c>
      <c r="K124" t="s">
        <v>387</v>
      </c>
      <c r="L124" s="7">
        <v>61.050000000000004</v>
      </c>
      <c r="M124"/>
      <c r="N124" s="24" t="e">
        <f t="shared" si="5"/>
        <v>#DIV/0!</v>
      </c>
    </row>
    <row r="125" spans="6:14" x14ac:dyDescent="0.2">
      <c r="F125" s="10" t="s">
        <v>151</v>
      </c>
      <c r="G125" s="2">
        <v>58.95</v>
      </c>
      <c r="H125"/>
      <c r="I125" s="24" t="e">
        <f t="shared" si="6"/>
        <v>#DIV/0!</v>
      </c>
      <c r="K125" t="s">
        <v>388</v>
      </c>
      <c r="L125" s="7">
        <v>61.050000000000004</v>
      </c>
      <c r="M125"/>
      <c r="N125" s="24" t="e">
        <f t="shared" si="5"/>
        <v>#DIV/0!</v>
      </c>
    </row>
    <row r="126" spans="6:14" x14ac:dyDescent="0.2">
      <c r="F126" s="10" t="s">
        <v>173</v>
      </c>
      <c r="G126" s="2">
        <v>55.103400000000001</v>
      </c>
      <c r="H126"/>
      <c r="I126" s="24" t="e">
        <f t="shared" si="6"/>
        <v>#DIV/0!</v>
      </c>
      <c r="K126" t="s">
        <v>389</v>
      </c>
      <c r="L126" s="7">
        <v>61.050000000000004</v>
      </c>
      <c r="M126"/>
      <c r="N126" s="24" t="e">
        <f t="shared" si="5"/>
        <v>#DIV/0!</v>
      </c>
    </row>
    <row r="127" spans="6:14" x14ac:dyDescent="0.2">
      <c r="F127" s="10" t="s">
        <v>81</v>
      </c>
      <c r="G127" s="2">
        <v>43.061</v>
      </c>
      <c r="H127"/>
      <c r="I127" s="24" t="e">
        <f t="shared" si="6"/>
        <v>#DIV/0!</v>
      </c>
      <c r="K127" t="s">
        <v>347</v>
      </c>
      <c r="L127" s="7">
        <v>53.940000000000005</v>
      </c>
      <c r="M127"/>
      <c r="N127" s="24" t="e">
        <f t="shared" si="5"/>
        <v>#DIV/0!</v>
      </c>
    </row>
    <row r="128" spans="6:14" x14ac:dyDescent="0.2">
      <c r="F128" s="10" t="s">
        <v>138</v>
      </c>
      <c r="G128" s="2">
        <v>32.67</v>
      </c>
      <c r="H128"/>
      <c r="I128" s="24" t="e">
        <f t="shared" si="6"/>
        <v>#DIV/0!</v>
      </c>
      <c r="K128" t="s">
        <v>263</v>
      </c>
      <c r="L128" s="7">
        <v>52.5</v>
      </c>
      <c r="M128"/>
      <c r="N128" s="24" t="e">
        <f t="shared" si="5"/>
        <v>#DIV/0!</v>
      </c>
    </row>
    <row r="129" spans="6:14" x14ac:dyDescent="0.2">
      <c r="F129" s="10" t="s">
        <v>89</v>
      </c>
      <c r="G129" s="2">
        <v>30</v>
      </c>
      <c r="H129"/>
      <c r="I129" s="24" t="e">
        <f t="shared" si="6"/>
        <v>#DIV/0!</v>
      </c>
      <c r="K129" t="s">
        <v>249</v>
      </c>
      <c r="L129" s="7">
        <v>15.25</v>
      </c>
      <c r="M129"/>
      <c r="N129" s="24" t="e">
        <f t="shared" si="5"/>
        <v>#DIV/0!</v>
      </c>
    </row>
    <row r="130" spans="6:14" x14ac:dyDescent="0.2">
      <c r="F130" s="10" t="s">
        <v>71</v>
      </c>
      <c r="G130" s="2">
        <v>14.8</v>
      </c>
      <c r="H130"/>
      <c r="I130" s="24" t="e">
        <f t="shared" si="6"/>
        <v>#DIV/0!</v>
      </c>
      <c r="K130" t="s">
        <v>221</v>
      </c>
      <c r="L130" s="7">
        <v>13.32</v>
      </c>
      <c r="M130"/>
      <c r="N130" s="24" t="e">
        <f t="shared" si="5"/>
        <v>#DIV/0!</v>
      </c>
    </row>
    <row r="131" spans="6:14" x14ac:dyDescent="0.2">
      <c r="F131" s="10" t="s">
        <v>367</v>
      </c>
      <c r="G131" s="2">
        <v>0</v>
      </c>
      <c r="H131"/>
      <c r="I131" s="24" t="e">
        <f t="shared" si="6"/>
        <v>#DIV/0!</v>
      </c>
      <c r="K131" t="s">
        <v>337</v>
      </c>
      <c r="L131" s="7">
        <v>0</v>
      </c>
      <c r="M131"/>
      <c r="N131" s="24" t="e">
        <f t="shared" si="5"/>
        <v>#DIV/0!</v>
      </c>
    </row>
    <row r="132" spans="6:14" x14ac:dyDescent="0.2">
      <c r="F132" s="10" t="s">
        <v>336</v>
      </c>
      <c r="G132" s="2">
        <v>0</v>
      </c>
      <c r="H132"/>
      <c r="I132" s="24" t="e">
        <f t="shared" si="6"/>
        <v>#DIV/0!</v>
      </c>
      <c r="K132" t="s">
        <v>326</v>
      </c>
      <c r="L132" s="7">
        <v>0</v>
      </c>
      <c r="M132"/>
      <c r="N132" s="24" t="e">
        <f t="shared" si="5"/>
        <v>#DIV/0!</v>
      </c>
    </row>
    <row r="133" spans="6:14" x14ac:dyDescent="0.2">
      <c r="F133" s="10" t="s">
        <v>115</v>
      </c>
      <c r="G133" s="2">
        <v>0</v>
      </c>
      <c r="H133"/>
      <c r="I133" s="24" t="e">
        <f t="shared" si="6"/>
        <v>#DIV/0!</v>
      </c>
      <c r="K133" t="s">
        <v>290</v>
      </c>
      <c r="L133" s="7">
        <v>0</v>
      </c>
      <c r="M133"/>
      <c r="N133" s="24" t="e">
        <f t="shared" si="5"/>
        <v>#DIV/0!</v>
      </c>
    </row>
    <row r="134" spans="6:14" x14ac:dyDescent="0.2">
      <c r="F134" s="10" t="s">
        <v>87</v>
      </c>
      <c r="G134" s="2">
        <v>0</v>
      </c>
      <c r="H134"/>
      <c r="I134" s="24" t="e">
        <f t="shared" si="6"/>
        <v>#DIV/0!</v>
      </c>
      <c r="K134" t="s">
        <v>154</v>
      </c>
      <c r="L134" s="7">
        <v>0</v>
      </c>
      <c r="M134"/>
      <c r="N134" s="24" t="e">
        <f t="shared" si="5"/>
        <v>#DIV/0!</v>
      </c>
    </row>
    <row r="135" spans="6:14" x14ac:dyDescent="0.2">
      <c r="F135" s="10" t="s">
        <v>140</v>
      </c>
      <c r="G135" s="2">
        <v>0</v>
      </c>
      <c r="H135"/>
      <c r="I135" s="24" t="e">
        <f t="shared" si="6"/>
        <v>#DIV/0!</v>
      </c>
      <c r="K135" t="s">
        <v>313</v>
      </c>
      <c r="L135" s="7">
        <v>0</v>
      </c>
      <c r="M135"/>
      <c r="N135" s="24" t="e">
        <f t="shared" ref="N135:N198" si="7">L135/M135</f>
        <v>#DIV/0!</v>
      </c>
    </row>
    <row r="136" spans="6:14" x14ac:dyDescent="0.2">
      <c r="F136" s="10" t="s">
        <v>42</v>
      </c>
      <c r="G136" s="2">
        <v>0</v>
      </c>
      <c r="H136"/>
      <c r="I136" s="24" t="e">
        <f t="shared" si="6"/>
        <v>#DIV/0!</v>
      </c>
      <c r="K136" t="s">
        <v>328</v>
      </c>
      <c r="L136" s="7">
        <v>0</v>
      </c>
      <c r="M136"/>
      <c r="N136" s="24" t="e">
        <f t="shared" si="7"/>
        <v>#DIV/0!</v>
      </c>
    </row>
    <row r="137" spans="6:14" x14ac:dyDescent="0.2">
      <c r="F137" s="10" t="s">
        <v>325</v>
      </c>
      <c r="G137" s="2">
        <v>0</v>
      </c>
      <c r="H137"/>
      <c r="I137" s="24" t="e">
        <f t="shared" ref="I137:I144" si="8">G137/H137</f>
        <v>#DIV/0!</v>
      </c>
      <c r="K137" t="s">
        <v>225</v>
      </c>
      <c r="L137" s="7">
        <v>0</v>
      </c>
      <c r="M137"/>
      <c r="N137" s="24" t="e">
        <f t="shared" si="7"/>
        <v>#DIV/0!</v>
      </c>
    </row>
    <row r="138" spans="6:14" x14ac:dyDescent="0.2">
      <c r="F138" s="10" t="s">
        <v>341</v>
      </c>
      <c r="G138" s="2">
        <v>0</v>
      </c>
      <c r="H138"/>
      <c r="I138" s="24" t="e">
        <f t="shared" si="8"/>
        <v>#DIV/0!</v>
      </c>
      <c r="K138" t="s">
        <v>289</v>
      </c>
      <c r="L138" s="7">
        <v>0</v>
      </c>
      <c r="M138"/>
      <c r="N138" s="24" t="e">
        <f t="shared" si="7"/>
        <v>#DIV/0!</v>
      </c>
    </row>
    <row r="139" spans="6:14" x14ac:dyDescent="0.2">
      <c r="F139" s="10" t="s">
        <v>335</v>
      </c>
      <c r="G139" s="2">
        <v>0</v>
      </c>
      <c r="H139"/>
      <c r="I139" s="24" t="e">
        <f t="shared" si="8"/>
        <v>#DIV/0!</v>
      </c>
      <c r="K139" t="s">
        <v>272</v>
      </c>
      <c r="L139" s="7">
        <v>0</v>
      </c>
      <c r="M139"/>
      <c r="N139" s="24" t="e">
        <f t="shared" si="7"/>
        <v>#DIV/0!</v>
      </c>
    </row>
    <row r="140" spans="6:14" x14ac:dyDescent="0.2">
      <c r="F140" s="10" t="s">
        <v>22</v>
      </c>
      <c r="G140" s="2">
        <v>0</v>
      </c>
      <c r="H140"/>
      <c r="I140" s="24" t="e">
        <f t="shared" si="8"/>
        <v>#DIV/0!</v>
      </c>
      <c r="K140" t="s">
        <v>241</v>
      </c>
      <c r="L140" s="7">
        <v>0</v>
      </c>
      <c r="M140"/>
      <c r="N140" s="24" t="e">
        <f t="shared" si="7"/>
        <v>#DIV/0!</v>
      </c>
    </row>
    <row r="141" spans="6:14" x14ac:dyDescent="0.2">
      <c r="F141" s="10" t="s">
        <v>34</v>
      </c>
      <c r="G141" s="2">
        <v>0</v>
      </c>
      <c r="H141"/>
      <c r="I141" s="24" t="e">
        <f t="shared" si="8"/>
        <v>#DIV/0!</v>
      </c>
      <c r="K141" t="s">
        <v>285</v>
      </c>
      <c r="L141" s="7">
        <v>0</v>
      </c>
      <c r="M141"/>
      <c r="N141" s="24" t="e">
        <f t="shared" si="7"/>
        <v>#DIV/0!</v>
      </c>
    </row>
    <row r="142" spans="6:14" x14ac:dyDescent="0.2">
      <c r="F142" s="10" t="s">
        <v>83</v>
      </c>
      <c r="G142" s="2">
        <v>0</v>
      </c>
      <c r="H142"/>
      <c r="I142" s="24" t="e">
        <f t="shared" si="8"/>
        <v>#DIV/0!</v>
      </c>
      <c r="K142" t="s">
        <v>327</v>
      </c>
      <c r="L142" s="7">
        <v>0</v>
      </c>
      <c r="M142"/>
      <c r="N142" s="24" t="e">
        <f t="shared" si="7"/>
        <v>#DIV/0!</v>
      </c>
    </row>
    <row r="143" spans="6:14" x14ac:dyDescent="0.2">
      <c r="F143" s="10" t="s">
        <v>239</v>
      </c>
      <c r="G143" s="2">
        <v>0</v>
      </c>
      <c r="H143"/>
      <c r="I143" s="24" t="e">
        <f t="shared" si="8"/>
        <v>#DIV/0!</v>
      </c>
      <c r="K143" t="s">
        <v>349</v>
      </c>
      <c r="L143" s="7">
        <v>0</v>
      </c>
      <c r="M143"/>
      <c r="N143" s="24" t="e">
        <f t="shared" si="7"/>
        <v>#DIV/0!</v>
      </c>
    </row>
    <row r="144" spans="6:14" x14ac:dyDescent="0.2">
      <c r="F144" s="10" t="s">
        <v>84</v>
      </c>
      <c r="G144" s="2">
        <v>0</v>
      </c>
      <c r="H144"/>
      <c r="I144" s="24" t="e">
        <f t="shared" si="8"/>
        <v>#DIV/0!</v>
      </c>
      <c r="K144" t="s">
        <v>329</v>
      </c>
      <c r="L144" s="7">
        <v>0</v>
      </c>
      <c r="M144"/>
      <c r="N144" s="24" t="e">
        <f t="shared" si="7"/>
        <v>#DIV/0!</v>
      </c>
    </row>
    <row r="145" spans="6:14" x14ac:dyDescent="0.2">
      <c r="F145" s="10" t="s">
        <v>270</v>
      </c>
      <c r="G145" s="2"/>
      <c r="H145"/>
      <c r="I145" s="24" t="e">
        <f t="shared" ref="I145:I155" si="9">G145/H145</f>
        <v>#DIV/0!</v>
      </c>
      <c r="K145" t="s">
        <v>368</v>
      </c>
      <c r="L145" s="7">
        <v>0</v>
      </c>
      <c r="M145"/>
      <c r="N145" s="24" t="e">
        <f t="shared" si="7"/>
        <v>#DIV/0!</v>
      </c>
    </row>
    <row r="146" spans="6:14" x14ac:dyDescent="0.2">
      <c r="G146"/>
      <c r="H146"/>
      <c r="I146" s="24" t="e">
        <f t="shared" si="9"/>
        <v>#DIV/0!</v>
      </c>
      <c r="K146" t="s">
        <v>218</v>
      </c>
      <c r="L146" s="7">
        <v>0</v>
      </c>
      <c r="M146"/>
      <c r="N146" s="24" t="e">
        <f t="shared" si="7"/>
        <v>#DIV/0!</v>
      </c>
    </row>
    <row r="147" spans="6:14" x14ac:dyDescent="0.2">
      <c r="G147"/>
      <c r="H147"/>
      <c r="I147" s="24" t="e">
        <f t="shared" si="9"/>
        <v>#DIV/0!</v>
      </c>
      <c r="K147" t="s">
        <v>342</v>
      </c>
      <c r="L147" s="7">
        <v>0</v>
      </c>
      <c r="M147"/>
      <c r="N147" s="24" t="e">
        <f t="shared" si="7"/>
        <v>#DIV/0!</v>
      </c>
    </row>
    <row r="148" spans="6:14" x14ac:dyDescent="0.2">
      <c r="G148"/>
      <c r="H148"/>
      <c r="I148" s="24" t="e">
        <f t="shared" si="9"/>
        <v>#DIV/0!</v>
      </c>
      <c r="K148" t="s">
        <v>338</v>
      </c>
      <c r="L148" s="7">
        <v>0</v>
      </c>
      <c r="M148"/>
      <c r="N148" s="24" t="e">
        <f t="shared" si="7"/>
        <v>#DIV/0!</v>
      </c>
    </row>
    <row r="149" spans="6:14" x14ac:dyDescent="0.2">
      <c r="G149"/>
      <c r="H149"/>
      <c r="I149" s="24" t="e">
        <f t="shared" si="9"/>
        <v>#DIV/0!</v>
      </c>
      <c r="K149" t="s">
        <v>340</v>
      </c>
      <c r="L149" s="7">
        <v>0</v>
      </c>
      <c r="M149"/>
      <c r="N149" s="24" t="e">
        <f t="shared" si="7"/>
        <v>#DIV/0!</v>
      </c>
    </row>
    <row r="150" spans="6:14" x14ac:dyDescent="0.2">
      <c r="G150"/>
      <c r="H150"/>
      <c r="I150" s="24" t="e">
        <f t="shared" si="9"/>
        <v>#DIV/0!</v>
      </c>
      <c r="K150" t="s">
        <v>240</v>
      </c>
      <c r="L150" s="7">
        <v>0</v>
      </c>
      <c r="M150"/>
      <c r="N150" s="24" t="e">
        <f t="shared" si="7"/>
        <v>#DIV/0!</v>
      </c>
    </row>
    <row r="151" spans="6:14" x14ac:dyDescent="0.2">
      <c r="G151"/>
      <c r="H151"/>
      <c r="I151" s="24" t="e">
        <f t="shared" si="9"/>
        <v>#DIV/0!</v>
      </c>
      <c r="K151" t="s">
        <v>247</v>
      </c>
      <c r="L151" s="7">
        <v>0</v>
      </c>
      <c r="M151"/>
      <c r="N151" s="24" t="e">
        <f t="shared" si="7"/>
        <v>#DIV/0!</v>
      </c>
    </row>
    <row r="152" spans="6:14" x14ac:dyDescent="0.2">
      <c r="G152"/>
      <c r="H152"/>
      <c r="I152" s="24" t="e">
        <f t="shared" si="9"/>
        <v>#DIV/0!</v>
      </c>
      <c r="K152" t="s">
        <v>315</v>
      </c>
      <c r="L152" s="7">
        <v>0</v>
      </c>
      <c r="M152"/>
      <c r="N152" s="24" t="e">
        <f t="shared" si="7"/>
        <v>#DIV/0!</v>
      </c>
    </row>
    <row r="153" spans="6:14" x14ac:dyDescent="0.2">
      <c r="G153"/>
      <c r="H153"/>
      <c r="I153" s="24" t="e">
        <f t="shared" si="9"/>
        <v>#DIV/0!</v>
      </c>
      <c r="K153" t="s">
        <v>305</v>
      </c>
      <c r="L153" s="7">
        <v>0</v>
      </c>
      <c r="M153"/>
      <c r="N153" s="24" t="e">
        <f t="shared" si="7"/>
        <v>#DIV/0!</v>
      </c>
    </row>
    <row r="154" spans="6:14" x14ac:dyDescent="0.2">
      <c r="G154"/>
      <c r="H154"/>
      <c r="I154" s="24" t="e">
        <f t="shared" si="9"/>
        <v>#DIV/0!</v>
      </c>
      <c r="K154" t="s">
        <v>261</v>
      </c>
      <c r="L154" s="7">
        <v>0</v>
      </c>
      <c r="M154"/>
      <c r="N154" s="24" t="e">
        <f t="shared" si="7"/>
        <v>#DIV/0!</v>
      </c>
    </row>
    <row r="155" spans="6:14" x14ac:dyDescent="0.2">
      <c r="G155"/>
      <c r="H155"/>
      <c r="I155" s="24" t="e">
        <f t="shared" si="9"/>
        <v>#DIV/0!</v>
      </c>
      <c r="K155" t="s">
        <v>229</v>
      </c>
      <c r="L155" s="7">
        <v>0</v>
      </c>
      <c r="M155"/>
      <c r="N155" s="24" t="e">
        <f t="shared" si="7"/>
        <v>#DIV/0!</v>
      </c>
    </row>
    <row r="156" spans="6:14" x14ac:dyDescent="0.2">
      <c r="G156"/>
      <c r="H156"/>
      <c r="K156" t="s">
        <v>216</v>
      </c>
      <c r="L156" s="7">
        <v>0</v>
      </c>
      <c r="M156"/>
      <c r="N156" s="24" t="e">
        <f t="shared" si="7"/>
        <v>#DIV/0!</v>
      </c>
    </row>
    <row r="157" spans="6:14" x14ac:dyDescent="0.2">
      <c r="G157"/>
      <c r="K157" t="s">
        <v>323</v>
      </c>
      <c r="L157" s="7">
        <v>0</v>
      </c>
      <c r="M157"/>
      <c r="N157" s="24" t="e">
        <f t="shared" si="7"/>
        <v>#DIV/0!</v>
      </c>
    </row>
    <row r="158" spans="6:14" x14ac:dyDescent="0.2">
      <c r="G158"/>
      <c r="K158" t="s">
        <v>348</v>
      </c>
      <c r="L158" s="7">
        <v>0</v>
      </c>
      <c r="M158"/>
      <c r="N158" s="24" t="e">
        <f t="shared" si="7"/>
        <v>#DIV/0!</v>
      </c>
    </row>
    <row r="159" spans="6:14" x14ac:dyDescent="0.2">
      <c r="G159"/>
      <c r="K159" t="s">
        <v>321</v>
      </c>
      <c r="L159" s="7">
        <v>0</v>
      </c>
      <c r="M159"/>
      <c r="N159" s="24" t="e">
        <f t="shared" si="7"/>
        <v>#DIV/0!</v>
      </c>
    </row>
    <row r="160" spans="6:14" x14ac:dyDescent="0.2">
      <c r="G160"/>
      <c r="M160"/>
      <c r="N160" s="24" t="e">
        <f t="shared" si="7"/>
        <v>#DIV/0!</v>
      </c>
    </row>
    <row r="161" spans="7:14" x14ac:dyDescent="0.2">
      <c r="G161"/>
      <c r="M161"/>
      <c r="N161" s="24" t="e">
        <f t="shared" si="7"/>
        <v>#DIV/0!</v>
      </c>
    </row>
    <row r="162" spans="7:14" x14ac:dyDescent="0.2">
      <c r="G162"/>
      <c r="M162"/>
      <c r="N162" s="24" t="e">
        <f t="shared" si="7"/>
        <v>#DIV/0!</v>
      </c>
    </row>
    <row r="163" spans="7:14" x14ac:dyDescent="0.2">
      <c r="G163"/>
      <c r="M163"/>
      <c r="N163" s="24" t="e">
        <f t="shared" si="7"/>
        <v>#DIV/0!</v>
      </c>
    </row>
    <row r="164" spans="7:14" x14ac:dyDescent="0.2">
      <c r="G164"/>
      <c r="M164"/>
      <c r="N164" s="24" t="e">
        <f t="shared" si="7"/>
        <v>#DIV/0!</v>
      </c>
    </row>
    <row r="165" spans="7:14" x14ac:dyDescent="0.2">
      <c r="G165"/>
      <c r="M165"/>
      <c r="N165" s="24" t="e">
        <f t="shared" si="7"/>
        <v>#DIV/0!</v>
      </c>
    </row>
    <row r="166" spans="7:14" x14ac:dyDescent="0.2">
      <c r="G166"/>
      <c r="M166"/>
      <c r="N166" s="24" t="e">
        <f t="shared" si="7"/>
        <v>#DIV/0!</v>
      </c>
    </row>
    <row r="167" spans="7:14" x14ac:dyDescent="0.2">
      <c r="G167"/>
      <c r="M167"/>
      <c r="N167" s="24" t="e">
        <f t="shared" si="7"/>
        <v>#DIV/0!</v>
      </c>
    </row>
    <row r="168" spans="7:14" x14ac:dyDescent="0.2">
      <c r="G168"/>
      <c r="M168"/>
      <c r="N168" s="24" t="e">
        <f t="shared" si="7"/>
        <v>#DIV/0!</v>
      </c>
    </row>
    <row r="169" spans="7:14" x14ac:dyDescent="0.2">
      <c r="G169"/>
      <c r="M169"/>
      <c r="N169" s="24" t="e">
        <f t="shared" si="7"/>
        <v>#DIV/0!</v>
      </c>
    </row>
    <row r="170" spans="7:14" x14ac:dyDescent="0.2">
      <c r="G170"/>
      <c r="M170"/>
      <c r="N170" s="24" t="e">
        <f t="shared" si="7"/>
        <v>#DIV/0!</v>
      </c>
    </row>
    <row r="171" spans="7:14" x14ac:dyDescent="0.2">
      <c r="G171"/>
      <c r="M171"/>
      <c r="N171" s="24" t="e">
        <f t="shared" si="7"/>
        <v>#DIV/0!</v>
      </c>
    </row>
    <row r="172" spans="7:14" x14ac:dyDescent="0.2">
      <c r="G172"/>
      <c r="M172"/>
      <c r="N172" s="24" t="e">
        <f t="shared" si="7"/>
        <v>#DIV/0!</v>
      </c>
    </row>
    <row r="173" spans="7:14" x14ac:dyDescent="0.2">
      <c r="G173"/>
      <c r="M173"/>
      <c r="N173" s="24" t="e">
        <f t="shared" si="7"/>
        <v>#DIV/0!</v>
      </c>
    </row>
    <row r="174" spans="7:14" x14ac:dyDescent="0.2">
      <c r="G174"/>
      <c r="M174"/>
      <c r="N174" s="24" t="e">
        <f t="shared" si="7"/>
        <v>#DIV/0!</v>
      </c>
    </row>
    <row r="175" spans="7:14" x14ac:dyDescent="0.2">
      <c r="G175"/>
      <c r="M175"/>
      <c r="N175" s="24" t="e">
        <f t="shared" si="7"/>
        <v>#DIV/0!</v>
      </c>
    </row>
    <row r="176" spans="7:14" x14ac:dyDescent="0.2">
      <c r="G176"/>
      <c r="M176"/>
      <c r="N176" s="24" t="e">
        <f t="shared" si="7"/>
        <v>#DIV/0!</v>
      </c>
    </row>
    <row r="177" spans="7:14" x14ac:dyDescent="0.2">
      <c r="G177"/>
      <c r="M177"/>
      <c r="N177" s="24" t="e">
        <f t="shared" si="7"/>
        <v>#DIV/0!</v>
      </c>
    </row>
    <row r="178" spans="7:14" x14ac:dyDescent="0.2">
      <c r="G178"/>
      <c r="M178"/>
      <c r="N178" s="24" t="e">
        <f t="shared" si="7"/>
        <v>#DIV/0!</v>
      </c>
    </row>
    <row r="179" spans="7:14" x14ac:dyDescent="0.2">
      <c r="G179"/>
      <c r="M179"/>
      <c r="N179" s="24" t="e">
        <f t="shared" si="7"/>
        <v>#DIV/0!</v>
      </c>
    </row>
    <row r="180" spans="7:14" x14ac:dyDescent="0.2">
      <c r="G180"/>
      <c r="M180"/>
      <c r="N180" s="24" t="e">
        <f t="shared" si="7"/>
        <v>#DIV/0!</v>
      </c>
    </row>
    <row r="181" spans="7:14" x14ac:dyDescent="0.2">
      <c r="G181"/>
      <c r="M181"/>
      <c r="N181" s="24" t="e">
        <f t="shared" si="7"/>
        <v>#DIV/0!</v>
      </c>
    </row>
    <row r="182" spans="7:14" x14ac:dyDescent="0.2">
      <c r="G182"/>
      <c r="M182"/>
      <c r="N182" s="24" t="e">
        <f t="shared" si="7"/>
        <v>#DIV/0!</v>
      </c>
    </row>
    <row r="183" spans="7:14" x14ac:dyDescent="0.2">
      <c r="G183"/>
      <c r="M183"/>
      <c r="N183" s="24" t="e">
        <f t="shared" si="7"/>
        <v>#DIV/0!</v>
      </c>
    </row>
    <row r="184" spans="7:14" x14ac:dyDescent="0.2">
      <c r="G184"/>
      <c r="M184"/>
      <c r="N184" s="24" t="e">
        <f t="shared" si="7"/>
        <v>#DIV/0!</v>
      </c>
    </row>
    <row r="185" spans="7:14" x14ac:dyDescent="0.2">
      <c r="G185"/>
      <c r="M185"/>
      <c r="N185" s="24" t="e">
        <f t="shared" si="7"/>
        <v>#DIV/0!</v>
      </c>
    </row>
    <row r="186" spans="7:14" x14ac:dyDescent="0.2">
      <c r="G186"/>
      <c r="M186"/>
      <c r="N186" s="24" t="e">
        <f t="shared" si="7"/>
        <v>#DIV/0!</v>
      </c>
    </row>
    <row r="187" spans="7:14" x14ac:dyDescent="0.2">
      <c r="G187"/>
      <c r="M187"/>
      <c r="N187" s="24" t="e">
        <f t="shared" si="7"/>
        <v>#DIV/0!</v>
      </c>
    </row>
    <row r="188" spans="7:14" x14ac:dyDescent="0.2">
      <c r="G188"/>
      <c r="M188"/>
      <c r="N188" s="24" t="e">
        <f t="shared" si="7"/>
        <v>#DIV/0!</v>
      </c>
    </row>
    <row r="189" spans="7:14" x14ac:dyDescent="0.2">
      <c r="G189"/>
      <c r="M189"/>
      <c r="N189" s="24" t="e">
        <f t="shared" si="7"/>
        <v>#DIV/0!</v>
      </c>
    </row>
    <row r="190" spans="7:14" x14ac:dyDescent="0.2">
      <c r="G190"/>
      <c r="M190"/>
      <c r="N190" s="24" t="e">
        <f t="shared" si="7"/>
        <v>#DIV/0!</v>
      </c>
    </row>
    <row r="191" spans="7:14" x14ac:dyDescent="0.2">
      <c r="G191"/>
      <c r="M191"/>
      <c r="N191" s="24" t="e">
        <f t="shared" si="7"/>
        <v>#DIV/0!</v>
      </c>
    </row>
    <row r="192" spans="7:14" x14ac:dyDescent="0.2">
      <c r="G192"/>
      <c r="M192"/>
      <c r="N192" s="24" t="e">
        <f t="shared" si="7"/>
        <v>#DIV/0!</v>
      </c>
    </row>
    <row r="193" spans="7:14" x14ac:dyDescent="0.2">
      <c r="G193"/>
      <c r="M193"/>
      <c r="N193" s="24" t="e">
        <f t="shared" si="7"/>
        <v>#DIV/0!</v>
      </c>
    </row>
    <row r="194" spans="7:14" x14ac:dyDescent="0.2">
      <c r="G194"/>
      <c r="M194"/>
      <c r="N194" s="24" t="e">
        <f t="shared" si="7"/>
        <v>#DIV/0!</v>
      </c>
    </row>
    <row r="195" spans="7:14" x14ac:dyDescent="0.2">
      <c r="G195"/>
      <c r="M195"/>
      <c r="N195" s="24" t="e">
        <f t="shared" si="7"/>
        <v>#DIV/0!</v>
      </c>
    </row>
    <row r="196" spans="7:14" x14ac:dyDescent="0.2">
      <c r="G196"/>
      <c r="M196"/>
      <c r="N196" s="24" t="e">
        <f t="shared" si="7"/>
        <v>#DIV/0!</v>
      </c>
    </row>
    <row r="197" spans="7:14" x14ac:dyDescent="0.2">
      <c r="G197"/>
      <c r="M197"/>
      <c r="N197" s="24" t="e">
        <f t="shared" si="7"/>
        <v>#DIV/0!</v>
      </c>
    </row>
    <row r="198" spans="7:14" x14ac:dyDescent="0.2">
      <c r="G198"/>
      <c r="M198"/>
      <c r="N198" s="24" t="e">
        <f t="shared" si="7"/>
        <v>#DIV/0!</v>
      </c>
    </row>
    <row r="199" spans="7:14" x14ac:dyDescent="0.2">
      <c r="G199"/>
      <c r="M199"/>
      <c r="N199" s="24" t="e">
        <f t="shared" ref="N199:N262" si="10">L199/M199</f>
        <v>#DIV/0!</v>
      </c>
    </row>
    <row r="200" spans="7:14" x14ac:dyDescent="0.2">
      <c r="G200"/>
      <c r="M200"/>
      <c r="N200" s="24" t="e">
        <f t="shared" si="10"/>
        <v>#DIV/0!</v>
      </c>
    </row>
    <row r="201" spans="7:14" x14ac:dyDescent="0.2">
      <c r="G201"/>
      <c r="M201"/>
      <c r="N201" s="24" t="e">
        <f t="shared" si="10"/>
        <v>#DIV/0!</v>
      </c>
    </row>
    <row r="202" spans="7:14" x14ac:dyDescent="0.2">
      <c r="G202"/>
      <c r="M202"/>
      <c r="N202" s="24" t="e">
        <f t="shared" si="10"/>
        <v>#DIV/0!</v>
      </c>
    </row>
    <row r="203" spans="7:14" x14ac:dyDescent="0.2">
      <c r="G203"/>
      <c r="M203"/>
      <c r="N203" s="24" t="e">
        <f t="shared" si="10"/>
        <v>#DIV/0!</v>
      </c>
    </row>
    <row r="204" spans="7:14" x14ac:dyDescent="0.2">
      <c r="G204"/>
      <c r="M204"/>
      <c r="N204" s="24" t="e">
        <f t="shared" si="10"/>
        <v>#DIV/0!</v>
      </c>
    </row>
    <row r="205" spans="7:14" x14ac:dyDescent="0.2">
      <c r="G205"/>
      <c r="M205"/>
      <c r="N205" s="24" t="e">
        <f t="shared" si="10"/>
        <v>#DIV/0!</v>
      </c>
    </row>
    <row r="206" spans="7:14" x14ac:dyDescent="0.2">
      <c r="G206"/>
      <c r="M206"/>
      <c r="N206" s="24" t="e">
        <f t="shared" si="10"/>
        <v>#DIV/0!</v>
      </c>
    </row>
    <row r="207" spans="7:14" x14ac:dyDescent="0.2">
      <c r="G207"/>
      <c r="M207"/>
      <c r="N207" s="24" t="e">
        <f t="shared" si="10"/>
        <v>#DIV/0!</v>
      </c>
    </row>
    <row r="208" spans="7:14" x14ac:dyDescent="0.2">
      <c r="G208"/>
      <c r="M208"/>
      <c r="N208" s="24" t="e">
        <f t="shared" si="10"/>
        <v>#DIV/0!</v>
      </c>
    </row>
    <row r="209" spans="7:14" x14ac:dyDescent="0.2">
      <c r="G209"/>
      <c r="M209"/>
      <c r="N209" s="24" t="e">
        <f t="shared" si="10"/>
        <v>#DIV/0!</v>
      </c>
    </row>
    <row r="210" spans="7:14" x14ac:dyDescent="0.2">
      <c r="G210"/>
      <c r="M210"/>
      <c r="N210" s="24" t="e">
        <f t="shared" si="10"/>
        <v>#DIV/0!</v>
      </c>
    </row>
    <row r="211" spans="7:14" x14ac:dyDescent="0.2">
      <c r="G211"/>
      <c r="M211"/>
      <c r="N211" s="24" t="e">
        <f t="shared" si="10"/>
        <v>#DIV/0!</v>
      </c>
    </row>
    <row r="212" spans="7:14" x14ac:dyDescent="0.2">
      <c r="G212"/>
      <c r="M212"/>
      <c r="N212" s="24" t="e">
        <f t="shared" si="10"/>
        <v>#DIV/0!</v>
      </c>
    </row>
    <row r="213" spans="7:14" x14ac:dyDescent="0.2">
      <c r="G213"/>
      <c r="M213"/>
      <c r="N213" s="24" t="e">
        <f t="shared" si="10"/>
        <v>#DIV/0!</v>
      </c>
    </row>
    <row r="214" spans="7:14" x14ac:dyDescent="0.2">
      <c r="G214"/>
      <c r="M214"/>
      <c r="N214" s="24" t="e">
        <f t="shared" si="10"/>
        <v>#DIV/0!</v>
      </c>
    </row>
    <row r="215" spans="7:14" x14ac:dyDescent="0.2">
      <c r="G215"/>
      <c r="M215"/>
      <c r="N215" s="24" t="e">
        <f t="shared" si="10"/>
        <v>#DIV/0!</v>
      </c>
    </row>
    <row r="216" spans="7:14" x14ac:dyDescent="0.2">
      <c r="G216"/>
      <c r="M216"/>
      <c r="N216" s="24" t="e">
        <f t="shared" si="10"/>
        <v>#DIV/0!</v>
      </c>
    </row>
    <row r="217" spans="7:14" x14ac:dyDescent="0.2">
      <c r="G217"/>
      <c r="M217"/>
      <c r="N217" s="24" t="e">
        <f t="shared" si="10"/>
        <v>#DIV/0!</v>
      </c>
    </row>
    <row r="218" spans="7:14" x14ac:dyDescent="0.2">
      <c r="G218"/>
      <c r="M218"/>
      <c r="N218" s="24" t="e">
        <f t="shared" si="10"/>
        <v>#DIV/0!</v>
      </c>
    </row>
    <row r="219" spans="7:14" x14ac:dyDescent="0.2">
      <c r="G219"/>
      <c r="M219"/>
      <c r="N219" s="24" t="e">
        <f t="shared" si="10"/>
        <v>#DIV/0!</v>
      </c>
    </row>
    <row r="220" spans="7:14" x14ac:dyDescent="0.2">
      <c r="G220"/>
      <c r="M220"/>
      <c r="N220" s="24" t="e">
        <f t="shared" si="10"/>
        <v>#DIV/0!</v>
      </c>
    </row>
    <row r="221" spans="7:14" x14ac:dyDescent="0.2">
      <c r="G221"/>
      <c r="M221"/>
      <c r="N221" s="24" t="e">
        <f t="shared" si="10"/>
        <v>#DIV/0!</v>
      </c>
    </row>
    <row r="222" spans="7:14" x14ac:dyDescent="0.2">
      <c r="G222"/>
      <c r="M222"/>
      <c r="N222" s="24" t="e">
        <f t="shared" si="10"/>
        <v>#DIV/0!</v>
      </c>
    </row>
    <row r="223" spans="7:14" x14ac:dyDescent="0.2">
      <c r="G223"/>
      <c r="M223"/>
      <c r="N223" s="24" t="e">
        <f t="shared" si="10"/>
        <v>#DIV/0!</v>
      </c>
    </row>
    <row r="224" spans="7:14" x14ac:dyDescent="0.2">
      <c r="G224"/>
      <c r="M224"/>
      <c r="N224" s="24" t="e">
        <f t="shared" si="10"/>
        <v>#DIV/0!</v>
      </c>
    </row>
    <row r="225" spans="7:14" x14ac:dyDescent="0.2">
      <c r="G225"/>
      <c r="M225"/>
      <c r="N225" s="24" t="e">
        <f t="shared" si="10"/>
        <v>#DIV/0!</v>
      </c>
    </row>
    <row r="226" spans="7:14" x14ac:dyDescent="0.2">
      <c r="G226"/>
      <c r="M226"/>
      <c r="N226" s="24" t="e">
        <f t="shared" si="10"/>
        <v>#DIV/0!</v>
      </c>
    </row>
    <row r="227" spans="7:14" x14ac:dyDescent="0.2">
      <c r="G227"/>
      <c r="M227"/>
      <c r="N227" s="24" t="e">
        <f t="shared" si="10"/>
        <v>#DIV/0!</v>
      </c>
    </row>
    <row r="228" spans="7:14" x14ac:dyDescent="0.2">
      <c r="G228"/>
      <c r="M228"/>
      <c r="N228" s="24" t="e">
        <f t="shared" si="10"/>
        <v>#DIV/0!</v>
      </c>
    </row>
    <row r="229" spans="7:14" x14ac:dyDescent="0.2">
      <c r="G229"/>
      <c r="M229"/>
      <c r="N229" s="24" t="e">
        <f t="shared" si="10"/>
        <v>#DIV/0!</v>
      </c>
    </row>
    <row r="230" spans="7:14" x14ac:dyDescent="0.2">
      <c r="G230"/>
      <c r="M230"/>
      <c r="N230" s="24" t="e">
        <f t="shared" si="10"/>
        <v>#DIV/0!</v>
      </c>
    </row>
    <row r="231" spans="7:14" x14ac:dyDescent="0.2">
      <c r="G231"/>
      <c r="M231"/>
      <c r="N231" s="24" t="e">
        <f t="shared" si="10"/>
        <v>#DIV/0!</v>
      </c>
    </row>
    <row r="232" spans="7:14" x14ac:dyDescent="0.2">
      <c r="G232"/>
      <c r="M232"/>
      <c r="N232" s="24" t="e">
        <f t="shared" si="10"/>
        <v>#DIV/0!</v>
      </c>
    </row>
    <row r="233" spans="7:14" x14ac:dyDescent="0.2">
      <c r="G233"/>
      <c r="M233"/>
      <c r="N233" s="24" t="e">
        <f t="shared" si="10"/>
        <v>#DIV/0!</v>
      </c>
    </row>
    <row r="234" spans="7:14" x14ac:dyDescent="0.2">
      <c r="G234"/>
      <c r="M234"/>
      <c r="N234" s="24" t="e">
        <f t="shared" si="10"/>
        <v>#DIV/0!</v>
      </c>
    </row>
    <row r="235" spans="7:14" x14ac:dyDescent="0.2">
      <c r="G235"/>
      <c r="M235"/>
      <c r="N235" s="24" t="e">
        <f t="shared" si="10"/>
        <v>#DIV/0!</v>
      </c>
    </row>
    <row r="236" spans="7:14" x14ac:dyDescent="0.2">
      <c r="G236"/>
      <c r="M236"/>
      <c r="N236" s="24" t="e">
        <f t="shared" si="10"/>
        <v>#DIV/0!</v>
      </c>
    </row>
    <row r="237" spans="7:14" x14ac:dyDescent="0.2">
      <c r="G237"/>
      <c r="M237"/>
      <c r="N237" s="24" t="e">
        <f t="shared" si="10"/>
        <v>#DIV/0!</v>
      </c>
    </row>
    <row r="238" spans="7:14" x14ac:dyDescent="0.2">
      <c r="G238"/>
      <c r="M238"/>
      <c r="N238" s="24" t="e">
        <f t="shared" si="10"/>
        <v>#DIV/0!</v>
      </c>
    </row>
    <row r="239" spans="7:14" x14ac:dyDescent="0.2">
      <c r="G239"/>
      <c r="M239"/>
      <c r="N239" s="24" t="e">
        <f t="shared" si="10"/>
        <v>#DIV/0!</v>
      </c>
    </row>
    <row r="240" spans="7:14" x14ac:dyDescent="0.2">
      <c r="G240"/>
      <c r="M240"/>
      <c r="N240" s="24" t="e">
        <f t="shared" si="10"/>
        <v>#DIV/0!</v>
      </c>
    </row>
    <row r="241" spans="7:14" x14ac:dyDescent="0.2">
      <c r="G241"/>
      <c r="M241"/>
      <c r="N241" s="24" t="e">
        <f t="shared" si="10"/>
        <v>#DIV/0!</v>
      </c>
    </row>
    <row r="242" spans="7:14" x14ac:dyDescent="0.2">
      <c r="G242"/>
      <c r="M242"/>
      <c r="N242" s="24" t="e">
        <f t="shared" si="10"/>
        <v>#DIV/0!</v>
      </c>
    </row>
    <row r="243" spans="7:14" x14ac:dyDescent="0.2">
      <c r="G243"/>
      <c r="M243"/>
      <c r="N243" s="24" t="e">
        <f t="shared" si="10"/>
        <v>#DIV/0!</v>
      </c>
    </row>
    <row r="244" spans="7:14" x14ac:dyDescent="0.2">
      <c r="G244"/>
      <c r="M244"/>
      <c r="N244" s="24" t="e">
        <f t="shared" si="10"/>
        <v>#DIV/0!</v>
      </c>
    </row>
    <row r="245" spans="7:14" x14ac:dyDescent="0.2">
      <c r="G245"/>
      <c r="M245"/>
      <c r="N245" s="24" t="e">
        <f t="shared" si="10"/>
        <v>#DIV/0!</v>
      </c>
    </row>
    <row r="246" spans="7:14" x14ac:dyDescent="0.2">
      <c r="G246"/>
      <c r="M246"/>
      <c r="N246" s="24" t="e">
        <f t="shared" si="10"/>
        <v>#DIV/0!</v>
      </c>
    </row>
    <row r="247" spans="7:14" x14ac:dyDescent="0.2">
      <c r="G247"/>
      <c r="M247"/>
      <c r="N247" s="24" t="e">
        <f t="shared" si="10"/>
        <v>#DIV/0!</v>
      </c>
    </row>
    <row r="248" spans="7:14" x14ac:dyDescent="0.2">
      <c r="G248"/>
      <c r="M248"/>
      <c r="N248" s="24" t="e">
        <f t="shared" si="10"/>
        <v>#DIV/0!</v>
      </c>
    </row>
    <row r="249" spans="7:14" x14ac:dyDescent="0.2">
      <c r="G249"/>
      <c r="M249"/>
      <c r="N249" s="24" t="e">
        <f t="shared" si="10"/>
        <v>#DIV/0!</v>
      </c>
    </row>
    <row r="250" spans="7:14" x14ac:dyDescent="0.2">
      <c r="G250"/>
      <c r="M250"/>
      <c r="N250" s="24" t="e">
        <f t="shared" si="10"/>
        <v>#DIV/0!</v>
      </c>
    </row>
    <row r="251" spans="7:14" x14ac:dyDescent="0.2">
      <c r="G251"/>
      <c r="M251"/>
      <c r="N251" s="24" t="e">
        <f t="shared" si="10"/>
        <v>#DIV/0!</v>
      </c>
    </row>
    <row r="252" spans="7:14" x14ac:dyDescent="0.2">
      <c r="G252"/>
      <c r="M252"/>
      <c r="N252" s="24" t="e">
        <f t="shared" si="10"/>
        <v>#DIV/0!</v>
      </c>
    </row>
    <row r="253" spans="7:14" x14ac:dyDescent="0.2">
      <c r="G253"/>
      <c r="M253"/>
      <c r="N253" s="24" t="e">
        <f t="shared" si="10"/>
        <v>#DIV/0!</v>
      </c>
    </row>
    <row r="254" spans="7:14" x14ac:dyDescent="0.2">
      <c r="G254"/>
      <c r="M254"/>
      <c r="N254" s="24" t="e">
        <f t="shared" si="10"/>
        <v>#DIV/0!</v>
      </c>
    </row>
    <row r="255" spans="7:14" x14ac:dyDescent="0.2">
      <c r="G255"/>
      <c r="M255"/>
      <c r="N255" s="24" t="e">
        <f t="shared" si="10"/>
        <v>#DIV/0!</v>
      </c>
    </row>
    <row r="256" spans="7:14" x14ac:dyDescent="0.2">
      <c r="G256"/>
      <c r="M256"/>
      <c r="N256" s="24" t="e">
        <f t="shared" si="10"/>
        <v>#DIV/0!</v>
      </c>
    </row>
    <row r="257" spans="7:14" x14ac:dyDescent="0.2">
      <c r="G257"/>
      <c r="M257"/>
      <c r="N257" s="24" t="e">
        <f t="shared" si="10"/>
        <v>#DIV/0!</v>
      </c>
    </row>
    <row r="258" spans="7:14" x14ac:dyDescent="0.2">
      <c r="G258"/>
      <c r="M258"/>
      <c r="N258" s="24" t="e">
        <f t="shared" si="10"/>
        <v>#DIV/0!</v>
      </c>
    </row>
    <row r="259" spans="7:14" x14ac:dyDescent="0.2">
      <c r="G259"/>
      <c r="M259"/>
      <c r="N259" s="24" t="e">
        <f t="shared" si="10"/>
        <v>#DIV/0!</v>
      </c>
    </row>
    <row r="260" spans="7:14" x14ac:dyDescent="0.2">
      <c r="G260"/>
      <c r="M260"/>
      <c r="N260" s="24" t="e">
        <f t="shared" si="10"/>
        <v>#DIV/0!</v>
      </c>
    </row>
    <row r="261" spans="7:14" x14ac:dyDescent="0.2">
      <c r="G261"/>
      <c r="M261"/>
      <c r="N261" s="24" t="e">
        <f t="shared" si="10"/>
        <v>#DIV/0!</v>
      </c>
    </row>
    <row r="262" spans="7:14" x14ac:dyDescent="0.2">
      <c r="G262"/>
      <c r="M262"/>
      <c r="N262" s="24" t="e">
        <f t="shared" si="10"/>
        <v>#DIV/0!</v>
      </c>
    </row>
    <row r="263" spans="7:14" x14ac:dyDescent="0.2">
      <c r="G263"/>
      <c r="M263"/>
      <c r="N263" s="24" t="e">
        <f t="shared" ref="N263:N326" si="11">L263/M263</f>
        <v>#DIV/0!</v>
      </c>
    </row>
    <row r="264" spans="7:14" x14ac:dyDescent="0.2">
      <c r="G264"/>
      <c r="M264"/>
      <c r="N264" s="24" t="e">
        <f t="shared" si="11"/>
        <v>#DIV/0!</v>
      </c>
    </row>
    <row r="265" spans="7:14" x14ac:dyDescent="0.2">
      <c r="G265"/>
      <c r="M265"/>
      <c r="N265" s="24" t="e">
        <f t="shared" si="11"/>
        <v>#DIV/0!</v>
      </c>
    </row>
    <row r="266" spans="7:14" x14ac:dyDescent="0.2">
      <c r="G266"/>
      <c r="M266"/>
      <c r="N266" s="24" t="e">
        <f t="shared" si="11"/>
        <v>#DIV/0!</v>
      </c>
    </row>
    <row r="267" spans="7:14" x14ac:dyDescent="0.2">
      <c r="G267"/>
      <c r="M267"/>
      <c r="N267" s="24" t="e">
        <f t="shared" si="11"/>
        <v>#DIV/0!</v>
      </c>
    </row>
    <row r="268" spans="7:14" x14ac:dyDescent="0.2">
      <c r="G268"/>
      <c r="M268"/>
      <c r="N268" s="24" t="e">
        <f t="shared" si="11"/>
        <v>#DIV/0!</v>
      </c>
    </row>
    <row r="269" spans="7:14" x14ac:dyDescent="0.2">
      <c r="G269"/>
      <c r="M269"/>
      <c r="N269" s="24" t="e">
        <f t="shared" si="11"/>
        <v>#DIV/0!</v>
      </c>
    </row>
    <row r="270" spans="7:14" x14ac:dyDescent="0.2">
      <c r="G270"/>
      <c r="M270"/>
      <c r="N270" s="24" t="e">
        <f t="shared" si="11"/>
        <v>#DIV/0!</v>
      </c>
    </row>
    <row r="271" spans="7:14" x14ac:dyDescent="0.2">
      <c r="G271"/>
      <c r="M271"/>
      <c r="N271" s="24" t="e">
        <f t="shared" si="11"/>
        <v>#DIV/0!</v>
      </c>
    </row>
    <row r="272" spans="7:14" x14ac:dyDescent="0.2">
      <c r="G272"/>
      <c r="M272"/>
      <c r="N272" s="24" t="e">
        <f t="shared" si="11"/>
        <v>#DIV/0!</v>
      </c>
    </row>
    <row r="273" spans="7:14" x14ac:dyDescent="0.2">
      <c r="G273"/>
      <c r="M273"/>
      <c r="N273" s="24" t="e">
        <f t="shared" si="11"/>
        <v>#DIV/0!</v>
      </c>
    </row>
    <row r="274" spans="7:14" x14ac:dyDescent="0.2">
      <c r="G274"/>
      <c r="M274"/>
      <c r="N274" s="24" t="e">
        <f t="shared" si="11"/>
        <v>#DIV/0!</v>
      </c>
    </row>
    <row r="275" spans="7:14" x14ac:dyDescent="0.2">
      <c r="G275"/>
      <c r="M275"/>
      <c r="N275" s="24" t="e">
        <f t="shared" si="11"/>
        <v>#DIV/0!</v>
      </c>
    </row>
    <row r="276" spans="7:14" x14ac:dyDescent="0.2">
      <c r="G276"/>
      <c r="M276"/>
      <c r="N276" s="24" t="e">
        <f t="shared" si="11"/>
        <v>#DIV/0!</v>
      </c>
    </row>
    <row r="277" spans="7:14" x14ac:dyDescent="0.2">
      <c r="G277"/>
      <c r="M277"/>
      <c r="N277" s="24" t="e">
        <f t="shared" si="11"/>
        <v>#DIV/0!</v>
      </c>
    </row>
    <row r="278" spans="7:14" x14ac:dyDescent="0.2">
      <c r="G278"/>
      <c r="M278"/>
      <c r="N278" s="24" t="e">
        <f t="shared" si="11"/>
        <v>#DIV/0!</v>
      </c>
    </row>
    <row r="279" spans="7:14" x14ac:dyDescent="0.2">
      <c r="G279"/>
      <c r="M279"/>
      <c r="N279" s="24" t="e">
        <f t="shared" si="11"/>
        <v>#DIV/0!</v>
      </c>
    </row>
    <row r="280" spans="7:14" x14ac:dyDescent="0.2">
      <c r="G280"/>
      <c r="M280"/>
      <c r="N280" s="24" t="e">
        <f t="shared" si="11"/>
        <v>#DIV/0!</v>
      </c>
    </row>
    <row r="281" spans="7:14" x14ac:dyDescent="0.2">
      <c r="G281"/>
      <c r="M281"/>
      <c r="N281" s="24" t="e">
        <f t="shared" si="11"/>
        <v>#DIV/0!</v>
      </c>
    </row>
    <row r="282" spans="7:14" x14ac:dyDescent="0.2">
      <c r="G282"/>
      <c r="M282"/>
      <c r="N282" s="24" t="e">
        <f t="shared" si="11"/>
        <v>#DIV/0!</v>
      </c>
    </row>
    <row r="283" spans="7:14" x14ac:dyDescent="0.2">
      <c r="G283"/>
      <c r="M283"/>
      <c r="N283" s="24" t="e">
        <f t="shared" si="11"/>
        <v>#DIV/0!</v>
      </c>
    </row>
    <row r="284" spans="7:14" x14ac:dyDescent="0.2">
      <c r="G284"/>
      <c r="M284"/>
      <c r="N284" s="24" t="e">
        <f t="shared" si="11"/>
        <v>#DIV/0!</v>
      </c>
    </row>
    <row r="285" spans="7:14" x14ac:dyDescent="0.2">
      <c r="G285"/>
      <c r="M285"/>
      <c r="N285" s="24" t="e">
        <f t="shared" si="11"/>
        <v>#DIV/0!</v>
      </c>
    </row>
    <row r="286" spans="7:14" x14ac:dyDescent="0.2">
      <c r="G286"/>
      <c r="M286"/>
      <c r="N286" s="24" t="e">
        <f t="shared" si="11"/>
        <v>#DIV/0!</v>
      </c>
    </row>
    <row r="287" spans="7:14" x14ac:dyDescent="0.2">
      <c r="G287"/>
      <c r="M287"/>
      <c r="N287" s="24" t="e">
        <f t="shared" si="11"/>
        <v>#DIV/0!</v>
      </c>
    </row>
    <row r="288" spans="7:14" x14ac:dyDescent="0.2">
      <c r="G288"/>
      <c r="M288"/>
      <c r="N288" s="24" t="e">
        <f t="shared" si="11"/>
        <v>#DIV/0!</v>
      </c>
    </row>
    <row r="289" spans="7:14" x14ac:dyDescent="0.2">
      <c r="G289"/>
      <c r="M289"/>
      <c r="N289" s="24" t="e">
        <f t="shared" si="11"/>
        <v>#DIV/0!</v>
      </c>
    </row>
    <row r="290" spans="7:14" x14ac:dyDescent="0.2">
      <c r="G290"/>
      <c r="M290"/>
      <c r="N290" s="24" t="e">
        <f t="shared" si="11"/>
        <v>#DIV/0!</v>
      </c>
    </row>
    <row r="291" spans="7:14" x14ac:dyDescent="0.2">
      <c r="G291"/>
      <c r="M291"/>
      <c r="N291" s="24" t="e">
        <f t="shared" si="11"/>
        <v>#DIV/0!</v>
      </c>
    </row>
    <row r="292" spans="7:14" x14ac:dyDescent="0.2">
      <c r="G292"/>
      <c r="M292"/>
      <c r="N292" s="24" t="e">
        <f t="shared" si="11"/>
        <v>#DIV/0!</v>
      </c>
    </row>
    <row r="293" spans="7:14" x14ac:dyDescent="0.2">
      <c r="G293"/>
      <c r="M293"/>
      <c r="N293" s="24" t="e">
        <f t="shared" si="11"/>
        <v>#DIV/0!</v>
      </c>
    </row>
    <row r="294" spans="7:14" x14ac:dyDescent="0.2">
      <c r="G294"/>
      <c r="M294"/>
      <c r="N294" s="24" t="e">
        <f t="shared" si="11"/>
        <v>#DIV/0!</v>
      </c>
    </row>
    <row r="295" spans="7:14" x14ac:dyDescent="0.2">
      <c r="G295"/>
      <c r="M295"/>
      <c r="N295" s="24" t="e">
        <f t="shared" si="11"/>
        <v>#DIV/0!</v>
      </c>
    </row>
    <row r="296" spans="7:14" x14ac:dyDescent="0.2">
      <c r="G296"/>
      <c r="M296"/>
      <c r="N296" s="24" t="e">
        <f t="shared" si="11"/>
        <v>#DIV/0!</v>
      </c>
    </row>
    <row r="297" spans="7:14" x14ac:dyDescent="0.2">
      <c r="G297"/>
      <c r="M297"/>
      <c r="N297" s="24" t="e">
        <f t="shared" si="11"/>
        <v>#DIV/0!</v>
      </c>
    </row>
    <row r="298" spans="7:14" x14ac:dyDescent="0.2">
      <c r="G298"/>
      <c r="M298"/>
      <c r="N298" s="24" t="e">
        <f t="shared" si="11"/>
        <v>#DIV/0!</v>
      </c>
    </row>
    <row r="299" spans="7:14" x14ac:dyDescent="0.2">
      <c r="G299"/>
      <c r="M299"/>
      <c r="N299" s="24" t="e">
        <f t="shared" si="11"/>
        <v>#DIV/0!</v>
      </c>
    </row>
    <row r="300" spans="7:14" x14ac:dyDescent="0.2">
      <c r="G300"/>
      <c r="M300"/>
      <c r="N300" s="24" t="e">
        <f t="shared" si="11"/>
        <v>#DIV/0!</v>
      </c>
    </row>
    <row r="301" spans="7:14" x14ac:dyDescent="0.2">
      <c r="G301"/>
      <c r="M301"/>
      <c r="N301" s="24" t="e">
        <f t="shared" si="11"/>
        <v>#DIV/0!</v>
      </c>
    </row>
    <row r="302" spans="7:14" x14ac:dyDescent="0.2">
      <c r="G302"/>
      <c r="M302"/>
      <c r="N302" s="24" t="e">
        <f t="shared" si="11"/>
        <v>#DIV/0!</v>
      </c>
    </row>
    <row r="303" spans="7:14" x14ac:dyDescent="0.2">
      <c r="G303"/>
      <c r="M303"/>
      <c r="N303" s="24" t="e">
        <f t="shared" si="11"/>
        <v>#DIV/0!</v>
      </c>
    </row>
    <row r="304" spans="7:14" x14ac:dyDescent="0.2">
      <c r="G304"/>
      <c r="M304"/>
      <c r="N304" s="24" t="e">
        <f t="shared" si="11"/>
        <v>#DIV/0!</v>
      </c>
    </row>
    <row r="305" spans="7:14" x14ac:dyDescent="0.2">
      <c r="G305"/>
      <c r="M305"/>
      <c r="N305" s="24" t="e">
        <f t="shared" si="11"/>
        <v>#DIV/0!</v>
      </c>
    </row>
    <row r="306" spans="7:14" x14ac:dyDescent="0.2">
      <c r="G306"/>
      <c r="M306"/>
      <c r="N306" s="24" t="e">
        <f t="shared" si="11"/>
        <v>#DIV/0!</v>
      </c>
    </row>
    <row r="307" spans="7:14" x14ac:dyDescent="0.2">
      <c r="G307"/>
      <c r="M307"/>
      <c r="N307" s="24" t="e">
        <f t="shared" si="11"/>
        <v>#DIV/0!</v>
      </c>
    </row>
    <row r="308" spans="7:14" x14ac:dyDescent="0.2">
      <c r="G308"/>
      <c r="M308"/>
      <c r="N308" s="24" t="e">
        <f t="shared" si="11"/>
        <v>#DIV/0!</v>
      </c>
    </row>
    <row r="309" spans="7:14" x14ac:dyDescent="0.2">
      <c r="G309"/>
      <c r="M309"/>
      <c r="N309" s="24" t="e">
        <f t="shared" si="11"/>
        <v>#DIV/0!</v>
      </c>
    </row>
    <row r="310" spans="7:14" x14ac:dyDescent="0.2">
      <c r="G310"/>
      <c r="M310"/>
      <c r="N310" s="24" t="e">
        <f t="shared" si="11"/>
        <v>#DIV/0!</v>
      </c>
    </row>
    <row r="311" spans="7:14" x14ac:dyDescent="0.2">
      <c r="G311"/>
      <c r="M311"/>
      <c r="N311" s="24" t="e">
        <f t="shared" si="11"/>
        <v>#DIV/0!</v>
      </c>
    </row>
    <row r="312" spans="7:14" x14ac:dyDescent="0.2">
      <c r="G312"/>
      <c r="M312"/>
      <c r="N312" s="24" t="e">
        <f t="shared" si="11"/>
        <v>#DIV/0!</v>
      </c>
    </row>
    <row r="313" spans="7:14" x14ac:dyDescent="0.2">
      <c r="G313"/>
      <c r="M313"/>
      <c r="N313" s="24" t="e">
        <f t="shared" si="11"/>
        <v>#DIV/0!</v>
      </c>
    </row>
    <row r="314" spans="7:14" x14ac:dyDescent="0.2">
      <c r="G314"/>
      <c r="M314"/>
      <c r="N314" s="24" t="e">
        <f t="shared" si="11"/>
        <v>#DIV/0!</v>
      </c>
    </row>
    <row r="315" spans="7:14" x14ac:dyDescent="0.2">
      <c r="G315"/>
      <c r="M315"/>
      <c r="N315" s="24" t="e">
        <f t="shared" si="11"/>
        <v>#DIV/0!</v>
      </c>
    </row>
    <row r="316" spans="7:14" x14ac:dyDescent="0.2">
      <c r="G316"/>
      <c r="M316"/>
      <c r="N316" s="24" t="e">
        <f t="shared" si="11"/>
        <v>#DIV/0!</v>
      </c>
    </row>
    <row r="317" spans="7:14" x14ac:dyDescent="0.2">
      <c r="G317"/>
      <c r="M317"/>
      <c r="N317" s="24" t="e">
        <f t="shared" si="11"/>
        <v>#DIV/0!</v>
      </c>
    </row>
    <row r="318" spans="7:14" x14ac:dyDescent="0.2">
      <c r="G318"/>
      <c r="M318"/>
      <c r="N318" s="24" t="e">
        <f t="shared" si="11"/>
        <v>#DIV/0!</v>
      </c>
    </row>
    <row r="319" spans="7:14" x14ac:dyDescent="0.2">
      <c r="G319"/>
      <c r="M319"/>
      <c r="N319" s="24" t="e">
        <f t="shared" si="11"/>
        <v>#DIV/0!</v>
      </c>
    </row>
    <row r="320" spans="7:14" x14ac:dyDescent="0.2">
      <c r="G320"/>
      <c r="M320"/>
      <c r="N320" s="24" t="e">
        <f t="shared" si="11"/>
        <v>#DIV/0!</v>
      </c>
    </row>
    <row r="321" spans="7:14" x14ac:dyDescent="0.2">
      <c r="G321"/>
      <c r="M321"/>
      <c r="N321" s="24" t="e">
        <f t="shared" si="11"/>
        <v>#DIV/0!</v>
      </c>
    </row>
    <row r="322" spans="7:14" x14ac:dyDescent="0.2">
      <c r="G322"/>
      <c r="M322"/>
      <c r="N322" s="24" t="e">
        <f t="shared" si="11"/>
        <v>#DIV/0!</v>
      </c>
    </row>
    <row r="323" spans="7:14" x14ac:dyDescent="0.2">
      <c r="G323"/>
      <c r="M323"/>
      <c r="N323" s="24" t="e">
        <f t="shared" si="11"/>
        <v>#DIV/0!</v>
      </c>
    </row>
    <row r="324" spans="7:14" x14ac:dyDescent="0.2">
      <c r="G324"/>
      <c r="M324"/>
      <c r="N324" s="24" t="e">
        <f t="shared" si="11"/>
        <v>#DIV/0!</v>
      </c>
    </row>
    <row r="325" spans="7:14" x14ac:dyDescent="0.2">
      <c r="G325"/>
      <c r="M325"/>
      <c r="N325" s="24" t="e">
        <f t="shared" si="11"/>
        <v>#DIV/0!</v>
      </c>
    </row>
    <row r="326" spans="7:14" x14ac:dyDescent="0.2">
      <c r="G326"/>
      <c r="M326"/>
      <c r="N326" s="24" t="e">
        <f t="shared" si="11"/>
        <v>#DIV/0!</v>
      </c>
    </row>
    <row r="327" spans="7:14" x14ac:dyDescent="0.2">
      <c r="G327"/>
      <c r="M327"/>
      <c r="N327" s="24" t="e">
        <f t="shared" ref="N327:N390" si="12">L327/M327</f>
        <v>#DIV/0!</v>
      </c>
    </row>
    <row r="328" spans="7:14" x14ac:dyDescent="0.2">
      <c r="G328"/>
      <c r="M328"/>
      <c r="N328" s="24" t="e">
        <f t="shared" si="12"/>
        <v>#DIV/0!</v>
      </c>
    </row>
    <row r="329" spans="7:14" x14ac:dyDescent="0.2">
      <c r="G329"/>
      <c r="M329"/>
      <c r="N329" s="24" t="e">
        <f t="shared" si="12"/>
        <v>#DIV/0!</v>
      </c>
    </row>
    <row r="330" spans="7:14" x14ac:dyDescent="0.2">
      <c r="G330"/>
      <c r="M330"/>
      <c r="N330" s="24" t="e">
        <f t="shared" si="12"/>
        <v>#DIV/0!</v>
      </c>
    </row>
    <row r="331" spans="7:14" x14ac:dyDescent="0.2">
      <c r="G331"/>
      <c r="M331"/>
      <c r="N331" s="24" t="e">
        <f t="shared" si="12"/>
        <v>#DIV/0!</v>
      </c>
    </row>
    <row r="332" spans="7:14" x14ac:dyDescent="0.2">
      <c r="G332"/>
      <c r="M332"/>
      <c r="N332" s="24" t="e">
        <f t="shared" si="12"/>
        <v>#DIV/0!</v>
      </c>
    </row>
    <row r="333" spans="7:14" x14ac:dyDescent="0.2">
      <c r="G333"/>
      <c r="M333"/>
      <c r="N333" s="24" t="e">
        <f t="shared" si="12"/>
        <v>#DIV/0!</v>
      </c>
    </row>
    <row r="334" spans="7:14" x14ac:dyDescent="0.2">
      <c r="G334"/>
      <c r="M334"/>
      <c r="N334" s="24" t="e">
        <f t="shared" si="12"/>
        <v>#DIV/0!</v>
      </c>
    </row>
    <row r="335" spans="7:14" x14ac:dyDescent="0.2">
      <c r="G335"/>
      <c r="M335"/>
      <c r="N335" s="24" t="e">
        <f t="shared" si="12"/>
        <v>#DIV/0!</v>
      </c>
    </row>
    <row r="336" spans="7:14" x14ac:dyDescent="0.2">
      <c r="G336"/>
      <c r="M336"/>
      <c r="N336" s="24" t="e">
        <f t="shared" si="12"/>
        <v>#DIV/0!</v>
      </c>
    </row>
    <row r="337" spans="7:14" x14ac:dyDescent="0.2">
      <c r="G337"/>
      <c r="M337"/>
      <c r="N337" s="24" t="e">
        <f t="shared" si="12"/>
        <v>#DIV/0!</v>
      </c>
    </row>
    <row r="338" spans="7:14" x14ac:dyDescent="0.2">
      <c r="G338"/>
      <c r="M338"/>
      <c r="N338" s="24" t="e">
        <f t="shared" si="12"/>
        <v>#DIV/0!</v>
      </c>
    </row>
    <row r="339" spans="7:14" x14ac:dyDescent="0.2">
      <c r="G339"/>
      <c r="M339"/>
      <c r="N339" s="24" t="e">
        <f t="shared" si="12"/>
        <v>#DIV/0!</v>
      </c>
    </row>
    <row r="340" spans="7:14" x14ac:dyDescent="0.2">
      <c r="G340"/>
      <c r="M340"/>
      <c r="N340" s="24" t="e">
        <f t="shared" si="12"/>
        <v>#DIV/0!</v>
      </c>
    </row>
    <row r="341" spans="7:14" x14ac:dyDescent="0.2">
      <c r="G341"/>
      <c r="M341"/>
      <c r="N341" s="24" t="e">
        <f t="shared" si="12"/>
        <v>#DIV/0!</v>
      </c>
    </row>
    <row r="342" spans="7:14" x14ac:dyDescent="0.2">
      <c r="G342"/>
      <c r="M342"/>
      <c r="N342" s="24" t="e">
        <f t="shared" si="12"/>
        <v>#DIV/0!</v>
      </c>
    </row>
    <row r="343" spans="7:14" x14ac:dyDescent="0.2">
      <c r="G343"/>
      <c r="M343"/>
      <c r="N343" s="24" t="e">
        <f t="shared" si="12"/>
        <v>#DIV/0!</v>
      </c>
    </row>
    <row r="344" spans="7:14" x14ac:dyDescent="0.2">
      <c r="G344"/>
      <c r="M344"/>
      <c r="N344" s="24" t="e">
        <f t="shared" si="12"/>
        <v>#DIV/0!</v>
      </c>
    </row>
    <row r="345" spans="7:14" x14ac:dyDescent="0.2">
      <c r="G345"/>
      <c r="M345"/>
      <c r="N345" s="24" t="e">
        <f t="shared" si="12"/>
        <v>#DIV/0!</v>
      </c>
    </row>
    <row r="346" spans="7:14" x14ac:dyDescent="0.2">
      <c r="G346"/>
      <c r="M346"/>
      <c r="N346" s="24" t="e">
        <f t="shared" si="12"/>
        <v>#DIV/0!</v>
      </c>
    </row>
    <row r="347" spans="7:14" x14ac:dyDescent="0.2">
      <c r="G347"/>
      <c r="M347"/>
      <c r="N347" s="24" t="e">
        <f t="shared" si="12"/>
        <v>#DIV/0!</v>
      </c>
    </row>
    <row r="348" spans="7:14" x14ac:dyDescent="0.2">
      <c r="G348"/>
      <c r="M348"/>
      <c r="N348" s="24" t="e">
        <f t="shared" si="12"/>
        <v>#DIV/0!</v>
      </c>
    </row>
    <row r="349" spans="7:14" x14ac:dyDescent="0.2">
      <c r="G349"/>
      <c r="M349"/>
      <c r="N349" s="24" t="e">
        <f t="shared" si="12"/>
        <v>#DIV/0!</v>
      </c>
    </row>
    <row r="350" spans="7:14" x14ac:dyDescent="0.2">
      <c r="G350"/>
      <c r="M350"/>
      <c r="N350" s="24" t="e">
        <f t="shared" si="12"/>
        <v>#DIV/0!</v>
      </c>
    </row>
    <row r="351" spans="7:14" x14ac:dyDescent="0.2">
      <c r="G351"/>
      <c r="M351"/>
      <c r="N351" s="24" t="e">
        <f t="shared" si="12"/>
        <v>#DIV/0!</v>
      </c>
    </row>
    <row r="352" spans="7:14" x14ac:dyDescent="0.2">
      <c r="G352"/>
      <c r="M352"/>
      <c r="N352" s="24" t="e">
        <f t="shared" si="12"/>
        <v>#DIV/0!</v>
      </c>
    </row>
    <row r="353" spans="7:14" x14ac:dyDescent="0.2">
      <c r="G353"/>
      <c r="M353"/>
      <c r="N353" s="24" t="e">
        <f t="shared" si="12"/>
        <v>#DIV/0!</v>
      </c>
    </row>
    <row r="354" spans="7:14" x14ac:dyDescent="0.2">
      <c r="G354"/>
      <c r="M354"/>
      <c r="N354" s="24" t="e">
        <f t="shared" si="12"/>
        <v>#DIV/0!</v>
      </c>
    </row>
    <row r="355" spans="7:14" x14ac:dyDescent="0.2">
      <c r="G355"/>
      <c r="M355"/>
      <c r="N355" s="24" t="e">
        <f t="shared" si="12"/>
        <v>#DIV/0!</v>
      </c>
    </row>
    <row r="356" spans="7:14" x14ac:dyDescent="0.2">
      <c r="G356"/>
      <c r="M356"/>
      <c r="N356" s="24" t="e">
        <f t="shared" si="12"/>
        <v>#DIV/0!</v>
      </c>
    </row>
    <row r="357" spans="7:14" x14ac:dyDescent="0.2">
      <c r="G357"/>
      <c r="M357"/>
      <c r="N357" s="24" t="e">
        <f t="shared" si="12"/>
        <v>#DIV/0!</v>
      </c>
    </row>
    <row r="358" spans="7:14" x14ac:dyDescent="0.2">
      <c r="G358"/>
      <c r="M358"/>
      <c r="N358" s="24" t="e">
        <f t="shared" si="12"/>
        <v>#DIV/0!</v>
      </c>
    </row>
    <row r="359" spans="7:14" x14ac:dyDescent="0.2">
      <c r="G359"/>
      <c r="M359"/>
      <c r="N359" s="24" t="e">
        <f t="shared" si="12"/>
        <v>#DIV/0!</v>
      </c>
    </row>
    <row r="360" spans="7:14" x14ac:dyDescent="0.2">
      <c r="G360"/>
      <c r="M360"/>
      <c r="N360" s="24" t="e">
        <f t="shared" si="12"/>
        <v>#DIV/0!</v>
      </c>
    </row>
    <row r="361" spans="7:14" x14ac:dyDescent="0.2">
      <c r="G361"/>
      <c r="M361"/>
      <c r="N361" s="24" t="e">
        <f t="shared" si="12"/>
        <v>#DIV/0!</v>
      </c>
    </row>
    <row r="362" spans="7:14" x14ac:dyDescent="0.2">
      <c r="G362"/>
      <c r="M362"/>
      <c r="N362" s="24" t="e">
        <f t="shared" si="12"/>
        <v>#DIV/0!</v>
      </c>
    </row>
    <row r="363" spans="7:14" x14ac:dyDescent="0.2">
      <c r="G363"/>
      <c r="M363"/>
      <c r="N363" s="24" t="e">
        <f t="shared" si="12"/>
        <v>#DIV/0!</v>
      </c>
    </row>
    <row r="364" spans="7:14" x14ac:dyDescent="0.2">
      <c r="G364"/>
      <c r="M364"/>
      <c r="N364" s="24" t="e">
        <f t="shared" si="12"/>
        <v>#DIV/0!</v>
      </c>
    </row>
    <row r="365" spans="7:14" x14ac:dyDescent="0.2">
      <c r="G365"/>
      <c r="M365"/>
      <c r="N365" s="24" t="e">
        <f t="shared" si="12"/>
        <v>#DIV/0!</v>
      </c>
    </row>
    <row r="366" spans="7:14" x14ac:dyDescent="0.2">
      <c r="G366"/>
      <c r="M366"/>
      <c r="N366" s="24" t="e">
        <f t="shared" si="12"/>
        <v>#DIV/0!</v>
      </c>
    </row>
    <row r="367" spans="7:14" x14ac:dyDescent="0.2">
      <c r="G367"/>
      <c r="M367"/>
      <c r="N367" s="24" t="e">
        <f t="shared" si="12"/>
        <v>#DIV/0!</v>
      </c>
    </row>
    <row r="368" spans="7:14" x14ac:dyDescent="0.2">
      <c r="G368"/>
      <c r="M368"/>
      <c r="N368" s="24" t="e">
        <f t="shared" si="12"/>
        <v>#DIV/0!</v>
      </c>
    </row>
    <row r="369" spans="7:14" x14ac:dyDescent="0.2">
      <c r="G369"/>
      <c r="M369"/>
      <c r="N369" s="24" t="e">
        <f t="shared" si="12"/>
        <v>#DIV/0!</v>
      </c>
    </row>
    <row r="370" spans="7:14" x14ac:dyDescent="0.2">
      <c r="G370"/>
      <c r="M370"/>
      <c r="N370" s="24" t="e">
        <f t="shared" si="12"/>
        <v>#DIV/0!</v>
      </c>
    </row>
    <row r="371" spans="7:14" x14ac:dyDescent="0.2">
      <c r="G371"/>
      <c r="M371"/>
      <c r="N371" s="24" t="e">
        <f t="shared" si="12"/>
        <v>#DIV/0!</v>
      </c>
    </row>
    <row r="372" spans="7:14" x14ac:dyDescent="0.2">
      <c r="G372"/>
      <c r="M372"/>
      <c r="N372" s="24" t="e">
        <f t="shared" si="12"/>
        <v>#DIV/0!</v>
      </c>
    </row>
    <row r="373" spans="7:14" x14ac:dyDescent="0.2">
      <c r="G373"/>
      <c r="M373"/>
      <c r="N373" s="24" t="e">
        <f t="shared" si="12"/>
        <v>#DIV/0!</v>
      </c>
    </row>
    <row r="374" spans="7:14" x14ac:dyDescent="0.2">
      <c r="G374"/>
      <c r="M374"/>
      <c r="N374" s="24" t="e">
        <f t="shared" si="12"/>
        <v>#DIV/0!</v>
      </c>
    </row>
    <row r="375" spans="7:14" x14ac:dyDescent="0.2">
      <c r="G375"/>
      <c r="M375"/>
      <c r="N375" s="24" t="e">
        <f t="shared" si="12"/>
        <v>#DIV/0!</v>
      </c>
    </row>
    <row r="376" spans="7:14" x14ac:dyDescent="0.2">
      <c r="G376"/>
      <c r="M376"/>
      <c r="N376" s="24" t="e">
        <f t="shared" si="12"/>
        <v>#DIV/0!</v>
      </c>
    </row>
    <row r="377" spans="7:14" x14ac:dyDescent="0.2">
      <c r="G377"/>
      <c r="M377"/>
      <c r="N377" s="24" t="e">
        <f t="shared" si="12"/>
        <v>#DIV/0!</v>
      </c>
    </row>
    <row r="378" spans="7:14" x14ac:dyDescent="0.2">
      <c r="G378"/>
      <c r="M378"/>
      <c r="N378" s="24" t="e">
        <f t="shared" si="12"/>
        <v>#DIV/0!</v>
      </c>
    </row>
    <row r="379" spans="7:14" x14ac:dyDescent="0.2">
      <c r="G379"/>
      <c r="M379"/>
      <c r="N379" s="24" t="e">
        <f t="shared" si="12"/>
        <v>#DIV/0!</v>
      </c>
    </row>
    <row r="380" spans="7:14" x14ac:dyDescent="0.2">
      <c r="G380"/>
      <c r="M380"/>
      <c r="N380" s="24" t="e">
        <f t="shared" si="12"/>
        <v>#DIV/0!</v>
      </c>
    </row>
    <row r="381" spans="7:14" x14ac:dyDescent="0.2">
      <c r="G381"/>
      <c r="M381"/>
      <c r="N381" s="24" t="e">
        <f t="shared" si="12"/>
        <v>#DIV/0!</v>
      </c>
    </row>
    <row r="382" spans="7:14" x14ac:dyDescent="0.2">
      <c r="G382"/>
      <c r="M382"/>
      <c r="N382" s="24" t="e">
        <f t="shared" si="12"/>
        <v>#DIV/0!</v>
      </c>
    </row>
    <row r="383" spans="7:14" x14ac:dyDescent="0.2">
      <c r="G383"/>
      <c r="M383"/>
      <c r="N383" s="24" t="e">
        <f t="shared" si="12"/>
        <v>#DIV/0!</v>
      </c>
    </row>
    <row r="384" spans="7:14" x14ac:dyDescent="0.2">
      <c r="G384"/>
      <c r="M384"/>
      <c r="N384" s="24" t="e">
        <f t="shared" si="12"/>
        <v>#DIV/0!</v>
      </c>
    </row>
    <row r="385" spans="7:14" x14ac:dyDescent="0.2">
      <c r="G385"/>
      <c r="M385"/>
      <c r="N385" s="24" t="e">
        <f t="shared" si="12"/>
        <v>#DIV/0!</v>
      </c>
    </row>
    <row r="386" spans="7:14" x14ac:dyDescent="0.2">
      <c r="G386"/>
      <c r="M386"/>
      <c r="N386" s="24" t="e">
        <f t="shared" si="12"/>
        <v>#DIV/0!</v>
      </c>
    </row>
    <row r="387" spans="7:14" x14ac:dyDescent="0.2">
      <c r="G387"/>
      <c r="M387"/>
      <c r="N387" s="24" t="e">
        <f t="shared" si="12"/>
        <v>#DIV/0!</v>
      </c>
    </row>
    <row r="388" spans="7:14" x14ac:dyDescent="0.2">
      <c r="G388"/>
      <c r="M388"/>
      <c r="N388" s="24" t="e">
        <f t="shared" si="12"/>
        <v>#DIV/0!</v>
      </c>
    </row>
    <row r="389" spans="7:14" x14ac:dyDescent="0.2">
      <c r="G389"/>
      <c r="M389"/>
      <c r="N389" s="24" t="e">
        <f t="shared" si="12"/>
        <v>#DIV/0!</v>
      </c>
    </row>
    <row r="390" spans="7:14" x14ac:dyDescent="0.2">
      <c r="G390"/>
      <c r="M390"/>
      <c r="N390" s="24" t="e">
        <f t="shared" si="12"/>
        <v>#DIV/0!</v>
      </c>
    </row>
    <row r="391" spans="7:14" x14ac:dyDescent="0.2">
      <c r="G391"/>
      <c r="M391"/>
      <c r="N391" s="24" t="e">
        <f t="shared" ref="N391:N454" si="13">L391/M391</f>
        <v>#DIV/0!</v>
      </c>
    </row>
    <row r="392" spans="7:14" x14ac:dyDescent="0.2">
      <c r="G392"/>
      <c r="M392"/>
      <c r="N392" s="24" t="e">
        <f t="shared" si="13"/>
        <v>#DIV/0!</v>
      </c>
    </row>
    <row r="393" spans="7:14" x14ac:dyDescent="0.2">
      <c r="G393"/>
      <c r="M393"/>
      <c r="N393" s="24" t="e">
        <f t="shared" si="13"/>
        <v>#DIV/0!</v>
      </c>
    </row>
    <row r="394" spans="7:14" x14ac:dyDescent="0.2">
      <c r="G394"/>
      <c r="M394"/>
      <c r="N394" s="24" t="e">
        <f t="shared" si="13"/>
        <v>#DIV/0!</v>
      </c>
    </row>
    <row r="395" spans="7:14" x14ac:dyDescent="0.2">
      <c r="G395"/>
      <c r="M395"/>
      <c r="N395" s="24" t="e">
        <f t="shared" si="13"/>
        <v>#DIV/0!</v>
      </c>
    </row>
    <row r="396" spans="7:14" x14ac:dyDescent="0.2">
      <c r="G396"/>
      <c r="M396"/>
      <c r="N396" s="24" t="e">
        <f t="shared" si="13"/>
        <v>#DIV/0!</v>
      </c>
    </row>
    <row r="397" spans="7:14" x14ac:dyDescent="0.2">
      <c r="G397"/>
      <c r="M397"/>
      <c r="N397" s="24" t="e">
        <f t="shared" si="13"/>
        <v>#DIV/0!</v>
      </c>
    </row>
    <row r="398" spans="7:14" x14ac:dyDescent="0.2">
      <c r="G398"/>
      <c r="M398"/>
      <c r="N398" s="24" t="e">
        <f t="shared" si="13"/>
        <v>#DIV/0!</v>
      </c>
    </row>
    <row r="399" spans="7:14" x14ac:dyDescent="0.2">
      <c r="G399"/>
      <c r="M399"/>
      <c r="N399" s="24" t="e">
        <f t="shared" si="13"/>
        <v>#DIV/0!</v>
      </c>
    </row>
    <row r="400" spans="7:14" x14ac:dyDescent="0.2">
      <c r="G400"/>
      <c r="M400"/>
      <c r="N400" s="24" t="e">
        <f t="shared" si="13"/>
        <v>#DIV/0!</v>
      </c>
    </row>
    <row r="401" spans="7:14" x14ac:dyDescent="0.2">
      <c r="G401"/>
      <c r="M401"/>
      <c r="N401" s="24" t="e">
        <f t="shared" si="13"/>
        <v>#DIV/0!</v>
      </c>
    </row>
    <row r="402" spans="7:14" x14ac:dyDescent="0.2">
      <c r="G402"/>
      <c r="M402"/>
      <c r="N402" s="24" t="e">
        <f t="shared" si="13"/>
        <v>#DIV/0!</v>
      </c>
    </row>
    <row r="403" spans="7:14" x14ac:dyDescent="0.2">
      <c r="G403"/>
      <c r="M403"/>
      <c r="N403" s="24" t="e">
        <f t="shared" si="13"/>
        <v>#DIV/0!</v>
      </c>
    </row>
    <row r="404" spans="7:14" x14ac:dyDescent="0.2">
      <c r="G404"/>
      <c r="M404"/>
      <c r="N404" s="24" t="e">
        <f t="shared" si="13"/>
        <v>#DIV/0!</v>
      </c>
    </row>
    <row r="405" spans="7:14" x14ac:dyDescent="0.2">
      <c r="G405"/>
      <c r="M405"/>
      <c r="N405" s="24" t="e">
        <f t="shared" si="13"/>
        <v>#DIV/0!</v>
      </c>
    </row>
    <row r="406" spans="7:14" x14ac:dyDescent="0.2">
      <c r="G406"/>
      <c r="M406"/>
      <c r="N406" s="24" t="e">
        <f t="shared" si="13"/>
        <v>#DIV/0!</v>
      </c>
    </row>
    <row r="407" spans="7:14" x14ac:dyDescent="0.2">
      <c r="G407"/>
      <c r="M407"/>
      <c r="N407" s="24" t="e">
        <f t="shared" si="13"/>
        <v>#DIV/0!</v>
      </c>
    </row>
    <row r="408" spans="7:14" x14ac:dyDescent="0.2">
      <c r="G408"/>
      <c r="M408"/>
      <c r="N408" s="24" t="e">
        <f t="shared" si="13"/>
        <v>#DIV/0!</v>
      </c>
    </row>
    <row r="409" spans="7:14" x14ac:dyDescent="0.2">
      <c r="G409"/>
      <c r="M409"/>
      <c r="N409" s="24" t="e">
        <f t="shared" si="13"/>
        <v>#DIV/0!</v>
      </c>
    </row>
    <row r="410" spans="7:14" x14ac:dyDescent="0.2">
      <c r="G410"/>
      <c r="M410"/>
      <c r="N410" s="24" t="e">
        <f t="shared" si="13"/>
        <v>#DIV/0!</v>
      </c>
    </row>
    <row r="411" spans="7:14" x14ac:dyDescent="0.2">
      <c r="G411"/>
      <c r="M411"/>
      <c r="N411" s="24" t="e">
        <f t="shared" si="13"/>
        <v>#DIV/0!</v>
      </c>
    </row>
    <row r="412" spans="7:14" x14ac:dyDescent="0.2">
      <c r="G412"/>
      <c r="M412"/>
      <c r="N412" s="24" t="e">
        <f t="shared" si="13"/>
        <v>#DIV/0!</v>
      </c>
    </row>
    <row r="413" spans="7:14" x14ac:dyDescent="0.2">
      <c r="G413"/>
      <c r="M413"/>
      <c r="N413" s="24" t="e">
        <f t="shared" si="13"/>
        <v>#DIV/0!</v>
      </c>
    </row>
    <row r="414" spans="7:14" x14ac:dyDescent="0.2">
      <c r="G414"/>
      <c r="M414"/>
      <c r="N414" s="24" t="e">
        <f t="shared" si="13"/>
        <v>#DIV/0!</v>
      </c>
    </row>
    <row r="415" spans="7:14" x14ac:dyDescent="0.2">
      <c r="G415"/>
      <c r="M415"/>
      <c r="N415" s="24" t="e">
        <f t="shared" si="13"/>
        <v>#DIV/0!</v>
      </c>
    </row>
    <row r="416" spans="7:14" x14ac:dyDescent="0.2">
      <c r="G416"/>
      <c r="M416"/>
      <c r="N416" s="24" t="e">
        <f t="shared" si="13"/>
        <v>#DIV/0!</v>
      </c>
    </row>
    <row r="417" spans="7:14" x14ac:dyDescent="0.2">
      <c r="G417"/>
      <c r="M417"/>
      <c r="N417" s="24" t="e">
        <f t="shared" si="13"/>
        <v>#DIV/0!</v>
      </c>
    </row>
    <row r="418" spans="7:14" x14ac:dyDescent="0.2">
      <c r="G418"/>
      <c r="M418"/>
      <c r="N418" s="24" t="e">
        <f t="shared" si="13"/>
        <v>#DIV/0!</v>
      </c>
    </row>
    <row r="419" spans="7:14" x14ac:dyDescent="0.2">
      <c r="G419"/>
      <c r="M419"/>
      <c r="N419" s="24" t="e">
        <f t="shared" si="13"/>
        <v>#DIV/0!</v>
      </c>
    </row>
    <row r="420" spans="7:14" x14ac:dyDescent="0.2">
      <c r="G420"/>
      <c r="M420"/>
      <c r="N420" s="24" t="e">
        <f t="shared" si="13"/>
        <v>#DIV/0!</v>
      </c>
    </row>
    <row r="421" spans="7:14" x14ac:dyDescent="0.2">
      <c r="G421"/>
      <c r="M421"/>
      <c r="N421" s="24" t="e">
        <f t="shared" si="13"/>
        <v>#DIV/0!</v>
      </c>
    </row>
    <row r="422" spans="7:14" x14ac:dyDescent="0.2">
      <c r="G422"/>
      <c r="M422"/>
      <c r="N422" s="24" t="e">
        <f t="shared" si="13"/>
        <v>#DIV/0!</v>
      </c>
    </row>
    <row r="423" spans="7:14" x14ac:dyDescent="0.2">
      <c r="G423"/>
      <c r="M423"/>
      <c r="N423" s="24" t="e">
        <f t="shared" si="13"/>
        <v>#DIV/0!</v>
      </c>
    </row>
    <row r="424" spans="7:14" x14ac:dyDescent="0.2">
      <c r="G424"/>
      <c r="M424"/>
      <c r="N424" s="24" t="e">
        <f t="shared" si="13"/>
        <v>#DIV/0!</v>
      </c>
    </row>
    <row r="425" spans="7:14" x14ac:dyDescent="0.2">
      <c r="G425"/>
      <c r="M425"/>
      <c r="N425" s="24" t="e">
        <f t="shared" si="13"/>
        <v>#DIV/0!</v>
      </c>
    </row>
    <row r="426" spans="7:14" x14ac:dyDescent="0.2">
      <c r="G426"/>
      <c r="M426"/>
      <c r="N426" s="24" t="e">
        <f t="shared" si="13"/>
        <v>#DIV/0!</v>
      </c>
    </row>
    <row r="427" spans="7:14" x14ac:dyDescent="0.2">
      <c r="G427"/>
      <c r="M427"/>
      <c r="N427" s="24" t="e">
        <f t="shared" si="13"/>
        <v>#DIV/0!</v>
      </c>
    </row>
    <row r="428" spans="7:14" x14ac:dyDescent="0.2">
      <c r="G428"/>
      <c r="M428"/>
      <c r="N428" s="24" t="e">
        <f t="shared" si="13"/>
        <v>#DIV/0!</v>
      </c>
    </row>
    <row r="429" spans="7:14" x14ac:dyDescent="0.2">
      <c r="G429"/>
      <c r="M429"/>
      <c r="N429" s="24" t="e">
        <f t="shared" si="13"/>
        <v>#DIV/0!</v>
      </c>
    </row>
    <row r="430" spans="7:14" x14ac:dyDescent="0.2">
      <c r="G430"/>
      <c r="M430"/>
      <c r="N430" s="24" t="e">
        <f t="shared" si="13"/>
        <v>#DIV/0!</v>
      </c>
    </row>
    <row r="431" spans="7:14" x14ac:dyDescent="0.2">
      <c r="G431"/>
      <c r="M431"/>
      <c r="N431" s="24" t="e">
        <f t="shared" si="13"/>
        <v>#DIV/0!</v>
      </c>
    </row>
    <row r="432" spans="7:14" x14ac:dyDescent="0.2">
      <c r="G432"/>
      <c r="M432"/>
      <c r="N432" s="24" t="e">
        <f t="shared" si="13"/>
        <v>#DIV/0!</v>
      </c>
    </row>
    <row r="433" spans="7:14" x14ac:dyDescent="0.2">
      <c r="G433"/>
      <c r="M433"/>
      <c r="N433" s="24" t="e">
        <f t="shared" si="13"/>
        <v>#DIV/0!</v>
      </c>
    </row>
    <row r="434" spans="7:14" x14ac:dyDescent="0.2">
      <c r="G434"/>
      <c r="M434"/>
      <c r="N434" s="24" t="e">
        <f t="shared" si="13"/>
        <v>#DIV/0!</v>
      </c>
    </row>
    <row r="435" spans="7:14" x14ac:dyDescent="0.2">
      <c r="G435"/>
      <c r="M435"/>
      <c r="N435" s="24" t="e">
        <f t="shared" si="13"/>
        <v>#DIV/0!</v>
      </c>
    </row>
    <row r="436" spans="7:14" x14ac:dyDescent="0.2">
      <c r="G436"/>
      <c r="M436"/>
      <c r="N436" s="24" t="e">
        <f t="shared" si="13"/>
        <v>#DIV/0!</v>
      </c>
    </row>
    <row r="437" spans="7:14" x14ac:dyDescent="0.2">
      <c r="G437"/>
      <c r="M437"/>
      <c r="N437" s="24" t="e">
        <f t="shared" si="13"/>
        <v>#DIV/0!</v>
      </c>
    </row>
    <row r="438" spans="7:14" x14ac:dyDescent="0.2">
      <c r="G438"/>
      <c r="M438"/>
      <c r="N438" s="24" t="e">
        <f t="shared" si="13"/>
        <v>#DIV/0!</v>
      </c>
    </row>
    <row r="439" spans="7:14" x14ac:dyDescent="0.2">
      <c r="G439"/>
      <c r="M439"/>
      <c r="N439" s="24" t="e">
        <f t="shared" si="13"/>
        <v>#DIV/0!</v>
      </c>
    </row>
    <row r="440" spans="7:14" x14ac:dyDescent="0.2">
      <c r="G440"/>
      <c r="M440"/>
      <c r="N440" s="24" t="e">
        <f t="shared" si="13"/>
        <v>#DIV/0!</v>
      </c>
    </row>
    <row r="441" spans="7:14" x14ac:dyDescent="0.2">
      <c r="G441"/>
      <c r="M441"/>
      <c r="N441" s="24" t="e">
        <f t="shared" si="13"/>
        <v>#DIV/0!</v>
      </c>
    </row>
    <row r="442" spans="7:14" x14ac:dyDescent="0.2">
      <c r="G442"/>
      <c r="M442"/>
      <c r="N442" s="24" t="e">
        <f t="shared" si="13"/>
        <v>#DIV/0!</v>
      </c>
    </row>
    <row r="443" spans="7:14" x14ac:dyDescent="0.2">
      <c r="G443"/>
      <c r="M443"/>
      <c r="N443" s="24" t="e">
        <f t="shared" si="13"/>
        <v>#DIV/0!</v>
      </c>
    </row>
    <row r="444" spans="7:14" x14ac:dyDescent="0.2">
      <c r="G444"/>
      <c r="M444"/>
      <c r="N444" s="24" t="e">
        <f t="shared" si="13"/>
        <v>#DIV/0!</v>
      </c>
    </row>
    <row r="445" spans="7:14" x14ac:dyDescent="0.2">
      <c r="G445"/>
      <c r="M445"/>
      <c r="N445" s="24" t="e">
        <f t="shared" si="13"/>
        <v>#DIV/0!</v>
      </c>
    </row>
    <row r="446" spans="7:14" x14ac:dyDescent="0.2">
      <c r="G446"/>
      <c r="M446"/>
      <c r="N446" s="24" t="e">
        <f t="shared" si="13"/>
        <v>#DIV/0!</v>
      </c>
    </row>
    <row r="447" spans="7:14" x14ac:dyDescent="0.2">
      <c r="G447"/>
      <c r="M447"/>
      <c r="N447" s="24" t="e">
        <f t="shared" si="13"/>
        <v>#DIV/0!</v>
      </c>
    </row>
    <row r="448" spans="7:14" x14ac:dyDescent="0.2">
      <c r="G448"/>
      <c r="M448"/>
      <c r="N448" s="24" t="e">
        <f t="shared" si="13"/>
        <v>#DIV/0!</v>
      </c>
    </row>
    <row r="449" spans="7:14" x14ac:dyDescent="0.2">
      <c r="G449"/>
      <c r="M449"/>
      <c r="N449" s="24" t="e">
        <f t="shared" si="13"/>
        <v>#DIV/0!</v>
      </c>
    </row>
    <row r="450" spans="7:14" x14ac:dyDescent="0.2">
      <c r="G450"/>
      <c r="M450"/>
      <c r="N450" s="24" t="e">
        <f t="shared" si="13"/>
        <v>#DIV/0!</v>
      </c>
    </row>
    <row r="451" spans="7:14" x14ac:dyDescent="0.2">
      <c r="G451"/>
      <c r="M451"/>
      <c r="N451" s="24" t="e">
        <f t="shared" si="13"/>
        <v>#DIV/0!</v>
      </c>
    </row>
    <row r="452" spans="7:14" x14ac:dyDescent="0.2">
      <c r="G452"/>
      <c r="M452"/>
      <c r="N452" s="24" t="e">
        <f t="shared" si="13"/>
        <v>#DIV/0!</v>
      </c>
    </row>
    <row r="453" spans="7:14" x14ac:dyDescent="0.2">
      <c r="G453"/>
      <c r="M453"/>
      <c r="N453" s="24" t="e">
        <f t="shared" si="13"/>
        <v>#DIV/0!</v>
      </c>
    </row>
    <row r="454" spans="7:14" x14ac:dyDescent="0.2">
      <c r="G454"/>
      <c r="M454"/>
      <c r="N454" s="24" t="e">
        <f t="shared" si="13"/>
        <v>#DIV/0!</v>
      </c>
    </row>
    <row r="455" spans="7:14" x14ac:dyDescent="0.2">
      <c r="G455"/>
      <c r="M455"/>
      <c r="N455" s="24" t="e">
        <f t="shared" ref="N455:N518" si="14">L455/M455</f>
        <v>#DIV/0!</v>
      </c>
    </row>
    <row r="456" spans="7:14" x14ac:dyDescent="0.2">
      <c r="G456"/>
      <c r="M456"/>
      <c r="N456" s="24" t="e">
        <f t="shared" si="14"/>
        <v>#DIV/0!</v>
      </c>
    </row>
    <row r="457" spans="7:14" x14ac:dyDescent="0.2">
      <c r="G457"/>
      <c r="M457"/>
      <c r="N457" s="24" t="e">
        <f t="shared" si="14"/>
        <v>#DIV/0!</v>
      </c>
    </row>
    <row r="458" spans="7:14" x14ac:dyDescent="0.2">
      <c r="G458"/>
      <c r="M458"/>
      <c r="N458" s="24" t="e">
        <f t="shared" si="14"/>
        <v>#DIV/0!</v>
      </c>
    </row>
    <row r="459" spans="7:14" x14ac:dyDescent="0.2">
      <c r="G459"/>
      <c r="M459"/>
      <c r="N459" s="24" t="e">
        <f t="shared" si="14"/>
        <v>#DIV/0!</v>
      </c>
    </row>
    <row r="460" spans="7:14" x14ac:dyDescent="0.2">
      <c r="G460"/>
      <c r="M460"/>
      <c r="N460" s="24" t="e">
        <f t="shared" si="14"/>
        <v>#DIV/0!</v>
      </c>
    </row>
    <row r="461" spans="7:14" x14ac:dyDescent="0.2">
      <c r="G461"/>
      <c r="M461"/>
      <c r="N461" s="24" t="e">
        <f t="shared" si="14"/>
        <v>#DIV/0!</v>
      </c>
    </row>
    <row r="462" spans="7:14" x14ac:dyDescent="0.2">
      <c r="G462"/>
      <c r="M462"/>
      <c r="N462" s="24" t="e">
        <f t="shared" si="14"/>
        <v>#DIV/0!</v>
      </c>
    </row>
    <row r="463" spans="7:14" x14ac:dyDescent="0.2">
      <c r="G463"/>
      <c r="M463"/>
      <c r="N463" s="24" t="e">
        <f t="shared" si="14"/>
        <v>#DIV/0!</v>
      </c>
    </row>
    <row r="464" spans="7:14" x14ac:dyDescent="0.2">
      <c r="G464"/>
      <c r="M464"/>
      <c r="N464" s="24" t="e">
        <f t="shared" si="14"/>
        <v>#DIV/0!</v>
      </c>
    </row>
    <row r="465" spans="7:14" x14ac:dyDescent="0.2">
      <c r="G465"/>
      <c r="M465"/>
      <c r="N465" s="24" t="e">
        <f t="shared" si="14"/>
        <v>#DIV/0!</v>
      </c>
    </row>
    <row r="466" spans="7:14" x14ac:dyDescent="0.2">
      <c r="G466"/>
      <c r="M466"/>
      <c r="N466" s="24" t="e">
        <f t="shared" si="14"/>
        <v>#DIV/0!</v>
      </c>
    </row>
    <row r="467" spans="7:14" x14ac:dyDescent="0.2">
      <c r="G467"/>
      <c r="M467"/>
      <c r="N467" s="24" t="e">
        <f t="shared" si="14"/>
        <v>#DIV/0!</v>
      </c>
    </row>
    <row r="468" spans="7:14" x14ac:dyDescent="0.2">
      <c r="G468"/>
      <c r="M468"/>
      <c r="N468" s="24" t="e">
        <f t="shared" si="14"/>
        <v>#DIV/0!</v>
      </c>
    </row>
    <row r="469" spans="7:14" x14ac:dyDescent="0.2">
      <c r="G469"/>
      <c r="M469"/>
      <c r="N469" s="24" t="e">
        <f t="shared" si="14"/>
        <v>#DIV/0!</v>
      </c>
    </row>
    <row r="470" spans="7:14" x14ac:dyDescent="0.2">
      <c r="G470"/>
      <c r="M470"/>
      <c r="N470" s="24" t="e">
        <f t="shared" si="14"/>
        <v>#DIV/0!</v>
      </c>
    </row>
    <row r="471" spans="7:14" x14ac:dyDescent="0.2">
      <c r="G471"/>
      <c r="M471"/>
      <c r="N471" s="24" t="e">
        <f t="shared" si="14"/>
        <v>#DIV/0!</v>
      </c>
    </row>
    <row r="472" spans="7:14" x14ac:dyDescent="0.2">
      <c r="G472"/>
      <c r="M472"/>
      <c r="N472" s="24" t="e">
        <f t="shared" si="14"/>
        <v>#DIV/0!</v>
      </c>
    </row>
    <row r="473" spans="7:14" x14ac:dyDescent="0.2">
      <c r="G473"/>
      <c r="M473"/>
      <c r="N473" s="24" t="e">
        <f t="shared" si="14"/>
        <v>#DIV/0!</v>
      </c>
    </row>
    <row r="474" spans="7:14" x14ac:dyDescent="0.2">
      <c r="G474"/>
      <c r="M474"/>
      <c r="N474" s="24" t="e">
        <f t="shared" si="14"/>
        <v>#DIV/0!</v>
      </c>
    </row>
    <row r="475" spans="7:14" x14ac:dyDescent="0.2">
      <c r="G475"/>
      <c r="M475"/>
      <c r="N475" s="24" t="e">
        <f t="shared" si="14"/>
        <v>#DIV/0!</v>
      </c>
    </row>
    <row r="476" spans="7:14" x14ac:dyDescent="0.2">
      <c r="G476"/>
      <c r="M476"/>
      <c r="N476" s="24" t="e">
        <f t="shared" si="14"/>
        <v>#DIV/0!</v>
      </c>
    </row>
    <row r="477" spans="7:14" x14ac:dyDescent="0.2">
      <c r="G477"/>
      <c r="M477"/>
      <c r="N477" s="24" t="e">
        <f t="shared" si="14"/>
        <v>#DIV/0!</v>
      </c>
    </row>
    <row r="478" spans="7:14" x14ac:dyDescent="0.2">
      <c r="G478"/>
      <c r="M478"/>
      <c r="N478" s="24" t="e">
        <f t="shared" si="14"/>
        <v>#DIV/0!</v>
      </c>
    </row>
    <row r="479" spans="7:14" x14ac:dyDescent="0.2">
      <c r="G479"/>
      <c r="M479"/>
      <c r="N479" s="24" t="e">
        <f t="shared" si="14"/>
        <v>#DIV/0!</v>
      </c>
    </row>
    <row r="480" spans="7:14" x14ac:dyDescent="0.2">
      <c r="G480"/>
      <c r="M480"/>
      <c r="N480" s="24" t="e">
        <f t="shared" si="14"/>
        <v>#DIV/0!</v>
      </c>
    </row>
    <row r="481" spans="7:14" x14ac:dyDescent="0.2">
      <c r="G481"/>
      <c r="M481"/>
      <c r="N481" s="24" t="e">
        <f t="shared" si="14"/>
        <v>#DIV/0!</v>
      </c>
    </row>
    <row r="482" spans="7:14" x14ac:dyDescent="0.2">
      <c r="G482"/>
      <c r="M482"/>
      <c r="N482" s="24" t="e">
        <f t="shared" si="14"/>
        <v>#DIV/0!</v>
      </c>
    </row>
    <row r="483" spans="7:14" x14ac:dyDescent="0.2">
      <c r="G483"/>
      <c r="M483"/>
      <c r="N483" s="24" t="e">
        <f t="shared" si="14"/>
        <v>#DIV/0!</v>
      </c>
    </row>
    <row r="484" spans="7:14" x14ac:dyDescent="0.2">
      <c r="G484"/>
      <c r="M484"/>
      <c r="N484" s="24" t="e">
        <f t="shared" si="14"/>
        <v>#DIV/0!</v>
      </c>
    </row>
    <row r="485" spans="7:14" x14ac:dyDescent="0.2">
      <c r="G485"/>
      <c r="M485"/>
      <c r="N485" s="24" t="e">
        <f t="shared" si="14"/>
        <v>#DIV/0!</v>
      </c>
    </row>
    <row r="486" spans="7:14" x14ac:dyDescent="0.2">
      <c r="G486"/>
      <c r="M486"/>
      <c r="N486" s="24" t="e">
        <f t="shared" si="14"/>
        <v>#DIV/0!</v>
      </c>
    </row>
    <row r="487" spans="7:14" x14ac:dyDescent="0.2">
      <c r="G487"/>
      <c r="M487"/>
      <c r="N487" s="24" t="e">
        <f t="shared" si="14"/>
        <v>#DIV/0!</v>
      </c>
    </row>
    <row r="488" spans="7:14" x14ac:dyDescent="0.2">
      <c r="G488"/>
      <c r="M488"/>
      <c r="N488" s="24" t="e">
        <f t="shared" si="14"/>
        <v>#DIV/0!</v>
      </c>
    </row>
    <row r="489" spans="7:14" x14ac:dyDescent="0.2">
      <c r="G489"/>
      <c r="M489"/>
      <c r="N489" s="24" t="e">
        <f t="shared" si="14"/>
        <v>#DIV/0!</v>
      </c>
    </row>
    <row r="490" spans="7:14" x14ac:dyDescent="0.2">
      <c r="G490"/>
      <c r="M490"/>
      <c r="N490" s="24" t="e">
        <f t="shared" si="14"/>
        <v>#DIV/0!</v>
      </c>
    </row>
    <row r="491" spans="7:14" x14ac:dyDescent="0.2">
      <c r="G491"/>
      <c r="M491"/>
      <c r="N491" s="24" t="e">
        <f t="shared" si="14"/>
        <v>#DIV/0!</v>
      </c>
    </row>
    <row r="492" spans="7:14" x14ac:dyDescent="0.2">
      <c r="G492"/>
      <c r="M492"/>
      <c r="N492" s="24" t="e">
        <f t="shared" si="14"/>
        <v>#DIV/0!</v>
      </c>
    </row>
    <row r="493" spans="7:14" x14ac:dyDescent="0.2">
      <c r="G493"/>
      <c r="M493"/>
      <c r="N493" s="24" t="e">
        <f t="shared" si="14"/>
        <v>#DIV/0!</v>
      </c>
    </row>
    <row r="494" spans="7:14" x14ac:dyDescent="0.2">
      <c r="G494"/>
      <c r="M494"/>
      <c r="N494" s="24" t="e">
        <f t="shared" si="14"/>
        <v>#DIV/0!</v>
      </c>
    </row>
    <row r="495" spans="7:14" x14ac:dyDescent="0.2">
      <c r="G495"/>
      <c r="M495"/>
      <c r="N495" s="24" t="e">
        <f t="shared" si="14"/>
        <v>#DIV/0!</v>
      </c>
    </row>
    <row r="496" spans="7:14" x14ac:dyDescent="0.2">
      <c r="G496"/>
      <c r="M496"/>
      <c r="N496" s="24" t="e">
        <f t="shared" si="14"/>
        <v>#DIV/0!</v>
      </c>
    </row>
    <row r="497" spans="7:14" x14ac:dyDescent="0.2">
      <c r="G497"/>
      <c r="M497"/>
      <c r="N497" s="24" t="e">
        <f t="shared" si="14"/>
        <v>#DIV/0!</v>
      </c>
    </row>
    <row r="498" spans="7:14" x14ac:dyDescent="0.2">
      <c r="G498"/>
      <c r="M498"/>
      <c r="N498" s="24" t="e">
        <f t="shared" si="14"/>
        <v>#DIV/0!</v>
      </c>
    </row>
    <row r="499" spans="7:14" x14ac:dyDescent="0.2">
      <c r="G499"/>
      <c r="M499"/>
      <c r="N499" s="24" t="e">
        <f t="shared" si="14"/>
        <v>#DIV/0!</v>
      </c>
    </row>
    <row r="500" spans="7:14" x14ac:dyDescent="0.2">
      <c r="G500"/>
      <c r="M500"/>
      <c r="N500" s="24" t="e">
        <f t="shared" si="14"/>
        <v>#DIV/0!</v>
      </c>
    </row>
    <row r="501" spans="7:14" x14ac:dyDescent="0.2">
      <c r="G501"/>
      <c r="M501"/>
      <c r="N501" s="24" t="e">
        <f t="shared" si="14"/>
        <v>#DIV/0!</v>
      </c>
    </row>
    <row r="502" spans="7:14" x14ac:dyDescent="0.2">
      <c r="G502"/>
      <c r="M502"/>
      <c r="N502" s="24" t="e">
        <f t="shared" si="14"/>
        <v>#DIV/0!</v>
      </c>
    </row>
    <row r="503" spans="7:14" x14ac:dyDescent="0.2">
      <c r="G503"/>
      <c r="M503"/>
      <c r="N503" s="24" t="e">
        <f t="shared" si="14"/>
        <v>#DIV/0!</v>
      </c>
    </row>
    <row r="504" spans="7:14" x14ac:dyDescent="0.2">
      <c r="G504"/>
      <c r="M504"/>
      <c r="N504" s="24" t="e">
        <f t="shared" si="14"/>
        <v>#DIV/0!</v>
      </c>
    </row>
    <row r="505" spans="7:14" x14ac:dyDescent="0.2">
      <c r="G505"/>
      <c r="M505"/>
      <c r="N505" s="24" t="e">
        <f t="shared" si="14"/>
        <v>#DIV/0!</v>
      </c>
    </row>
    <row r="506" spans="7:14" x14ac:dyDescent="0.2">
      <c r="G506"/>
      <c r="M506"/>
      <c r="N506" s="24" t="e">
        <f t="shared" si="14"/>
        <v>#DIV/0!</v>
      </c>
    </row>
    <row r="507" spans="7:14" x14ac:dyDescent="0.2">
      <c r="G507"/>
      <c r="M507"/>
      <c r="N507" s="24" t="e">
        <f t="shared" si="14"/>
        <v>#DIV/0!</v>
      </c>
    </row>
    <row r="508" spans="7:14" x14ac:dyDescent="0.2">
      <c r="G508"/>
      <c r="M508"/>
      <c r="N508" s="24" t="e">
        <f t="shared" si="14"/>
        <v>#DIV/0!</v>
      </c>
    </row>
    <row r="509" spans="7:14" x14ac:dyDescent="0.2">
      <c r="G509"/>
      <c r="M509"/>
      <c r="N509" s="24" t="e">
        <f t="shared" si="14"/>
        <v>#DIV/0!</v>
      </c>
    </row>
    <row r="510" spans="7:14" x14ac:dyDescent="0.2">
      <c r="G510"/>
      <c r="M510"/>
      <c r="N510" s="24" t="e">
        <f t="shared" si="14"/>
        <v>#DIV/0!</v>
      </c>
    </row>
    <row r="511" spans="7:14" x14ac:dyDescent="0.2">
      <c r="G511"/>
      <c r="M511"/>
      <c r="N511" s="24" t="e">
        <f t="shared" si="14"/>
        <v>#DIV/0!</v>
      </c>
    </row>
    <row r="512" spans="7:14" x14ac:dyDescent="0.2">
      <c r="G512"/>
      <c r="M512"/>
      <c r="N512" s="24" t="e">
        <f t="shared" si="14"/>
        <v>#DIV/0!</v>
      </c>
    </row>
    <row r="513" spans="7:14" x14ac:dyDescent="0.2">
      <c r="G513"/>
      <c r="M513"/>
      <c r="N513" s="24" t="e">
        <f t="shared" si="14"/>
        <v>#DIV/0!</v>
      </c>
    </row>
    <row r="514" spans="7:14" x14ac:dyDescent="0.2">
      <c r="G514"/>
      <c r="M514"/>
      <c r="N514" s="24" t="e">
        <f t="shared" si="14"/>
        <v>#DIV/0!</v>
      </c>
    </row>
    <row r="515" spans="7:14" x14ac:dyDescent="0.2">
      <c r="G515"/>
      <c r="M515"/>
      <c r="N515" s="24" t="e">
        <f t="shared" si="14"/>
        <v>#DIV/0!</v>
      </c>
    </row>
    <row r="516" spans="7:14" x14ac:dyDescent="0.2">
      <c r="G516"/>
      <c r="M516"/>
      <c r="N516" s="24" t="e">
        <f t="shared" si="14"/>
        <v>#DIV/0!</v>
      </c>
    </row>
    <row r="517" spans="7:14" x14ac:dyDescent="0.2">
      <c r="G517"/>
      <c r="M517"/>
      <c r="N517" s="24" t="e">
        <f t="shared" si="14"/>
        <v>#DIV/0!</v>
      </c>
    </row>
    <row r="518" spans="7:14" x14ac:dyDescent="0.2">
      <c r="G518"/>
      <c r="M518"/>
      <c r="N518" s="24" t="e">
        <f t="shared" si="14"/>
        <v>#DIV/0!</v>
      </c>
    </row>
    <row r="519" spans="7:14" x14ac:dyDescent="0.2">
      <c r="G519"/>
      <c r="M519"/>
      <c r="N519" s="24" t="e">
        <f t="shared" ref="N519:N582" si="15">L519/M519</f>
        <v>#DIV/0!</v>
      </c>
    </row>
    <row r="520" spans="7:14" x14ac:dyDescent="0.2">
      <c r="G520"/>
      <c r="M520"/>
      <c r="N520" s="24" t="e">
        <f t="shared" si="15"/>
        <v>#DIV/0!</v>
      </c>
    </row>
    <row r="521" spans="7:14" x14ac:dyDescent="0.2">
      <c r="G521"/>
      <c r="M521"/>
      <c r="N521" s="24" t="e">
        <f t="shared" si="15"/>
        <v>#DIV/0!</v>
      </c>
    </row>
    <row r="522" spans="7:14" x14ac:dyDescent="0.2">
      <c r="G522"/>
      <c r="M522"/>
      <c r="N522" s="24" t="e">
        <f t="shared" si="15"/>
        <v>#DIV/0!</v>
      </c>
    </row>
    <row r="523" spans="7:14" x14ac:dyDescent="0.2">
      <c r="G523"/>
      <c r="M523"/>
      <c r="N523" s="24" t="e">
        <f t="shared" si="15"/>
        <v>#DIV/0!</v>
      </c>
    </row>
    <row r="524" spans="7:14" x14ac:dyDescent="0.2">
      <c r="G524"/>
      <c r="M524"/>
      <c r="N524" s="24" t="e">
        <f t="shared" si="15"/>
        <v>#DIV/0!</v>
      </c>
    </row>
    <row r="525" spans="7:14" x14ac:dyDescent="0.2">
      <c r="G525"/>
      <c r="M525"/>
      <c r="N525" s="24" t="e">
        <f t="shared" si="15"/>
        <v>#DIV/0!</v>
      </c>
    </row>
    <row r="526" spans="7:14" x14ac:dyDescent="0.2">
      <c r="G526"/>
      <c r="M526"/>
      <c r="N526" s="24" t="e">
        <f t="shared" si="15"/>
        <v>#DIV/0!</v>
      </c>
    </row>
    <row r="527" spans="7:14" x14ac:dyDescent="0.2">
      <c r="G527"/>
      <c r="M527"/>
      <c r="N527" s="24" t="e">
        <f t="shared" si="15"/>
        <v>#DIV/0!</v>
      </c>
    </row>
    <row r="528" spans="7:14" x14ac:dyDescent="0.2">
      <c r="G528"/>
      <c r="M528"/>
      <c r="N528" s="24" t="e">
        <f t="shared" si="15"/>
        <v>#DIV/0!</v>
      </c>
    </row>
    <row r="529" spans="7:14" x14ac:dyDescent="0.2">
      <c r="G529"/>
      <c r="M529"/>
      <c r="N529" s="24" t="e">
        <f t="shared" si="15"/>
        <v>#DIV/0!</v>
      </c>
    </row>
    <row r="530" spans="7:14" x14ac:dyDescent="0.2">
      <c r="G530"/>
      <c r="M530"/>
      <c r="N530" s="24" t="e">
        <f t="shared" si="15"/>
        <v>#DIV/0!</v>
      </c>
    </row>
    <row r="531" spans="7:14" x14ac:dyDescent="0.2">
      <c r="G531"/>
      <c r="M531"/>
      <c r="N531" s="24" t="e">
        <f t="shared" si="15"/>
        <v>#DIV/0!</v>
      </c>
    </row>
    <row r="532" spans="7:14" x14ac:dyDescent="0.2">
      <c r="G532"/>
      <c r="M532"/>
      <c r="N532" s="24" t="e">
        <f t="shared" si="15"/>
        <v>#DIV/0!</v>
      </c>
    </row>
    <row r="533" spans="7:14" x14ac:dyDescent="0.2">
      <c r="G533"/>
      <c r="M533"/>
      <c r="N533" s="24" t="e">
        <f t="shared" si="15"/>
        <v>#DIV/0!</v>
      </c>
    </row>
    <row r="534" spans="7:14" x14ac:dyDescent="0.2">
      <c r="G534"/>
      <c r="M534"/>
      <c r="N534" s="24" t="e">
        <f t="shared" si="15"/>
        <v>#DIV/0!</v>
      </c>
    </row>
    <row r="535" spans="7:14" x14ac:dyDescent="0.2">
      <c r="G535"/>
      <c r="M535"/>
      <c r="N535" s="24" t="e">
        <f t="shared" si="15"/>
        <v>#DIV/0!</v>
      </c>
    </row>
    <row r="536" spans="7:14" x14ac:dyDescent="0.2">
      <c r="G536"/>
      <c r="M536"/>
      <c r="N536" s="24" t="e">
        <f t="shared" si="15"/>
        <v>#DIV/0!</v>
      </c>
    </row>
    <row r="537" spans="7:14" x14ac:dyDescent="0.2">
      <c r="G537"/>
      <c r="M537"/>
      <c r="N537" s="24" t="e">
        <f t="shared" si="15"/>
        <v>#DIV/0!</v>
      </c>
    </row>
    <row r="538" spans="7:14" x14ac:dyDescent="0.2">
      <c r="G538"/>
      <c r="M538"/>
      <c r="N538" s="24" t="e">
        <f t="shared" si="15"/>
        <v>#DIV/0!</v>
      </c>
    </row>
    <row r="539" spans="7:14" x14ac:dyDescent="0.2">
      <c r="G539"/>
      <c r="M539"/>
      <c r="N539" s="24" t="e">
        <f t="shared" si="15"/>
        <v>#DIV/0!</v>
      </c>
    </row>
    <row r="540" spans="7:14" x14ac:dyDescent="0.2">
      <c r="G540"/>
      <c r="M540"/>
      <c r="N540" s="24" t="e">
        <f t="shared" si="15"/>
        <v>#DIV/0!</v>
      </c>
    </row>
    <row r="541" spans="7:14" x14ac:dyDescent="0.2">
      <c r="G541"/>
      <c r="M541"/>
      <c r="N541" s="24" t="e">
        <f t="shared" si="15"/>
        <v>#DIV/0!</v>
      </c>
    </row>
    <row r="542" spans="7:14" x14ac:dyDescent="0.2">
      <c r="G542"/>
      <c r="M542"/>
      <c r="N542" s="24" t="e">
        <f t="shared" si="15"/>
        <v>#DIV/0!</v>
      </c>
    </row>
    <row r="543" spans="7:14" x14ac:dyDescent="0.2">
      <c r="G543"/>
      <c r="M543"/>
      <c r="N543" s="24" t="e">
        <f t="shared" si="15"/>
        <v>#DIV/0!</v>
      </c>
    </row>
    <row r="544" spans="7:14" x14ac:dyDescent="0.2">
      <c r="G544"/>
      <c r="M544"/>
      <c r="N544" s="24" t="e">
        <f t="shared" si="15"/>
        <v>#DIV/0!</v>
      </c>
    </row>
    <row r="545" spans="7:14" x14ac:dyDescent="0.2">
      <c r="G545"/>
      <c r="M545"/>
      <c r="N545" s="24" t="e">
        <f t="shared" si="15"/>
        <v>#DIV/0!</v>
      </c>
    </row>
    <row r="546" spans="7:14" x14ac:dyDescent="0.2">
      <c r="G546"/>
      <c r="M546"/>
      <c r="N546" s="24" t="e">
        <f t="shared" si="15"/>
        <v>#DIV/0!</v>
      </c>
    </row>
    <row r="547" spans="7:14" x14ac:dyDescent="0.2">
      <c r="G547"/>
      <c r="M547"/>
      <c r="N547" s="24" t="e">
        <f t="shared" si="15"/>
        <v>#DIV/0!</v>
      </c>
    </row>
    <row r="548" spans="7:14" x14ac:dyDescent="0.2">
      <c r="G548"/>
      <c r="M548"/>
      <c r="N548" s="24" t="e">
        <f t="shared" si="15"/>
        <v>#DIV/0!</v>
      </c>
    </row>
    <row r="549" spans="7:14" x14ac:dyDescent="0.2">
      <c r="G549"/>
      <c r="M549"/>
      <c r="N549" s="24" t="e">
        <f t="shared" si="15"/>
        <v>#DIV/0!</v>
      </c>
    </row>
    <row r="550" spans="7:14" x14ac:dyDescent="0.2">
      <c r="G550"/>
      <c r="M550"/>
      <c r="N550" s="24" t="e">
        <f t="shared" si="15"/>
        <v>#DIV/0!</v>
      </c>
    </row>
    <row r="551" spans="7:14" x14ac:dyDescent="0.2">
      <c r="G551"/>
      <c r="M551"/>
      <c r="N551" s="24" t="e">
        <f t="shared" si="15"/>
        <v>#DIV/0!</v>
      </c>
    </row>
    <row r="552" spans="7:14" x14ac:dyDescent="0.2">
      <c r="G552"/>
      <c r="M552"/>
      <c r="N552" s="24" t="e">
        <f t="shared" si="15"/>
        <v>#DIV/0!</v>
      </c>
    </row>
    <row r="553" spans="7:14" x14ac:dyDescent="0.2">
      <c r="G553"/>
      <c r="M553"/>
      <c r="N553" s="24" t="e">
        <f t="shared" si="15"/>
        <v>#DIV/0!</v>
      </c>
    </row>
    <row r="554" spans="7:14" x14ac:dyDescent="0.2">
      <c r="G554"/>
      <c r="M554"/>
      <c r="N554" s="24" t="e">
        <f t="shared" si="15"/>
        <v>#DIV/0!</v>
      </c>
    </row>
    <row r="555" spans="7:14" x14ac:dyDescent="0.2">
      <c r="G555"/>
      <c r="M555"/>
      <c r="N555" s="24" t="e">
        <f t="shared" si="15"/>
        <v>#DIV/0!</v>
      </c>
    </row>
    <row r="556" spans="7:14" x14ac:dyDescent="0.2">
      <c r="G556"/>
      <c r="M556"/>
      <c r="N556" s="24" t="e">
        <f t="shared" si="15"/>
        <v>#DIV/0!</v>
      </c>
    </row>
    <row r="557" spans="7:14" x14ac:dyDescent="0.2">
      <c r="G557"/>
      <c r="M557"/>
      <c r="N557" s="24" t="e">
        <f t="shared" si="15"/>
        <v>#DIV/0!</v>
      </c>
    </row>
    <row r="558" spans="7:14" x14ac:dyDescent="0.2">
      <c r="G558"/>
      <c r="M558"/>
      <c r="N558" s="24" t="e">
        <f t="shared" si="15"/>
        <v>#DIV/0!</v>
      </c>
    </row>
    <row r="559" spans="7:14" x14ac:dyDescent="0.2">
      <c r="G559"/>
      <c r="M559"/>
      <c r="N559" s="24" t="e">
        <f t="shared" si="15"/>
        <v>#DIV/0!</v>
      </c>
    </row>
    <row r="560" spans="7:14" x14ac:dyDescent="0.2">
      <c r="G560"/>
      <c r="M560"/>
      <c r="N560" s="24" t="e">
        <f t="shared" si="15"/>
        <v>#DIV/0!</v>
      </c>
    </row>
    <row r="561" spans="7:14" x14ac:dyDescent="0.2">
      <c r="G561"/>
      <c r="M561"/>
      <c r="N561" s="24" t="e">
        <f t="shared" si="15"/>
        <v>#DIV/0!</v>
      </c>
    </row>
    <row r="562" spans="7:14" x14ac:dyDescent="0.2">
      <c r="G562"/>
      <c r="M562"/>
      <c r="N562" s="24" t="e">
        <f t="shared" si="15"/>
        <v>#DIV/0!</v>
      </c>
    </row>
    <row r="563" spans="7:14" x14ac:dyDescent="0.2">
      <c r="G563"/>
      <c r="M563"/>
      <c r="N563" s="24" t="e">
        <f t="shared" si="15"/>
        <v>#DIV/0!</v>
      </c>
    </row>
    <row r="564" spans="7:14" x14ac:dyDescent="0.2">
      <c r="G564"/>
      <c r="M564"/>
      <c r="N564" s="24" t="e">
        <f t="shared" si="15"/>
        <v>#DIV/0!</v>
      </c>
    </row>
    <row r="565" spans="7:14" x14ac:dyDescent="0.2">
      <c r="G565"/>
      <c r="M565"/>
      <c r="N565" s="24" t="e">
        <f t="shared" si="15"/>
        <v>#DIV/0!</v>
      </c>
    </row>
    <row r="566" spans="7:14" x14ac:dyDescent="0.2">
      <c r="G566"/>
      <c r="M566"/>
      <c r="N566" s="24" t="e">
        <f t="shared" si="15"/>
        <v>#DIV/0!</v>
      </c>
    </row>
    <row r="567" spans="7:14" x14ac:dyDescent="0.2">
      <c r="G567"/>
      <c r="M567"/>
      <c r="N567" s="24" t="e">
        <f t="shared" si="15"/>
        <v>#DIV/0!</v>
      </c>
    </row>
    <row r="568" spans="7:14" x14ac:dyDescent="0.2">
      <c r="G568"/>
      <c r="M568"/>
      <c r="N568" s="24" t="e">
        <f t="shared" si="15"/>
        <v>#DIV/0!</v>
      </c>
    </row>
    <row r="569" spans="7:14" x14ac:dyDescent="0.2">
      <c r="G569"/>
      <c r="M569"/>
      <c r="N569" s="24" t="e">
        <f t="shared" si="15"/>
        <v>#DIV/0!</v>
      </c>
    </row>
    <row r="570" spans="7:14" x14ac:dyDescent="0.2">
      <c r="G570"/>
      <c r="M570"/>
      <c r="N570" s="24" t="e">
        <f t="shared" si="15"/>
        <v>#DIV/0!</v>
      </c>
    </row>
    <row r="571" spans="7:14" x14ac:dyDescent="0.2">
      <c r="G571"/>
      <c r="M571"/>
      <c r="N571" s="24" t="e">
        <f t="shared" si="15"/>
        <v>#DIV/0!</v>
      </c>
    </row>
    <row r="572" spans="7:14" x14ac:dyDescent="0.2">
      <c r="G572"/>
      <c r="M572"/>
      <c r="N572" s="24" t="e">
        <f t="shared" si="15"/>
        <v>#DIV/0!</v>
      </c>
    </row>
    <row r="573" spans="7:14" x14ac:dyDescent="0.2">
      <c r="G573"/>
      <c r="M573"/>
      <c r="N573" s="24" t="e">
        <f t="shared" si="15"/>
        <v>#DIV/0!</v>
      </c>
    </row>
    <row r="574" spans="7:14" x14ac:dyDescent="0.2">
      <c r="G574"/>
      <c r="M574"/>
      <c r="N574" s="24" t="e">
        <f t="shared" si="15"/>
        <v>#DIV/0!</v>
      </c>
    </row>
    <row r="575" spans="7:14" x14ac:dyDescent="0.2">
      <c r="G575"/>
      <c r="M575"/>
      <c r="N575" s="24" t="e">
        <f t="shared" si="15"/>
        <v>#DIV/0!</v>
      </c>
    </row>
    <row r="576" spans="7:14" x14ac:dyDescent="0.2">
      <c r="G576"/>
      <c r="M576"/>
      <c r="N576" s="24" t="e">
        <f t="shared" si="15"/>
        <v>#DIV/0!</v>
      </c>
    </row>
    <row r="577" spans="7:14" x14ac:dyDescent="0.2">
      <c r="G577"/>
      <c r="M577"/>
      <c r="N577" s="24" t="e">
        <f t="shared" si="15"/>
        <v>#DIV/0!</v>
      </c>
    </row>
    <row r="578" spans="7:14" x14ac:dyDescent="0.2">
      <c r="G578"/>
      <c r="M578"/>
      <c r="N578" s="24" t="e">
        <f t="shared" si="15"/>
        <v>#DIV/0!</v>
      </c>
    </row>
    <row r="579" spans="7:14" x14ac:dyDescent="0.2">
      <c r="G579"/>
      <c r="M579"/>
      <c r="N579" s="24" t="e">
        <f t="shared" si="15"/>
        <v>#DIV/0!</v>
      </c>
    </row>
    <row r="580" spans="7:14" x14ac:dyDescent="0.2">
      <c r="G580"/>
      <c r="M580"/>
      <c r="N580" s="24" t="e">
        <f t="shared" si="15"/>
        <v>#DIV/0!</v>
      </c>
    </row>
    <row r="581" spans="7:14" x14ac:dyDescent="0.2">
      <c r="G581"/>
      <c r="M581"/>
      <c r="N581" s="24" t="e">
        <f t="shared" si="15"/>
        <v>#DIV/0!</v>
      </c>
    </row>
    <row r="582" spans="7:14" x14ac:dyDescent="0.2">
      <c r="G582"/>
      <c r="M582"/>
      <c r="N582" s="24" t="e">
        <f t="shared" si="15"/>
        <v>#DIV/0!</v>
      </c>
    </row>
    <row r="583" spans="7:14" x14ac:dyDescent="0.2">
      <c r="G583"/>
      <c r="M583"/>
      <c r="N583" s="24" t="e">
        <f t="shared" ref="N583:N646" si="16">L583/M583</f>
        <v>#DIV/0!</v>
      </c>
    </row>
    <row r="584" spans="7:14" x14ac:dyDescent="0.2">
      <c r="G584"/>
      <c r="M584"/>
      <c r="N584" s="24" t="e">
        <f t="shared" si="16"/>
        <v>#DIV/0!</v>
      </c>
    </row>
    <row r="585" spans="7:14" x14ac:dyDescent="0.2">
      <c r="G585"/>
      <c r="M585"/>
      <c r="N585" s="24" t="e">
        <f t="shared" si="16"/>
        <v>#DIV/0!</v>
      </c>
    </row>
    <row r="586" spans="7:14" x14ac:dyDescent="0.2">
      <c r="G586"/>
      <c r="M586"/>
      <c r="N586" s="24" t="e">
        <f t="shared" si="16"/>
        <v>#DIV/0!</v>
      </c>
    </row>
    <row r="587" spans="7:14" x14ac:dyDescent="0.2">
      <c r="G587"/>
      <c r="M587"/>
      <c r="N587" s="24" t="e">
        <f t="shared" si="16"/>
        <v>#DIV/0!</v>
      </c>
    </row>
    <row r="588" spans="7:14" x14ac:dyDescent="0.2">
      <c r="G588"/>
      <c r="M588"/>
      <c r="N588" s="24" t="e">
        <f t="shared" si="16"/>
        <v>#DIV/0!</v>
      </c>
    </row>
    <row r="589" spans="7:14" x14ac:dyDescent="0.2">
      <c r="G589"/>
      <c r="M589"/>
      <c r="N589" s="24" t="e">
        <f t="shared" si="16"/>
        <v>#DIV/0!</v>
      </c>
    </row>
    <row r="590" spans="7:14" x14ac:dyDescent="0.2">
      <c r="G590"/>
      <c r="M590"/>
      <c r="N590" s="24" t="e">
        <f t="shared" si="16"/>
        <v>#DIV/0!</v>
      </c>
    </row>
    <row r="591" spans="7:14" x14ac:dyDescent="0.2">
      <c r="G591"/>
      <c r="M591"/>
      <c r="N591" s="24" t="e">
        <f t="shared" si="16"/>
        <v>#DIV/0!</v>
      </c>
    </row>
    <row r="592" spans="7:14" x14ac:dyDescent="0.2">
      <c r="G592"/>
      <c r="M592"/>
      <c r="N592" s="24" t="e">
        <f t="shared" si="16"/>
        <v>#DIV/0!</v>
      </c>
    </row>
    <row r="593" spans="7:14" x14ac:dyDescent="0.2">
      <c r="G593"/>
      <c r="M593"/>
      <c r="N593" s="24" t="e">
        <f t="shared" si="16"/>
        <v>#DIV/0!</v>
      </c>
    </row>
    <row r="594" spans="7:14" x14ac:dyDescent="0.2">
      <c r="G594"/>
      <c r="M594"/>
      <c r="N594" s="24" t="e">
        <f t="shared" si="16"/>
        <v>#DIV/0!</v>
      </c>
    </row>
    <row r="595" spans="7:14" x14ac:dyDescent="0.2">
      <c r="G595"/>
      <c r="M595"/>
      <c r="N595" s="24" t="e">
        <f t="shared" si="16"/>
        <v>#DIV/0!</v>
      </c>
    </row>
    <row r="596" spans="7:14" x14ac:dyDescent="0.2">
      <c r="G596"/>
      <c r="M596"/>
      <c r="N596" s="24" t="e">
        <f t="shared" si="16"/>
        <v>#DIV/0!</v>
      </c>
    </row>
    <row r="597" spans="7:14" x14ac:dyDescent="0.2">
      <c r="G597"/>
      <c r="M597"/>
      <c r="N597" s="24" t="e">
        <f t="shared" si="16"/>
        <v>#DIV/0!</v>
      </c>
    </row>
    <row r="598" spans="7:14" x14ac:dyDescent="0.2">
      <c r="G598"/>
      <c r="M598"/>
      <c r="N598" s="24" t="e">
        <f t="shared" si="16"/>
        <v>#DIV/0!</v>
      </c>
    </row>
    <row r="599" spans="7:14" x14ac:dyDescent="0.2">
      <c r="G599"/>
      <c r="M599"/>
      <c r="N599" s="24" t="e">
        <f t="shared" si="16"/>
        <v>#DIV/0!</v>
      </c>
    </row>
    <row r="600" spans="7:14" x14ac:dyDescent="0.2">
      <c r="G600"/>
      <c r="M600"/>
      <c r="N600" s="24" t="e">
        <f t="shared" si="16"/>
        <v>#DIV/0!</v>
      </c>
    </row>
    <row r="601" spans="7:14" x14ac:dyDescent="0.2">
      <c r="G601"/>
      <c r="M601"/>
      <c r="N601" s="24" t="e">
        <f t="shared" si="16"/>
        <v>#DIV/0!</v>
      </c>
    </row>
    <row r="602" spans="7:14" x14ac:dyDescent="0.2">
      <c r="G602"/>
      <c r="M602"/>
      <c r="N602" s="24" t="e">
        <f t="shared" si="16"/>
        <v>#DIV/0!</v>
      </c>
    </row>
    <row r="603" spans="7:14" x14ac:dyDescent="0.2">
      <c r="G603"/>
      <c r="M603"/>
      <c r="N603" s="24" t="e">
        <f t="shared" si="16"/>
        <v>#DIV/0!</v>
      </c>
    </row>
    <row r="604" spans="7:14" x14ac:dyDescent="0.2">
      <c r="G604"/>
      <c r="M604"/>
      <c r="N604" s="24" t="e">
        <f t="shared" si="16"/>
        <v>#DIV/0!</v>
      </c>
    </row>
    <row r="605" spans="7:14" x14ac:dyDescent="0.2">
      <c r="G605"/>
      <c r="M605"/>
      <c r="N605" s="24" t="e">
        <f t="shared" si="16"/>
        <v>#DIV/0!</v>
      </c>
    </row>
    <row r="606" spans="7:14" x14ac:dyDescent="0.2">
      <c r="G606"/>
      <c r="M606"/>
      <c r="N606" s="24" t="e">
        <f t="shared" si="16"/>
        <v>#DIV/0!</v>
      </c>
    </row>
    <row r="607" spans="7:14" x14ac:dyDescent="0.2">
      <c r="G607"/>
      <c r="M607"/>
      <c r="N607" s="24" t="e">
        <f t="shared" si="16"/>
        <v>#DIV/0!</v>
      </c>
    </row>
    <row r="608" spans="7:14" x14ac:dyDescent="0.2">
      <c r="G608"/>
      <c r="M608"/>
      <c r="N608" s="24" t="e">
        <f t="shared" si="16"/>
        <v>#DIV/0!</v>
      </c>
    </row>
    <row r="609" spans="7:14" x14ac:dyDescent="0.2">
      <c r="G609"/>
      <c r="M609"/>
      <c r="N609" s="24" t="e">
        <f t="shared" si="16"/>
        <v>#DIV/0!</v>
      </c>
    </row>
    <row r="610" spans="7:14" x14ac:dyDescent="0.2">
      <c r="G610"/>
      <c r="M610"/>
      <c r="N610" s="24" t="e">
        <f t="shared" si="16"/>
        <v>#DIV/0!</v>
      </c>
    </row>
    <row r="611" spans="7:14" x14ac:dyDescent="0.2">
      <c r="G611"/>
      <c r="M611"/>
      <c r="N611" s="24" t="e">
        <f t="shared" si="16"/>
        <v>#DIV/0!</v>
      </c>
    </row>
    <row r="612" spans="7:14" x14ac:dyDescent="0.2">
      <c r="G612"/>
      <c r="M612"/>
      <c r="N612" s="24" t="e">
        <f t="shared" si="16"/>
        <v>#DIV/0!</v>
      </c>
    </row>
    <row r="613" spans="7:14" x14ac:dyDescent="0.2">
      <c r="G613"/>
      <c r="M613"/>
      <c r="N613" s="24" t="e">
        <f t="shared" si="16"/>
        <v>#DIV/0!</v>
      </c>
    </row>
    <row r="614" spans="7:14" x14ac:dyDescent="0.2">
      <c r="G614"/>
      <c r="M614"/>
      <c r="N614" s="24" t="e">
        <f t="shared" si="16"/>
        <v>#DIV/0!</v>
      </c>
    </row>
    <row r="615" spans="7:14" x14ac:dyDescent="0.2">
      <c r="G615"/>
      <c r="M615"/>
      <c r="N615" s="24" t="e">
        <f t="shared" si="16"/>
        <v>#DIV/0!</v>
      </c>
    </row>
    <row r="616" spans="7:14" x14ac:dyDescent="0.2">
      <c r="G616"/>
      <c r="M616"/>
      <c r="N616" s="24" t="e">
        <f t="shared" si="16"/>
        <v>#DIV/0!</v>
      </c>
    </row>
    <row r="617" spans="7:14" x14ac:dyDescent="0.2">
      <c r="G617"/>
      <c r="M617"/>
      <c r="N617" s="24" t="e">
        <f t="shared" si="16"/>
        <v>#DIV/0!</v>
      </c>
    </row>
    <row r="618" spans="7:14" x14ac:dyDescent="0.2">
      <c r="G618"/>
      <c r="M618"/>
      <c r="N618" s="24" t="e">
        <f t="shared" si="16"/>
        <v>#DIV/0!</v>
      </c>
    </row>
    <row r="619" spans="7:14" x14ac:dyDescent="0.2">
      <c r="G619"/>
      <c r="M619"/>
      <c r="N619" s="24" t="e">
        <f t="shared" si="16"/>
        <v>#DIV/0!</v>
      </c>
    </row>
    <row r="620" spans="7:14" x14ac:dyDescent="0.2">
      <c r="G620"/>
      <c r="M620"/>
      <c r="N620" s="24" t="e">
        <f t="shared" si="16"/>
        <v>#DIV/0!</v>
      </c>
    </row>
    <row r="621" spans="7:14" x14ac:dyDescent="0.2">
      <c r="G621"/>
      <c r="M621"/>
      <c r="N621" s="24" t="e">
        <f t="shared" si="16"/>
        <v>#DIV/0!</v>
      </c>
    </row>
    <row r="622" spans="7:14" x14ac:dyDescent="0.2">
      <c r="G622"/>
      <c r="M622"/>
      <c r="N622" s="24" t="e">
        <f t="shared" si="16"/>
        <v>#DIV/0!</v>
      </c>
    </row>
    <row r="623" spans="7:14" x14ac:dyDescent="0.2">
      <c r="G623"/>
      <c r="M623"/>
      <c r="N623" s="24" t="e">
        <f t="shared" si="16"/>
        <v>#DIV/0!</v>
      </c>
    </row>
    <row r="624" spans="7:14" x14ac:dyDescent="0.2">
      <c r="G624"/>
      <c r="M624"/>
      <c r="N624" s="24" t="e">
        <f t="shared" si="16"/>
        <v>#DIV/0!</v>
      </c>
    </row>
    <row r="625" spans="7:14" x14ac:dyDescent="0.2">
      <c r="G625"/>
      <c r="M625"/>
      <c r="N625" s="24" t="e">
        <f t="shared" si="16"/>
        <v>#DIV/0!</v>
      </c>
    </row>
    <row r="626" spans="7:14" x14ac:dyDescent="0.2">
      <c r="G626"/>
      <c r="M626"/>
      <c r="N626" s="24" t="e">
        <f t="shared" si="16"/>
        <v>#DIV/0!</v>
      </c>
    </row>
    <row r="627" spans="7:14" x14ac:dyDescent="0.2">
      <c r="G627"/>
      <c r="M627"/>
      <c r="N627" s="24" t="e">
        <f t="shared" si="16"/>
        <v>#DIV/0!</v>
      </c>
    </row>
    <row r="628" spans="7:14" x14ac:dyDescent="0.2">
      <c r="G628"/>
      <c r="M628"/>
      <c r="N628" s="24" t="e">
        <f t="shared" si="16"/>
        <v>#DIV/0!</v>
      </c>
    </row>
    <row r="629" spans="7:14" x14ac:dyDescent="0.2">
      <c r="G629"/>
      <c r="M629"/>
      <c r="N629" s="24" t="e">
        <f t="shared" si="16"/>
        <v>#DIV/0!</v>
      </c>
    </row>
    <row r="630" spans="7:14" x14ac:dyDescent="0.2">
      <c r="G630"/>
      <c r="M630"/>
      <c r="N630" s="24" t="e">
        <f t="shared" si="16"/>
        <v>#DIV/0!</v>
      </c>
    </row>
    <row r="631" spans="7:14" x14ac:dyDescent="0.2">
      <c r="G631"/>
      <c r="M631"/>
      <c r="N631" s="24" t="e">
        <f t="shared" si="16"/>
        <v>#DIV/0!</v>
      </c>
    </row>
    <row r="632" spans="7:14" x14ac:dyDescent="0.2">
      <c r="G632"/>
      <c r="M632"/>
      <c r="N632" s="24" t="e">
        <f t="shared" si="16"/>
        <v>#DIV/0!</v>
      </c>
    </row>
    <row r="633" spans="7:14" x14ac:dyDescent="0.2">
      <c r="G633"/>
      <c r="M633"/>
      <c r="N633" s="24" t="e">
        <f t="shared" si="16"/>
        <v>#DIV/0!</v>
      </c>
    </row>
    <row r="634" spans="7:14" x14ac:dyDescent="0.2">
      <c r="G634"/>
      <c r="M634"/>
      <c r="N634" s="24" t="e">
        <f t="shared" si="16"/>
        <v>#DIV/0!</v>
      </c>
    </row>
    <row r="635" spans="7:14" x14ac:dyDescent="0.2">
      <c r="G635"/>
      <c r="M635"/>
      <c r="N635" s="24" t="e">
        <f t="shared" si="16"/>
        <v>#DIV/0!</v>
      </c>
    </row>
    <row r="636" spans="7:14" x14ac:dyDescent="0.2">
      <c r="G636"/>
      <c r="M636"/>
      <c r="N636" s="24" t="e">
        <f t="shared" si="16"/>
        <v>#DIV/0!</v>
      </c>
    </row>
    <row r="637" spans="7:14" x14ac:dyDescent="0.2">
      <c r="G637"/>
      <c r="M637"/>
      <c r="N637" s="24" t="e">
        <f t="shared" si="16"/>
        <v>#DIV/0!</v>
      </c>
    </row>
    <row r="638" spans="7:14" x14ac:dyDescent="0.2">
      <c r="G638"/>
      <c r="M638" s="3"/>
      <c r="N638" s="24" t="e">
        <f t="shared" si="16"/>
        <v>#DIV/0!</v>
      </c>
    </row>
    <row r="639" spans="7:14" x14ac:dyDescent="0.2">
      <c r="G639"/>
      <c r="M639" s="3"/>
      <c r="N639" s="24" t="e">
        <f t="shared" si="16"/>
        <v>#DIV/0!</v>
      </c>
    </row>
    <row r="640" spans="7:14" x14ac:dyDescent="0.2">
      <c r="G640"/>
      <c r="M640" s="3"/>
      <c r="N640" s="24" t="e">
        <f t="shared" si="16"/>
        <v>#DIV/0!</v>
      </c>
    </row>
    <row r="641" spans="7:14" x14ac:dyDescent="0.2">
      <c r="G641"/>
      <c r="M641" s="3"/>
      <c r="N641" s="24" t="e">
        <f t="shared" si="16"/>
        <v>#DIV/0!</v>
      </c>
    </row>
    <row r="642" spans="7:14" x14ac:dyDescent="0.2">
      <c r="G642"/>
      <c r="M642" s="3"/>
      <c r="N642" s="24" t="e">
        <f t="shared" si="16"/>
        <v>#DIV/0!</v>
      </c>
    </row>
    <row r="643" spans="7:14" x14ac:dyDescent="0.2">
      <c r="G643"/>
      <c r="M643" s="3"/>
      <c r="N643" s="24" t="e">
        <f t="shared" si="16"/>
        <v>#DIV/0!</v>
      </c>
    </row>
    <row r="644" spans="7:14" x14ac:dyDescent="0.2">
      <c r="G644"/>
      <c r="M644" s="3"/>
      <c r="N644" s="24" t="e">
        <f t="shared" si="16"/>
        <v>#DIV/0!</v>
      </c>
    </row>
    <row r="645" spans="7:14" x14ac:dyDescent="0.2">
      <c r="G645"/>
      <c r="M645" s="3"/>
      <c r="N645" s="24" t="e">
        <f t="shared" si="16"/>
        <v>#DIV/0!</v>
      </c>
    </row>
    <row r="646" spans="7:14" x14ac:dyDescent="0.2">
      <c r="G646"/>
      <c r="M646" s="3"/>
      <c r="N646" s="24" t="e">
        <f t="shared" si="16"/>
        <v>#DIV/0!</v>
      </c>
    </row>
    <row r="647" spans="7:14" x14ac:dyDescent="0.2">
      <c r="G647"/>
      <c r="M647" s="3"/>
      <c r="N647" s="24" t="e">
        <f t="shared" ref="N647:N710" si="17">L647/M647</f>
        <v>#DIV/0!</v>
      </c>
    </row>
    <row r="648" spans="7:14" x14ac:dyDescent="0.2">
      <c r="G648"/>
      <c r="M648" s="3"/>
      <c r="N648" s="24" t="e">
        <f t="shared" si="17"/>
        <v>#DIV/0!</v>
      </c>
    </row>
    <row r="649" spans="7:14" x14ac:dyDescent="0.2">
      <c r="G649"/>
      <c r="M649" s="3"/>
      <c r="N649" s="24" t="e">
        <f t="shared" si="17"/>
        <v>#DIV/0!</v>
      </c>
    </row>
    <row r="650" spans="7:14" x14ac:dyDescent="0.2">
      <c r="G650"/>
      <c r="M650" s="3"/>
      <c r="N650" s="24" t="e">
        <f t="shared" si="17"/>
        <v>#DIV/0!</v>
      </c>
    </row>
    <row r="651" spans="7:14" x14ac:dyDescent="0.2">
      <c r="G651"/>
      <c r="M651" s="3"/>
      <c r="N651" s="24" t="e">
        <f t="shared" si="17"/>
        <v>#DIV/0!</v>
      </c>
    </row>
    <row r="652" spans="7:14" x14ac:dyDescent="0.2">
      <c r="G652"/>
      <c r="M652" s="3"/>
      <c r="N652" s="24" t="e">
        <f t="shared" si="17"/>
        <v>#DIV/0!</v>
      </c>
    </row>
    <row r="653" spans="7:14" x14ac:dyDescent="0.2">
      <c r="G653"/>
      <c r="M653" s="3"/>
      <c r="N653" s="24" t="e">
        <f t="shared" si="17"/>
        <v>#DIV/0!</v>
      </c>
    </row>
    <row r="654" spans="7:14" x14ac:dyDescent="0.2">
      <c r="G654"/>
      <c r="M654" s="3"/>
      <c r="N654" s="24" t="e">
        <f t="shared" si="17"/>
        <v>#DIV/0!</v>
      </c>
    </row>
    <row r="655" spans="7:14" x14ac:dyDescent="0.2">
      <c r="G655"/>
      <c r="M655" s="3"/>
      <c r="N655" s="24" t="e">
        <f t="shared" si="17"/>
        <v>#DIV/0!</v>
      </c>
    </row>
    <row r="656" spans="7:14" x14ac:dyDescent="0.2">
      <c r="G656"/>
      <c r="M656" s="3"/>
      <c r="N656" s="24" t="e">
        <f t="shared" si="17"/>
        <v>#DIV/0!</v>
      </c>
    </row>
    <row r="657" spans="7:14" x14ac:dyDescent="0.2">
      <c r="G657"/>
      <c r="M657" s="3"/>
      <c r="N657" s="24" t="e">
        <f t="shared" si="17"/>
        <v>#DIV/0!</v>
      </c>
    </row>
    <row r="658" spans="7:14" x14ac:dyDescent="0.2">
      <c r="G658"/>
      <c r="M658" s="3"/>
      <c r="N658" s="24" t="e">
        <f t="shared" si="17"/>
        <v>#DIV/0!</v>
      </c>
    </row>
    <row r="659" spans="7:14" x14ac:dyDescent="0.2">
      <c r="G659"/>
      <c r="M659" s="3"/>
      <c r="N659" s="24" t="e">
        <f t="shared" si="17"/>
        <v>#DIV/0!</v>
      </c>
    </row>
    <row r="660" spans="7:14" x14ac:dyDescent="0.2">
      <c r="G660"/>
      <c r="M660" s="3"/>
      <c r="N660" s="24" t="e">
        <f t="shared" si="17"/>
        <v>#DIV/0!</v>
      </c>
    </row>
    <row r="661" spans="7:14" x14ac:dyDescent="0.2">
      <c r="G661"/>
      <c r="M661" s="3"/>
      <c r="N661" s="24" t="e">
        <f t="shared" si="17"/>
        <v>#DIV/0!</v>
      </c>
    </row>
    <row r="662" spans="7:14" x14ac:dyDescent="0.2">
      <c r="G662"/>
      <c r="M662" s="3"/>
      <c r="N662" s="24" t="e">
        <f t="shared" si="17"/>
        <v>#DIV/0!</v>
      </c>
    </row>
    <row r="663" spans="7:14" x14ac:dyDescent="0.2">
      <c r="G663"/>
      <c r="M663" s="3"/>
      <c r="N663" s="24" t="e">
        <f t="shared" si="17"/>
        <v>#DIV/0!</v>
      </c>
    </row>
    <row r="664" spans="7:14" x14ac:dyDescent="0.2">
      <c r="G664"/>
      <c r="M664" s="3"/>
      <c r="N664" s="24" t="e">
        <f t="shared" si="17"/>
        <v>#DIV/0!</v>
      </c>
    </row>
    <row r="665" spans="7:14" x14ac:dyDescent="0.2">
      <c r="G665"/>
      <c r="M665" s="3"/>
      <c r="N665" s="24" t="e">
        <f t="shared" si="17"/>
        <v>#DIV/0!</v>
      </c>
    </row>
    <row r="666" spans="7:14" x14ac:dyDescent="0.2">
      <c r="G666"/>
      <c r="M666" s="3"/>
      <c r="N666" s="24" t="e">
        <f t="shared" si="17"/>
        <v>#DIV/0!</v>
      </c>
    </row>
    <row r="667" spans="7:14" x14ac:dyDescent="0.2">
      <c r="G667"/>
      <c r="M667" s="3"/>
      <c r="N667" s="24" t="e">
        <f t="shared" si="17"/>
        <v>#DIV/0!</v>
      </c>
    </row>
    <row r="668" spans="7:14" x14ac:dyDescent="0.2">
      <c r="G668"/>
      <c r="M668" s="3"/>
      <c r="N668" s="24" t="e">
        <f t="shared" si="17"/>
        <v>#DIV/0!</v>
      </c>
    </row>
    <row r="669" spans="7:14" x14ac:dyDescent="0.2">
      <c r="G669"/>
      <c r="M669" s="3"/>
      <c r="N669" s="24" t="e">
        <f t="shared" si="17"/>
        <v>#DIV/0!</v>
      </c>
    </row>
    <row r="670" spans="7:14" x14ac:dyDescent="0.2">
      <c r="G670"/>
      <c r="M670" s="3"/>
      <c r="N670" s="24" t="e">
        <f t="shared" si="17"/>
        <v>#DIV/0!</v>
      </c>
    </row>
    <row r="671" spans="7:14" x14ac:dyDescent="0.2">
      <c r="G671"/>
      <c r="M671" s="3"/>
      <c r="N671" s="24" t="e">
        <f t="shared" si="17"/>
        <v>#DIV/0!</v>
      </c>
    </row>
    <row r="672" spans="7:14" x14ac:dyDescent="0.2">
      <c r="G672"/>
      <c r="M672" s="3"/>
      <c r="N672" s="24" t="e">
        <f t="shared" si="17"/>
        <v>#DIV/0!</v>
      </c>
    </row>
    <row r="673" spans="7:14" x14ac:dyDescent="0.2">
      <c r="G673"/>
      <c r="M673" s="3"/>
      <c r="N673" s="24" t="e">
        <f t="shared" si="17"/>
        <v>#DIV/0!</v>
      </c>
    </row>
    <row r="674" spans="7:14" x14ac:dyDescent="0.2">
      <c r="G674"/>
      <c r="M674" s="3"/>
      <c r="N674" s="24" t="e">
        <f t="shared" si="17"/>
        <v>#DIV/0!</v>
      </c>
    </row>
    <row r="675" spans="7:14" x14ac:dyDescent="0.2">
      <c r="G675"/>
      <c r="M675" s="3"/>
      <c r="N675" s="24" t="e">
        <f t="shared" si="17"/>
        <v>#DIV/0!</v>
      </c>
    </row>
    <row r="676" spans="7:14" x14ac:dyDescent="0.2">
      <c r="G676"/>
      <c r="M676" s="3"/>
      <c r="N676" s="24" t="e">
        <f t="shared" si="17"/>
        <v>#DIV/0!</v>
      </c>
    </row>
    <row r="677" spans="7:14" x14ac:dyDescent="0.2">
      <c r="G677"/>
      <c r="M677" s="3"/>
      <c r="N677" s="24" t="e">
        <f t="shared" si="17"/>
        <v>#DIV/0!</v>
      </c>
    </row>
    <row r="678" spans="7:14" x14ac:dyDescent="0.2">
      <c r="G678"/>
      <c r="M678" s="3"/>
      <c r="N678" s="24" t="e">
        <f t="shared" si="17"/>
        <v>#DIV/0!</v>
      </c>
    </row>
    <row r="679" spans="7:14" x14ac:dyDescent="0.2">
      <c r="G679"/>
      <c r="M679" s="3"/>
      <c r="N679" s="24" t="e">
        <f t="shared" si="17"/>
        <v>#DIV/0!</v>
      </c>
    </row>
    <row r="680" spans="7:14" x14ac:dyDescent="0.2">
      <c r="G680"/>
      <c r="M680" s="3"/>
      <c r="N680" s="24" t="e">
        <f t="shared" si="17"/>
        <v>#DIV/0!</v>
      </c>
    </row>
    <row r="681" spans="7:14" x14ac:dyDescent="0.2">
      <c r="G681"/>
      <c r="M681" s="3"/>
      <c r="N681" s="24" t="e">
        <f t="shared" si="17"/>
        <v>#DIV/0!</v>
      </c>
    </row>
    <row r="682" spans="7:14" x14ac:dyDescent="0.2">
      <c r="G682"/>
      <c r="M682" s="3"/>
      <c r="N682" s="24" t="e">
        <f t="shared" si="17"/>
        <v>#DIV/0!</v>
      </c>
    </row>
    <row r="683" spans="7:14" x14ac:dyDescent="0.2">
      <c r="G683"/>
      <c r="M683" s="3"/>
      <c r="N683" s="24" t="e">
        <f t="shared" si="17"/>
        <v>#DIV/0!</v>
      </c>
    </row>
    <row r="684" spans="7:14" x14ac:dyDescent="0.2">
      <c r="G684"/>
      <c r="M684" s="3"/>
      <c r="N684" s="24" t="e">
        <f t="shared" si="17"/>
        <v>#DIV/0!</v>
      </c>
    </row>
    <row r="685" spans="7:14" x14ac:dyDescent="0.2">
      <c r="G685"/>
      <c r="M685" s="3"/>
      <c r="N685" s="24" t="e">
        <f t="shared" si="17"/>
        <v>#DIV/0!</v>
      </c>
    </row>
    <row r="686" spans="7:14" x14ac:dyDescent="0.2">
      <c r="G686"/>
      <c r="M686" s="3"/>
      <c r="N686" s="24" t="e">
        <f t="shared" si="17"/>
        <v>#DIV/0!</v>
      </c>
    </row>
    <row r="687" spans="7:14" x14ac:dyDescent="0.2">
      <c r="G687"/>
      <c r="M687" s="3"/>
      <c r="N687" s="24" t="e">
        <f t="shared" si="17"/>
        <v>#DIV/0!</v>
      </c>
    </row>
    <row r="688" spans="7:14" x14ac:dyDescent="0.2">
      <c r="G688"/>
      <c r="M688" s="3"/>
      <c r="N688" s="24" t="e">
        <f t="shared" si="17"/>
        <v>#DIV/0!</v>
      </c>
    </row>
    <row r="689" spans="7:14" x14ac:dyDescent="0.2">
      <c r="G689"/>
      <c r="M689" s="3"/>
      <c r="N689" s="24" t="e">
        <f t="shared" si="17"/>
        <v>#DIV/0!</v>
      </c>
    </row>
    <row r="690" spans="7:14" x14ac:dyDescent="0.2">
      <c r="G690"/>
      <c r="M690" s="3"/>
      <c r="N690" s="24" t="e">
        <f t="shared" si="17"/>
        <v>#DIV/0!</v>
      </c>
    </row>
    <row r="691" spans="7:14" x14ac:dyDescent="0.2">
      <c r="G691"/>
      <c r="M691" s="3"/>
      <c r="N691" s="24" t="e">
        <f t="shared" si="17"/>
        <v>#DIV/0!</v>
      </c>
    </row>
    <row r="692" spans="7:14" x14ac:dyDescent="0.2">
      <c r="G692"/>
      <c r="M692" s="3"/>
      <c r="N692" s="24" t="e">
        <f t="shared" si="17"/>
        <v>#DIV/0!</v>
      </c>
    </row>
    <row r="693" spans="7:14" x14ac:dyDescent="0.2">
      <c r="G693"/>
      <c r="M693" s="3"/>
      <c r="N693" s="24" t="e">
        <f t="shared" si="17"/>
        <v>#DIV/0!</v>
      </c>
    </row>
    <row r="694" spans="7:14" x14ac:dyDescent="0.2">
      <c r="G694"/>
      <c r="M694" s="3"/>
      <c r="N694" s="24" t="e">
        <f t="shared" si="17"/>
        <v>#DIV/0!</v>
      </c>
    </row>
    <row r="695" spans="7:14" x14ac:dyDescent="0.2">
      <c r="G695"/>
      <c r="M695" s="3"/>
      <c r="N695" s="24" t="e">
        <f t="shared" si="17"/>
        <v>#DIV/0!</v>
      </c>
    </row>
    <row r="696" spans="7:14" x14ac:dyDescent="0.2">
      <c r="G696"/>
      <c r="M696" s="3"/>
      <c r="N696" s="24" t="e">
        <f t="shared" si="17"/>
        <v>#DIV/0!</v>
      </c>
    </row>
    <row r="697" spans="7:14" x14ac:dyDescent="0.2">
      <c r="G697"/>
      <c r="M697" s="3"/>
      <c r="N697" s="24" t="e">
        <f t="shared" si="17"/>
        <v>#DIV/0!</v>
      </c>
    </row>
    <row r="698" spans="7:14" x14ac:dyDescent="0.2">
      <c r="G698"/>
      <c r="M698" s="3"/>
      <c r="N698" s="24" t="e">
        <f t="shared" si="17"/>
        <v>#DIV/0!</v>
      </c>
    </row>
    <row r="699" spans="7:14" x14ac:dyDescent="0.2">
      <c r="G699"/>
      <c r="M699" s="3"/>
      <c r="N699" s="24" t="e">
        <f t="shared" si="17"/>
        <v>#DIV/0!</v>
      </c>
    </row>
    <row r="700" spans="7:14" x14ac:dyDescent="0.2">
      <c r="G700"/>
      <c r="M700" s="3"/>
      <c r="N700" s="24" t="e">
        <f t="shared" si="17"/>
        <v>#DIV/0!</v>
      </c>
    </row>
    <row r="701" spans="7:14" x14ac:dyDescent="0.2">
      <c r="G701"/>
      <c r="M701" s="3"/>
      <c r="N701" s="24" t="e">
        <f t="shared" si="17"/>
        <v>#DIV/0!</v>
      </c>
    </row>
    <row r="702" spans="7:14" x14ac:dyDescent="0.2">
      <c r="G702"/>
      <c r="M702" s="3"/>
      <c r="N702" s="24" t="e">
        <f t="shared" si="17"/>
        <v>#DIV/0!</v>
      </c>
    </row>
    <row r="703" spans="7:14" x14ac:dyDescent="0.2">
      <c r="G703"/>
      <c r="M703" s="3"/>
      <c r="N703" s="24" t="e">
        <f t="shared" si="17"/>
        <v>#DIV/0!</v>
      </c>
    </row>
    <row r="704" spans="7:14" x14ac:dyDescent="0.2">
      <c r="G704"/>
      <c r="M704" s="3"/>
      <c r="N704" s="24" t="e">
        <f t="shared" si="17"/>
        <v>#DIV/0!</v>
      </c>
    </row>
    <row r="705" spans="7:14" x14ac:dyDescent="0.2">
      <c r="G705"/>
      <c r="M705" s="3"/>
      <c r="N705" s="24" t="e">
        <f t="shared" si="17"/>
        <v>#DIV/0!</v>
      </c>
    </row>
    <row r="706" spans="7:14" x14ac:dyDescent="0.2">
      <c r="G706"/>
      <c r="M706" s="3"/>
      <c r="N706" s="24" t="e">
        <f t="shared" si="17"/>
        <v>#DIV/0!</v>
      </c>
    </row>
    <row r="707" spans="7:14" x14ac:dyDescent="0.2">
      <c r="G707"/>
      <c r="M707" s="3"/>
      <c r="N707" s="24" t="e">
        <f t="shared" si="17"/>
        <v>#DIV/0!</v>
      </c>
    </row>
    <row r="708" spans="7:14" x14ac:dyDescent="0.2">
      <c r="G708"/>
      <c r="M708" s="3"/>
      <c r="N708" s="24" t="e">
        <f t="shared" si="17"/>
        <v>#DIV/0!</v>
      </c>
    </row>
    <row r="709" spans="7:14" x14ac:dyDescent="0.2">
      <c r="G709"/>
      <c r="M709" s="3"/>
      <c r="N709" s="24" t="e">
        <f t="shared" si="17"/>
        <v>#DIV/0!</v>
      </c>
    </row>
    <row r="710" spans="7:14" x14ac:dyDescent="0.2">
      <c r="G710"/>
      <c r="M710" s="3"/>
      <c r="N710" s="24" t="e">
        <f t="shared" si="17"/>
        <v>#DIV/0!</v>
      </c>
    </row>
    <row r="711" spans="7:14" x14ac:dyDescent="0.2">
      <c r="G711"/>
      <c r="M711" s="3"/>
      <c r="N711" s="24" t="e">
        <f t="shared" ref="N711:N753" si="18">L711/M711</f>
        <v>#DIV/0!</v>
      </c>
    </row>
    <row r="712" spans="7:14" x14ac:dyDescent="0.2">
      <c r="G712"/>
      <c r="M712" s="3"/>
      <c r="N712" s="24" t="e">
        <f t="shared" si="18"/>
        <v>#DIV/0!</v>
      </c>
    </row>
    <row r="713" spans="7:14" x14ac:dyDescent="0.2">
      <c r="G713"/>
      <c r="M713" s="3"/>
      <c r="N713" s="24" t="e">
        <f t="shared" si="18"/>
        <v>#DIV/0!</v>
      </c>
    </row>
    <row r="714" spans="7:14" x14ac:dyDescent="0.2">
      <c r="G714"/>
      <c r="M714" s="3"/>
      <c r="N714" s="24" t="e">
        <f t="shared" si="18"/>
        <v>#DIV/0!</v>
      </c>
    </row>
    <row r="715" spans="7:14" x14ac:dyDescent="0.2">
      <c r="G715"/>
      <c r="M715" s="3"/>
      <c r="N715" s="24" t="e">
        <f t="shared" si="18"/>
        <v>#DIV/0!</v>
      </c>
    </row>
    <row r="716" spans="7:14" x14ac:dyDescent="0.2">
      <c r="G716"/>
      <c r="M716" s="3"/>
      <c r="N716" s="24" t="e">
        <f t="shared" si="18"/>
        <v>#DIV/0!</v>
      </c>
    </row>
    <row r="717" spans="7:14" x14ac:dyDescent="0.2">
      <c r="G717"/>
      <c r="M717" s="3"/>
      <c r="N717" s="24" t="e">
        <f t="shared" si="18"/>
        <v>#DIV/0!</v>
      </c>
    </row>
    <row r="718" spans="7:14" x14ac:dyDescent="0.2">
      <c r="G718"/>
      <c r="M718" s="3"/>
      <c r="N718" s="24" t="e">
        <f t="shared" si="18"/>
        <v>#DIV/0!</v>
      </c>
    </row>
    <row r="719" spans="7:14" x14ac:dyDescent="0.2">
      <c r="G719"/>
      <c r="M719" s="3"/>
      <c r="N719" s="24" t="e">
        <f t="shared" si="18"/>
        <v>#DIV/0!</v>
      </c>
    </row>
    <row r="720" spans="7:14" x14ac:dyDescent="0.2">
      <c r="G720"/>
      <c r="M720" s="3"/>
      <c r="N720" s="24" t="e">
        <f t="shared" si="18"/>
        <v>#DIV/0!</v>
      </c>
    </row>
    <row r="721" spans="7:14" x14ac:dyDescent="0.2">
      <c r="G721"/>
      <c r="M721" s="3"/>
      <c r="N721" s="24" t="e">
        <f t="shared" si="18"/>
        <v>#DIV/0!</v>
      </c>
    </row>
    <row r="722" spans="7:14" x14ac:dyDescent="0.2">
      <c r="M722" s="3"/>
      <c r="N722" s="24" t="e">
        <f t="shared" si="18"/>
        <v>#DIV/0!</v>
      </c>
    </row>
    <row r="723" spans="7:14" x14ac:dyDescent="0.2">
      <c r="M723" s="3"/>
      <c r="N723" s="24" t="e">
        <f t="shared" si="18"/>
        <v>#DIV/0!</v>
      </c>
    </row>
    <row r="724" spans="7:14" x14ac:dyDescent="0.2">
      <c r="M724" s="3"/>
      <c r="N724" s="24" t="e">
        <f t="shared" si="18"/>
        <v>#DIV/0!</v>
      </c>
    </row>
    <row r="725" spans="7:14" x14ac:dyDescent="0.2">
      <c r="M725" s="3"/>
      <c r="N725" s="24" t="e">
        <f t="shared" si="18"/>
        <v>#DIV/0!</v>
      </c>
    </row>
    <row r="726" spans="7:14" x14ac:dyDescent="0.2">
      <c r="M726" s="3"/>
      <c r="N726" s="24" t="e">
        <f t="shared" si="18"/>
        <v>#DIV/0!</v>
      </c>
    </row>
    <row r="727" spans="7:14" x14ac:dyDescent="0.2">
      <c r="M727" s="3"/>
      <c r="N727" s="24" t="e">
        <f t="shared" si="18"/>
        <v>#DIV/0!</v>
      </c>
    </row>
    <row r="728" spans="7:14" x14ac:dyDescent="0.2">
      <c r="M728" s="3"/>
      <c r="N728" s="24" t="e">
        <f t="shared" si="18"/>
        <v>#DIV/0!</v>
      </c>
    </row>
    <row r="729" spans="7:14" x14ac:dyDescent="0.2">
      <c r="M729" s="3"/>
      <c r="N729" s="24" t="e">
        <f t="shared" si="18"/>
        <v>#DIV/0!</v>
      </c>
    </row>
    <row r="730" spans="7:14" x14ac:dyDescent="0.2">
      <c r="M730" s="3"/>
      <c r="N730" s="24" t="e">
        <f t="shared" si="18"/>
        <v>#DIV/0!</v>
      </c>
    </row>
    <row r="731" spans="7:14" x14ac:dyDescent="0.2">
      <c r="M731" s="3"/>
      <c r="N731" s="24" t="e">
        <f t="shared" si="18"/>
        <v>#DIV/0!</v>
      </c>
    </row>
    <row r="732" spans="7:14" x14ac:dyDescent="0.2">
      <c r="M732" s="3"/>
      <c r="N732" s="24" t="e">
        <f t="shared" si="18"/>
        <v>#DIV/0!</v>
      </c>
    </row>
    <row r="733" spans="7:14" x14ac:dyDescent="0.2">
      <c r="M733" s="3"/>
      <c r="N733" s="24" t="e">
        <f t="shared" si="18"/>
        <v>#DIV/0!</v>
      </c>
    </row>
    <row r="734" spans="7:14" x14ac:dyDescent="0.2">
      <c r="M734" s="3"/>
      <c r="N734" s="24" t="e">
        <f t="shared" si="18"/>
        <v>#DIV/0!</v>
      </c>
    </row>
    <row r="735" spans="7:14" x14ac:dyDescent="0.2">
      <c r="M735" s="3"/>
      <c r="N735" s="24" t="e">
        <f t="shared" si="18"/>
        <v>#DIV/0!</v>
      </c>
    </row>
    <row r="736" spans="7:14" x14ac:dyDescent="0.2">
      <c r="M736" s="3"/>
      <c r="N736" s="24" t="e">
        <f t="shared" si="18"/>
        <v>#DIV/0!</v>
      </c>
    </row>
    <row r="737" spans="13:14" x14ac:dyDescent="0.2">
      <c r="M737" s="3"/>
      <c r="N737" s="24" t="e">
        <f t="shared" si="18"/>
        <v>#DIV/0!</v>
      </c>
    </row>
    <row r="738" spans="13:14" x14ac:dyDescent="0.2">
      <c r="M738" s="3"/>
      <c r="N738" s="24" t="e">
        <f t="shared" si="18"/>
        <v>#DIV/0!</v>
      </c>
    </row>
    <row r="739" spans="13:14" x14ac:dyDescent="0.2">
      <c r="M739" s="3"/>
      <c r="N739" s="24" t="e">
        <f t="shared" si="18"/>
        <v>#DIV/0!</v>
      </c>
    </row>
    <row r="740" spans="13:14" x14ac:dyDescent="0.2">
      <c r="M740" s="3"/>
      <c r="N740" s="24" t="e">
        <f t="shared" si="18"/>
        <v>#DIV/0!</v>
      </c>
    </row>
    <row r="741" spans="13:14" x14ac:dyDescent="0.2">
      <c r="M741" s="3"/>
      <c r="N741" s="24" t="e">
        <f t="shared" si="18"/>
        <v>#DIV/0!</v>
      </c>
    </row>
    <row r="742" spans="13:14" x14ac:dyDescent="0.2">
      <c r="M742" s="3"/>
      <c r="N742" s="24" t="e">
        <f t="shared" si="18"/>
        <v>#DIV/0!</v>
      </c>
    </row>
    <row r="743" spans="13:14" x14ac:dyDescent="0.2">
      <c r="M743" s="3"/>
      <c r="N743" s="24" t="e">
        <f t="shared" si="18"/>
        <v>#DIV/0!</v>
      </c>
    </row>
    <row r="744" spans="13:14" x14ac:dyDescent="0.2">
      <c r="M744" s="3"/>
      <c r="N744" s="24" t="e">
        <f t="shared" si="18"/>
        <v>#DIV/0!</v>
      </c>
    </row>
    <row r="745" spans="13:14" x14ac:dyDescent="0.2">
      <c r="M745" s="3"/>
      <c r="N745" s="24" t="e">
        <f t="shared" si="18"/>
        <v>#DIV/0!</v>
      </c>
    </row>
    <row r="746" spans="13:14" x14ac:dyDescent="0.2">
      <c r="M746" s="3"/>
      <c r="N746" s="24" t="e">
        <f t="shared" si="18"/>
        <v>#DIV/0!</v>
      </c>
    </row>
    <row r="747" spans="13:14" x14ac:dyDescent="0.2">
      <c r="M747" s="3"/>
      <c r="N747" s="24" t="e">
        <f t="shared" si="18"/>
        <v>#DIV/0!</v>
      </c>
    </row>
    <row r="748" spans="13:14" x14ac:dyDescent="0.2">
      <c r="M748" s="3"/>
      <c r="N748" s="24" t="e">
        <f t="shared" si="18"/>
        <v>#DIV/0!</v>
      </c>
    </row>
    <row r="749" spans="13:14" x14ac:dyDescent="0.2">
      <c r="M749" s="3"/>
      <c r="N749" s="24" t="e">
        <f t="shared" si="18"/>
        <v>#DIV/0!</v>
      </c>
    </row>
    <row r="750" spans="13:14" x14ac:dyDescent="0.2">
      <c r="M750" s="3"/>
      <c r="N750" s="24" t="e">
        <f t="shared" si="18"/>
        <v>#DIV/0!</v>
      </c>
    </row>
    <row r="751" spans="13:14" x14ac:dyDescent="0.2">
      <c r="M751" s="3"/>
      <c r="N751" s="24" t="e">
        <f t="shared" si="18"/>
        <v>#DIV/0!</v>
      </c>
    </row>
    <row r="752" spans="13:14" x14ac:dyDescent="0.2">
      <c r="M752" s="3"/>
      <c r="N752" s="24" t="e">
        <f t="shared" si="18"/>
        <v>#DIV/0!</v>
      </c>
    </row>
    <row r="753" spans="13:14" x14ac:dyDescent="0.2">
      <c r="M753" s="3"/>
      <c r="N753" s="24" t="e">
        <f t="shared" si="18"/>
        <v>#DIV/0!</v>
      </c>
    </row>
    <row r="754" spans="13:14" x14ac:dyDescent="0.2">
      <c r="M754" s="3"/>
    </row>
    <row r="755" spans="13:14" x14ac:dyDescent="0.2">
      <c r="M755" s="3"/>
    </row>
    <row r="756" spans="13:14" x14ac:dyDescent="0.2">
      <c r="M756" s="3"/>
    </row>
    <row r="757" spans="13:14" x14ac:dyDescent="0.2">
      <c r="M757" s="3"/>
    </row>
    <row r="758" spans="13:14" x14ac:dyDescent="0.2">
      <c r="M758" s="3"/>
    </row>
    <row r="759" spans="13:14" x14ac:dyDescent="0.2">
      <c r="M759" s="3"/>
    </row>
  </sheetData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E93AC-73A4-674C-B372-8D3498209615}">
  <dimension ref="B2:C9"/>
  <sheetViews>
    <sheetView workbookViewId="0">
      <selection activeCell="E4" sqref="E4"/>
    </sheetView>
  </sheetViews>
  <sheetFormatPr baseColWidth="10" defaultRowHeight="24" x14ac:dyDescent="0.3"/>
  <cols>
    <col min="2" max="3" width="16.83203125" style="59" bestFit="1" customWidth="1"/>
  </cols>
  <sheetData>
    <row r="2" spans="2:3" ht="50" x14ac:dyDescent="0.2">
      <c r="B2" s="53" t="s">
        <v>104</v>
      </c>
      <c r="C2" s="54" t="s">
        <v>2</v>
      </c>
    </row>
    <row r="3" spans="2:3" x14ac:dyDescent="0.3">
      <c r="B3" s="55" t="s">
        <v>107</v>
      </c>
      <c r="C3" s="56">
        <v>143639.15</v>
      </c>
    </row>
    <row r="4" spans="2:3" x14ac:dyDescent="0.3">
      <c r="B4" s="55" t="s">
        <v>4</v>
      </c>
      <c r="C4" s="56">
        <v>103703.03930500001</v>
      </c>
    </row>
    <row r="5" spans="2:3" x14ac:dyDescent="0.3">
      <c r="B5" s="55" t="s">
        <v>96</v>
      </c>
      <c r="C5" s="56">
        <v>32338.917900000008</v>
      </c>
    </row>
    <row r="6" spans="2:3" x14ac:dyDescent="0.3">
      <c r="B6" s="55" t="s">
        <v>14</v>
      </c>
      <c r="C6" s="56">
        <v>17224.916400000002</v>
      </c>
    </row>
    <row r="7" spans="2:3" x14ac:dyDescent="0.3">
      <c r="B7" s="55" t="s">
        <v>8</v>
      </c>
      <c r="C7" s="56">
        <v>16693.977200000012</v>
      </c>
    </row>
    <row r="8" spans="2:3" x14ac:dyDescent="0.3">
      <c r="B8" s="55" t="s">
        <v>6</v>
      </c>
      <c r="C8" s="56">
        <v>9507.7799999999988</v>
      </c>
    </row>
    <row r="9" spans="2:3" x14ac:dyDescent="0.3">
      <c r="B9" s="57" t="s">
        <v>103</v>
      </c>
      <c r="C9" s="58">
        <v>323107.78080499999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9B1B-3F80-044C-B5CC-DC86FF87F2A8}">
  <dimension ref="A1:AH154"/>
  <sheetViews>
    <sheetView showGridLines="0" topLeftCell="A120" zoomScale="120" zoomScaleNormal="120" workbookViewId="0">
      <selection activeCell="E152" sqref="E152"/>
    </sheetView>
  </sheetViews>
  <sheetFormatPr baseColWidth="10" defaultColWidth="10.83203125" defaultRowHeight="15" x14ac:dyDescent="0.2"/>
  <cols>
    <col min="1" max="1" width="6.6640625" bestFit="1" customWidth="1"/>
    <col min="2" max="2" width="31.5" bestFit="1" customWidth="1"/>
    <col min="3" max="3" width="10.5" customWidth="1"/>
    <col min="4" max="4" width="10.1640625" customWidth="1"/>
    <col min="5" max="5" width="12" customWidth="1"/>
    <col min="6" max="6" width="7" customWidth="1"/>
    <col min="7" max="7" width="9.6640625" customWidth="1"/>
    <col min="8" max="9" width="15.1640625" customWidth="1"/>
    <col min="10" max="12" width="17.33203125" customWidth="1"/>
    <col min="13" max="13" width="9.1640625" customWidth="1"/>
    <col min="14" max="14" width="9" customWidth="1"/>
    <col min="15" max="15" width="9.1640625" customWidth="1"/>
    <col min="16" max="16" width="11.33203125" customWidth="1"/>
    <col min="17" max="18" width="9.1640625" customWidth="1"/>
    <col min="19" max="19" width="10.83203125" customWidth="1"/>
    <col min="20" max="20" width="9.1640625" bestFit="1" customWidth="1"/>
    <col min="21" max="25" width="10.83203125" customWidth="1"/>
    <col min="26" max="26" width="9.1640625" style="3" customWidth="1"/>
    <col min="27" max="35" width="10.83203125" customWidth="1"/>
  </cols>
  <sheetData>
    <row r="1" spans="1:26" ht="6" customHeight="1" x14ac:dyDescent="0.2"/>
    <row r="2" spans="1:26" ht="59" customHeight="1" x14ac:dyDescent="0.2">
      <c r="B2" s="4" t="s">
        <v>91</v>
      </c>
      <c r="C2" s="4"/>
      <c r="D2" s="4" t="s">
        <v>0</v>
      </c>
      <c r="E2" s="4" t="s">
        <v>92</v>
      </c>
      <c r="F2" s="4"/>
      <c r="G2" s="4"/>
      <c r="H2" s="4"/>
      <c r="I2" s="4"/>
      <c r="J2" s="4"/>
      <c r="K2" s="4"/>
      <c r="L2" s="4"/>
      <c r="M2" s="4" t="s">
        <v>109</v>
      </c>
      <c r="N2" s="4" t="s">
        <v>117</v>
      </c>
      <c r="O2" s="4" t="s">
        <v>110</v>
      </c>
      <c r="P2" s="4" t="s">
        <v>111</v>
      </c>
      <c r="Q2" s="4" t="s">
        <v>110</v>
      </c>
      <c r="R2" s="4" t="s">
        <v>111</v>
      </c>
      <c r="S2" s="4" t="s">
        <v>129</v>
      </c>
      <c r="T2" s="4"/>
      <c r="U2" s="4" t="s">
        <v>127</v>
      </c>
      <c r="V2" s="4" t="s">
        <v>123</v>
      </c>
      <c r="W2" s="4" t="s">
        <v>124</v>
      </c>
      <c r="X2" s="4" t="s">
        <v>125</v>
      </c>
      <c r="Y2" s="4" t="s">
        <v>126</v>
      </c>
    </row>
    <row r="3" spans="1:26" x14ac:dyDescent="0.2">
      <c r="B3" s="5">
        <v>13976</v>
      </c>
      <c r="C3" s="5"/>
      <c r="D3" s="8" t="s">
        <v>5</v>
      </c>
      <c r="E3" s="8" t="s">
        <v>101</v>
      </c>
      <c r="F3" s="8"/>
      <c r="G3" s="8"/>
      <c r="H3" s="8"/>
      <c r="I3" s="8"/>
      <c r="J3" s="8"/>
      <c r="K3" s="8"/>
      <c r="L3" s="8"/>
      <c r="M3" s="6">
        <v>185.57</v>
      </c>
      <c r="N3" s="6">
        <v>145</v>
      </c>
      <c r="O3" s="5">
        <v>31</v>
      </c>
      <c r="P3" s="5">
        <v>31</v>
      </c>
      <c r="Q3" s="5">
        <v>31</v>
      </c>
      <c r="R3" s="5">
        <v>31</v>
      </c>
      <c r="S3" s="19">
        <v>56</v>
      </c>
      <c r="T3" s="19"/>
      <c r="U3" s="19">
        <v>56</v>
      </c>
      <c r="V3" s="19">
        <v>56</v>
      </c>
      <c r="W3" s="19">
        <v>56</v>
      </c>
      <c r="X3" s="19">
        <v>112</v>
      </c>
      <c r="Y3" s="19">
        <v>112</v>
      </c>
      <c r="Z3" s="2">
        <f>M3*A10</f>
        <v>3709.5442999999996</v>
      </c>
    </row>
    <row r="4" spans="1:26" x14ac:dyDescent="0.2">
      <c r="B4" s="5">
        <v>13907</v>
      </c>
      <c r="C4" s="5"/>
      <c r="D4" s="8" t="s">
        <v>5</v>
      </c>
      <c r="E4" s="8" t="s">
        <v>102</v>
      </c>
      <c r="F4" s="8"/>
      <c r="G4" s="8"/>
      <c r="H4" s="8"/>
      <c r="I4" s="8"/>
      <c r="J4" s="8"/>
      <c r="K4" s="8"/>
      <c r="L4" s="8"/>
      <c r="M4" s="6">
        <v>160.71</v>
      </c>
      <c r="N4" s="6">
        <v>120</v>
      </c>
      <c r="O4" s="5">
        <v>28</v>
      </c>
      <c r="P4" s="5">
        <v>28</v>
      </c>
      <c r="Q4" s="5">
        <v>28</v>
      </c>
      <c r="R4" s="5">
        <v>28</v>
      </c>
      <c r="S4" s="19"/>
      <c r="T4" s="19"/>
      <c r="U4" s="19">
        <v>56</v>
      </c>
      <c r="V4" s="19">
        <v>56</v>
      </c>
      <c r="W4" s="19">
        <v>56</v>
      </c>
      <c r="X4" s="19">
        <v>112</v>
      </c>
      <c r="Y4" s="19">
        <v>112</v>
      </c>
      <c r="Z4" s="2">
        <f>M4*A11</f>
        <v>3212.5929000000001</v>
      </c>
    </row>
    <row r="5" spans="1:26" x14ac:dyDescent="0.2">
      <c r="B5" s="5">
        <v>13860</v>
      </c>
      <c r="C5" s="5"/>
      <c r="D5" s="8" t="s">
        <v>5</v>
      </c>
      <c r="E5" s="8" t="s">
        <v>100</v>
      </c>
      <c r="F5" s="8"/>
      <c r="G5" s="8"/>
      <c r="H5" s="8"/>
      <c r="I5" s="8"/>
      <c r="J5" s="8"/>
      <c r="K5" s="8"/>
      <c r="L5" s="8"/>
      <c r="M5" s="6">
        <v>0</v>
      </c>
      <c r="N5" s="6">
        <v>0</v>
      </c>
      <c r="O5" s="5">
        <v>0</v>
      </c>
      <c r="P5" s="5">
        <v>0</v>
      </c>
      <c r="Q5" s="5">
        <v>0</v>
      </c>
      <c r="R5" s="5">
        <v>0</v>
      </c>
      <c r="S5" s="19"/>
      <c r="T5" s="19"/>
      <c r="U5" s="19"/>
      <c r="V5" s="19">
        <v>56</v>
      </c>
      <c r="W5" s="19">
        <v>56</v>
      </c>
      <c r="X5" s="19">
        <v>112</v>
      </c>
      <c r="Y5" s="19">
        <v>112</v>
      </c>
      <c r="Z5" s="2">
        <f>M5*A12</f>
        <v>0</v>
      </c>
    </row>
    <row r="6" spans="1:26" x14ac:dyDescent="0.2">
      <c r="B6" s="5">
        <v>13730</v>
      </c>
      <c r="C6" s="5"/>
      <c r="D6" s="8" t="s">
        <v>5</v>
      </c>
      <c r="E6" s="8" t="s">
        <v>99</v>
      </c>
      <c r="F6" s="8"/>
      <c r="G6" s="8"/>
      <c r="H6" s="8"/>
      <c r="I6" s="8"/>
      <c r="J6" s="8"/>
      <c r="K6" s="8"/>
      <c r="L6" s="8"/>
      <c r="M6" s="6">
        <v>299.56</v>
      </c>
      <c r="N6" s="6">
        <v>270</v>
      </c>
      <c r="O6" s="5">
        <v>25</v>
      </c>
      <c r="P6" s="5">
        <v>25</v>
      </c>
      <c r="Q6" s="5">
        <v>25</v>
      </c>
      <c r="R6" s="5">
        <v>25</v>
      </c>
      <c r="S6" s="19">
        <v>56</v>
      </c>
      <c r="T6" s="19"/>
      <c r="U6" s="19">
        <v>56</v>
      </c>
      <c r="V6" s="19">
        <v>56</v>
      </c>
      <c r="W6" s="19">
        <v>56</v>
      </c>
      <c r="X6" s="19">
        <v>112</v>
      </c>
      <c r="Y6" s="19">
        <v>112</v>
      </c>
      <c r="Z6" s="2">
        <f>M6*A13</f>
        <v>7306.2683999999999</v>
      </c>
    </row>
    <row r="7" spans="1:26" x14ac:dyDescent="0.2">
      <c r="B7" s="5">
        <v>13747</v>
      </c>
      <c r="C7" s="5"/>
      <c r="D7" s="8" t="s">
        <v>5</v>
      </c>
      <c r="E7" s="8" t="s">
        <v>98</v>
      </c>
      <c r="F7" s="8"/>
      <c r="G7" s="8"/>
      <c r="H7" s="8"/>
      <c r="I7" s="8"/>
      <c r="J7" s="8"/>
      <c r="K7" s="8"/>
      <c r="L7" s="8"/>
      <c r="M7" s="6">
        <v>322.5</v>
      </c>
      <c r="N7" s="6">
        <v>288</v>
      </c>
      <c r="O7" s="5">
        <v>28</v>
      </c>
      <c r="P7" s="5">
        <v>28</v>
      </c>
      <c r="Q7" s="5">
        <v>28</v>
      </c>
      <c r="R7" s="5">
        <v>28</v>
      </c>
      <c r="S7" s="19"/>
      <c r="T7" s="19"/>
      <c r="U7" s="19">
        <v>56</v>
      </c>
      <c r="V7" s="19">
        <v>56</v>
      </c>
      <c r="W7" s="19">
        <v>56</v>
      </c>
      <c r="X7" s="19">
        <v>112</v>
      </c>
      <c r="Y7" s="19">
        <v>112</v>
      </c>
      <c r="Z7" s="2">
        <f>M7*A14</f>
        <v>7865.7750000000005</v>
      </c>
    </row>
    <row r="8" spans="1:26" x14ac:dyDescent="0.2">
      <c r="M8" s="13">
        <f>SUM(M3:M7)</f>
        <v>968.33999999999992</v>
      </c>
      <c r="N8" s="13">
        <f>SUM(N3:N7)</f>
        <v>823</v>
      </c>
      <c r="O8" s="13">
        <f>M8-N8</f>
        <v>145.33999999999992</v>
      </c>
      <c r="Q8" s="13">
        <f>O8-P8</f>
        <v>145.33999999999992</v>
      </c>
    </row>
    <row r="9" spans="1:26" ht="64" x14ac:dyDescent="0.2">
      <c r="B9" s="4" t="s">
        <v>91</v>
      </c>
      <c r="C9" s="4"/>
      <c r="D9" s="4" t="s">
        <v>0</v>
      </c>
      <c r="E9" s="4" t="s">
        <v>92</v>
      </c>
      <c r="F9" s="4"/>
      <c r="G9" s="4"/>
      <c r="H9" s="4"/>
      <c r="I9" s="4"/>
      <c r="J9" s="4"/>
      <c r="K9" s="4"/>
      <c r="L9" s="4"/>
      <c r="M9" s="4" t="s">
        <v>108</v>
      </c>
      <c r="N9" s="4" t="s">
        <v>118</v>
      </c>
      <c r="O9" s="4" t="s">
        <v>119</v>
      </c>
      <c r="P9" s="4" t="s">
        <v>120</v>
      </c>
      <c r="Q9" s="4" t="s">
        <v>119</v>
      </c>
      <c r="R9" s="4" t="s">
        <v>120</v>
      </c>
    </row>
    <row r="10" spans="1:26" x14ac:dyDescent="0.2">
      <c r="A10" s="7">
        <v>19.989999999999998</v>
      </c>
      <c r="B10" s="5">
        <v>13976</v>
      </c>
      <c r="C10" s="5"/>
      <c r="D10" s="8" t="s">
        <v>5</v>
      </c>
      <c r="E10" s="8" t="s">
        <v>101</v>
      </c>
      <c r="F10" s="8"/>
      <c r="G10" s="8"/>
      <c r="H10" s="8"/>
      <c r="I10" s="8"/>
      <c r="J10" s="8"/>
      <c r="K10" s="8"/>
      <c r="L10" s="8"/>
      <c r="M10" s="6" t="e">
        <f>M3-#REF!</f>
        <v>#REF!</v>
      </c>
      <c r="N10" s="17" t="e">
        <f>N3-#REF!</f>
        <v>#REF!</v>
      </c>
      <c r="O10" s="18" t="e">
        <f>M10*A10</f>
        <v>#REF!</v>
      </c>
      <c r="P10" s="18" t="e">
        <f>N10*A10</f>
        <v>#REF!</v>
      </c>
      <c r="Q10" s="18" t="e">
        <f>O10*D10</f>
        <v>#REF!</v>
      </c>
      <c r="R10" s="18" t="e">
        <f>P10*D10</f>
        <v>#REF!</v>
      </c>
    </row>
    <row r="11" spans="1:26" x14ac:dyDescent="0.2">
      <c r="A11" s="7">
        <v>19.989999999999998</v>
      </c>
      <c r="B11" s="5">
        <v>13907</v>
      </c>
      <c r="C11" s="5"/>
      <c r="D11" s="8" t="s">
        <v>5</v>
      </c>
      <c r="E11" s="8" t="s">
        <v>102</v>
      </c>
      <c r="F11" s="8"/>
      <c r="G11" s="8"/>
      <c r="H11" s="8"/>
      <c r="I11" s="8"/>
      <c r="J11" s="8"/>
      <c r="K11" s="8"/>
      <c r="L11" s="8"/>
      <c r="M11" s="6" t="e">
        <f>M4-#REF!</f>
        <v>#REF!</v>
      </c>
      <c r="N11" s="17" t="e">
        <f>N4-#REF!</f>
        <v>#REF!</v>
      </c>
      <c r="O11" s="18" t="e">
        <f>M11*A11</f>
        <v>#REF!</v>
      </c>
      <c r="P11" s="18" t="e">
        <f>N11*A11</f>
        <v>#REF!</v>
      </c>
      <c r="Q11" s="18" t="e">
        <f>O11*D11</f>
        <v>#REF!</v>
      </c>
      <c r="R11" s="18" t="e">
        <f>P11*D11</f>
        <v>#REF!</v>
      </c>
    </row>
    <row r="12" spans="1:26" x14ac:dyDescent="0.2">
      <c r="A12" s="7">
        <v>19.989999999999998</v>
      </c>
      <c r="B12" s="5">
        <v>13860</v>
      </c>
      <c r="C12" s="5"/>
      <c r="D12" s="8" t="s">
        <v>5</v>
      </c>
      <c r="E12" s="8" t="s">
        <v>100</v>
      </c>
      <c r="F12" s="8"/>
      <c r="G12" s="8"/>
      <c r="H12" s="8"/>
      <c r="I12" s="8"/>
      <c r="J12" s="8"/>
      <c r="K12" s="8"/>
      <c r="L12" s="8"/>
      <c r="M12" s="6" t="e">
        <f>M5-#REF!</f>
        <v>#REF!</v>
      </c>
      <c r="N12" s="17" t="e">
        <f>N5-#REF!</f>
        <v>#REF!</v>
      </c>
      <c r="O12" s="18" t="e">
        <f>M12*A12</f>
        <v>#REF!</v>
      </c>
      <c r="P12" s="18" t="e">
        <f>N12*A12</f>
        <v>#REF!</v>
      </c>
      <c r="Q12" s="18" t="e">
        <f>O12*D12</f>
        <v>#REF!</v>
      </c>
      <c r="R12" s="18" t="e">
        <f>P12*D12</f>
        <v>#REF!</v>
      </c>
    </row>
    <row r="13" spans="1:26" x14ac:dyDescent="0.2">
      <c r="A13" s="7">
        <v>24.39</v>
      </c>
      <c r="B13" s="5">
        <v>13730</v>
      </c>
      <c r="C13" s="5"/>
      <c r="D13" s="8" t="s">
        <v>5</v>
      </c>
      <c r="E13" s="8" t="s">
        <v>99</v>
      </c>
      <c r="F13" s="8"/>
      <c r="G13" s="8"/>
      <c r="H13" s="8"/>
      <c r="I13" s="8"/>
      <c r="J13" s="8"/>
      <c r="K13" s="8"/>
      <c r="L13" s="8"/>
      <c r="M13" s="6" t="e">
        <f>M6-#REF!</f>
        <v>#REF!</v>
      </c>
      <c r="N13" s="17" t="e">
        <f>N6-#REF!</f>
        <v>#REF!</v>
      </c>
      <c r="O13" s="18" t="e">
        <f>M13*A13</f>
        <v>#REF!</v>
      </c>
      <c r="P13" s="18" t="e">
        <f>N13*A13</f>
        <v>#REF!</v>
      </c>
      <c r="Q13" s="18" t="e">
        <f>O13*D13</f>
        <v>#REF!</v>
      </c>
      <c r="R13" s="18" t="e">
        <f>P13*D13</f>
        <v>#REF!</v>
      </c>
    </row>
    <row r="14" spans="1:26" x14ac:dyDescent="0.2">
      <c r="A14" s="7">
        <v>24.39</v>
      </c>
      <c r="B14" s="5">
        <v>13747</v>
      </c>
      <c r="C14" s="5"/>
      <c r="D14" s="8" t="s">
        <v>5</v>
      </c>
      <c r="E14" s="8" t="s">
        <v>98</v>
      </c>
      <c r="F14" s="8"/>
      <c r="G14" s="8"/>
      <c r="H14" s="8"/>
      <c r="I14" s="8"/>
      <c r="J14" s="8"/>
      <c r="K14" s="8"/>
      <c r="L14" s="8"/>
      <c r="M14" s="6" t="e">
        <f>M7-#REF!</f>
        <v>#REF!</v>
      </c>
      <c r="N14" s="17" t="e">
        <f>N7-#REF!</f>
        <v>#REF!</v>
      </c>
      <c r="O14" s="18" t="e">
        <f>M14*A14</f>
        <v>#REF!</v>
      </c>
      <c r="P14" s="18" t="e">
        <f>N14*A14</f>
        <v>#REF!</v>
      </c>
      <c r="Q14" s="18" t="e">
        <f>O14*D14</f>
        <v>#REF!</v>
      </c>
      <c r="R14" s="18" t="e">
        <f>P14*D14</f>
        <v>#REF!</v>
      </c>
    </row>
    <row r="15" spans="1:26" x14ac:dyDescent="0.2">
      <c r="O15" s="18" t="e">
        <f>SUM(O10:O14)</f>
        <v>#REF!</v>
      </c>
      <c r="P15" s="18" t="e">
        <f>SUM(P10:P14)</f>
        <v>#REF!</v>
      </c>
      <c r="Q15" s="18" t="e">
        <f>SUM(Q10:Q14)</f>
        <v>#REF!</v>
      </c>
      <c r="R15" s="18" t="e">
        <f>SUM(R10:R14)</f>
        <v>#REF!</v>
      </c>
    </row>
    <row r="16" spans="1:26" x14ac:dyDescent="0.2">
      <c r="O16" t="s">
        <v>131</v>
      </c>
      <c r="P16" s="7" t="e">
        <f>O15-P15</f>
        <v>#REF!</v>
      </c>
      <c r="Q16" t="s">
        <v>131</v>
      </c>
      <c r="R16" s="7" t="e">
        <f>Q15-R15</f>
        <v>#REF!</v>
      </c>
    </row>
    <row r="17" spans="5:18" x14ac:dyDescent="0.2">
      <c r="O17" s="26">
        <v>0.5</v>
      </c>
      <c r="P17" s="7" t="e">
        <f>P16/2</f>
        <v>#REF!</v>
      </c>
      <c r="Q17" s="26">
        <v>0.5</v>
      </c>
      <c r="R17" s="7" t="e">
        <f>R16/2</f>
        <v>#REF!</v>
      </c>
    </row>
    <row r="18" spans="5:18" x14ac:dyDescent="0.2">
      <c r="O18" s="7" t="e">
        <f>O15-P17</f>
        <v>#REF!</v>
      </c>
      <c r="P18" s="7" t="e">
        <f>P15+P17</f>
        <v>#REF!</v>
      </c>
      <c r="Q18" s="7" t="e">
        <f>Q15-R17</f>
        <v>#REF!</v>
      </c>
      <c r="R18" s="7" t="e">
        <f>R15+R17</f>
        <v>#REF!</v>
      </c>
    </row>
    <row r="21" spans="5:18" ht="81" customHeight="1" x14ac:dyDescent="0.2"/>
    <row r="25" spans="5:18" x14ac:dyDescent="0.2">
      <c r="E25" t="s">
        <v>121</v>
      </c>
    </row>
    <row r="26" spans="5:18" x14ac:dyDescent="0.2">
      <c r="E26">
        <v>50</v>
      </c>
      <c r="M26">
        <v>12</v>
      </c>
    </row>
    <row r="28" spans="5:18" x14ac:dyDescent="0.2">
      <c r="E28" t="s">
        <v>122</v>
      </c>
    </row>
    <row r="40" spans="2:34" ht="48" x14ac:dyDescent="0.2">
      <c r="B40" s="4" t="s">
        <v>91</v>
      </c>
      <c r="C40" s="4"/>
      <c r="D40" s="4" t="s">
        <v>0</v>
      </c>
      <c r="E40" s="4" t="s">
        <v>92</v>
      </c>
      <c r="F40" s="4"/>
      <c r="G40" s="4"/>
      <c r="H40" s="4"/>
      <c r="I40" s="4"/>
      <c r="J40" s="4"/>
      <c r="K40" s="4"/>
      <c r="L40" s="4"/>
      <c r="M40" s="4" t="s">
        <v>176</v>
      </c>
      <c r="N40" s="4" t="s">
        <v>177</v>
      </c>
      <c r="O40" s="4" t="s">
        <v>178</v>
      </c>
      <c r="P40" s="4" t="s">
        <v>179</v>
      </c>
      <c r="Q40" s="4" t="s">
        <v>180</v>
      </c>
      <c r="R40" s="4" t="s">
        <v>234</v>
      </c>
      <c r="S40" s="4" t="s">
        <v>271</v>
      </c>
      <c r="T40" s="4" t="s">
        <v>276</v>
      </c>
      <c r="AA40" s="4" t="s">
        <v>162</v>
      </c>
      <c r="AB40" s="4" t="s">
        <v>163</v>
      </c>
      <c r="AC40" s="4" t="s">
        <v>164</v>
      </c>
      <c r="AD40" s="4" t="s">
        <v>165</v>
      </c>
      <c r="AE40" s="4" t="s">
        <v>167</v>
      </c>
      <c r="AF40" s="4" t="s">
        <v>168</v>
      </c>
      <c r="AG40" s="4" t="s">
        <v>174</v>
      </c>
      <c r="AH40" s="4" t="s">
        <v>175</v>
      </c>
    </row>
    <row r="41" spans="2:34" x14ac:dyDescent="0.2">
      <c r="B41" s="5">
        <v>13976</v>
      </c>
      <c r="C41" s="5"/>
      <c r="D41" s="8" t="s">
        <v>5</v>
      </c>
      <c r="E41" s="8" t="s">
        <v>101</v>
      </c>
      <c r="F41" s="8"/>
      <c r="G41" s="8"/>
      <c r="H41" s="8"/>
      <c r="I41" s="8"/>
      <c r="J41" s="8"/>
      <c r="K41" s="8"/>
      <c r="L41" s="8"/>
      <c r="M41" s="5">
        <v>46</v>
      </c>
      <c r="N41" s="5">
        <v>56</v>
      </c>
      <c r="O41" s="5">
        <v>56</v>
      </c>
      <c r="P41" s="5">
        <v>112</v>
      </c>
      <c r="Q41" s="5">
        <v>112</v>
      </c>
      <c r="R41" s="5">
        <v>56</v>
      </c>
      <c r="S41" s="5">
        <v>112</v>
      </c>
      <c r="T41" s="5"/>
      <c r="AA41" s="5">
        <v>23</v>
      </c>
      <c r="AB41" s="5">
        <v>46</v>
      </c>
      <c r="AC41" s="5">
        <v>46</v>
      </c>
      <c r="AD41" s="5">
        <v>46</v>
      </c>
      <c r="AE41" s="5">
        <v>84</v>
      </c>
      <c r="AF41" s="5">
        <v>46</v>
      </c>
      <c r="AG41" s="5">
        <v>52</v>
      </c>
      <c r="AH41" s="5">
        <v>49</v>
      </c>
    </row>
    <row r="42" spans="2:34" x14ac:dyDescent="0.2">
      <c r="B42" s="5">
        <v>13907</v>
      </c>
      <c r="C42" s="5"/>
      <c r="D42" s="8" t="s">
        <v>5</v>
      </c>
      <c r="E42" s="8" t="s">
        <v>102</v>
      </c>
      <c r="F42" s="8"/>
      <c r="G42" s="8"/>
      <c r="H42" s="8"/>
      <c r="I42" s="8"/>
      <c r="J42" s="8"/>
      <c r="K42" s="8"/>
      <c r="L42" s="8"/>
      <c r="M42" s="5">
        <v>46</v>
      </c>
      <c r="N42" s="5">
        <v>56</v>
      </c>
      <c r="O42" s="5">
        <v>56</v>
      </c>
      <c r="P42" s="5">
        <v>112</v>
      </c>
      <c r="Q42" s="5">
        <v>112</v>
      </c>
      <c r="R42" s="5">
        <v>56</v>
      </c>
      <c r="S42" s="5">
        <v>56</v>
      </c>
      <c r="T42" s="5"/>
      <c r="AA42" s="5">
        <v>23</v>
      </c>
      <c r="AB42" s="5">
        <v>46</v>
      </c>
      <c r="AC42" s="5">
        <v>46</v>
      </c>
      <c r="AD42" s="5">
        <v>46</v>
      </c>
      <c r="AE42" s="5">
        <v>84</v>
      </c>
      <c r="AF42" s="5">
        <v>46</v>
      </c>
      <c r="AG42" s="5">
        <v>20</v>
      </c>
      <c r="AH42" s="5">
        <v>45</v>
      </c>
    </row>
    <row r="43" spans="2:34" x14ac:dyDescent="0.2">
      <c r="B43" s="5">
        <v>13860</v>
      </c>
      <c r="C43" s="5"/>
      <c r="D43" s="8" t="s">
        <v>5</v>
      </c>
      <c r="E43" s="8" t="s">
        <v>100</v>
      </c>
      <c r="F43" s="8"/>
      <c r="G43" s="8"/>
      <c r="H43" s="8"/>
      <c r="I43" s="8"/>
      <c r="J43" s="8"/>
      <c r="K43" s="8"/>
      <c r="L43" s="8"/>
      <c r="M43" s="5">
        <v>44</v>
      </c>
      <c r="N43" s="5">
        <v>56</v>
      </c>
      <c r="O43" s="5">
        <v>56</v>
      </c>
      <c r="P43" s="5">
        <v>112</v>
      </c>
      <c r="Q43" s="5">
        <v>112</v>
      </c>
      <c r="R43" s="5">
        <v>56</v>
      </c>
      <c r="S43" s="5">
        <v>56</v>
      </c>
      <c r="T43" s="5"/>
      <c r="AA43" s="5">
        <v>22</v>
      </c>
      <c r="AB43" s="5">
        <v>44</v>
      </c>
      <c r="AC43" s="5">
        <v>44</v>
      </c>
      <c r="AD43" s="5">
        <v>44</v>
      </c>
      <c r="AE43" s="5">
        <v>23</v>
      </c>
      <c r="AF43" s="5">
        <v>44</v>
      </c>
      <c r="AG43" s="5">
        <v>52</v>
      </c>
      <c r="AH43" s="5">
        <v>43</v>
      </c>
    </row>
    <row r="44" spans="2:34" x14ac:dyDescent="0.2">
      <c r="B44" s="5">
        <v>13570</v>
      </c>
      <c r="C44" s="5"/>
      <c r="D44" s="8" t="s">
        <v>5</v>
      </c>
      <c r="E44" s="8" t="s">
        <v>211</v>
      </c>
      <c r="F44" s="8"/>
      <c r="G44" s="8"/>
      <c r="H44" s="8"/>
      <c r="I44" s="8"/>
      <c r="J44" s="8"/>
      <c r="K44" s="8"/>
      <c r="L44" s="8"/>
      <c r="M44" s="5">
        <f ca="1">SUM(M41:M46)</f>
        <v>224</v>
      </c>
      <c r="N44" s="5">
        <f ca="1">SUM(N41:N46)</f>
        <v>280</v>
      </c>
      <c r="O44" s="5">
        <f ca="1">SUM(O41:O46)</f>
        <v>280</v>
      </c>
      <c r="P44" s="5">
        <f ca="1">SUM(P41:P46)</f>
        <v>560</v>
      </c>
      <c r="Q44" s="5">
        <f ca="1">SUM(Q41:Q46)</f>
        <v>560</v>
      </c>
      <c r="R44" s="5">
        <v>112</v>
      </c>
      <c r="S44" s="5">
        <v>112</v>
      </c>
      <c r="T44" s="5"/>
      <c r="AA44" s="5">
        <v>22</v>
      </c>
      <c r="AB44" s="5">
        <v>44</v>
      </c>
      <c r="AC44" s="5">
        <v>44</v>
      </c>
      <c r="AD44" s="5">
        <v>44</v>
      </c>
      <c r="AE44" s="5">
        <v>23</v>
      </c>
      <c r="AF44" s="5">
        <v>44</v>
      </c>
      <c r="AG44" s="5">
        <v>50</v>
      </c>
      <c r="AH44" s="5">
        <v>41</v>
      </c>
    </row>
    <row r="45" spans="2:34" x14ac:dyDescent="0.2">
      <c r="B45" s="5">
        <v>13730</v>
      </c>
      <c r="C45" s="5"/>
      <c r="D45" s="8" t="s">
        <v>5</v>
      </c>
      <c r="E45" s="8" t="s">
        <v>99</v>
      </c>
      <c r="F45" s="8"/>
      <c r="G45" s="8"/>
      <c r="H45" s="8"/>
      <c r="I45" s="8"/>
      <c r="J45" s="8"/>
      <c r="K45" s="8"/>
      <c r="L45" s="8"/>
      <c r="M45" s="5">
        <v>44</v>
      </c>
      <c r="N45" s="5">
        <v>56</v>
      </c>
      <c r="O45" s="5">
        <v>56</v>
      </c>
      <c r="P45" s="5">
        <v>112</v>
      </c>
      <c r="Q45" s="5">
        <v>112</v>
      </c>
      <c r="R45" s="5">
        <v>56</v>
      </c>
      <c r="S45" s="5">
        <v>112</v>
      </c>
      <c r="T45" s="5">
        <v>56</v>
      </c>
      <c r="AA45" s="5">
        <v>22</v>
      </c>
      <c r="AB45" s="5">
        <v>44</v>
      </c>
      <c r="AC45" s="5">
        <v>44</v>
      </c>
      <c r="AD45" s="5">
        <v>44</v>
      </c>
      <c r="AE45" s="5">
        <v>10</v>
      </c>
      <c r="AF45" s="5">
        <v>44</v>
      </c>
      <c r="AG45" s="5">
        <v>50</v>
      </c>
      <c r="AH45" s="5">
        <v>13</v>
      </c>
    </row>
    <row r="46" spans="2:34" x14ac:dyDescent="0.2">
      <c r="B46" s="5">
        <v>13747</v>
      </c>
      <c r="C46" s="5"/>
      <c r="D46" s="8" t="s">
        <v>5</v>
      </c>
      <c r="E46" s="8" t="s">
        <v>98</v>
      </c>
      <c r="F46" s="8"/>
      <c r="G46" s="8"/>
      <c r="H46" s="8"/>
      <c r="I46" s="8"/>
      <c r="J46" s="8"/>
      <c r="K46" s="8"/>
      <c r="L46" s="8"/>
      <c r="M46" s="5">
        <v>44</v>
      </c>
      <c r="N46" s="5">
        <v>56</v>
      </c>
      <c r="O46" s="5">
        <v>56</v>
      </c>
      <c r="P46" s="5">
        <v>112</v>
      </c>
      <c r="Q46" s="5">
        <v>112</v>
      </c>
      <c r="R46" s="5">
        <v>0</v>
      </c>
      <c r="S46" s="5">
        <v>112</v>
      </c>
      <c r="T46" s="5">
        <v>56</v>
      </c>
      <c r="AA46" s="5"/>
      <c r="AB46" s="5"/>
      <c r="AC46" s="5"/>
      <c r="AD46" s="5"/>
      <c r="AE46" s="5"/>
      <c r="AF46" s="5"/>
      <c r="AG46" s="5"/>
      <c r="AH46" s="5"/>
    </row>
    <row r="47" spans="2:34" x14ac:dyDescent="0.2">
      <c r="B47" s="5">
        <v>13457</v>
      </c>
      <c r="C47" s="5"/>
      <c r="D47" s="8" t="s">
        <v>5</v>
      </c>
      <c r="E47" s="8" t="s">
        <v>259</v>
      </c>
      <c r="F47" s="8"/>
      <c r="G47" s="8"/>
      <c r="H47" s="8"/>
      <c r="I47" s="8"/>
      <c r="J47" s="8"/>
      <c r="K47" s="8"/>
      <c r="L47" s="8"/>
      <c r="M47" s="5">
        <v>21</v>
      </c>
      <c r="N47" s="5">
        <v>18</v>
      </c>
      <c r="O47" s="5">
        <v>21</v>
      </c>
      <c r="P47" s="5"/>
      <c r="Q47" s="5"/>
      <c r="R47" s="5"/>
      <c r="S47" s="5"/>
      <c r="T47" s="5">
        <v>60</v>
      </c>
      <c r="W47">
        <v>1.29</v>
      </c>
      <c r="X47">
        <v>15.49</v>
      </c>
      <c r="Y47">
        <v>112</v>
      </c>
      <c r="AA47" s="5"/>
      <c r="AB47" s="5"/>
      <c r="AC47" s="5"/>
      <c r="AD47" s="5"/>
      <c r="AE47" s="5"/>
      <c r="AF47" s="5"/>
      <c r="AG47" s="5"/>
      <c r="AH47" s="5"/>
    </row>
    <row r="48" spans="2:34" x14ac:dyDescent="0.2">
      <c r="B48" s="5">
        <v>13471</v>
      </c>
      <c r="C48" s="5"/>
      <c r="D48" s="8" t="s">
        <v>5</v>
      </c>
      <c r="E48" s="8" t="s">
        <v>251</v>
      </c>
      <c r="F48" s="8"/>
      <c r="G48" s="8"/>
      <c r="H48" s="8"/>
      <c r="I48" s="8"/>
      <c r="J48" s="8"/>
      <c r="K48" s="8"/>
      <c r="L48" s="8"/>
      <c r="M48" s="5">
        <v>21</v>
      </c>
      <c r="N48" s="5">
        <v>18</v>
      </c>
      <c r="O48" s="5">
        <v>21</v>
      </c>
      <c r="P48" s="5"/>
      <c r="Q48" s="5"/>
      <c r="R48" s="5"/>
      <c r="S48" s="5"/>
      <c r="T48" s="5"/>
      <c r="W48">
        <v>1.29</v>
      </c>
      <c r="X48">
        <v>15.49</v>
      </c>
      <c r="Y48">
        <v>112</v>
      </c>
      <c r="AA48" s="5"/>
      <c r="AB48" s="5"/>
      <c r="AC48" s="5"/>
      <c r="AD48" s="5"/>
      <c r="AE48" s="5"/>
      <c r="AF48" s="5"/>
      <c r="AG48" s="5"/>
      <c r="AH48" s="5"/>
    </row>
    <row r="49" spans="2:34" x14ac:dyDescent="0.2">
      <c r="B49" s="5">
        <v>13549</v>
      </c>
      <c r="C49" s="5"/>
      <c r="D49" s="8" t="s">
        <v>5</v>
      </c>
      <c r="E49" s="8" t="s">
        <v>254</v>
      </c>
      <c r="F49" s="8"/>
      <c r="G49" s="8"/>
      <c r="H49" s="8"/>
      <c r="I49" s="8"/>
      <c r="J49" s="8"/>
      <c r="K49" s="8"/>
      <c r="L49" s="8"/>
      <c r="M49" s="5">
        <v>21</v>
      </c>
      <c r="N49" s="5">
        <v>18</v>
      </c>
      <c r="O49" s="5">
        <v>21</v>
      </c>
      <c r="P49" s="5"/>
      <c r="Q49" s="5"/>
      <c r="R49" s="5"/>
      <c r="S49" s="5"/>
      <c r="T49" s="5"/>
      <c r="W49">
        <v>1.29</v>
      </c>
      <c r="X49">
        <v>15.49</v>
      </c>
      <c r="Y49">
        <v>112</v>
      </c>
      <c r="AA49" s="5"/>
      <c r="AB49" s="5"/>
      <c r="AC49" s="5"/>
      <c r="AD49" s="5"/>
      <c r="AE49" s="5"/>
      <c r="AF49" s="5"/>
      <c r="AG49" s="5"/>
      <c r="AH49" s="5"/>
    </row>
    <row r="50" spans="2:34" x14ac:dyDescent="0.2">
      <c r="B50" s="5">
        <v>13631</v>
      </c>
      <c r="C50" s="5"/>
      <c r="D50" s="8" t="s">
        <v>5</v>
      </c>
      <c r="E50" s="8" t="s">
        <v>255</v>
      </c>
      <c r="F50" s="8"/>
      <c r="G50" s="8"/>
      <c r="H50" s="8"/>
      <c r="I50" s="8"/>
      <c r="J50" s="8"/>
      <c r="K50" s="8"/>
      <c r="L50" s="8"/>
      <c r="M50" s="5">
        <v>21</v>
      </c>
      <c r="N50" s="5">
        <v>18</v>
      </c>
      <c r="O50" s="5">
        <v>21</v>
      </c>
      <c r="P50" s="5"/>
      <c r="Q50" s="5"/>
      <c r="R50" s="5"/>
      <c r="S50" s="5"/>
      <c r="T50" s="5"/>
      <c r="W50">
        <v>1.29</v>
      </c>
      <c r="X50">
        <v>15.49</v>
      </c>
      <c r="Y50">
        <v>112</v>
      </c>
      <c r="AA50" s="5"/>
      <c r="AB50" s="5"/>
      <c r="AC50" s="5"/>
      <c r="AD50" s="5"/>
      <c r="AE50" s="5"/>
      <c r="AF50" s="5"/>
      <c r="AG50" s="5"/>
      <c r="AH50" s="5"/>
    </row>
    <row r="51" spans="2:34" x14ac:dyDescent="0.2">
      <c r="B51" s="5">
        <v>13648</v>
      </c>
      <c r="C51" s="5"/>
      <c r="D51" s="8" t="s">
        <v>5</v>
      </c>
      <c r="E51" s="8" t="s">
        <v>262</v>
      </c>
      <c r="F51" s="8"/>
      <c r="G51" s="8"/>
      <c r="H51" s="8"/>
      <c r="I51" s="8"/>
      <c r="J51" s="8"/>
      <c r="K51" s="8"/>
      <c r="L51" s="8"/>
      <c r="M51" s="5">
        <v>21</v>
      </c>
      <c r="N51" s="5">
        <v>18</v>
      </c>
      <c r="O51" s="5">
        <v>21</v>
      </c>
      <c r="P51" s="5"/>
      <c r="Q51" s="5"/>
      <c r="R51" s="5"/>
      <c r="S51" s="5"/>
      <c r="T51" s="5"/>
      <c r="W51">
        <v>2.39</v>
      </c>
      <c r="X51">
        <v>43</v>
      </c>
      <c r="Y51">
        <v>30</v>
      </c>
      <c r="AA51" s="5"/>
      <c r="AB51" s="5"/>
      <c r="AC51" s="5"/>
      <c r="AD51" s="5"/>
      <c r="AE51" s="5"/>
      <c r="AF51" s="5"/>
      <c r="AG51" s="5"/>
      <c r="AH51" s="5"/>
    </row>
    <row r="52" spans="2:34" x14ac:dyDescent="0.2">
      <c r="B52" s="5">
        <v>13655</v>
      </c>
      <c r="C52" s="5"/>
      <c r="D52" s="8" t="s">
        <v>5</v>
      </c>
      <c r="E52" s="8" t="s">
        <v>265</v>
      </c>
      <c r="F52" s="8"/>
      <c r="G52" s="8"/>
      <c r="H52" s="8"/>
      <c r="I52" s="8"/>
      <c r="J52" s="8"/>
      <c r="K52" s="8"/>
      <c r="L52" s="8"/>
      <c r="M52" s="5">
        <v>21</v>
      </c>
      <c r="N52" s="5">
        <v>18</v>
      </c>
      <c r="O52" s="5">
        <v>21</v>
      </c>
      <c r="P52" s="5"/>
      <c r="Q52" s="5"/>
      <c r="R52" s="5"/>
      <c r="S52" s="5"/>
      <c r="T52" s="5">
        <v>80</v>
      </c>
    </row>
    <row r="53" spans="2:34" x14ac:dyDescent="0.2">
      <c r="S53" s="5">
        <f>SUM(S41:S52)</f>
        <v>560</v>
      </c>
      <c r="T53" s="5">
        <f>SUM(T41:T52)</f>
        <v>252</v>
      </c>
    </row>
    <row r="66" spans="5:20" ht="19" x14ac:dyDescent="0.25">
      <c r="E66" s="38" t="s">
        <v>181</v>
      </c>
      <c r="F66" s="38" t="s">
        <v>200</v>
      </c>
      <c r="G66" s="38" t="s">
        <v>201</v>
      </c>
      <c r="H66" s="38" t="s">
        <v>202</v>
      </c>
      <c r="I66" s="38" t="s">
        <v>203</v>
      </c>
      <c r="J66" s="38" t="s">
        <v>204</v>
      </c>
      <c r="K66" s="38" t="s">
        <v>205</v>
      </c>
      <c r="L66" s="38" t="s">
        <v>206</v>
      </c>
      <c r="M66" s="38" t="s">
        <v>182</v>
      </c>
      <c r="N66" s="38" t="s">
        <v>161</v>
      </c>
      <c r="O66" s="38" t="s">
        <v>183</v>
      </c>
      <c r="P66" s="39" t="s">
        <v>184</v>
      </c>
      <c r="Q66" s="40">
        <v>0.5</v>
      </c>
      <c r="R66" s="40">
        <v>0.4</v>
      </c>
      <c r="S66" s="40">
        <v>0.35</v>
      </c>
      <c r="T66" s="40">
        <v>0.3</v>
      </c>
    </row>
    <row r="67" spans="5:20" ht="19" x14ac:dyDescent="0.25">
      <c r="E67" s="41" t="s">
        <v>185</v>
      </c>
      <c r="F67" s="41"/>
      <c r="G67" s="41"/>
      <c r="H67" s="41"/>
      <c r="I67" s="41"/>
      <c r="J67" s="41"/>
      <c r="K67" s="41"/>
      <c r="L67" s="41"/>
      <c r="M67" s="42">
        <v>5.99</v>
      </c>
      <c r="N67" s="41">
        <v>10</v>
      </c>
      <c r="O67" s="41">
        <v>9</v>
      </c>
      <c r="P67" s="42">
        <f>M67/O67</f>
        <v>0.66555555555555557</v>
      </c>
      <c r="Q67" s="42">
        <f>M67*0.5</f>
        <v>2.9950000000000001</v>
      </c>
      <c r="R67" s="42">
        <f>M67*0.6</f>
        <v>3.5939999999999999</v>
      </c>
      <c r="S67" s="42">
        <f t="shared" ref="S67:S81" si="0">M67*0.65</f>
        <v>3.8935000000000004</v>
      </c>
      <c r="T67" s="42">
        <f t="shared" ref="T67:T81" si="1">M67*0.7</f>
        <v>4.1929999999999996</v>
      </c>
    </row>
    <row r="68" spans="5:20" ht="19" x14ac:dyDescent="0.25">
      <c r="E68" s="43" t="s">
        <v>186</v>
      </c>
      <c r="F68" s="44">
        <v>1.29</v>
      </c>
      <c r="G68" s="44">
        <v>2.1</v>
      </c>
      <c r="H68" s="47">
        <f t="shared" ref="H68:H81" si="2">(G68-F68)/G68</f>
        <v>0.38571428571428573</v>
      </c>
      <c r="I68" s="48">
        <v>2.99</v>
      </c>
      <c r="J68" s="47">
        <f t="shared" ref="J68:J81" si="3">(I68-G68)/I68</f>
        <v>0.2976588628762542</v>
      </c>
      <c r="K68" s="48">
        <f>I68/0.6</f>
        <v>4.9833333333333343</v>
      </c>
      <c r="L68" s="47">
        <f>(K68-I68)/K68</f>
        <v>0.40000000000000008</v>
      </c>
      <c r="M68" s="44">
        <v>4.99</v>
      </c>
      <c r="N68" s="43">
        <v>20</v>
      </c>
      <c r="O68" s="43">
        <v>5.29</v>
      </c>
      <c r="P68" s="44">
        <f t="shared" ref="P68:P81" si="4">M68/O68</f>
        <v>0.94328922495274103</v>
      </c>
      <c r="Q68" s="44">
        <f t="shared" ref="Q68:Q81" si="5">M68*0.5</f>
        <v>2.4950000000000001</v>
      </c>
      <c r="R68" s="44">
        <f t="shared" ref="R68:R81" si="6">M68*0.6</f>
        <v>2.9940000000000002</v>
      </c>
      <c r="S68" s="44">
        <f t="shared" si="0"/>
        <v>3.2435</v>
      </c>
      <c r="T68" s="44">
        <f t="shared" si="1"/>
        <v>3.4929999999999999</v>
      </c>
    </row>
    <row r="69" spans="5:20" ht="19" x14ac:dyDescent="0.25">
      <c r="E69" s="43" t="s">
        <v>187</v>
      </c>
      <c r="F69" s="44">
        <v>1.29</v>
      </c>
      <c r="G69" s="44">
        <v>2.1</v>
      </c>
      <c r="H69" s="47">
        <f t="shared" si="2"/>
        <v>0.38571428571428573</v>
      </c>
      <c r="I69" s="48">
        <v>2.99</v>
      </c>
      <c r="J69" s="47">
        <f t="shared" si="3"/>
        <v>0.2976588628762542</v>
      </c>
      <c r="K69" s="48">
        <f t="shared" ref="K69:K75" si="7">I69/0.6</f>
        <v>4.9833333333333343</v>
      </c>
      <c r="L69" s="47">
        <f t="shared" ref="L69:L76" si="8">(K69-I69)/K69</f>
        <v>0.40000000000000008</v>
      </c>
      <c r="M69" s="44">
        <v>4.99</v>
      </c>
      <c r="N69" s="43">
        <v>20</v>
      </c>
      <c r="O69" s="43">
        <v>5.29</v>
      </c>
      <c r="P69" s="44">
        <f t="shared" si="4"/>
        <v>0.94328922495274103</v>
      </c>
      <c r="Q69" s="44">
        <f t="shared" si="5"/>
        <v>2.4950000000000001</v>
      </c>
      <c r="R69" s="44">
        <f t="shared" si="6"/>
        <v>2.9940000000000002</v>
      </c>
      <c r="S69" s="44">
        <f t="shared" si="0"/>
        <v>3.2435</v>
      </c>
      <c r="T69" s="44">
        <f t="shared" si="1"/>
        <v>3.4929999999999999</v>
      </c>
    </row>
    <row r="70" spans="5:20" ht="19" x14ac:dyDescent="0.25">
      <c r="E70" s="43" t="s">
        <v>188</v>
      </c>
      <c r="F70" s="44">
        <v>1.29</v>
      </c>
      <c r="G70" s="44">
        <v>2.1</v>
      </c>
      <c r="H70" s="47">
        <f t="shared" si="2"/>
        <v>0.38571428571428573</v>
      </c>
      <c r="I70" s="48">
        <v>2.99</v>
      </c>
      <c r="J70" s="47">
        <f t="shared" si="3"/>
        <v>0.2976588628762542</v>
      </c>
      <c r="K70" s="48">
        <f t="shared" si="7"/>
        <v>4.9833333333333343</v>
      </c>
      <c r="L70" s="47">
        <f t="shared" si="8"/>
        <v>0.40000000000000008</v>
      </c>
      <c r="M70" s="44">
        <v>4.99</v>
      </c>
      <c r="N70" s="43">
        <v>17</v>
      </c>
      <c r="O70" s="43">
        <v>5.29</v>
      </c>
      <c r="P70" s="44">
        <f t="shared" si="4"/>
        <v>0.94328922495274103</v>
      </c>
      <c r="Q70" s="44">
        <f t="shared" si="5"/>
        <v>2.4950000000000001</v>
      </c>
      <c r="R70" s="44">
        <f t="shared" si="6"/>
        <v>2.9940000000000002</v>
      </c>
      <c r="S70" s="44">
        <f t="shared" si="0"/>
        <v>3.2435</v>
      </c>
      <c r="T70" s="44">
        <f t="shared" si="1"/>
        <v>3.4929999999999999</v>
      </c>
    </row>
    <row r="71" spans="5:20" ht="19" x14ac:dyDescent="0.25">
      <c r="E71" s="43" t="s">
        <v>189</v>
      </c>
      <c r="F71" s="44">
        <v>1.29</v>
      </c>
      <c r="G71" s="44">
        <v>2.1</v>
      </c>
      <c r="H71" s="47">
        <f t="shared" si="2"/>
        <v>0.38571428571428573</v>
      </c>
      <c r="I71" s="48">
        <v>2.99</v>
      </c>
      <c r="J71" s="47">
        <f t="shared" si="3"/>
        <v>0.2976588628762542</v>
      </c>
      <c r="K71" s="48">
        <f>I71/0.6</f>
        <v>4.9833333333333343</v>
      </c>
      <c r="L71" s="47">
        <f>(K71-I71)/K71</f>
        <v>0.40000000000000008</v>
      </c>
      <c r="M71" s="44">
        <v>4.99</v>
      </c>
      <c r="N71" s="43">
        <v>20</v>
      </c>
      <c r="O71" s="43">
        <v>5.29</v>
      </c>
      <c r="P71" s="44">
        <f t="shared" si="4"/>
        <v>0.94328922495274103</v>
      </c>
      <c r="Q71" s="44">
        <f t="shared" si="5"/>
        <v>2.4950000000000001</v>
      </c>
      <c r="R71" s="44">
        <f t="shared" si="6"/>
        <v>2.9940000000000002</v>
      </c>
      <c r="S71" s="44">
        <f t="shared" si="0"/>
        <v>3.2435</v>
      </c>
      <c r="T71" s="44">
        <f t="shared" si="1"/>
        <v>3.4929999999999999</v>
      </c>
    </row>
    <row r="72" spans="5:20" ht="19" x14ac:dyDescent="0.25">
      <c r="E72" s="43" t="s">
        <v>190</v>
      </c>
      <c r="F72" s="44">
        <v>1.29</v>
      </c>
      <c r="G72" s="44">
        <v>2.1</v>
      </c>
      <c r="H72" s="47">
        <f t="shared" si="2"/>
        <v>0.38571428571428573</v>
      </c>
      <c r="I72" s="48">
        <v>2.99</v>
      </c>
      <c r="J72" s="47">
        <f t="shared" si="3"/>
        <v>0.2976588628762542</v>
      </c>
      <c r="K72" s="48">
        <f t="shared" si="7"/>
        <v>4.9833333333333343</v>
      </c>
      <c r="L72" s="47">
        <f t="shared" si="8"/>
        <v>0.40000000000000008</v>
      </c>
      <c r="M72" s="44">
        <v>4.99</v>
      </c>
      <c r="N72" s="43">
        <v>20</v>
      </c>
      <c r="O72" s="43">
        <v>5.29</v>
      </c>
      <c r="P72" s="44">
        <f t="shared" si="4"/>
        <v>0.94328922495274103</v>
      </c>
      <c r="Q72" s="44">
        <f t="shared" si="5"/>
        <v>2.4950000000000001</v>
      </c>
      <c r="R72" s="44">
        <f t="shared" si="6"/>
        <v>2.9940000000000002</v>
      </c>
      <c r="S72" s="44">
        <f t="shared" si="0"/>
        <v>3.2435</v>
      </c>
      <c r="T72" s="44">
        <f t="shared" si="1"/>
        <v>3.4929999999999999</v>
      </c>
    </row>
    <row r="73" spans="5:20" ht="19" x14ac:dyDescent="0.25">
      <c r="E73" s="43" t="s">
        <v>191</v>
      </c>
      <c r="F73" s="44">
        <v>1.29</v>
      </c>
      <c r="G73" s="44">
        <v>2.1</v>
      </c>
      <c r="H73" s="47">
        <f t="shared" si="2"/>
        <v>0.38571428571428573</v>
      </c>
      <c r="I73" s="48">
        <v>2.99</v>
      </c>
      <c r="J73" s="47">
        <f t="shared" si="3"/>
        <v>0.2976588628762542</v>
      </c>
      <c r="K73" s="48">
        <f>I73/0.6</f>
        <v>4.9833333333333343</v>
      </c>
      <c r="L73" s="47">
        <f>(K73-I73)/K73</f>
        <v>0.40000000000000008</v>
      </c>
      <c r="M73" s="44">
        <v>4.99</v>
      </c>
      <c r="N73" s="43">
        <v>20</v>
      </c>
      <c r="O73" s="43">
        <v>5.29</v>
      </c>
      <c r="P73" s="44">
        <f t="shared" si="4"/>
        <v>0.94328922495274103</v>
      </c>
      <c r="Q73" s="44">
        <f t="shared" si="5"/>
        <v>2.4950000000000001</v>
      </c>
      <c r="R73" s="44">
        <f t="shared" si="6"/>
        <v>2.9940000000000002</v>
      </c>
      <c r="S73" s="44">
        <f t="shared" si="0"/>
        <v>3.2435</v>
      </c>
      <c r="T73" s="44">
        <f t="shared" si="1"/>
        <v>3.4929999999999999</v>
      </c>
    </row>
    <row r="74" spans="5:20" ht="19" x14ac:dyDescent="0.25">
      <c r="E74" s="43" t="s">
        <v>192</v>
      </c>
      <c r="F74" s="44">
        <v>2.2000000000000002</v>
      </c>
      <c r="G74" s="44">
        <v>2.52</v>
      </c>
      <c r="H74" s="47">
        <f t="shared" si="2"/>
        <v>0.12698412698412692</v>
      </c>
      <c r="I74" s="48">
        <v>3.59</v>
      </c>
      <c r="J74" s="47">
        <f t="shared" si="3"/>
        <v>0.29805013927576596</v>
      </c>
      <c r="K74" s="48">
        <f t="shared" si="7"/>
        <v>5.9833333333333334</v>
      </c>
      <c r="L74" s="47">
        <f t="shared" si="8"/>
        <v>0.4</v>
      </c>
      <c r="M74" s="44">
        <v>4.99</v>
      </c>
      <c r="N74" s="43">
        <v>8</v>
      </c>
      <c r="O74" s="43">
        <v>5.64</v>
      </c>
      <c r="P74" s="44">
        <f t="shared" si="4"/>
        <v>0.88475177304964547</v>
      </c>
      <c r="Q74" s="44">
        <f t="shared" si="5"/>
        <v>2.4950000000000001</v>
      </c>
      <c r="R74" s="44">
        <f t="shared" si="6"/>
        <v>2.9940000000000002</v>
      </c>
      <c r="S74" s="44">
        <f t="shared" si="0"/>
        <v>3.2435</v>
      </c>
      <c r="T74" s="44">
        <f t="shared" si="1"/>
        <v>3.4929999999999999</v>
      </c>
    </row>
    <row r="75" spans="5:20" ht="19" x14ac:dyDescent="0.25">
      <c r="E75" s="43" t="s">
        <v>193</v>
      </c>
      <c r="F75" s="44">
        <v>2.39</v>
      </c>
      <c r="G75" s="44">
        <v>2.94</v>
      </c>
      <c r="H75" s="47">
        <f t="shared" si="2"/>
        <v>0.18707482993197272</v>
      </c>
      <c r="I75" s="48">
        <v>4.1900000000000004</v>
      </c>
      <c r="J75" s="47">
        <f t="shared" si="3"/>
        <v>0.29832935560859197</v>
      </c>
      <c r="K75" s="48">
        <f t="shared" si="7"/>
        <v>6.9833333333333343</v>
      </c>
      <c r="L75" s="47">
        <f t="shared" si="8"/>
        <v>0.4</v>
      </c>
      <c r="M75" s="44">
        <v>6.99</v>
      </c>
      <c r="N75" s="43"/>
      <c r="O75" s="43">
        <v>14.2</v>
      </c>
      <c r="P75" s="44">
        <f t="shared" si="4"/>
        <v>0.49225352112676063</v>
      </c>
      <c r="Q75" s="44">
        <f t="shared" si="5"/>
        <v>3.4950000000000001</v>
      </c>
      <c r="R75" s="44">
        <f t="shared" si="6"/>
        <v>4.194</v>
      </c>
      <c r="S75" s="44">
        <f t="shared" si="0"/>
        <v>4.5434999999999999</v>
      </c>
      <c r="T75" s="44">
        <f t="shared" si="1"/>
        <v>4.8929999999999998</v>
      </c>
    </row>
    <row r="76" spans="5:20" ht="19" x14ac:dyDescent="0.25">
      <c r="E76" s="43" t="s">
        <v>194</v>
      </c>
      <c r="F76" s="44">
        <v>1.62</v>
      </c>
      <c r="G76" s="44">
        <f>F76/0.905</f>
        <v>1.7900552486187846</v>
      </c>
      <c r="H76" s="47">
        <f t="shared" si="2"/>
        <v>9.4999999999999987E-2</v>
      </c>
      <c r="I76" s="44">
        <v>2.35</v>
      </c>
      <c r="J76" s="47">
        <f t="shared" si="3"/>
        <v>0.23827436228987892</v>
      </c>
      <c r="K76" s="44">
        <f>I76/0.6</f>
        <v>3.916666666666667</v>
      </c>
      <c r="L76" s="47">
        <f t="shared" si="8"/>
        <v>0.4</v>
      </c>
      <c r="M76" s="44">
        <v>4.99</v>
      </c>
      <c r="N76" s="43">
        <v>3</v>
      </c>
      <c r="O76" s="43">
        <v>9.52</v>
      </c>
      <c r="P76" s="44">
        <f t="shared" si="4"/>
        <v>0.52415966386554624</v>
      </c>
      <c r="Q76" s="44">
        <f t="shared" si="5"/>
        <v>2.4950000000000001</v>
      </c>
      <c r="R76" s="44">
        <f t="shared" si="6"/>
        <v>2.9940000000000002</v>
      </c>
      <c r="S76" s="44">
        <f t="shared" si="0"/>
        <v>3.2435</v>
      </c>
      <c r="T76" s="44">
        <f t="shared" si="1"/>
        <v>3.4929999999999999</v>
      </c>
    </row>
    <row r="77" spans="5:20" ht="19" x14ac:dyDescent="0.25">
      <c r="E77" s="45" t="s">
        <v>195</v>
      </c>
      <c r="F77" s="46">
        <v>1.52</v>
      </c>
      <c r="G77" s="46">
        <v>1.68</v>
      </c>
      <c r="H77" s="49">
        <f t="shared" si="2"/>
        <v>9.5238095238095191E-2</v>
      </c>
      <c r="I77" s="46">
        <v>2.35</v>
      </c>
      <c r="J77" s="49">
        <f t="shared" si="3"/>
        <v>0.28510638297872348</v>
      </c>
      <c r="K77" s="46">
        <v>3.99</v>
      </c>
      <c r="L77" s="49">
        <f>(K77-I77)/K77</f>
        <v>0.4110275689223058</v>
      </c>
      <c r="M77" s="46">
        <v>4.99</v>
      </c>
      <c r="N77" s="45">
        <v>3</v>
      </c>
      <c r="O77" s="45">
        <v>9.52</v>
      </c>
      <c r="P77" s="46">
        <f t="shared" si="4"/>
        <v>0.52415966386554624</v>
      </c>
      <c r="Q77" s="46">
        <f t="shared" si="5"/>
        <v>2.4950000000000001</v>
      </c>
      <c r="R77" s="46">
        <f t="shared" si="6"/>
        <v>2.9940000000000002</v>
      </c>
      <c r="S77" s="46">
        <f t="shared" si="0"/>
        <v>3.2435</v>
      </c>
      <c r="T77" s="46">
        <f t="shared" si="1"/>
        <v>3.4929999999999999</v>
      </c>
    </row>
    <row r="78" spans="5:20" ht="19" x14ac:dyDescent="0.25">
      <c r="E78" s="45" t="s">
        <v>196</v>
      </c>
      <c r="F78" s="46">
        <v>1.52</v>
      </c>
      <c r="G78" s="46">
        <v>1.68</v>
      </c>
      <c r="H78" s="49">
        <f t="shared" si="2"/>
        <v>9.5238095238095191E-2</v>
      </c>
      <c r="I78" s="46">
        <v>2.35</v>
      </c>
      <c r="J78" s="49">
        <f t="shared" si="3"/>
        <v>0.28510638297872348</v>
      </c>
      <c r="K78" s="46">
        <v>3.99</v>
      </c>
      <c r="L78" s="49">
        <f>(K78-I78)/K78</f>
        <v>0.4110275689223058</v>
      </c>
      <c r="M78" s="46">
        <v>4.99</v>
      </c>
      <c r="N78" s="45">
        <v>3</v>
      </c>
      <c r="O78" s="45">
        <v>9.52</v>
      </c>
      <c r="P78" s="46">
        <f t="shared" si="4"/>
        <v>0.52415966386554624</v>
      </c>
      <c r="Q78" s="46">
        <f t="shared" si="5"/>
        <v>2.4950000000000001</v>
      </c>
      <c r="R78" s="46">
        <f t="shared" si="6"/>
        <v>2.9940000000000002</v>
      </c>
      <c r="S78" s="46">
        <f t="shared" si="0"/>
        <v>3.2435</v>
      </c>
      <c r="T78" s="46">
        <f t="shared" si="1"/>
        <v>3.4929999999999999</v>
      </c>
    </row>
    <row r="79" spans="5:20" ht="19" x14ac:dyDescent="0.25">
      <c r="E79" s="45" t="s">
        <v>197</v>
      </c>
      <c r="F79" s="46">
        <v>1.52</v>
      </c>
      <c r="G79" s="46">
        <v>1.68</v>
      </c>
      <c r="H79" s="49">
        <f t="shared" si="2"/>
        <v>9.5238095238095191E-2</v>
      </c>
      <c r="I79" s="46">
        <v>2.35</v>
      </c>
      <c r="J79" s="49">
        <f t="shared" si="3"/>
        <v>0.28510638297872348</v>
      </c>
      <c r="K79" s="46">
        <v>3.99</v>
      </c>
      <c r="L79" s="49">
        <f>(K79-I79)/K79</f>
        <v>0.4110275689223058</v>
      </c>
      <c r="M79" s="46">
        <v>4.99</v>
      </c>
      <c r="N79" s="45">
        <v>3</v>
      </c>
      <c r="O79" s="45">
        <v>9.52</v>
      </c>
      <c r="P79" s="46">
        <f t="shared" si="4"/>
        <v>0.52415966386554624</v>
      </c>
      <c r="Q79" s="46">
        <f t="shared" si="5"/>
        <v>2.4950000000000001</v>
      </c>
      <c r="R79" s="46">
        <f t="shared" si="6"/>
        <v>2.9940000000000002</v>
      </c>
      <c r="S79" s="46">
        <f t="shared" si="0"/>
        <v>3.2435</v>
      </c>
      <c r="T79" s="46">
        <f t="shared" si="1"/>
        <v>3.4929999999999999</v>
      </c>
    </row>
    <row r="80" spans="5:20" ht="19" x14ac:dyDescent="0.25">
      <c r="E80" s="45" t="s">
        <v>198</v>
      </c>
      <c r="F80" s="46">
        <v>1.44</v>
      </c>
      <c r="G80" s="46">
        <v>1.62</v>
      </c>
      <c r="H80" s="49">
        <f t="shared" si="2"/>
        <v>0.1111111111111112</v>
      </c>
      <c r="I80" s="46">
        <v>2.27</v>
      </c>
      <c r="J80" s="49">
        <f t="shared" si="3"/>
        <v>0.28634361233480171</v>
      </c>
      <c r="K80" s="46">
        <v>3.99</v>
      </c>
      <c r="L80" s="49">
        <f>(K80-I80)/K80</f>
        <v>0.431077694235589</v>
      </c>
      <c r="M80" s="46">
        <v>4.99</v>
      </c>
      <c r="N80" s="45">
        <v>4</v>
      </c>
      <c r="O80" s="45">
        <v>5.29</v>
      </c>
      <c r="P80" s="46">
        <f t="shared" si="4"/>
        <v>0.94328922495274103</v>
      </c>
      <c r="Q80" s="46">
        <f t="shared" si="5"/>
        <v>2.4950000000000001</v>
      </c>
      <c r="R80" s="46">
        <f t="shared" si="6"/>
        <v>2.9940000000000002</v>
      </c>
      <c r="S80" s="46">
        <f t="shared" si="0"/>
        <v>3.2435</v>
      </c>
      <c r="T80" s="46">
        <f t="shared" si="1"/>
        <v>3.4929999999999999</v>
      </c>
    </row>
    <row r="81" spans="5:20" ht="19" x14ac:dyDescent="0.25">
      <c r="E81" s="45" t="s">
        <v>199</v>
      </c>
      <c r="F81" s="46">
        <v>1.44</v>
      </c>
      <c r="G81" s="46">
        <v>1.62</v>
      </c>
      <c r="H81" s="49">
        <f t="shared" si="2"/>
        <v>0.1111111111111112</v>
      </c>
      <c r="I81" s="46">
        <v>2.27</v>
      </c>
      <c r="J81" s="49">
        <f t="shared" si="3"/>
        <v>0.28634361233480171</v>
      </c>
      <c r="K81" s="46">
        <v>3.99</v>
      </c>
      <c r="L81" s="49">
        <f>(K81-I81)/K81</f>
        <v>0.431077694235589</v>
      </c>
      <c r="M81" s="46">
        <v>4.99</v>
      </c>
      <c r="N81" s="45">
        <v>4</v>
      </c>
      <c r="O81" s="45">
        <v>5.29</v>
      </c>
      <c r="P81" s="46">
        <f t="shared" si="4"/>
        <v>0.94328922495274103</v>
      </c>
      <c r="Q81" s="46">
        <f t="shared" si="5"/>
        <v>2.4950000000000001</v>
      </c>
      <c r="R81" s="46">
        <f t="shared" si="6"/>
        <v>2.9940000000000002</v>
      </c>
      <c r="S81" s="46">
        <f t="shared" si="0"/>
        <v>3.2435</v>
      </c>
      <c r="T81" s="46">
        <f t="shared" si="1"/>
        <v>3.4929999999999999</v>
      </c>
    </row>
    <row r="86" spans="5:20" x14ac:dyDescent="0.2">
      <c r="M86">
        <v>2.1</v>
      </c>
      <c r="N86">
        <v>2.79</v>
      </c>
      <c r="O86">
        <v>2.99</v>
      </c>
    </row>
    <row r="87" spans="5:20" x14ac:dyDescent="0.2">
      <c r="N87" s="50">
        <f>(N86-M86)/N86</f>
        <v>0.24731182795698922</v>
      </c>
      <c r="O87" s="50">
        <f>(O86-M86)/O86</f>
        <v>0.2976588628762542</v>
      </c>
    </row>
    <row r="112" spans="2:6" ht="16" x14ac:dyDescent="0.2">
      <c r="B112" s="62" t="s">
        <v>232</v>
      </c>
      <c r="C112" s="63"/>
      <c r="D112" s="63" t="s">
        <v>93</v>
      </c>
      <c r="E112" s="63" t="s">
        <v>95</v>
      </c>
      <c r="F112" s="63" t="s">
        <v>288</v>
      </c>
    </row>
    <row r="113" spans="2:6" ht="16" x14ac:dyDescent="0.2">
      <c r="B113" s="64" t="s">
        <v>265</v>
      </c>
      <c r="C113" s="72"/>
      <c r="D113" s="65">
        <v>63</v>
      </c>
      <c r="E113" s="66">
        <v>1907.64</v>
      </c>
      <c r="F113" s="67">
        <v>56</v>
      </c>
    </row>
    <row r="114" spans="2:6" ht="16" x14ac:dyDescent="0.2">
      <c r="B114" s="64" t="s">
        <v>251</v>
      </c>
      <c r="C114" s="72"/>
      <c r="D114" s="68">
        <v>65</v>
      </c>
      <c r="E114" s="66">
        <v>1644.3</v>
      </c>
      <c r="F114" s="67">
        <v>112</v>
      </c>
    </row>
    <row r="115" spans="2:6" ht="16" x14ac:dyDescent="0.2">
      <c r="B115" s="64" t="s">
        <v>254</v>
      </c>
      <c r="C115" s="72"/>
      <c r="D115" s="68">
        <v>45</v>
      </c>
      <c r="E115" s="66">
        <v>1125.5999999999999</v>
      </c>
      <c r="F115" s="67">
        <v>112</v>
      </c>
    </row>
    <row r="116" spans="2:6" ht="16" x14ac:dyDescent="0.2">
      <c r="B116" s="64" t="s">
        <v>259</v>
      </c>
      <c r="C116" s="72"/>
      <c r="D116" s="65">
        <v>44</v>
      </c>
      <c r="E116" s="66">
        <v>1113</v>
      </c>
      <c r="F116" s="67">
        <v>56</v>
      </c>
    </row>
    <row r="117" spans="2:6" ht="16" x14ac:dyDescent="0.2">
      <c r="B117" s="64" t="s">
        <v>255</v>
      </c>
      <c r="C117" s="72"/>
      <c r="D117" s="68">
        <v>43</v>
      </c>
      <c r="E117" s="66">
        <v>1071</v>
      </c>
      <c r="F117" s="67">
        <v>112</v>
      </c>
    </row>
    <row r="118" spans="2:6" ht="16" x14ac:dyDescent="0.2">
      <c r="B118" s="64" t="s">
        <v>141</v>
      </c>
      <c r="C118" s="72"/>
      <c r="D118" s="65">
        <v>7</v>
      </c>
      <c r="E118" s="66">
        <v>420.25</v>
      </c>
      <c r="F118" s="67" t="s">
        <v>287</v>
      </c>
    </row>
    <row r="119" spans="2:6" ht="16" x14ac:dyDescent="0.2">
      <c r="B119" s="64" t="s">
        <v>153</v>
      </c>
      <c r="C119" s="72"/>
      <c r="D119" s="65">
        <v>6</v>
      </c>
      <c r="E119" s="66">
        <v>373.1</v>
      </c>
      <c r="F119" s="67" t="s">
        <v>287</v>
      </c>
    </row>
    <row r="129" spans="1:10" x14ac:dyDescent="0.2">
      <c r="B129" s="10"/>
      <c r="C129" s="10"/>
      <c r="D129" s="2"/>
      <c r="E129" s="2"/>
    </row>
    <row r="130" spans="1:10" ht="32" x14ac:dyDescent="0.2">
      <c r="B130" s="60" t="s">
        <v>232</v>
      </c>
      <c r="C130" s="60" t="s">
        <v>350</v>
      </c>
      <c r="D130" s="61" t="s">
        <v>95</v>
      </c>
      <c r="E130" s="61" t="s">
        <v>231</v>
      </c>
      <c r="F130" s="61" t="s">
        <v>333</v>
      </c>
      <c r="G130" s="71" t="s">
        <v>161</v>
      </c>
    </row>
    <row r="131" spans="1:10" x14ac:dyDescent="0.2">
      <c r="A131" s="70">
        <v>13976</v>
      </c>
      <c r="B131" s="35" t="s">
        <v>256</v>
      </c>
      <c r="C131" s="5">
        <v>112</v>
      </c>
      <c r="D131" s="34">
        <v>554.4</v>
      </c>
      <c r="E131" s="34" t="e">
        <f>VLOOKUP(A131,Phoenix!B:B,19,0)</f>
        <v>#N/A</v>
      </c>
      <c r="F131" s="37" t="e">
        <f t="shared" ref="F131:F142" si="9">D131/E131</f>
        <v>#N/A</v>
      </c>
      <c r="G131" s="70">
        <v>330</v>
      </c>
      <c r="H131">
        <v>677.04</v>
      </c>
      <c r="I131" s="7">
        <f t="shared" ref="I131:I142" si="10">H131-D131</f>
        <v>122.63999999999999</v>
      </c>
      <c r="J131" s="7"/>
    </row>
    <row r="132" spans="1:10" x14ac:dyDescent="0.2">
      <c r="A132" s="70">
        <v>13907</v>
      </c>
      <c r="B132" s="35" t="s">
        <v>253</v>
      </c>
      <c r="C132" s="5">
        <v>112</v>
      </c>
      <c r="D132" s="34">
        <v>651.84</v>
      </c>
      <c r="E132" s="34" t="e">
        <f>VLOOKUP(A132,Phoenix!B:B,19,0)</f>
        <v>#N/A</v>
      </c>
      <c r="F132" s="37" t="e">
        <f t="shared" si="9"/>
        <v>#N/A</v>
      </c>
      <c r="G132" s="70">
        <v>388</v>
      </c>
      <c r="H132">
        <v>690.48</v>
      </c>
      <c r="I132" s="7">
        <f t="shared" si="10"/>
        <v>38.639999999999986</v>
      </c>
      <c r="J132" s="7"/>
    </row>
    <row r="133" spans="1:10" x14ac:dyDescent="0.2">
      <c r="A133" s="70">
        <v>13860</v>
      </c>
      <c r="B133" s="35" t="s">
        <v>252</v>
      </c>
      <c r="C133" s="5">
        <v>112</v>
      </c>
      <c r="D133" s="34">
        <v>821.52</v>
      </c>
      <c r="E133" s="34" t="e">
        <f>VLOOKUP(A133,Phoenix!B:B,19,0)</f>
        <v>#N/A</v>
      </c>
      <c r="F133" s="37" t="e">
        <f t="shared" si="9"/>
        <v>#N/A</v>
      </c>
      <c r="G133" s="70">
        <v>489</v>
      </c>
      <c r="H133">
        <v>892.07999999999993</v>
      </c>
      <c r="I133" s="7">
        <f t="shared" si="10"/>
        <v>70.559999999999945</v>
      </c>
      <c r="J133" s="7"/>
    </row>
    <row r="134" spans="1:10" x14ac:dyDescent="0.2">
      <c r="A134" s="70">
        <v>13570</v>
      </c>
      <c r="B134" s="35" t="s">
        <v>257</v>
      </c>
      <c r="C134" s="5">
        <v>112</v>
      </c>
      <c r="D134" s="34">
        <v>950.88</v>
      </c>
      <c r="E134" s="34" t="e">
        <f>VLOOKUP(A134,Phoenix!B:B,19,0)</f>
        <v>#N/A</v>
      </c>
      <c r="F134" s="37" t="e">
        <f t="shared" si="9"/>
        <v>#N/A</v>
      </c>
      <c r="G134" s="70">
        <v>566</v>
      </c>
      <c r="H134">
        <v>1137.3599999999999</v>
      </c>
      <c r="I134" s="7">
        <f t="shared" si="10"/>
        <v>186.4799999999999</v>
      </c>
      <c r="J134" s="7"/>
    </row>
    <row r="135" spans="1:10" x14ac:dyDescent="0.2">
      <c r="A135" s="70">
        <v>13747</v>
      </c>
      <c r="B135" s="35" t="s">
        <v>260</v>
      </c>
      <c r="C135" s="5">
        <v>112</v>
      </c>
      <c r="D135" s="34">
        <v>934.74</v>
      </c>
      <c r="E135" s="34" t="e">
        <f>VLOOKUP(A135,Phoenix!B:B,19,0)</f>
        <v>#N/A</v>
      </c>
      <c r="F135" s="37" t="e">
        <f t="shared" si="9"/>
        <v>#N/A</v>
      </c>
      <c r="G135" s="70">
        <v>577</v>
      </c>
      <c r="H135">
        <v>1041.6600000000001</v>
      </c>
      <c r="I135" s="7">
        <f t="shared" si="10"/>
        <v>106.92000000000007</v>
      </c>
      <c r="J135" s="7"/>
    </row>
    <row r="136" spans="1:10" x14ac:dyDescent="0.2">
      <c r="A136" s="70">
        <v>13730</v>
      </c>
      <c r="B136" s="35" t="s">
        <v>258</v>
      </c>
      <c r="C136" s="5">
        <v>56</v>
      </c>
      <c r="D136" s="34">
        <v>1756.0800000000002</v>
      </c>
      <c r="E136" s="34" t="e">
        <f>VLOOKUP(A136,Phoenix!B:B,19,0)</f>
        <v>#N/A</v>
      </c>
      <c r="F136" s="37" t="e">
        <f t="shared" si="9"/>
        <v>#N/A</v>
      </c>
      <c r="G136" s="70">
        <v>1084</v>
      </c>
      <c r="H136">
        <v>1872.72</v>
      </c>
      <c r="I136" s="7">
        <f t="shared" si="10"/>
        <v>116.63999999999987</v>
      </c>
      <c r="J136" s="7"/>
    </row>
    <row r="137" spans="1:10" x14ac:dyDescent="0.2">
      <c r="A137" s="70">
        <v>13457</v>
      </c>
      <c r="B137" s="35" t="s">
        <v>259</v>
      </c>
      <c r="C137" s="5">
        <v>56</v>
      </c>
      <c r="D137" s="34">
        <v>535.5</v>
      </c>
      <c r="E137" s="34" t="e">
        <f>VLOOKUP(A137,Phoenix!B:B,19,0)</f>
        <v>#N/A</v>
      </c>
      <c r="F137" s="37" t="e">
        <f t="shared" si="9"/>
        <v>#N/A</v>
      </c>
      <c r="G137" s="70">
        <v>255</v>
      </c>
      <c r="H137">
        <v>577.5</v>
      </c>
      <c r="I137" s="7">
        <f t="shared" si="10"/>
        <v>42</v>
      </c>
      <c r="J137" s="7"/>
    </row>
    <row r="138" spans="1:10" x14ac:dyDescent="0.2">
      <c r="A138" s="70">
        <v>13648</v>
      </c>
      <c r="B138" s="35" t="s">
        <v>254</v>
      </c>
      <c r="C138" s="5">
        <v>56</v>
      </c>
      <c r="D138" s="34">
        <v>642.6</v>
      </c>
      <c r="E138" s="34" t="e">
        <f>VLOOKUP(A138,Phoenix!B:B,19,0)</f>
        <v>#N/A</v>
      </c>
      <c r="F138" s="37" t="e">
        <f t="shared" si="9"/>
        <v>#N/A</v>
      </c>
      <c r="G138" s="70">
        <v>306</v>
      </c>
      <c r="H138">
        <v>972.30000000000007</v>
      </c>
      <c r="I138" s="7">
        <f t="shared" si="10"/>
        <v>329.70000000000005</v>
      </c>
      <c r="J138" s="7"/>
    </row>
    <row r="139" spans="1:10" x14ac:dyDescent="0.2">
      <c r="A139" s="70">
        <v>13471</v>
      </c>
      <c r="B139" s="35" t="s">
        <v>317</v>
      </c>
      <c r="C139" s="5">
        <v>0</v>
      </c>
      <c r="D139" s="34">
        <v>441</v>
      </c>
      <c r="E139" s="34">
        <v>112.14</v>
      </c>
      <c r="F139" s="37">
        <f t="shared" si="9"/>
        <v>3.9325842696629212</v>
      </c>
      <c r="G139" s="70">
        <v>150</v>
      </c>
      <c r="H139">
        <v>588</v>
      </c>
      <c r="I139" s="7">
        <f t="shared" si="10"/>
        <v>147</v>
      </c>
      <c r="J139" s="7"/>
    </row>
    <row r="140" spans="1:10" x14ac:dyDescent="0.2">
      <c r="A140" s="70">
        <v>13549</v>
      </c>
      <c r="B140" s="35" t="s">
        <v>265</v>
      </c>
      <c r="C140" s="5">
        <v>56</v>
      </c>
      <c r="D140" s="34">
        <v>0</v>
      </c>
      <c r="E140" s="34" t="e">
        <f>VLOOKUP(A140,Phoenix!B:B,19,0)</f>
        <v>#N/A</v>
      </c>
      <c r="F140" s="37" t="e">
        <f t="shared" si="9"/>
        <v>#N/A</v>
      </c>
      <c r="G140" s="70">
        <v>0</v>
      </c>
      <c r="H140">
        <v>-15.120000000000001</v>
      </c>
      <c r="I140" s="7">
        <f t="shared" si="10"/>
        <v>-15.120000000000001</v>
      </c>
      <c r="J140" s="7"/>
    </row>
    <row r="141" spans="1:10" x14ac:dyDescent="0.2">
      <c r="A141" s="70">
        <v>13655</v>
      </c>
      <c r="B141" s="35" t="s">
        <v>255</v>
      </c>
      <c r="C141" s="5">
        <v>56</v>
      </c>
      <c r="D141" s="34">
        <v>0</v>
      </c>
      <c r="E141" s="34" t="e">
        <f>VLOOKUP(A141,Phoenix!B:B,19,0)</f>
        <v>#N/A</v>
      </c>
      <c r="F141" s="37" t="e">
        <f t="shared" si="9"/>
        <v>#N/A</v>
      </c>
      <c r="G141" s="70">
        <v>0</v>
      </c>
      <c r="H141">
        <v>548.1</v>
      </c>
      <c r="I141" s="7">
        <f t="shared" si="10"/>
        <v>548.1</v>
      </c>
      <c r="J141" s="7"/>
    </row>
    <row r="142" spans="1:10" x14ac:dyDescent="0.2">
      <c r="A142" s="70">
        <v>13631</v>
      </c>
      <c r="B142" s="35" t="s">
        <v>251</v>
      </c>
      <c r="C142" s="5">
        <v>56</v>
      </c>
      <c r="D142" s="34">
        <v>289.8</v>
      </c>
      <c r="E142" s="34" t="e">
        <f>VLOOKUP(A142,Phoenix!B:B,19,0)</f>
        <v>#N/A</v>
      </c>
      <c r="F142" s="37" t="e">
        <f t="shared" si="9"/>
        <v>#N/A</v>
      </c>
      <c r="G142" s="70">
        <v>138</v>
      </c>
      <c r="H142">
        <v>1507.8</v>
      </c>
      <c r="I142" s="7">
        <f t="shared" si="10"/>
        <v>1218</v>
      </c>
      <c r="J142" s="7"/>
    </row>
    <row r="154" spans="4:4" x14ac:dyDescent="0.2">
      <c r="D154" t="s">
        <v>351</v>
      </c>
    </row>
  </sheetData>
  <autoFilter ref="A130:I130" xr:uid="{06539B1B-3F80-044C-B5CC-DC86FF87F2A8}">
    <sortState xmlns:xlrd2="http://schemas.microsoft.com/office/spreadsheetml/2017/richdata2" ref="A131:I142">
      <sortCondition ref="B130:B142"/>
    </sortState>
  </autoFilter>
  <phoneticPr fontId="18" type="noConversion"/>
  <conditionalFormatting sqref="B131:B142">
    <cfRule type="colorScale" priority="117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:C7">
    <cfRule type="duplicateValues" dxfId="2" priority="9"/>
  </conditionalFormatting>
  <conditionalFormatting sqref="B10:C14">
    <cfRule type="duplicateValues" dxfId="1" priority="7"/>
  </conditionalFormatting>
  <conditionalFormatting sqref="B41:C52">
    <cfRule type="duplicateValues" dxfId="0" priority="11203"/>
  </conditionalFormatting>
  <conditionalFormatting sqref="D3:L7">
    <cfRule type="colorScale" priority="117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0:L14">
    <cfRule type="colorScale" priority="117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:L52">
    <cfRule type="colorScale" priority="117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97EFA-C190-47E1-AC52-000F193A821F}">
  <dimension ref="B2:C11"/>
  <sheetViews>
    <sheetView zoomScale="120" zoomScaleNormal="120" workbookViewId="0">
      <selection activeCell="B2" sqref="B2:C2"/>
    </sheetView>
  </sheetViews>
  <sheetFormatPr baseColWidth="10" defaultColWidth="8.83203125" defaultRowHeight="15" x14ac:dyDescent="0.2"/>
  <cols>
    <col min="2" max="2" width="11.5" bestFit="1" customWidth="1"/>
    <col min="3" max="3" width="15.83203125" bestFit="1" customWidth="1"/>
  </cols>
  <sheetData>
    <row r="2" spans="2:3" x14ac:dyDescent="0.2">
      <c r="B2" s="14" t="s">
        <v>104</v>
      </c>
      <c r="C2" s="14" t="s">
        <v>2</v>
      </c>
    </row>
    <row r="3" spans="2:3" x14ac:dyDescent="0.2">
      <c r="B3" s="11" t="s">
        <v>3</v>
      </c>
      <c r="C3" s="12">
        <v>231808.25</v>
      </c>
    </row>
    <row r="4" spans="2:3" x14ac:dyDescent="0.2">
      <c r="B4" s="11" t="s">
        <v>4</v>
      </c>
      <c r="C4" s="12">
        <v>142143.94</v>
      </c>
    </row>
    <row r="5" spans="2:3" x14ac:dyDescent="0.2">
      <c r="B5" s="11" t="s">
        <v>6</v>
      </c>
      <c r="C5" s="12">
        <v>42395.58</v>
      </c>
    </row>
    <row r="6" spans="2:3" x14ac:dyDescent="0.2">
      <c r="B6" s="11" t="s">
        <v>8</v>
      </c>
      <c r="C6" s="12">
        <v>34146.54</v>
      </c>
    </row>
    <row r="7" spans="2:3" x14ac:dyDescent="0.2">
      <c r="B7" s="11" t="s">
        <v>10</v>
      </c>
      <c r="C7" s="12">
        <v>21332.75</v>
      </c>
    </row>
    <row r="8" spans="2:3" x14ac:dyDescent="0.2">
      <c r="B8" s="11" t="s">
        <v>11</v>
      </c>
      <c r="C8" s="12">
        <v>8737.01</v>
      </c>
    </row>
    <row r="9" spans="2:3" x14ac:dyDescent="0.2">
      <c r="B9" s="11" t="s">
        <v>12</v>
      </c>
      <c r="C9" s="12">
        <v>4094.15</v>
      </c>
    </row>
    <row r="10" spans="2:3" x14ac:dyDescent="0.2">
      <c r="B10" s="11" t="s">
        <v>14</v>
      </c>
      <c r="C10" s="12">
        <v>3725.11</v>
      </c>
    </row>
    <row r="11" spans="2:3" x14ac:dyDescent="0.2">
      <c r="B11" s="15" t="s">
        <v>103</v>
      </c>
      <c r="C11" s="16">
        <f>SUM(C3:C10)</f>
        <v>488383.33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0E27-97CD-7C42-908B-C1EAD69DC129}">
  <dimension ref="B2:C11"/>
  <sheetViews>
    <sheetView zoomScale="120" zoomScaleNormal="120" workbookViewId="0">
      <selection activeCell="E5" sqref="E5"/>
    </sheetView>
  </sheetViews>
  <sheetFormatPr baseColWidth="10" defaultColWidth="8.83203125" defaultRowHeight="15" x14ac:dyDescent="0.2"/>
  <cols>
    <col min="2" max="2" width="11.5" bestFit="1" customWidth="1"/>
    <col min="3" max="3" width="15.83203125" bestFit="1" customWidth="1"/>
  </cols>
  <sheetData>
    <row r="2" spans="2:3" x14ac:dyDescent="0.2">
      <c r="B2" s="14" t="s">
        <v>104</v>
      </c>
      <c r="C2" s="14" t="s">
        <v>2</v>
      </c>
    </row>
    <row r="3" spans="2:3" x14ac:dyDescent="0.2">
      <c r="B3" s="11" t="s">
        <v>3</v>
      </c>
      <c r="C3" s="12">
        <v>181505.15</v>
      </c>
    </row>
    <row r="4" spans="2:3" x14ac:dyDescent="0.2">
      <c r="B4" s="11" t="s">
        <v>4</v>
      </c>
      <c r="C4" s="12">
        <v>125981.46199999996</v>
      </c>
    </row>
    <row r="5" spans="2:3" x14ac:dyDescent="0.2">
      <c r="B5" s="11" t="s">
        <v>6</v>
      </c>
      <c r="C5" s="12">
        <v>33468.321499999998</v>
      </c>
    </row>
    <row r="6" spans="2:3" x14ac:dyDescent="0.2">
      <c r="B6" s="11" t="s">
        <v>8</v>
      </c>
      <c r="C6" s="12">
        <v>25265.088599999985</v>
      </c>
    </row>
    <row r="7" spans="2:3" x14ac:dyDescent="0.2">
      <c r="B7" s="11" t="s">
        <v>10</v>
      </c>
      <c r="C7" s="12">
        <v>16816.93</v>
      </c>
    </row>
    <row r="8" spans="2:3" x14ac:dyDescent="0.2">
      <c r="B8" s="11" t="s">
        <v>11</v>
      </c>
      <c r="C8" s="12">
        <v>14465.412</v>
      </c>
    </row>
    <row r="9" spans="2:3" x14ac:dyDescent="0.2">
      <c r="B9" s="11" t="s">
        <v>12</v>
      </c>
      <c r="C9" s="12">
        <v>4190.1264499999997</v>
      </c>
    </row>
    <row r="10" spans="2:3" x14ac:dyDescent="0.2">
      <c r="B10" s="11" t="s">
        <v>14</v>
      </c>
      <c r="C10" s="12">
        <v>2771.3670000000002</v>
      </c>
    </row>
    <row r="11" spans="2:3" x14ac:dyDescent="0.2">
      <c r="B11" s="15" t="s">
        <v>105</v>
      </c>
      <c r="C11" s="16">
        <v>404463.85754999996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94945-DF94-B143-BF70-3DF1D24C24A3}">
  <dimension ref="B1:C11"/>
  <sheetViews>
    <sheetView zoomScale="120" zoomScaleNormal="120" workbookViewId="0">
      <selection activeCell="W9" sqref="W9"/>
    </sheetView>
  </sheetViews>
  <sheetFormatPr baseColWidth="10" defaultColWidth="10.83203125" defaultRowHeight="15" x14ac:dyDescent="0.2"/>
  <cols>
    <col min="2" max="2" width="11.1640625" bestFit="1" customWidth="1"/>
    <col min="3" max="3" width="14" bestFit="1" customWidth="1"/>
  </cols>
  <sheetData>
    <row r="1" spans="2:3" x14ac:dyDescent="0.2">
      <c r="B1" t="s">
        <v>106</v>
      </c>
    </row>
    <row r="2" spans="2:3" x14ac:dyDescent="0.2">
      <c r="B2" s="14" t="s">
        <v>104</v>
      </c>
      <c r="C2" s="14" t="s">
        <v>2</v>
      </c>
    </row>
    <row r="3" spans="2:3" x14ac:dyDescent="0.2">
      <c r="B3" s="11" t="s">
        <v>3</v>
      </c>
      <c r="C3" s="12">
        <v>182540.27000000002</v>
      </c>
    </row>
    <row r="4" spans="2:3" x14ac:dyDescent="0.2">
      <c r="B4" s="11" t="s">
        <v>4</v>
      </c>
      <c r="C4" s="12">
        <v>88359.440199999983</v>
      </c>
    </row>
    <row r="5" spans="2:3" x14ac:dyDescent="0.2">
      <c r="B5" s="11" t="s">
        <v>8</v>
      </c>
      <c r="C5" s="12">
        <v>26858.096299999997</v>
      </c>
    </row>
    <row r="6" spans="2:3" x14ac:dyDescent="0.2">
      <c r="B6" s="11" t="s">
        <v>11</v>
      </c>
      <c r="C6" s="12">
        <v>17113.560000000005</v>
      </c>
    </row>
    <row r="7" spans="2:3" x14ac:dyDescent="0.2">
      <c r="B7" s="11" t="s">
        <v>10</v>
      </c>
      <c r="C7" s="12">
        <v>15109.8632</v>
      </c>
    </row>
    <row r="8" spans="2:3" x14ac:dyDescent="0.2">
      <c r="B8" s="11" t="s">
        <v>6</v>
      </c>
      <c r="C8" s="12">
        <v>7096.4139999999989</v>
      </c>
    </row>
    <row r="9" spans="2:3" x14ac:dyDescent="0.2">
      <c r="B9" s="11" t="s">
        <v>12</v>
      </c>
      <c r="C9" s="12">
        <v>4405.2287499999993</v>
      </c>
    </row>
    <row r="10" spans="2:3" x14ac:dyDescent="0.2">
      <c r="B10" s="11" t="s">
        <v>14</v>
      </c>
      <c r="C10" s="12">
        <v>1655.961</v>
      </c>
    </row>
    <row r="11" spans="2:3" x14ac:dyDescent="0.2">
      <c r="B11" s="15" t="s">
        <v>105</v>
      </c>
      <c r="C11" s="16">
        <v>343138.83345000003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D68D0-BB29-E040-B930-CCD274520658}">
  <dimension ref="B1:C11"/>
  <sheetViews>
    <sheetView zoomScale="120" zoomScaleNormal="120" workbookViewId="0">
      <selection activeCell="F9" sqref="F9"/>
    </sheetView>
  </sheetViews>
  <sheetFormatPr baseColWidth="10" defaultColWidth="10.83203125" defaultRowHeight="15" x14ac:dyDescent="0.2"/>
  <cols>
    <col min="2" max="2" width="11.1640625" bestFit="1" customWidth="1"/>
    <col min="3" max="3" width="14" bestFit="1" customWidth="1"/>
  </cols>
  <sheetData>
    <row r="1" spans="2:3" x14ac:dyDescent="0.2">
      <c r="B1" s="77" t="s">
        <v>112</v>
      </c>
      <c r="C1" s="77"/>
    </row>
    <row r="2" spans="2:3" x14ac:dyDescent="0.2">
      <c r="B2" s="14" t="s">
        <v>113</v>
      </c>
      <c r="C2" s="14" t="s">
        <v>2</v>
      </c>
    </row>
    <row r="3" spans="2:3" x14ac:dyDescent="0.2">
      <c r="B3" s="11" t="s">
        <v>107</v>
      </c>
      <c r="C3" s="12">
        <v>86740.9</v>
      </c>
    </row>
    <row r="4" spans="2:3" x14ac:dyDescent="0.2">
      <c r="B4" s="11" t="s">
        <v>4</v>
      </c>
      <c r="C4" s="12">
        <v>74314.700599999967</v>
      </c>
    </row>
    <row r="5" spans="2:3" x14ac:dyDescent="0.2">
      <c r="B5" s="11" t="s">
        <v>8</v>
      </c>
      <c r="C5" s="12">
        <v>25343.963100000004</v>
      </c>
    </row>
    <row r="6" spans="2:3" x14ac:dyDescent="0.2">
      <c r="B6" s="11" t="s">
        <v>11</v>
      </c>
      <c r="C6" s="12">
        <v>18113.66399999999</v>
      </c>
    </row>
    <row r="7" spans="2:3" x14ac:dyDescent="0.2">
      <c r="B7" s="11" t="s">
        <v>96</v>
      </c>
      <c r="C7" s="12">
        <v>13285.770300000006</v>
      </c>
    </row>
    <row r="8" spans="2:3" x14ac:dyDescent="0.2">
      <c r="B8" s="11" t="s">
        <v>6</v>
      </c>
      <c r="C8" s="12">
        <v>8747.1204999999991</v>
      </c>
    </row>
    <row r="9" spans="2:3" x14ac:dyDescent="0.2">
      <c r="B9" s="11" t="s">
        <v>12</v>
      </c>
      <c r="C9" s="12">
        <v>3911.8923000000009</v>
      </c>
    </row>
    <row r="10" spans="2:3" x14ac:dyDescent="0.2">
      <c r="B10" s="11" t="s">
        <v>14</v>
      </c>
      <c r="C10" s="12">
        <v>1705.7849999999999</v>
      </c>
    </row>
    <row r="11" spans="2:3" x14ac:dyDescent="0.2">
      <c r="B11" s="15" t="s">
        <v>105</v>
      </c>
      <c r="C11" s="16">
        <v>232163.79579999996</v>
      </c>
    </row>
  </sheetData>
  <mergeCells count="1">
    <mergeCell ref="B1:C1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03378-3DCF-7A45-95EA-743FAE3CE431}">
  <dimension ref="B1:C11"/>
  <sheetViews>
    <sheetView zoomScale="120" zoomScaleNormal="120" workbookViewId="0">
      <selection activeCell="E19" sqref="E19"/>
    </sheetView>
  </sheetViews>
  <sheetFormatPr baseColWidth="10" defaultColWidth="10.83203125" defaultRowHeight="15" x14ac:dyDescent="0.2"/>
  <cols>
    <col min="2" max="2" width="11.1640625" bestFit="1" customWidth="1"/>
    <col min="3" max="3" width="14" bestFit="1" customWidth="1"/>
  </cols>
  <sheetData>
    <row r="1" spans="2:3" x14ac:dyDescent="0.2">
      <c r="B1" s="77" t="s">
        <v>130</v>
      </c>
      <c r="C1" s="77"/>
    </row>
    <row r="2" spans="2:3" x14ac:dyDescent="0.2">
      <c r="B2" s="14" t="s">
        <v>104</v>
      </c>
      <c r="C2" s="14" t="s">
        <v>2</v>
      </c>
    </row>
    <row r="3" spans="2:3" x14ac:dyDescent="0.2">
      <c r="B3" s="11" t="s">
        <v>107</v>
      </c>
      <c r="C3" s="12">
        <v>172779.89999999997</v>
      </c>
    </row>
    <row r="4" spans="2:3" x14ac:dyDescent="0.2">
      <c r="B4" s="11" t="s">
        <v>4</v>
      </c>
      <c r="C4" s="12">
        <v>82885.777599999958</v>
      </c>
    </row>
    <row r="5" spans="2:3" x14ac:dyDescent="0.2">
      <c r="B5" s="11" t="s">
        <v>8</v>
      </c>
      <c r="C5" s="12">
        <v>35916.158600000017</v>
      </c>
    </row>
    <row r="6" spans="2:3" x14ac:dyDescent="0.2">
      <c r="B6" s="11" t="s">
        <v>96</v>
      </c>
      <c r="C6" s="12">
        <v>12865.020599999998</v>
      </c>
    </row>
    <row r="7" spans="2:3" x14ac:dyDescent="0.2">
      <c r="B7" s="11" t="s">
        <v>11</v>
      </c>
      <c r="C7" s="12">
        <v>10684.499999999993</v>
      </c>
    </row>
    <row r="8" spans="2:3" x14ac:dyDescent="0.2">
      <c r="B8" s="11" t="s">
        <v>6</v>
      </c>
      <c r="C8" s="12">
        <v>3966.7320000000009</v>
      </c>
    </row>
    <row r="9" spans="2:3" x14ac:dyDescent="0.2">
      <c r="B9" s="11" t="s">
        <v>14</v>
      </c>
      <c r="C9" s="12">
        <v>3659.9189999999999</v>
      </c>
    </row>
    <row r="10" spans="2:3" x14ac:dyDescent="0.2">
      <c r="B10" s="11" t="s">
        <v>12</v>
      </c>
      <c r="C10" s="12">
        <v>2872.4028999999996</v>
      </c>
    </row>
    <row r="11" spans="2:3" x14ac:dyDescent="0.2">
      <c r="B11" s="15" t="s">
        <v>105</v>
      </c>
      <c r="C11" s="16">
        <v>325630.41069999989</v>
      </c>
    </row>
  </sheetData>
  <mergeCells count="1">
    <mergeCell ref="B1:C1"/>
  </mergeCells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25702-F83E-7E45-B2FF-505F5A15D388}">
  <dimension ref="B1:C11"/>
  <sheetViews>
    <sheetView zoomScale="120" zoomScaleNormal="120" workbookViewId="0">
      <selection activeCell="D15" sqref="D15"/>
    </sheetView>
  </sheetViews>
  <sheetFormatPr baseColWidth="10" defaultColWidth="10.83203125" defaultRowHeight="15" x14ac:dyDescent="0.2"/>
  <cols>
    <col min="2" max="2" width="11.1640625" bestFit="1" customWidth="1"/>
    <col min="3" max="3" width="14" bestFit="1" customWidth="1"/>
  </cols>
  <sheetData>
    <row r="1" spans="2:3" x14ac:dyDescent="0.2">
      <c r="B1" s="77" t="s">
        <v>135</v>
      </c>
      <c r="C1" s="77"/>
    </row>
    <row r="2" spans="2:3" x14ac:dyDescent="0.2">
      <c r="B2" s="14" t="s">
        <v>104</v>
      </c>
      <c r="C2" s="14" t="s">
        <v>2</v>
      </c>
    </row>
    <row r="3" spans="2:3" x14ac:dyDescent="0.2">
      <c r="B3" s="11" t="s">
        <v>107</v>
      </c>
      <c r="C3" s="12"/>
    </row>
    <row r="4" spans="2:3" x14ac:dyDescent="0.2">
      <c r="B4" s="11" t="s">
        <v>4</v>
      </c>
      <c r="C4" s="12"/>
    </row>
    <row r="5" spans="2:3" x14ac:dyDescent="0.2">
      <c r="B5" s="11" t="s">
        <v>8</v>
      </c>
      <c r="C5" s="12"/>
    </row>
    <row r="6" spans="2:3" x14ac:dyDescent="0.2">
      <c r="B6" s="11" t="s">
        <v>96</v>
      </c>
      <c r="C6" s="12"/>
    </row>
    <row r="7" spans="2:3" x14ac:dyDescent="0.2">
      <c r="B7" s="11" t="s">
        <v>11</v>
      </c>
      <c r="C7" s="12"/>
    </row>
    <row r="8" spans="2:3" x14ac:dyDescent="0.2">
      <c r="B8" s="11" t="s">
        <v>6</v>
      </c>
      <c r="C8" s="12"/>
    </row>
    <row r="9" spans="2:3" x14ac:dyDescent="0.2">
      <c r="B9" s="11" t="s">
        <v>14</v>
      </c>
      <c r="C9" s="12"/>
    </row>
    <row r="10" spans="2:3" x14ac:dyDescent="0.2">
      <c r="B10" s="11" t="s">
        <v>12</v>
      </c>
      <c r="C10" s="12"/>
    </row>
    <row r="11" spans="2:3" x14ac:dyDescent="0.2">
      <c r="B11" s="15" t="s">
        <v>105</v>
      </c>
      <c r="C11" s="16"/>
    </row>
  </sheetData>
  <mergeCells count="1">
    <mergeCell ref="B1:C1"/>
  </mergeCells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B7452-5A49-1041-A01A-9AFFC3827CAD}">
  <dimension ref="B1:C11"/>
  <sheetViews>
    <sheetView showGridLines="0" zoomScale="140" zoomScaleNormal="140" workbookViewId="0">
      <selection activeCell="C17" sqref="C17"/>
    </sheetView>
  </sheetViews>
  <sheetFormatPr baseColWidth="10" defaultColWidth="10.83203125" defaultRowHeight="15" x14ac:dyDescent="0.2"/>
  <cols>
    <col min="2" max="2" width="11.1640625" bestFit="1" customWidth="1"/>
    <col min="3" max="3" width="14" bestFit="1" customWidth="1"/>
  </cols>
  <sheetData>
    <row r="1" spans="2:3" x14ac:dyDescent="0.2">
      <c r="B1" s="77" t="s">
        <v>136</v>
      </c>
      <c r="C1" s="77"/>
    </row>
    <row r="2" spans="2:3" x14ac:dyDescent="0.2">
      <c r="B2" s="14" t="s">
        <v>104</v>
      </c>
      <c r="C2" s="14" t="s">
        <v>2</v>
      </c>
    </row>
    <row r="3" spans="2:3" x14ac:dyDescent="0.2">
      <c r="B3" s="11" t="s">
        <v>107</v>
      </c>
      <c r="C3" s="12">
        <v>161052.65</v>
      </c>
    </row>
    <row r="4" spans="2:3" x14ac:dyDescent="0.2">
      <c r="B4" s="11" t="s">
        <v>4</v>
      </c>
      <c r="C4" s="12">
        <v>111475.34259999999</v>
      </c>
    </row>
    <row r="5" spans="2:3" x14ac:dyDescent="0.2">
      <c r="B5" s="11" t="s">
        <v>8</v>
      </c>
      <c r="C5" s="12">
        <v>47499.863399999995</v>
      </c>
    </row>
    <row r="6" spans="2:3" x14ac:dyDescent="0.2">
      <c r="B6" s="11" t="s">
        <v>11</v>
      </c>
      <c r="C6" s="12">
        <v>24335.64000000001</v>
      </c>
    </row>
    <row r="7" spans="2:3" x14ac:dyDescent="0.2">
      <c r="B7" s="11" t="s">
        <v>96</v>
      </c>
      <c r="C7" s="12">
        <v>20090.123000000003</v>
      </c>
    </row>
    <row r="8" spans="2:3" x14ac:dyDescent="0.2">
      <c r="B8" s="11" t="s">
        <v>6</v>
      </c>
      <c r="C8" s="12">
        <v>16046.833000000002</v>
      </c>
    </row>
    <row r="9" spans="2:3" x14ac:dyDescent="0.2">
      <c r="B9" s="11" t="s">
        <v>14</v>
      </c>
      <c r="C9" s="12">
        <v>4869.51</v>
      </c>
    </row>
    <row r="10" spans="2:3" x14ac:dyDescent="0.2">
      <c r="B10" s="11" t="s">
        <v>12</v>
      </c>
      <c r="C10" s="12">
        <v>3976.9368000000004</v>
      </c>
    </row>
    <row r="11" spans="2:3" x14ac:dyDescent="0.2">
      <c r="B11" s="15" t="s">
        <v>105</v>
      </c>
      <c r="C11" s="16">
        <v>389346.89880000002</v>
      </c>
    </row>
  </sheetData>
  <mergeCells count="1">
    <mergeCell ref="B1:C1"/>
  </mergeCells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D3581-4D2E-8449-8DFD-A2B35A7F99F0}">
  <dimension ref="B1:C11"/>
  <sheetViews>
    <sheetView showGridLines="0" zoomScale="140" zoomScaleNormal="140" workbookViewId="0">
      <selection activeCell="E15" sqref="E15"/>
    </sheetView>
  </sheetViews>
  <sheetFormatPr baseColWidth="10" defaultColWidth="10.83203125" defaultRowHeight="15" x14ac:dyDescent="0.2"/>
  <cols>
    <col min="2" max="2" width="11.1640625" bestFit="1" customWidth="1"/>
    <col min="3" max="3" width="14" bestFit="1" customWidth="1"/>
  </cols>
  <sheetData>
    <row r="1" spans="2:3" x14ac:dyDescent="0.2">
      <c r="B1" s="77" t="s">
        <v>139</v>
      </c>
      <c r="C1" s="77"/>
    </row>
    <row r="2" spans="2:3" x14ac:dyDescent="0.2">
      <c r="B2" s="14" t="s">
        <v>104</v>
      </c>
      <c r="C2" s="14" t="s">
        <v>2</v>
      </c>
    </row>
    <row r="3" spans="2:3" x14ac:dyDescent="0.2">
      <c r="B3" s="11" t="s">
        <v>107</v>
      </c>
      <c r="C3" s="12">
        <v>141233.30000000002</v>
      </c>
    </row>
    <row r="4" spans="2:3" x14ac:dyDescent="0.2">
      <c r="B4" s="11" t="s">
        <v>4</v>
      </c>
      <c r="C4" s="12">
        <v>81005.023599999971</v>
      </c>
    </row>
    <row r="5" spans="2:3" x14ac:dyDescent="0.2">
      <c r="B5" s="11" t="s">
        <v>8</v>
      </c>
      <c r="C5" s="12">
        <v>31477.531299999995</v>
      </c>
    </row>
    <row r="6" spans="2:3" x14ac:dyDescent="0.2">
      <c r="B6" s="11" t="s">
        <v>6</v>
      </c>
      <c r="C6" s="12">
        <v>26431.964500000002</v>
      </c>
    </row>
    <row r="7" spans="2:3" x14ac:dyDescent="0.2">
      <c r="B7" s="11" t="s">
        <v>11</v>
      </c>
      <c r="C7" s="12">
        <v>16644.995999999999</v>
      </c>
    </row>
    <row r="8" spans="2:3" x14ac:dyDescent="0.2">
      <c r="B8" s="11" t="s">
        <v>96</v>
      </c>
      <c r="C8" s="12">
        <v>10536.074900000005</v>
      </c>
    </row>
    <row r="9" spans="2:3" x14ac:dyDescent="0.2">
      <c r="B9" s="11" t="s">
        <v>12</v>
      </c>
      <c r="C9" s="12">
        <v>2458.2292000000002</v>
      </c>
    </row>
    <row r="10" spans="2:3" x14ac:dyDescent="0.2">
      <c r="B10" s="11" t="s">
        <v>14</v>
      </c>
      <c r="C10" s="12">
        <v>1775.7600000000004</v>
      </c>
    </row>
    <row r="11" spans="2:3" x14ac:dyDescent="0.2">
      <c r="B11" s="15" t="s">
        <v>105</v>
      </c>
      <c r="C11" s="16">
        <v>311562.87949999998</v>
      </c>
    </row>
  </sheetData>
  <mergeCells count="1">
    <mergeCell ref="B1:C1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C9538-3B99-794E-B12A-161D77EAC6E3}">
  <dimension ref="B1:C11"/>
  <sheetViews>
    <sheetView zoomScale="140" zoomScaleNormal="140" workbookViewId="0">
      <selection activeCell="L32" sqref="L32:M32"/>
    </sheetView>
  </sheetViews>
  <sheetFormatPr baseColWidth="10" defaultColWidth="10.83203125" defaultRowHeight="15" x14ac:dyDescent="0.2"/>
  <cols>
    <col min="3" max="3" width="14" bestFit="1" customWidth="1"/>
  </cols>
  <sheetData>
    <row r="1" spans="2:3" x14ac:dyDescent="0.2">
      <c r="B1" t="s">
        <v>155</v>
      </c>
    </row>
    <row r="2" spans="2:3" x14ac:dyDescent="0.2">
      <c r="B2" s="14" t="s">
        <v>104</v>
      </c>
      <c r="C2" s="14" t="s">
        <v>2</v>
      </c>
    </row>
    <row r="3" spans="2:3" x14ac:dyDescent="0.2">
      <c r="B3" s="11" t="s">
        <v>107</v>
      </c>
      <c r="C3" s="12">
        <v>130515.62999999999</v>
      </c>
    </row>
    <row r="4" spans="2:3" x14ac:dyDescent="0.2">
      <c r="B4" s="11" t="s">
        <v>4</v>
      </c>
      <c r="C4" s="12">
        <v>53156.37160000002</v>
      </c>
    </row>
    <row r="5" spans="2:3" x14ac:dyDescent="0.2">
      <c r="B5" s="11" t="s">
        <v>8</v>
      </c>
      <c r="C5" s="12">
        <v>32709.670300000013</v>
      </c>
    </row>
    <row r="6" spans="2:3" x14ac:dyDescent="0.2">
      <c r="B6" s="11" t="s">
        <v>11</v>
      </c>
      <c r="C6" s="12">
        <v>16707.636000000006</v>
      </c>
    </row>
    <row r="7" spans="2:3" x14ac:dyDescent="0.2">
      <c r="B7" s="11" t="s">
        <v>6</v>
      </c>
      <c r="C7" s="12">
        <v>16109.377</v>
      </c>
    </row>
    <row r="8" spans="2:3" x14ac:dyDescent="0.2">
      <c r="B8" s="11" t="s">
        <v>96</v>
      </c>
      <c r="C8" s="12">
        <v>15666.939700000008</v>
      </c>
    </row>
    <row r="9" spans="2:3" x14ac:dyDescent="0.2">
      <c r="B9" s="11" t="s">
        <v>12</v>
      </c>
      <c r="C9" s="12">
        <v>3544.7388999999998</v>
      </c>
    </row>
    <row r="10" spans="2:3" x14ac:dyDescent="0.2">
      <c r="B10" s="11" t="s">
        <v>14</v>
      </c>
      <c r="C10" s="12">
        <v>2778.5017000000007</v>
      </c>
    </row>
    <row r="11" spans="2:3" x14ac:dyDescent="0.2">
      <c r="B11" s="14" t="s">
        <v>105</v>
      </c>
      <c r="C11" s="29">
        <v>271188.86520000006</v>
      </c>
    </row>
  </sheetData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5999-0B75-2E45-816D-A8FB48BC7D5A}">
  <dimension ref="B1:C11"/>
  <sheetViews>
    <sheetView zoomScale="140" zoomScaleNormal="140" workbookViewId="0">
      <selection activeCell="E18" sqref="E18"/>
    </sheetView>
  </sheetViews>
  <sheetFormatPr baseColWidth="10" defaultColWidth="10.83203125" defaultRowHeight="15" x14ac:dyDescent="0.2"/>
  <cols>
    <col min="3" max="3" width="14" bestFit="1" customWidth="1"/>
  </cols>
  <sheetData>
    <row r="1" spans="2:3" x14ac:dyDescent="0.2">
      <c r="B1" t="s">
        <v>156</v>
      </c>
    </row>
    <row r="2" spans="2:3" x14ac:dyDescent="0.2">
      <c r="B2" s="14" t="s">
        <v>104</v>
      </c>
      <c r="C2" s="14" t="s">
        <v>2</v>
      </c>
    </row>
    <row r="3" spans="2:3" x14ac:dyDescent="0.2">
      <c r="B3" s="11" t="s">
        <v>107</v>
      </c>
      <c r="C3" s="12">
        <v>175415.54</v>
      </c>
    </row>
    <row r="4" spans="2:3" x14ac:dyDescent="0.2">
      <c r="B4" s="11" t="s">
        <v>4</v>
      </c>
      <c r="C4" s="12">
        <v>98998.142200000002</v>
      </c>
    </row>
    <row r="5" spans="2:3" x14ac:dyDescent="0.2">
      <c r="B5" s="11" t="s">
        <v>8</v>
      </c>
      <c r="C5" s="12">
        <v>54260.086000000003</v>
      </c>
    </row>
    <row r="6" spans="2:3" x14ac:dyDescent="0.2">
      <c r="B6" s="11" t="s">
        <v>11</v>
      </c>
      <c r="C6" s="12">
        <v>34081.608000000022</v>
      </c>
    </row>
    <row r="7" spans="2:3" x14ac:dyDescent="0.2">
      <c r="B7" s="11" t="s">
        <v>96</v>
      </c>
      <c r="C7" s="12">
        <v>21510.918700000013</v>
      </c>
    </row>
    <row r="8" spans="2:3" x14ac:dyDescent="0.2">
      <c r="B8" s="11" t="s">
        <v>14</v>
      </c>
      <c r="C8" s="12">
        <v>8309.4170000000013</v>
      </c>
    </row>
    <row r="9" spans="2:3" x14ac:dyDescent="0.2">
      <c r="B9" s="11" t="s">
        <v>6</v>
      </c>
      <c r="C9" s="12">
        <v>7999.8069999999998</v>
      </c>
    </row>
    <row r="10" spans="2:3" x14ac:dyDescent="0.2">
      <c r="B10" s="11" t="s">
        <v>12</v>
      </c>
      <c r="C10" s="12">
        <v>3390.7196999999992</v>
      </c>
    </row>
    <row r="11" spans="2:3" x14ac:dyDescent="0.2">
      <c r="B11" s="14" t="s">
        <v>105</v>
      </c>
      <c r="C11" s="29">
        <f>SUM(C3:C10)</f>
        <v>403966.2386000001</v>
      </c>
    </row>
  </sheetData>
  <pageMargins left="0.7" right="0.7" top="0.75" bottom="0.75" header="0.3" footer="0.3"/>
  <pageSetup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9525-C11B-2C40-BC7C-01DF7BFA807D}">
  <dimension ref="B1:C11"/>
  <sheetViews>
    <sheetView zoomScale="130" zoomScaleNormal="130" workbookViewId="0">
      <selection activeCell="F16" sqref="F16"/>
    </sheetView>
  </sheetViews>
  <sheetFormatPr baseColWidth="10" defaultColWidth="10.83203125" defaultRowHeight="15" x14ac:dyDescent="0.2"/>
  <cols>
    <col min="2" max="3" width="11.1640625" bestFit="1" customWidth="1"/>
  </cols>
  <sheetData>
    <row r="1" spans="2:3" x14ac:dyDescent="0.2">
      <c r="B1" t="s">
        <v>160</v>
      </c>
    </row>
    <row r="2" spans="2:3" ht="32" x14ac:dyDescent="0.2">
      <c r="B2" s="14" t="s">
        <v>104</v>
      </c>
      <c r="C2" s="21" t="s">
        <v>2</v>
      </c>
    </row>
    <row r="3" spans="2:3" x14ac:dyDescent="0.2">
      <c r="B3" s="11" t="s">
        <v>4</v>
      </c>
      <c r="C3" s="12">
        <v>115683.20860000004</v>
      </c>
    </row>
    <row r="4" spans="2:3" x14ac:dyDescent="0.2">
      <c r="B4" s="11" t="s">
        <v>107</v>
      </c>
      <c r="C4" s="12">
        <v>68854.739999999962</v>
      </c>
    </row>
    <row r="5" spans="2:3" x14ac:dyDescent="0.2">
      <c r="B5" s="11" t="s">
        <v>8</v>
      </c>
      <c r="C5" s="12">
        <v>42921.841300000029</v>
      </c>
    </row>
    <row r="6" spans="2:3" x14ac:dyDescent="0.2">
      <c r="B6" s="11" t="s">
        <v>11</v>
      </c>
      <c r="C6" s="12">
        <v>19604.39</v>
      </c>
    </row>
    <row r="7" spans="2:3" x14ac:dyDescent="0.2">
      <c r="B7" s="11" t="s">
        <v>96</v>
      </c>
      <c r="C7" s="12">
        <v>17644.310200000014</v>
      </c>
    </row>
    <row r="8" spans="2:3" x14ac:dyDescent="0.2">
      <c r="B8" s="11" t="s">
        <v>6</v>
      </c>
      <c r="C8" s="12">
        <v>5431.3825000000006</v>
      </c>
    </row>
    <row r="9" spans="2:3" x14ac:dyDescent="0.2">
      <c r="B9" s="11" t="s">
        <v>12</v>
      </c>
      <c r="C9" s="12">
        <v>3449.6618000000012</v>
      </c>
    </row>
    <row r="10" spans="2:3" x14ac:dyDescent="0.2">
      <c r="B10" s="11" t="s">
        <v>14</v>
      </c>
      <c r="C10" s="12">
        <v>1192.9750000000004</v>
      </c>
    </row>
    <row r="11" spans="2:3" x14ac:dyDescent="0.2">
      <c r="B11" s="15" t="s">
        <v>105</v>
      </c>
      <c r="C11" s="16">
        <v>274782.50940000004</v>
      </c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724B-6443-5949-9DD3-B874E662B22F}">
  <dimension ref="B1:C11"/>
  <sheetViews>
    <sheetView zoomScale="130" zoomScaleNormal="130" workbookViewId="0">
      <selection activeCell="C14" sqref="C14"/>
    </sheetView>
  </sheetViews>
  <sheetFormatPr baseColWidth="10" defaultColWidth="10.83203125" defaultRowHeight="15" x14ac:dyDescent="0.2"/>
  <cols>
    <col min="2" max="3" width="11.1640625" bestFit="1" customWidth="1"/>
  </cols>
  <sheetData>
    <row r="1" spans="2:3" x14ac:dyDescent="0.2">
      <c r="B1" t="s">
        <v>166</v>
      </c>
    </row>
    <row r="2" spans="2:3" ht="32" x14ac:dyDescent="0.2">
      <c r="B2" s="14" t="s">
        <v>104</v>
      </c>
      <c r="C2" s="21" t="s">
        <v>2</v>
      </c>
    </row>
    <row r="3" spans="2:3" x14ac:dyDescent="0.2">
      <c r="B3" s="11" t="s">
        <v>4</v>
      </c>
      <c r="C3" s="12">
        <v>114124.50160000006</v>
      </c>
    </row>
    <row r="4" spans="2:3" x14ac:dyDescent="0.2">
      <c r="B4" s="11" t="s">
        <v>107</v>
      </c>
      <c r="C4" s="12">
        <v>96865.549999999988</v>
      </c>
    </row>
    <row r="5" spans="2:3" x14ac:dyDescent="0.2">
      <c r="B5" s="11" t="s">
        <v>8</v>
      </c>
      <c r="C5" s="12">
        <v>33549.786299999992</v>
      </c>
    </row>
    <row r="6" spans="2:3" x14ac:dyDescent="0.2">
      <c r="B6" s="11" t="s">
        <v>11</v>
      </c>
      <c r="C6" s="12">
        <v>18562.849999999999</v>
      </c>
    </row>
    <row r="7" spans="2:3" x14ac:dyDescent="0.2">
      <c r="B7" s="11" t="s">
        <v>96</v>
      </c>
      <c r="C7" s="12">
        <v>15837.207800000004</v>
      </c>
    </row>
    <row r="8" spans="2:3" x14ac:dyDescent="0.2">
      <c r="B8" s="11" t="s">
        <v>14</v>
      </c>
      <c r="C8" s="12">
        <v>6090.4049999999997</v>
      </c>
    </row>
    <row r="9" spans="2:3" x14ac:dyDescent="0.2">
      <c r="B9" s="11" t="s">
        <v>12</v>
      </c>
      <c r="C9" s="12">
        <v>3327.7556</v>
      </c>
    </row>
    <row r="10" spans="2:3" x14ac:dyDescent="0.2">
      <c r="B10" s="11" t="s">
        <v>6</v>
      </c>
      <c r="C10" s="12">
        <v>2727.94</v>
      </c>
    </row>
    <row r="11" spans="2:3" x14ac:dyDescent="0.2">
      <c r="B11" s="15" t="s">
        <v>105</v>
      </c>
      <c r="C11" s="16">
        <v>291085.9963</v>
      </c>
    </row>
  </sheetData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17F1B-26F3-CF46-8EBA-7EE6A0F5FC4B}">
  <dimension ref="A1:B10"/>
  <sheetViews>
    <sheetView zoomScale="120" zoomScaleNormal="120" workbookViewId="0">
      <selection activeCell="H32" sqref="H32"/>
    </sheetView>
  </sheetViews>
  <sheetFormatPr baseColWidth="10" defaultColWidth="10.83203125" defaultRowHeight="15" x14ac:dyDescent="0.2"/>
  <cols>
    <col min="1" max="2" width="11.1640625" bestFit="1" customWidth="1"/>
  </cols>
  <sheetData>
    <row r="1" spans="1:2" ht="32" x14ac:dyDescent="0.2">
      <c r="A1" s="14" t="s">
        <v>104</v>
      </c>
      <c r="B1" s="21" t="s">
        <v>2</v>
      </c>
    </row>
    <row r="2" spans="1:2" x14ac:dyDescent="0.2">
      <c r="A2" s="11" t="s">
        <v>107</v>
      </c>
      <c r="B2" s="12">
        <v>212265.43999999997</v>
      </c>
    </row>
    <row r="3" spans="1:2" x14ac:dyDescent="0.2">
      <c r="A3" s="11" t="s">
        <v>4</v>
      </c>
      <c r="B3" s="12">
        <v>96146.932999999932</v>
      </c>
    </row>
    <row r="4" spans="1:2" x14ac:dyDescent="0.2">
      <c r="A4" s="11" t="s">
        <v>8</v>
      </c>
      <c r="B4" s="12">
        <v>28965.852900000013</v>
      </c>
    </row>
    <row r="5" spans="1:2" x14ac:dyDescent="0.2">
      <c r="A5" s="11" t="s">
        <v>11</v>
      </c>
      <c r="B5" s="12">
        <v>18966.84199999999</v>
      </c>
    </row>
    <row r="6" spans="1:2" x14ac:dyDescent="0.2">
      <c r="A6" s="11" t="s">
        <v>96</v>
      </c>
      <c r="B6" s="12">
        <v>14678.042399999995</v>
      </c>
    </row>
    <row r="7" spans="1:2" x14ac:dyDescent="0.2">
      <c r="A7" s="11" t="s">
        <v>6</v>
      </c>
      <c r="B7" s="12">
        <v>6495.5999999999995</v>
      </c>
    </row>
    <row r="8" spans="1:2" x14ac:dyDescent="0.2">
      <c r="A8" s="11" t="s">
        <v>14</v>
      </c>
      <c r="B8" s="12">
        <v>6373.7000000000007</v>
      </c>
    </row>
    <row r="9" spans="1:2" x14ac:dyDescent="0.2">
      <c r="A9" s="11" t="s">
        <v>12</v>
      </c>
      <c r="B9" s="12">
        <v>3478.9836499999997</v>
      </c>
    </row>
    <row r="10" spans="1:2" x14ac:dyDescent="0.2">
      <c r="A10" s="15" t="s">
        <v>105</v>
      </c>
      <c r="B10" s="16">
        <v>387371.39394999988</v>
      </c>
    </row>
  </sheetData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B4F88-9A19-8B41-9306-B1E3BB4C705E}">
  <dimension ref="B2:C11"/>
  <sheetViews>
    <sheetView zoomScale="130" zoomScaleNormal="130" workbookViewId="0">
      <selection activeCell="C17" sqref="C17"/>
    </sheetView>
  </sheetViews>
  <sheetFormatPr baseColWidth="10" defaultColWidth="10.83203125" defaultRowHeight="15" x14ac:dyDescent="0.2"/>
  <cols>
    <col min="2" max="3" width="11.1640625" bestFit="1" customWidth="1"/>
  </cols>
  <sheetData>
    <row r="2" spans="2:3" ht="32" x14ac:dyDescent="0.2">
      <c r="B2" s="14" t="s">
        <v>104</v>
      </c>
      <c r="C2" s="21" t="s">
        <v>2</v>
      </c>
    </row>
    <row r="3" spans="2:3" x14ac:dyDescent="0.2">
      <c r="B3" s="11" t="s">
        <v>107</v>
      </c>
      <c r="C3" s="12">
        <v>283196.38999999996</v>
      </c>
    </row>
    <row r="4" spans="2:3" x14ac:dyDescent="0.2">
      <c r="B4" s="11" t="s">
        <v>4</v>
      </c>
      <c r="C4" s="12">
        <v>101260.43079999993</v>
      </c>
    </row>
    <row r="5" spans="2:3" x14ac:dyDescent="0.2">
      <c r="B5" s="11" t="s">
        <v>8</v>
      </c>
      <c r="C5" s="12">
        <v>30775.876499999998</v>
      </c>
    </row>
    <row r="6" spans="2:3" x14ac:dyDescent="0.2">
      <c r="B6" s="11" t="s">
        <v>96</v>
      </c>
      <c r="C6" s="12">
        <v>19308.826200000003</v>
      </c>
    </row>
    <row r="7" spans="2:3" x14ac:dyDescent="0.2">
      <c r="B7" s="11" t="s">
        <v>11</v>
      </c>
      <c r="C7" s="12">
        <v>16689.637999999995</v>
      </c>
    </row>
    <row r="8" spans="2:3" x14ac:dyDescent="0.2">
      <c r="B8" s="11" t="s">
        <v>14</v>
      </c>
      <c r="C8" s="12">
        <v>5729.2249999999995</v>
      </c>
    </row>
    <row r="9" spans="2:3" x14ac:dyDescent="0.2">
      <c r="B9" s="11" t="s">
        <v>6</v>
      </c>
      <c r="C9" s="12">
        <v>2859.7300000000005</v>
      </c>
    </row>
    <row r="10" spans="2:3" x14ac:dyDescent="0.2">
      <c r="B10" s="11" t="s">
        <v>12</v>
      </c>
      <c r="C10" s="12">
        <v>1773.5030999999994</v>
      </c>
    </row>
    <row r="11" spans="2:3" x14ac:dyDescent="0.2">
      <c r="B11" s="15" t="s">
        <v>105</v>
      </c>
      <c r="C11" s="16">
        <v>461593.6195999998</v>
      </c>
    </row>
  </sheetData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EAD3-2A08-EF41-9231-DB06F584FF39}">
  <dimension ref="B3:C12"/>
  <sheetViews>
    <sheetView zoomScale="130" zoomScaleNormal="130" workbookViewId="0">
      <selection activeCell="F15" sqref="F15"/>
    </sheetView>
  </sheetViews>
  <sheetFormatPr baseColWidth="10" defaultColWidth="10.83203125" defaultRowHeight="15" x14ac:dyDescent="0.2"/>
  <cols>
    <col min="2" max="3" width="11.1640625" bestFit="1" customWidth="1"/>
  </cols>
  <sheetData>
    <row r="3" spans="2:3" ht="32" x14ac:dyDescent="0.2">
      <c r="B3" s="14" t="s">
        <v>104</v>
      </c>
      <c r="C3" s="21" t="s">
        <v>2</v>
      </c>
    </row>
    <row r="4" spans="2:3" x14ac:dyDescent="0.2">
      <c r="B4" s="11" t="s">
        <v>107</v>
      </c>
      <c r="C4" s="12">
        <v>353594.66999999987</v>
      </c>
    </row>
    <row r="5" spans="2:3" x14ac:dyDescent="0.2">
      <c r="B5" s="11" t="s">
        <v>4</v>
      </c>
      <c r="C5" s="12">
        <v>92294.833599999925</v>
      </c>
    </row>
    <row r="6" spans="2:3" x14ac:dyDescent="0.2">
      <c r="B6" s="11" t="s">
        <v>8</v>
      </c>
      <c r="C6" s="12">
        <v>34246.627500000002</v>
      </c>
    </row>
    <row r="7" spans="2:3" x14ac:dyDescent="0.2">
      <c r="B7" s="11" t="s">
        <v>96</v>
      </c>
      <c r="C7" s="12">
        <v>15846.436700000007</v>
      </c>
    </row>
    <row r="8" spans="2:3" x14ac:dyDescent="0.2">
      <c r="B8" s="11" t="s">
        <v>11</v>
      </c>
      <c r="C8" s="12">
        <v>15672.646000000002</v>
      </c>
    </row>
    <row r="9" spans="2:3" x14ac:dyDescent="0.2">
      <c r="B9" s="11" t="s">
        <v>6</v>
      </c>
      <c r="C9" s="12">
        <v>7054.61</v>
      </c>
    </row>
    <row r="10" spans="2:3" x14ac:dyDescent="0.2">
      <c r="B10" s="11" t="s">
        <v>14</v>
      </c>
      <c r="C10" s="12">
        <v>2090</v>
      </c>
    </row>
    <row r="11" spans="2:3" x14ac:dyDescent="0.2">
      <c r="B11" s="11" t="s">
        <v>12</v>
      </c>
      <c r="C11" s="12">
        <v>1738.7124999999999</v>
      </c>
    </row>
    <row r="12" spans="2:3" x14ac:dyDescent="0.2">
      <c r="B12" s="15" t="s">
        <v>105</v>
      </c>
      <c r="C12" s="16">
        <v>522538.5362999998</v>
      </c>
    </row>
  </sheetData>
  <pageMargins left="0.7" right="0.7" top="0.75" bottom="0.75" header="0.3" footer="0.3"/>
  <pageSetup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D335-CF57-FA4E-8B54-809A26749F55}">
  <dimension ref="B2:C11"/>
  <sheetViews>
    <sheetView zoomScale="130" zoomScaleNormal="130" workbookViewId="0">
      <selection activeCell="B2" sqref="B2:C11"/>
    </sheetView>
  </sheetViews>
  <sheetFormatPr baseColWidth="10" defaultColWidth="10.83203125" defaultRowHeight="15" x14ac:dyDescent="0.2"/>
  <cols>
    <col min="2" max="3" width="11.1640625" bestFit="1" customWidth="1"/>
  </cols>
  <sheetData>
    <row r="2" spans="2:3" ht="32" x14ac:dyDescent="0.2">
      <c r="B2" s="14" t="s">
        <v>104</v>
      </c>
      <c r="C2" s="21" t="s">
        <v>2</v>
      </c>
    </row>
    <row r="3" spans="2:3" x14ac:dyDescent="0.2">
      <c r="B3" s="11" t="s">
        <v>107</v>
      </c>
      <c r="C3" s="12">
        <v>223844.2</v>
      </c>
    </row>
    <row r="4" spans="2:3" x14ac:dyDescent="0.2">
      <c r="B4" s="11" t="s">
        <v>4</v>
      </c>
      <c r="C4" s="12">
        <v>99929.467200000014</v>
      </c>
    </row>
    <row r="5" spans="2:3" x14ac:dyDescent="0.2">
      <c r="B5" s="11" t="s">
        <v>8</v>
      </c>
      <c r="C5" s="12">
        <v>15479.357600000005</v>
      </c>
    </row>
    <row r="6" spans="2:3" x14ac:dyDescent="0.2">
      <c r="B6" s="11" t="s">
        <v>11</v>
      </c>
      <c r="C6" s="12">
        <v>9071.5360000000019</v>
      </c>
    </row>
    <row r="7" spans="2:3" x14ac:dyDescent="0.2">
      <c r="B7" s="11" t="s">
        <v>96</v>
      </c>
      <c r="C7" s="12">
        <v>8360.9420999999984</v>
      </c>
    </row>
    <row r="8" spans="2:3" x14ac:dyDescent="0.2">
      <c r="B8" s="11" t="s">
        <v>14</v>
      </c>
      <c r="C8" s="12">
        <v>8205.5832000000009</v>
      </c>
    </row>
    <row r="9" spans="2:3" x14ac:dyDescent="0.2">
      <c r="B9" s="11" t="s">
        <v>6</v>
      </c>
      <c r="C9" s="12">
        <v>791.91</v>
      </c>
    </row>
    <row r="10" spans="2:3" x14ac:dyDescent="0.2">
      <c r="B10" s="11" t="s">
        <v>12</v>
      </c>
      <c r="C10" s="12">
        <v>288.60745000000003</v>
      </c>
    </row>
    <row r="11" spans="2:3" x14ac:dyDescent="0.2">
      <c r="B11" s="15" t="s">
        <v>105</v>
      </c>
      <c r="C11" s="16">
        <f>SUM(C3:C10)</f>
        <v>365971.60355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Phoenix</vt:lpstr>
      <vt:lpstr>Existencias Xofya</vt:lpstr>
      <vt:lpstr>CONCENTRADOS</vt:lpstr>
      <vt:lpstr>ABRIL 2025</vt:lpstr>
      <vt:lpstr>DIANDI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  <vt:lpstr>Enero</vt:lpstr>
      <vt:lpstr>Febrero</vt:lpstr>
      <vt:lpstr>Marzo</vt:lpstr>
      <vt:lpstr>Abril</vt:lpstr>
      <vt:lpstr>Mayo2024</vt:lpstr>
      <vt:lpstr>Junio2024</vt:lpstr>
      <vt:lpstr>Julio2024</vt:lpstr>
      <vt:lpstr>OCTUBRE 2024</vt:lpstr>
      <vt:lpstr>CONCENTRADOS!Print_Area</vt:lpstr>
      <vt:lpstr>DIANDI!Print_Area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Sunmex1</dc:creator>
  <cp:keywords/>
  <dc:description/>
  <cp:lastModifiedBy>Joel Valenzuela</cp:lastModifiedBy>
  <cp:revision/>
  <cp:lastPrinted>2025-10-20T16:51:50Z</cp:lastPrinted>
  <dcterms:created xsi:type="dcterms:W3CDTF">2021-04-25T19:05:55Z</dcterms:created>
  <dcterms:modified xsi:type="dcterms:W3CDTF">2026-01-22T20:24:59Z</dcterms:modified>
  <cp:category/>
  <cp:contentStatus/>
</cp:coreProperties>
</file>