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37107d93d172baba/0 RESEARCH - GITHUB/0 Financial Markets - StockTrak/"/>
    </mc:Choice>
  </mc:AlternateContent>
  <xr:revisionPtr revIDLastSave="414" documentId="8_{637DCBFF-A9E4-42F0-996E-911AECA831FC}" xr6:coauthVersionLast="47" xr6:coauthVersionMax="47" xr10:uidLastSave="{D0DD94D4-A635-4685-BF39-A4EED623C53B}"/>
  <bookViews>
    <workbookView xWindow="-28920" yWindow="-1380" windowWidth="29040" windowHeight="15720" xr2:uid="{21506FFA-0E71-465E-9F33-56060FDA09A6}"/>
  </bookViews>
  <sheets>
    <sheet name="OpenPosition_8_30_2025" sheetId="1" r:id="rId1"/>
  </sheets>
  <definedNames>
    <definedName name="_xlnm._FilterDatabase" localSheetId="0" hidden="1">OpenPosition_8_30_2025!$A$1:$R$53</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3" i="1" l="1" a="1"/>
  <c r="H43" i="1" s="1"/>
  <c r="H42" i="1" a="1"/>
  <c r="H42" i="1" s="1"/>
  <c r="H39" i="1" a="1"/>
  <c r="H39" i="1" s="1"/>
  <c r="H36" i="1" a="1"/>
  <c r="H36" i="1" s="1"/>
  <c r="H35" i="1" a="1"/>
  <c r="H35" i="1" s="1"/>
  <c r="H32" i="1" a="1"/>
  <c r="H32" i="1" s="1"/>
  <c r="H18" i="1" a="1"/>
  <c r="H18" i="1" s="1"/>
  <c r="H12" i="1" a="1"/>
  <c r="H12" i="1" s="1"/>
  <c r="G42" i="1" a="1"/>
  <c r="G42" i="1" s="1"/>
  <c r="G41" i="1" a="1"/>
  <c r="G41" i="1" s="1"/>
  <c r="G40" i="1" a="1"/>
  <c r="G40" i="1" s="1"/>
  <c r="G38" i="1" a="1"/>
  <c r="G38" i="1" s="1"/>
  <c r="G37" i="1" a="1"/>
  <c r="G37" i="1" s="1"/>
  <c r="G35" i="1" a="1"/>
  <c r="G35" i="1" s="1"/>
  <c r="G34" i="1" a="1"/>
  <c r="G34" i="1" s="1"/>
  <c r="G33" i="1" a="1"/>
  <c r="G33" i="1" s="1"/>
  <c r="G31" i="1" a="1"/>
  <c r="G31" i="1" s="1"/>
  <c r="G30" i="1" a="1"/>
  <c r="G30" i="1" s="1"/>
  <c r="G29" i="1" a="1"/>
  <c r="G29" i="1" s="1"/>
  <c r="G28" i="1" a="1"/>
  <c r="G28" i="1" s="1"/>
  <c r="G27" i="1" a="1"/>
  <c r="G27" i="1" s="1"/>
  <c r="G26" i="1" a="1"/>
  <c r="G26" i="1" s="1"/>
  <c r="G25" i="1" a="1"/>
  <c r="G25" i="1" s="1"/>
  <c r="G24" i="1" a="1"/>
  <c r="G24" i="1" s="1"/>
  <c r="G22" i="1" a="1"/>
  <c r="G22" i="1" s="1"/>
  <c r="G21" i="1" a="1"/>
  <c r="G21" i="1" s="1"/>
  <c r="G20" i="1" a="1"/>
  <c r="G20" i="1" s="1"/>
  <c r="G19" i="1" a="1"/>
  <c r="G19" i="1" s="1"/>
  <c r="G17" i="1" a="1"/>
  <c r="G17" i="1" s="1"/>
  <c r="G16" i="1" a="1"/>
  <c r="G16" i="1" s="1"/>
  <c r="G15" i="1" a="1"/>
  <c r="G15" i="1" s="1"/>
  <c r="G14" i="1" a="1"/>
  <c r="G14" i="1" s="1"/>
  <c r="G13" i="1" a="1"/>
  <c r="G13" i="1" s="1"/>
  <c r="G12" i="1" a="1"/>
  <c r="G12" i="1" s="1"/>
  <c r="G11" i="1" a="1"/>
  <c r="G11" i="1" s="1"/>
  <c r="G10" i="1" a="1"/>
  <c r="G10" i="1" s="1"/>
  <c r="G9" i="1" a="1"/>
  <c r="G9" i="1" s="1"/>
  <c r="G8" i="1" a="1"/>
  <c r="G8" i="1" s="1"/>
  <c r="G6" i="1" a="1"/>
  <c r="G6" i="1" s="1"/>
  <c r="G5" i="1" a="1"/>
  <c r="G5" i="1" s="1"/>
  <c r="G4" i="1" a="1"/>
  <c r="G4" i="1" s="1"/>
  <c r="G3" i="1" a="1"/>
  <c r="G3" i="1" s="1"/>
  <c r="G2" i="1" a="1"/>
  <c r="G2"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20" i="1" a="1"/>
  <c r="F20" i="1" s="1"/>
  <c r="F21" i="1" a="1"/>
  <c r="F21" i="1" s="1"/>
  <c r="F22" i="1" a="1"/>
  <c r="F22" i="1" s="1"/>
  <c r="F23" i="1" a="1"/>
  <c r="F23" i="1" s="1"/>
  <c r="F25" i="1" a="1"/>
  <c r="F25" i="1" s="1"/>
  <c r="F26" i="1" a="1"/>
  <c r="F26" i="1" s="1"/>
  <c r="F27" i="1" a="1"/>
  <c r="F27" i="1" s="1"/>
  <c r="F28" i="1" a="1"/>
  <c r="F28" i="1" s="1"/>
  <c r="F29" i="1" a="1"/>
  <c r="F29" i="1" s="1"/>
  <c r="F30" i="1" a="1"/>
  <c r="F30" i="1" s="1"/>
  <c r="F31" i="1" a="1"/>
  <c r="F31" i="1" s="1"/>
  <c r="F32" i="1" a="1"/>
  <c r="F32" i="1" s="1"/>
  <c r="F34" i="1" a="1"/>
  <c r="F34" i="1" s="1"/>
  <c r="F35" i="1" a="1"/>
  <c r="F35" i="1" s="1"/>
  <c r="F36" i="1" a="1"/>
  <c r="F36" i="1" s="1"/>
  <c r="F38" i="1" a="1"/>
  <c r="F38" i="1" s="1"/>
  <c r="F39" i="1" a="1"/>
  <c r="F39" i="1" s="1"/>
  <c r="F41" i="1" a="1"/>
  <c r="F41" i="1" s="1"/>
  <c r="F42" i="1" a="1"/>
  <c r="F42" i="1" s="1"/>
  <c r="F43" i="1" a="1"/>
  <c r="F43" i="1" s="1"/>
  <c r="F3" i="1" a="1"/>
  <c r="F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20" i="1" a="1"/>
  <c r="E20" i="1" s="1"/>
  <c r="E21" i="1" a="1"/>
  <c r="E21" i="1" s="1"/>
  <c r="E22" i="1" a="1"/>
  <c r="E22" i="1" s="1"/>
  <c r="E23" i="1" a="1"/>
  <c r="E23" i="1" s="1"/>
  <c r="E25" i="1" a="1"/>
  <c r="E25" i="1" s="1"/>
  <c r="E26" i="1" a="1"/>
  <c r="E26" i="1" s="1"/>
  <c r="E27" i="1" a="1"/>
  <c r="E27" i="1" s="1"/>
  <c r="E28" i="1" a="1"/>
  <c r="E28" i="1" s="1"/>
  <c r="E29" i="1" a="1"/>
  <c r="E29" i="1" s="1"/>
  <c r="E30" i="1" a="1"/>
  <c r="E30" i="1" s="1"/>
  <c r="E31" i="1" a="1"/>
  <c r="E31" i="1" s="1"/>
  <c r="E32" i="1" a="1"/>
  <c r="E32" i="1" s="1"/>
  <c r="E34" i="1" a="1"/>
  <c r="E34" i="1" s="1"/>
  <c r="E35" i="1" a="1"/>
  <c r="E35" i="1" s="1"/>
  <c r="E36" i="1" a="1"/>
  <c r="E36" i="1" s="1"/>
  <c r="E38" i="1" a="1"/>
  <c r="E38" i="1" s="1"/>
  <c r="E39" i="1" a="1"/>
  <c r="E39" i="1" s="1"/>
  <c r="E41" i="1" a="1"/>
  <c r="E41" i="1" s="1"/>
  <c r="E42" i="1" a="1"/>
  <c r="E42" i="1" s="1"/>
  <c r="E43" i="1" a="1"/>
  <c r="E43" i="1" s="1"/>
  <c r="E3" i="1" a="1"/>
  <c r="E3" i="1" s="1"/>
  <c r="O2" i="1"/>
  <c r="M2" i="1"/>
  <c r="O40" i="1"/>
  <c r="O37" i="1"/>
  <c r="N3" i="1" a="1"/>
  <c r="N3" i="1" s="1"/>
  <c r="O3" i="1" s="1"/>
  <c r="N4" i="1" a="1"/>
  <c r="N4" i="1" s="1"/>
  <c r="O4" i="1" s="1"/>
  <c r="N5" i="1" a="1"/>
  <c r="N5" i="1" s="1"/>
  <c r="O5" i="1" s="1"/>
  <c r="N6" i="1" a="1"/>
  <c r="N6" i="1" s="1"/>
  <c r="O6" i="1" s="1"/>
  <c r="N7" i="1" a="1"/>
  <c r="N7" i="1" s="1"/>
  <c r="O7" i="1" s="1"/>
  <c r="N8" i="1" a="1"/>
  <c r="N8" i="1" s="1"/>
  <c r="O8" i="1" s="1"/>
  <c r="N9" i="1" a="1"/>
  <c r="N9" i="1" s="1"/>
  <c r="O9" i="1" s="1"/>
  <c r="N10" i="1" a="1"/>
  <c r="N10" i="1" s="1"/>
  <c r="O10" i="1" s="1"/>
  <c r="N11" i="1" a="1"/>
  <c r="N11" i="1" s="1"/>
  <c r="O11" i="1" s="1"/>
  <c r="N12" i="1" a="1"/>
  <c r="N12" i="1" s="1"/>
  <c r="O12" i="1" s="1"/>
  <c r="N13" i="1" a="1"/>
  <c r="N13" i="1" s="1"/>
  <c r="O13" i="1" s="1"/>
  <c r="N14" i="1" a="1"/>
  <c r="N14" i="1" s="1"/>
  <c r="O14" i="1" s="1"/>
  <c r="N15" i="1" a="1"/>
  <c r="N15" i="1" s="1"/>
  <c r="O15" i="1" s="1"/>
  <c r="N16" i="1" a="1"/>
  <c r="N16" i="1" s="1"/>
  <c r="O16" i="1" s="1"/>
  <c r="N17" i="1" a="1"/>
  <c r="N17" i="1" s="1"/>
  <c r="O17" i="1" s="1"/>
  <c r="N18" i="1" a="1"/>
  <c r="N18" i="1" s="1"/>
  <c r="O18" i="1" s="1"/>
  <c r="N20" i="1" a="1"/>
  <c r="N20" i="1" s="1"/>
  <c r="O20" i="1" s="1"/>
  <c r="N21" i="1" a="1"/>
  <c r="N21" i="1" s="1"/>
  <c r="O21" i="1" s="1"/>
  <c r="N22" i="1" a="1"/>
  <c r="N22" i="1" s="1"/>
  <c r="O22" i="1" s="1"/>
  <c r="N23" i="1" a="1"/>
  <c r="N23" i="1" s="1"/>
  <c r="O23" i="1" s="1"/>
  <c r="N25" i="1" a="1"/>
  <c r="N25" i="1" s="1"/>
  <c r="O25" i="1" s="1"/>
  <c r="N26" i="1" a="1"/>
  <c r="N26" i="1" s="1"/>
  <c r="O26" i="1" s="1"/>
  <c r="N27" i="1" a="1"/>
  <c r="N27" i="1" s="1"/>
  <c r="O27" i="1" s="1"/>
  <c r="N28" i="1" a="1"/>
  <c r="N28" i="1" s="1"/>
  <c r="O28" i="1" s="1"/>
  <c r="N29" i="1" a="1"/>
  <c r="N29" i="1" s="1"/>
  <c r="O29" i="1" s="1"/>
  <c r="N30" i="1" a="1"/>
  <c r="N30" i="1" s="1"/>
  <c r="O30" i="1" s="1"/>
  <c r="N31" i="1" a="1"/>
  <c r="N31" i="1" s="1"/>
  <c r="O31" i="1" s="1"/>
  <c r="N32" i="1" a="1"/>
  <c r="N32" i="1" s="1"/>
  <c r="O32" i="1" s="1"/>
  <c r="N34" i="1" a="1"/>
  <c r="N34" i="1" s="1"/>
  <c r="O34" i="1" s="1"/>
  <c r="N35" i="1" a="1"/>
  <c r="N35" i="1" s="1"/>
  <c r="O35" i="1" s="1"/>
  <c r="N36" i="1" a="1"/>
  <c r="N36" i="1" s="1"/>
  <c r="O36" i="1" s="1"/>
  <c r="N38" i="1" a="1"/>
  <c r="N38" i="1" s="1"/>
  <c r="O38" i="1" s="1"/>
  <c r="N39" i="1" a="1"/>
  <c r="N39" i="1" s="1"/>
  <c r="O39" i="1" s="1"/>
  <c r="N41" i="1" a="1"/>
  <c r="N41" i="1" s="1"/>
  <c r="O41" i="1" s="1"/>
  <c r="N42" i="1" a="1"/>
  <c r="N42" i="1" s="1"/>
  <c r="O42" i="1" s="1"/>
  <c r="N43" i="1" a="1"/>
  <c r="N43" i="1" s="1"/>
  <c r="O43" i="1" s="1"/>
  <c r="M38" i="1"/>
  <c r="M21" i="1"/>
  <c r="M32" i="1"/>
  <c r="M36" i="1"/>
  <c r="M25" i="1"/>
  <c r="M6" i="1"/>
  <c r="M18" i="1"/>
  <c r="M41" i="1"/>
  <c r="M8" i="1"/>
  <c r="M11" i="1"/>
  <c r="M35" i="1"/>
  <c r="M34" i="1"/>
  <c r="M16" i="1"/>
  <c r="M22" i="1"/>
  <c r="M30" i="1"/>
  <c r="M3" i="1"/>
  <c r="M15" i="1"/>
  <c r="M23" i="1"/>
  <c r="M7" i="1"/>
  <c r="M17" i="1"/>
  <c r="M14" i="1"/>
  <c r="M26" i="1"/>
  <c r="M28" i="1"/>
  <c r="M43" i="1"/>
  <c r="M5" i="1"/>
  <c r="M27" i="1"/>
  <c r="M4" i="1"/>
  <c r="M9" i="1"/>
  <c r="M10" i="1"/>
  <c r="M39" i="1"/>
  <c r="M12" i="1"/>
  <c r="M29" i="1"/>
  <c r="M31" i="1"/>
  <c r="M20" i="1"/>
  <c r="M42" i="1"/>
  <c r="M45" i="1"/>
  <c r="M44" i="1"/>
  <c r="M48" i="1"/>
  <c r="M46" i="1"/>
  <c r="M47" i="1"/>
  <c r="M49" i="1"/>
  <c r="M50" i="1"/>
  <c r="M51" i="1"/>
  <c r="M19" i="1"/>
  <c r="M24" i="1"/>
  <c r="M33" i="1"/>
  <c r="M40" i="1"/>
  <c r="M37" i="1"/>
  <c r="M13" i="1"/>
  <c r="P41" i="1" l="1"/>
  <c r="P2" i="1"/>
  <c r="Q37" i="1"/>
  <c r="P37" i="1"/>
  <c r="Q36" i="1"/>
  <c r="Q31" i="1"/>
  <c r="Q27" i="1"/>
  <c r="Q22" i="1"/>
  <c r="Q17" i="1"/>
  <c r="Q13" i="1"/>
  <c r="Q9" i="1"/>
  <c r="P5" i="1"/>
  <c r="Q40" i="1"/>
  <c r="Q28" i="1"/>
  <c r="P42" i="1"/>
  <c r="P35" i="1"/>
  <c r="P30" i="1"/>
  <c r="P26" i="1"/>
  <c r="P21" i="1"/>
  <c r="P16" i="1"/>
  <c r="P12" i="1"/>
  <c r="P8" i="1"/>
  <c r="Q4" i="1"/>
  <c r="P40" i="1"/>
  <c r="P39" i="1"/>
  <c r="P34" i="1"/>
  <c r="P29" i="1"/>
  <c r="P25" i="1"/>
  <c r="P20" i="1"/>
  <c r="P15" i="1"/>
  <c r="P11" i="1"/>
  <c r="P7" i="1"/>
  <c r="P3" i="1"/>
  <c r="Q2" i="1"/>
  <c r="P43" i="1"/>
  <c r="P38" i="1"/>
  <c r="P32" i="1"/>
  <c r="P28" i="1"/>
  <c r="P23" i="1"/>
  <c r="P18" i="1"/>
  <c r="P14" i="1"/>
  <c r="P10" i="1"/>
  <c r="P6" i="1"/>
  <c r="Q6" i="1" s="1"/>
  <c r="Q10" i="1"/>
  <c r="P17" i="1"/>
  <c r="P22" i="1"/>
  <c r="Q14" i="1"/>
  <c r="Q32" i="1"/>
  <c r="P9" i="1"/>
  <c r="P27" i="1"/>
  <c r="Q18" i="1"/>
  <c r="P13" i="1"/>
  <c r="Q5" i="1"/>
  <c r="Q23" i="1"/>
  <c r="P36" i="1"/>
  <c r="Q41" i="1"/>
  <c r="Q7" i="1"/>
  <c r="Q11" i="1"/>
  <c r="Q15" i="1"/>
  <c r="Q20" i="1"/>
  <c r="Q25" i="1"/>
  <c r="Q29" i="1"/>
  <c r="Q34" i="1"/>
  <c r="Q38" i="1"/>
  <c r="Q42" i="1"/>
  <c r="P4" i="1"/>
  <c r="P31" i="1"/>
  <c r="Q3" i="1"/>
  <c r="Q8" i="1"/>
  <c r="Q12" i="1"/>
  <c r="Q16" i="1"/>
  <c r="Q21" i="1"/>
  <c r="Q26" i="1"/>
  <c r="Q30" i="1"/>
  <c r="Q35" i="1"/>
  <c r="Q39" i="1"/>
  <c r="Q43" i="1"/>
  <c r="O52" i="1"/>
  <c r="M52" i="1"/>
  <c r="R18" i="1" s="1"/>
  <c r="O53" i="1" l="1"/>
  <c r="R13" i="1"/>
  <c r="R12" i="1"/>
  <c r="R38" i="1"/>
  <c r="R43" i="1"/>
  <c r="R31" i="1"/>
  <c r="R17" i="1"/>
  <c r="R49" i="1"/>
  <c r="R26" i="1"/>
  <c r="R42" i="1"/>
  <c r="R25" i="1"/>
  <c r="R27" i="1"/>
  <c r="R30" i="1"/>
  <c r="R2" i="1"/>
  <c r="R45" i="1"/>
  <c r="R15" i="1"/>
  <c r="R21" i="1"/>
  <c r="R48" i="1"/>
  <c r="R7" i="1"/>
  <c r="R41" i="1"/>
  <c r="R47" i="1"/>
  <c r="R14" i="1"/>
  <c r="R11" i="1"/>
  <c r="R50" i="1"/>
  <c r="R28" i="1"/>
  <c r="R46" i="1"/>
  <c r="R34" i="1"/>
  <c r="R9" i="1"/>
  <c r="R19" i="1"/>
  <c r="R8" i="1"/>
  <c r="R5" i="1"/>
  <c r="R24" i="1"/>
  <c r="R22" i="1"/>
  <c r="R39" i="1"/>
  <c r="R33" i="1"/>
  <c r="R35" i="1"/>
  <c r="R4" i="1"/>
  <c r="R51" i="1"/>
  <c r="R3" i="1"/>
  <c r="R29" i="1"/>
  <c r="R40" i="1"/>
  <c r="R16" i="1"/>
  <c r="R10" i="1"/>
  <c r="R37" i="1"/>
  <c r="R23" i="1"/>
  <c r="R20" i="1"/>
  <c r="R32" i="1"/>
  <c r="R3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futureMetadata>
  <cellMetadata count="1">
    <bk>
      <rc t="1" v="0"/>
    </bk>
  </cellMetadata>
  <valueMetadata count="3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valueMetadata>
</metadata>
</file>

<file path=xl/sharedStrings.xml><?xml version="1.0" encoding="utf-8"?>
<sst xmlns="http://schemas.openxmlformats.org/spreadsheetml/2006/main" count="324" uniqueCount="107">
  <si>
    <t>Symbol</t>
  </si>
  <si>
    <t>Description</t>
  </si>
  <si>
    <t>Quantity</t>
  </si>
  <si>
    <t>Currency</t>
  </si>
  <si>
    <t>LastPrice</t>
  </si>
  <si>
    <t>PricePaid</t>
  </si>
  <si>
    <t>ProfitLoss</t>
  </si>
  <si>
    <t>MarketValue</t>
  </si>
  <si>
    <t>ProfitLossPercentage</t>
  </si>
  <si>
    <t>BlackRock Institutional Trust Company N.A. - iShares Core U.S. Aggregate Bond ETF</t>
  </si>
  <si>
    <t>USD</t>
  </si>
  <si>
    <t>Global X Funds - Global X MSCI Argentina ETF</t>
  </si>
  <si>
    <t>DBX ETF Trust - Xtrackers Harvest CSI 300 China A-Shares ETF</t>
  </si>
  <si>
    <t>Astrazeneca plc - ADR</t>
  </si>
  <si>
    <t>Boyd Gaming Corp.</t>
  </si>
  <si>
    <t>Teucrium Trading, LLC - Teucrium Corn Fund</t>
  </si>
  <si>
    <t>United States Commodity Funds LLC - United States Copper Index Fund</t>
  </si>
  <si>
    <t>Trump Media &amp; Technology Group Corp.</t>
  </si>
  <si>
    <t>BlackRock Institutional Trust Company N.A. - iShares MSCI Indonesia ETF</t>
  </si>
  <si>
    <t>Select STOXX Europe Aerospace &amp; Defense ETF</t>
  </si>
  <si>
    <t>BlackRock Institutional Trust Company N.A. - iShares China Large-Cap ETF</t>
  </si>
  <si>
    <t>Grifols, SA</t>
  </si>
  <si>
    <t>EUR</t>
  </si>
  <si>
    <t>BlackRock Institutional Trust Company N.A. - iShares U.S. Regional Banks ETF</t>
  </si>
  <si>
    <t>BlackRock Institutional Trust Company N.A. - iShares Core S&amp;P Small-Cap ETF</t>
  </si>
  <si>
    <t>BlackRock Institutional Trust Company N.A. - iShares MSCI India ETF</t>
  </si>
  <si>
    <t>BlackRock Institutional Trust Company N.A. - iShares U.S. Aerospace &amp; Defense ETF</t>
  </si>
  <si>
    <t>BlackRock Institutional Trust Company N.A. - iShares Russell 2000 ETF</t>
  </si>
  <si>
    <t>BlackRock Institutional Trust Company N.A. - iShares U.S. Financials ETF</t>
  </si>
  <si>
    <t>BlackRock Institutional Trust Company N.A. - iShares U.S. Industrials ETF</t>
  </si>
  <si>
    <t>BlackRock Institutional Trust Company N.A. - iShares U.S. Consumer Staples ETF</t>
  </si>
  <si>
    <t>BlackRock Institutional Trust Company N.A. - iShares U.S. Basic Materials ETF</t>
  </si>
  <si>
    <t>BlackRock Institutional Trust Company N.A. - iShares U.S. Real Estate ETF</t>
  </si>
  <si>
    <t>Global X Funds - Global X Lithium &amp; Battery Tech ETF</t>
  </si>
  <si>
    <t>BlackRock Institutional Trust Company N.A. - iShares MSCI China ETF</t>
  </si>
  <si>
    <t>MercadoLibre Inc</t>
  </si>
  <si>
    <t>Invesco Capital Management LLC - Invesco S&amp;P 500 Equal Weight ETF</t>
  </si>
  <si>
    <t>BlackRock Institutional Trust Company N.A. - iShares Silver Trust</t>
  </si>
  <si>
    <t>SSgA Active Trust - SPDR S&amp;P 500 ETF Trust</t>
  </si>
  <si>
    <t>BlackRock Institutional Trust Company N.A. - iShares 20+ Year Treasury Bond ETF</t>
  </si>
  <si>
    <t>Direxion Shares ETF Trust - Direxion Daily Small Cap Bull 3X Shares</t>
  </si>
  <si>
    <t>Uber Technologies Inc</t>
  </si>
  <si>
    <t>Unitedhealth Group Inc</t>
  </si>
  <si>
    <t>United States Commodity Funds LLC - United States Oil Fund</t>
  </si>
  <si>
    <t>SPDR Series Trust - SPDR S&amp;P Aerospace &amp; Defense ETF</t>
  </si>
  <si>
    <t>Entrepreneurshares Series Trust - ERShares Private-Public Crossover ETF</t>
  </si>
  <si>
    <t>YPF - ADR</t>
  </si>
  <si>
    <t>IWM2618L270</t>
  </si>
  <si>
    <t>NVDA2618R110</t>
  </si>
  <si>
    <t>NVIDIA Corp</t>
  </si>
  <si>
    <t>PFE2618L27</t>
  </si>
  <si>
    <t>Pfizer Inc.</t>
  </si>
  <si>
    <t>RSP2616A150</t>
  </si>
  <si>
    <t>TNA2616A35</t>
  </si>
  <si>
    <t>Direxion Shares ETF Trust - Direxion Dialy Small Cap Bull 3X Shares</t>
  </si>
  <si>
    <t>TNA2616A40</t>
  </si>
  <si>
    <t>USO2616M70</t>
  </si>
  <si>
    <t>XLI2616A170</t>
  </si>
  <si>
    <t>SSgA Active Trust - Industrial Select Sector SPDR</t>
  </si>
  <si>
    <t>B-PFE-2.750-03062026</t>
  </si>
  <si>
    <t>Pfizer Inc - 2.750% - Jun 2026</t>
  </si>
  <si>
    <t>B-T-3.000-15052045</t>
  </si>
  <si>
    <t>T-BOND 3.000% 15-May-2045</t>
  </si>
  <si>
    <t>B-T-4.375-15022038</t>
  </si>
  <si>
    <t>T-BOND 4.375% 15-Feb-2038</t>
  </si>
  <si>
    <t>Bitcoin</t>
  </si>
  <si>
    <t>Ethereum</t>
  </si>
  <si>
    <t>Solana</t>
  </si>
  <si>
    <t>Investment</t>
  </si>
  <si>
    <t>Weight</t>
  </si>
  <si>
    <t>-</t>
  </si>
  <si>
    <t>Market Cap</t>
  </si>
  <si>
    <t>Volume</t>
  </si>
  <si>
    <t>Asset Class</t>
  </si>
  <si>
    <t>Beta</t>
  </si>
  <si>
    <t>P/E</t>
  </si>
  <si>
    <t>Crypto</t>
  </si>
  <si>
    <t>ETF</t>
  </si>
  <si>
    <t>Derivatives</t>
  </si>
  <si>
    <t>Short Derivatives</t>
  </si>
  <si>
    <t>Short ETF</t>
  </si>
  <si>
    <t>Stocks</t>
  </si>
  <si>
    <t>Bonds</t>
  </si>
  <si>
    <t>Energy</t>
  </si>
  <si>
    <t>Technology</t>
  </si>
  <si>
    <t>Healthcare</t>
  </si>
  <si>
    <t>Discretionary</t>
  </si>
  <si>
    <t>Small Caps</t>
  </si>
  <si>
    <t>Large Caps</t>
  </si>
  <si>
    <t>Materials</t>
  </si>
  <si>
    <t>Staples</t>
  </si>
  <si>
    <t>Industrials</t>
  </si>
  <si>
    <t>China</t>
  </si>
  <si>
    <t>Real Estate</t>
  </si>
  <si>
    <t>Financials</t>
  </si>
  <si>
    <t>Mid Caps</t>
  </si>
  <si>
    <t>Enterpreneurial</t>
  </si>
  <si>
    <t>Indonesia</t>
  </si>
  <si>
    <t>Argentina</t>
  </si>
  <si>
    <t>India</t>
  </si>
  <si>
    <t>Style/Region/Sector</t>
  </si>
  <si>
    <t>Treasury</t>
  </si>
  <si>
    <t>Notes</t>
  </si>
  <si>
    <t>IG Healthcare</t>
  </si>
  <si>
    <t>Agriculture</t>
  </si>
  <si>
    <t>Precious metals</t>
  </si>
  <si>
    <t>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</si>
</sst>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70C0"/>
      <name val="Aptos Narrow"/>
      <family val="2"/>
      <scheme val="minor"/>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right/>
      <top style="double">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4" fontId="0" fillId="0" borderId="0" xfId="0" applyNumberFormat="1"/>
    <xf numFmtId="0" fontId="16" fillId="0" borderId="0" xfId="0" applyFont="1"/>
    <xf numFmtId="44" fontId="0" fillId="0" borderId="0" xfId="0" applyNumberFormat="1"/>
    <xf numFmtId="39" fontId="18" fillId="0" borderId="0" xfId="0" applyNumberFormat="1" applyFont="1" applyAlignment="1">
      <alignment horizontal="right"/>
    </xf>
    <xf numFmtId="10" fontId="0" fillId="0" borderId="0" xfId="0" applyNumberFormat="1"/>
    <xf numFmtId="0" fontId="16" fillId="0" borderId="11" xfId="0" applyFont="1" applyBorder="1" applyAlignment="1">
      <alignment horizontal="center"/>
    </xf>
    <xf numFmtId="0" fontId="16" fillId="0" borderId="0" xfId="0" applyFont="1" applyAlignment="1">
      <alignment horizontal="center"/>
    </xf>
    <xf numFmtId="10" fontId="14" fillId="0" borderId="0" xfId="14" applyNumberFormat="1"/>
    <xf numFmtId="44" fontId="18" fillId="0" borderId="0" xfId="0" applyNumberFormat="1" applyFont="1" applyAlignment="1">
      <alignment horizontal="right"/>
    </xf>
    <xf numFmtId="44" fontId="0" fillId="0" borderId="12" xfId="0" applyNumberFormat="1" applyBorder="1"/>
    <xf numFmtId="10" fontId="16" fillId="0" borderId="0" xfId="0" applyNumberFormat="1" applyFont="1"/>
    <xf numFmtId="39" fontId="14" fillId="0" borderId="0" xfId="14" applyNumberFormat="1" applyAlignment="1">
      <alignment horizontal="right"/>
    </xf>
    <xf numFmtId="39" fontId="14" fillId="0" borderId="10" xfId="14" applyNumberFormat="1" applyBorder="1" applyAlignment="1">
      <alignment horizontal="right"/>
    </xf>
    <xf numFmtId="44" fontId="19" fillId="0" borderId="0" xfId="0" applyNumberFormat="1" applyFont="1" applyAlignment="1">
      <alignment horizontal="right"/>
    </xf>
    <xf numFmtId="39" fontId="19" fillId="0" borderId="0" xfId="0" applyNumberFormat="1" applyFont="1" applyAlignment="1">
      <alignment horizontal="right"/>
    </xf>
    <xf numFmtId="39" fontId="19" fillId="0" borderId="10" xfId="0" applyNumberFormat="1" applyFont="1" applyBorder="1" applyAlignment="1">
      <alignment horizontal="right"/>
    </xf>
    <xf numFmtId="10" fontId="19" fillId="0" borderId="0" xfId="0" applyNumberFormat="1" applyFont="1"/>
    <xf numFmtId="44" fontId="14" fillId="0" borderId="0" xfId="14" applyNumberFormat="1"/>
    <xf numFmtId="4" fontId="19" fillId="0" borderId="0" xfId="0" applyNumberFormat="1" applyFont="1" applyAlignment="1">
      <alignment horizontal="right"/>
    </xf>
    <xf numFmtId="4" fontId="14" fillId="0" borderId="0" xfId="14" applyNumberFormat="1" applyAlignment="1">
      <alignment horizontal="right"/>
    </xf>
    <xf numFmtId="37" fontId="0" fillId="0" borderId="0" xfId="0" applyNumberFormat="1"/>
    <xf numFmtId="37" fontId="0" fillId="0" borderId="0" xfId="0" quotePrefix="1" applyNumberFormat="1"/>
    <xf numFmtId="37" fontId="14" fillId="0" borderId="0" xfId="14" applyNumberFormat="1"/>
    <xf numFmtId="3" fontId="0" fillId="0" borderId="0" xfId="0" applyNumberFormat="1"/>
    <xf numFmtId="44" fontId="14" fillId="0" borderId="0" xfId="14" applyNumberFormat="1" applyAlignment="1">
      <alignment horizontal="right"/>
    </xf>
    <xf numFmtId="0" fontId="17" fillId="17" borderId="0" xfId="26"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7">
  <rv s="0">
    <v>https://www.bing.com/financeapi/forcetrigger?t=a1vxfr&amp;q=ARCX%3aIWM&amp;form=skydnc</v>
    <v>Learn more on Bing</v>
  </rv>
  <rv s="1">
    <v>en-US</v>
    <v>a1vxfr</v>
    <v>268435456</v>
    <v>1</v>
    <v>Powered by Refinitiv</v>
    <v>0</v>
    <v>iShares:Russ 2000 ETF (ARCX:IWM)</v>
    <v>2</v>
    <v>3</v>
    <v>Finance</v>
    <v>4</v>
    <v>245.57</v>
    <v>171.73</v>
    <v>0.99909999999999999</v>
    <v>-1.86</v>
    <v>1.235E-3</v>
    <v>-7.5970000000000005E-3</v>
    <v>0.3</v>
    <v>USD</v>
    <v>NYSE Arca</v>
    <v>ARCX</v>
    <v>1.9E-3</v>
    <v>245.57</v>
    <v>ETF</v>
    <v>45919.999835300783</v>
    <v>0</v>
    <v>242.51</v>
    <v>67124644042.970001</v>
    <v>iShares:Russ 2000 ETF</v>
    <v>245.57</v>
    <v>244.84</v>
    <v>242.98</v>
    <v>243.28</v>
    <v>IWM</v>
    <v>iShares:Russ 2000 ETF (ARCX:IWM)</v>
    <v>56092037</v>
    <v>36552720</v>
  </rv>
  <rv s="2">
    <v>1</v>
  </rv>
  <rv s="0">
    <v>https://www.bing.com/financeapi/forcetrigger?t=a23hqh&amp;q=ARCX%3aSPY&amp;form=skydnc</v>
    <v>Learn more on Bing</v>
  </rv>
  <rv s="1">
    <v>en-US</v>
    <v>a23hqh</v>
    <v>268435456</v>
    <v>1</v>
    <v>Powered by Refinitiv</v>
    <v>0</v>
    <v>SPDR S&amp;P 500 (ARCX:SPY)</v>
    <v>2</v>
    <v>3</v>
    <v>Finance</v>
    <v>4</v>
    <v>664.89</v>
    <v>481.8</v>
    <v>0.99850000000000005</v>
    <v>3.2709999999999999</v>
    <v>-4.2040000000000003E-4</v>
    <v>4.9529999999999999E-3</v>
    <v>-0.27900000000000003</v>
    <v>USD</v>
    <v>NYSE Arca</v>
    <v>ARCX</v>
    <v>9.4499999999999998E-4</v>
    <v>664.55</v>
    <v>ETF</v>
    <v>45919.999994270314</v>
    <v>3</v>
    <v>660.37</v>
    <v>654797681275.29004</v>
    <v>SPDR S&amp;P 500</v>
    <v>662.33</v>
    <v>660.42899999999997</v>
    <v>663.7</v>
    <v>663.42100000000005</v>
    <v>SPY</v>
    <v>SPDR S&amp;P 500 (ARCX:SPY)</v>
    <v>97945620</v>
    <v>66709500</v>
  </rv>
  <rv s="2">
    <v>4</v>
  </rv>
  <rv s="0">
    <v>https://www.bing.com/financeapi/forcetrigger?t=a229vh&amp;q=ARCX%3aRSP&amp;form=skydnc</v>
    <v>Learn more on Bing</v>
  </rv>
  <rv s="1">
    <v>en-US</v>
    <v>a229vh</v>
    <v>268435456</v>
    <v>1</v>
    <v>Powered by Refinitiv</v>
    <v>0</v>
    <v>Invesco S&amp;P500 EWght (ARCX:RSP)</v>
    <v>2</v>
    <v>3</v>
    <v>Finance</v>
    <v>4</v>
    <v>190.54</v>
    <v>150.35</v>
    <v>0.90539999999999998</v>
    <v>-0.33</v>
    <v>3.065E-3</v>
    <v>-1.7410000000000001E-3</v>
    <v>0.57999999999999996</v>
    <v>USD</v>
    <v>NYSE Arca</v>
    <v>ARCX</v>
    <v>2E-3</v>
    <v>190</v>
    <v>ETF</v>
    <v>45919.998277950785</v>
    <v>6</v>
    <v>188.57</v>
    <v>74586358743.380005</v>
    <v>Invesco S&amp;P500 EWght</v>
    <v>190</v>
    <v>189.54</v>
    <v>189.21</v>
    <v>189.79</v>
    <v>RSP</v>
    <v>Invesco S&amp;P500 EWght (ARCX:RSP)</v>
    <v>11333570</v>
    <v>13901637</v>
  </rv>
  <rv s="2">
    <v>7</v>
  </rv>
  <rv s="0">
    <v>https://www.bing.com/financeapi/forcetrigger?t=a1q7rw&amp;q=ARCX%3aCPER&amp;form=skydnc</v>
    <v>Learn more on Bing</v>
  </rv>
  <rv s="1">
    <v>en-US</v>
    <v>a1q7rw</v>
    <v>268435456</v>
    <v>1</v>
    <v>Powered by Refinitiv</v>
    <v>0</v>
    <v>United States Copper Idx (ARCX:CPER)</v>
    <v>2</v>
    <v>3</v>
    <v>Finance</v>
    <v>4</v>
    <v>36.69</v>
    <v>25.1</v>
    <v>0.93979999999999997</v>
    <v>0.24</v>
    <v>1.4000000000000002E-3</v>
    <v>8.4689999999999991E-3</v>
    <v>0.04</v>
    <v>USD</v>
    <v>NYSE Arca</v>
    <v>ARCX</v>
    <v>1.06E-2</v>
    <v>28.63</v>
    <v>ETF</v>
    <v>45919.998694478905</v>
    <v>9</v>
    <v>28.39</v>
    <v>218417692.80000001</v>
    <v>United States Copper Idx</v>
    <v>28.45</v>
    <v>28.34</v>
    <v>28.58</v>
    <v>28.62</v>
    <v>CPER</v>
    <v>United States Copper Idx (ARCX:CPER)</v>
    <v>137935</v>
    <v>232412</v>
  </rv>
  <rv s="2">
    <v>10</v>
  </rv>
  <rv s="0">
    <v>https://www.bing.com/financeapi/forcetrigger?t=a1vzbh&amp;q=ARCX%3aIYK&amp;form=skydnc</v>
    <v>Learn more on Bing</v>
  </rv>
  <rv s="1">
    <v>en-US</v>
    <v>a1vzbh</v>
    <v>268435456</v>
    <v>1</v>
    <v>Powered by Refinitiv</v>
    <v>0</v>
    <v>iShares:US Cnsmr Staples (ARCX:IYK)</v>
    <v>2</v>
    <v>3</v>
    <v>Finance</v>
    <v>4</v>
    <v>73.25</v>
    <v>63.18</v>
    <v>0.96499999999999997</v>
    <v>0.06</v>
    <v>0</v>
    <v>8.7770000000000003E-4</v>
    <v>0</v>
    <v>USD</v>
    <v>NYSE Arca</v>
    <v>ARCX</v>
    <v>3.8E-3</v>
    <v>68.62</v>
    <v>ETF</v>
    <v>45919.840323263285</v>
    <v>12</v>
    <v>68.36</v>
    <v>1346196672</v>
    <v>iShares:US Cnsmr Staples</v>
    <v>68.53</v>
    <v>68.36</v>
    <v>68.42</v>
    <v>68.42</v>
    <v>IYK</v>
    <v>iShares:US Cnsmr Staples (ARCX:IYK)</v>
    <v>144807</v>
    <v>196630</v>
  </rv>
  <rv s="2">
    <v>13</v>
  </rv>
  <rv s="3">
    <v>en-US</v>
    <v>cevspr</v>
    <v>268435456</v>
    <v>1</v>
    <v>Powered by Refinitiv</v>
    <v>5</v>
    <v>Select STOXX Europe A&amp;D (BATS:EUAD)</v>
    <v>6</v>
    <v>7</v>
    <v>Finance</v>
    <v>8</v>
    <v>45.99</v>
    <v>24.239799999999999</v>
    <v>0.11</v>
    <v>-9.5700000000000004E-3</v>
    <v>2.454E-3</v>
    <v>-0.43</v>
    <v>USD</v>
    <v>CBOE BZX Exchange</v>
    <v>BATS</v>
    <v>5.0000000000000001E-3</v>
    <v>44.99</v>
    <v>ETF</v>
    <v>45919.996385960156</v>
    <v>44.74</v>
    <v>1275671297.29</v>
    <v>Select STOXX Europe A&amp;D</v>
    <v>44.82</v>
    <v>44.82</v>
    <v>44.93</v>
    <v>44.5</v>
    <v>EUAD</v>
    <v>Select STOXX Europe A&amp;D (BATS:EUAD)</v>
    <v>437708</v>
    <v>369149</v>
  </rv>
  <rv s="2">
    <v>15</v>
  </rv>
  <rv s="0">
    <v>https://www.bing.com/financeapi/forcetrigger?t=a24b5r&amp;q=XNAS%3aTLT&amp;form=skydnc</v>
    <v>Learn more on Bing</v>
  </rv>
  <rv s="1">
    <v>en-US</v>
    <v>a24b5r</v>
    <v>268435456</v>
    <v>1</v>
    <v>Powered by Refinitiv</v>
    <v>0</v>
    <v>iShares:20+ Trs Bd ETF (XNAS:TLT)</v>
    <v>2</v>
    <v>3</v>
    <v>Finance</v>
    <v>4</v>
    <v>99.33</v>
    <v>83.295000000000002</v>
    <v>1.0716000000000001</v>
    <v>-0.17</v>
    <v>-1.1230000000000001E-4</v>
    <v>-1.9059999999999999E-3</v>
    <v>-0.01</v>
    <v>USD</v>
    <v>Nasdaq Stock Market</v>
    <v>XNAS</v>
    <v>1.5E-3</v>
    <v>89.224999999999994</v>
    <v>ETF</v>
    <v>45919.999585821097</v>
    <v>17</v>
    <v>88.784999999999997</v>
    <v>47464401523.18</v>
    <v>iShares:20+ Trs Bd ETF</v>
    <v>89.07</v>
    <v>89.19</v>
    <v>89.02</v>
    <v>89.01</v>
    <v>TLT</v>
    <v>iShares:20+ Trs Bd ETF (XNAS:TLT)</v>
    <v>32509221</v>
    <v>39158362</v>
  </rv>
  <rv s="2">
    <v>18</v>
  </rv>
  <rv s="0">
    <v>https://www.bing.com/financeapi/forcetrigger?t=a24cdm&amp;q=ARCX%3aTNA&amp;form=skydnc</v>
    <v>Learn more on Bing</v>
  </rv>
  <rv s="1">
    <v>en-US</v>
    <v>a24cdm</v>
    <v>268435456</v>
    <v>1</v>
    <v>Powered by Refinitiv</v>
    <v>0</v>
    <v>Direxion:Sm Cap Bull 3X (ARCX:TNA)</v>
    <v>2</v>
    <v>3</v>
    <v>Finance</v>
    <v>4</v>
    <v>58</v>
    <v>18.010000000000002</v>
    <v>3.0038</v>
    <v>-1.1299999999999999</v>
    <v>3.4789999999999999E-3</v>
    <v>-2.3980999999999999E-2</v>
    <v>0.16</v>
    <v>USD</v>
    <v>NYSE Arca</v>
    <v>ARCX</v>
    <v>1.03E-2</v>
    <v>47.52</v>
    <v>ETF</v>
    <v>45919.999795022653</v>
    <v>20</v>
    <v>45.77</v>
    <v>2175532608.0500002</v>
    <v>Direxion:Sm Cap Bull 3X</v>
    <v>47.52</v>
    <v>47.12</v>
    <v>45.99</v>
    <v>46.15</v>
    <v>TNA</v>
    <v>Direxion:Sm Cap Bull 3X (ARCX:TNA)</v>
    <v>12775985</v>
    <v>13747314</v>
  </rv>
  <rv s="2">
    <v>21</v>
  </rv>
  <rv s="0">
    <v>https://www.bing.com/financeapi/forcetrigger?t=a1tkf2&amp;q=ARCX%3aFXI&amp;form=skydnc</v>
    <v>Learn more on Bing</v>
  </rv>
  <rv s="1">
    <v>en-US</v>
    <v>a1tkf2</v>
    <v>268435456</v>
    <v>1</v>
    <v>Powered by Refinitiv</v>
    <v>0</v>
    <v>iShares:China Large Cp (ARCX:FXI)</v>
    <v>2</v>
    <v>3</v>
    <v>Finance</v>
    <v>4</v>
    <v>41.729900000000001</v>
    <v>27.465</v>
    <v>1.2184999999999999</v>
    <v>-0.15</v>
    <v>-2.4679999999999998E-4</v>
    <v>-3.6509999999999997E-3</v>
    <v>-1.01E-2</v>
    <v>USD</v>
    <v>NYSE Arca</v>
    <v>ARCX</v>
    <v>7.4000000000000003E-3</v>
    <v>41.365000000000002</v>
    <v>ETF</v>
    <v>45919.998370844529</v>
    <v>23</v>
    <v>40.93</v>
    <v>6646669720.2700005</v>
    <v>iShares:China Large Cp</v>
    <v>41.18</v>
    <v>41.08</v>
    <v>40.93</v>
    <v>40.919899999999998</v>
    <v>FXI</v>
    <v>iShares:China Large Cp (ARCX:FXI)</v>
    <v>33890154</v>
    <v>30919281</v>
  </rv>
  <rv s="2">
    <v>24</v>
  </rv>
  <rv s="0">
    <v>https://www.bing.com/financeapi/forcetrigger?t=a24xlh&amp;q=XNYS%3aUNH&amp;form=skydnc</v>
    <v>Learn more on Bing</v>
  </rv>
  <rv s="4">
    <v>en-US</v>
    <v>a24xlh</v>
    <v>268435456</v>
    <v>1</v>
    <v>Powered by Refinitiv</v>
    <v>9</v>
    <v>UNITEDHEALTH GROUP INCORPORATED (XNYS:UNH)</v>
    <v>10</v>
    <v>11</v>
    <v>Finance</v>
    <v>12</v>
    <v>630.73</v>
    <v>234.6</v>
    <v>0.47049999999999997</v>
    <v>1.87</v>
    <v>1.663E-3</v>
    <v>5.5849999999999997E-3</v>
    <v>0.56000000000000005</v>
    <v>USD</v>
    <v>UnitedHealth Group Incorporated is a healthcare and well-being company. Its segments include Optum Health, Optum Insight, Optum Rx, and UnitedHealthcare, which includes UnitedHealthcare Employer &amp; Individual, UnitedHealthcare Medicare &amp; Retirement and UnitedHealthcare Community &amp; State. Optum Health offers comprehensive and patient-centered care, addressing the physical, mental, social, and financial well-being. Optum Health delivers primary, specialty and surgical care; helps patients and providers navigate and address complex, chronic and behavioral health needs. Optum Insight connects the healthcare system with services, analytics and platforms that make clinical, administrative and financial processes simpler and more efficient for all participants in the healthcare system. Optum Rx offers a range of pharmacy care services through retail pharmacies, through home delivery, specialty and community health pharmacies and the provision of in-home and community-based infusion services.</v>
    <v>400000</v>
    <v>New York Stock Exchange</v>
    <v>XNYS</v>
    <v>XNYS</v>
    <v>1 HEALTH DRIVE, EDEN PRAIRIE, MN, 55344 US</v>
    <v>340.959</v>
    <v>Healthcare Providers &amp; Services</v>
    <v>Stock</v>
    <v>45919.999940613285</v>
    <v>26</v>
    <v>333.84</v>
    <v>304931300000</v>
    <v>UNITEDHEALTH GROUP INCORPORATED</v>
    <v>UNITEDHEALTH GROUP INCORPORATED</v>
    <v>336.5</v>
    <v>14.4984</v>
    <v>334.82</v>
    <v>336.69</v>
    <v>337.25</v>
    <v>905673600</v>
    <v>UNH</v>
    <v>UNITEDHEALTH GROUP INCORPORATED (XNYS:UNH)</v>
    <v>13656837</v>
    <v>18406424</v>
    <v>2015</v>
  </rv>
  <rv s="2">
    <v>27</v>
  </rv>
  <rv s="0">
    <v>https://www.bing.com/financeapi/forcetrigger?t=a1n26h&amp;q=ARCX%3aAGG&amp;form=skydnc</v>
    <v>Learn more on Bing</v>
  </rv>
  <rv s="1">
    <v>en-US</v>
    <v>a1n26h</v>
    <v>268435456</v>
    <v>1</v>
    <v>Powered by Refinitiv</v>
    <v>0</v>
    <v>iShares:Core US Agg Bd (ARCX:AGG)</v>
    <v>2</v>
    <v>3</v>
    <v>Finance</v>
    <v>4</v>
    <v>101.619</v>
    <v>95.734999999999999</v>
    <v>0.99850000000000005</v>
    <v>0</v>
    <v>-1.5950000000000001E-3</v>
    <v>0</v>
    <v>-0.16</v>
    <v>USD</v>
    <v>NYSE Arca</v>
    <v>ARCX</v>
    <v>2.9999999999999997E-4</v>
    <v>100.36</v>
    <v>ETF</v>
    <v>45919.995102696092</v>
    <v>29</v>
    <v>100.21</v>
    <v>130617516484.92</v>
    <v>iShares:Core US Agg Bd</v>
    <v>100.3</v>
    <v>100.29</v>
    <v>100.29</v>
    <v>100.13</v>
    <v>AGG</v>
    <v>iShares:Core US Agg Bd (ARCX:AGG)</v>
    <v>7238582</v>
    <v>7149299</v>
  </rv>
  <rv s="2">
    <v>30</v>
  </rv>
  <rv s="0">
    <v>https://www.bing.com/financeapi/forcetrigger?t=a1vzk2&amp;q=ARCX%3aIYR&amp;form=skydnc</v>
    <v>Learn more on Bing</v>
  </rv>
  <rv s="1">
    <v>en-US</v>
    <v>a1vzk2</v>
    <v>268435456</v>
    <v>1</v>
    <v>Powered by Refinitiv</v>
    <v>0</v>
    <v>iShares:US Rl Est ETF (ARCX:IYR)</v>
    <v>2</v>
    <v>3</v>
    <v>Finance</v>
    <v>4</v>
    <v>103.545</v>
    <v>81.53</v>
    <v>1.0196000000000001</v>
    <v>-0.55000000000000004</v>
    <v>5.3049999999999998E-3</v>
    <v>-5.6889999999999996E-3</v>
    <v>0.51</v>
    <v>USD</v>
    <v>NYSE Arca</v>
    <v>ARCX</v>
    <v>3.8E-3</v>
    <v>96.92</v>
    <v>ETF</v>
    <v>45919.978036388282</v>
    <v>32</v>
    <v>96.08</v>
    <v>3821750333.3699999</v>
    <v>iShares:US Rl Est ETF</v>
    <v>96.75</v>
    <v>96.68</v>
    <v>96.13</v>
    <v>96.64</v>
    <v>IYR</v>
    <v>iShares:US Rl Est ETF (ARCX:IYR)</v>
    <v>4777716</v>
    <v>7069858</v>
  </rv>
  <rv s="2">
    <v>33</v>
  </rv>
  <rv s="0">
    <v>https://www.bing.com/financeapi/forcetrigger?t=a1vyz2&amp;q=ARCX%3aIYF&amp;form=skydnc</v>
    <v>Learn more on Bing</v>
  </rv>
  <rv s="1">
    <v>en-US</v>
    <v>a1vyz2</v>
    <v>268435456</v>
    <v>1</v>
    <v>Powered by Refinitiv</v>
    <v>0</v>
    <v>iShares:US Finanls (ARCX:IYF)</v>
    <v>2</v>
    <v>3</v>
    <v>Finance</v>
    <v>4</v>
    <v>127.41</v>
    <v>95.34</v>
    <v>1.0365</v>
    <v>0.34</v>
    <v>-7.8680000000000004E-4</v>
    <v>2.6819999999999999E-3</v>
    <v>-0.1</v>
    <v>USD</v>
    <v>NYSE Arca</v>
    <v>ARCX</v>
    <v>3.8E-3</v>
    <v>127.41</v>
    <v>ETF</v>
    <v>45919.938106828122</v>
    <v>35</v>
    <v>126.29</v>
    <v>4059923036.21</v>
    <v>iShares:US Finanls</v>
    <v>127.04</v>
    <v>126.76</v>
    <v>127.1</v>
    <v>127</v>
    <v>IYF</v>
    <v>iShares:US Finanls (ARCX:IYF)</v>
    <v>148212</v>
    <v>374518</v>
  </rv>
  <rv s="2">
    <v>36</v>
  </rv>
  <rv s="0">
    <v>https://www.bing.com/financeapi/forcetrigger?t=a1vgm7&amp;q=ARCX%3aIJR&amp;form=skydnc</v>
    <v>Learn more on Bing</v>
  </rv>
  <rv s="1">
    <v>en-US</v>
    <v>a1vgm7</v>
    <v>268435456</v>
    <v>1</v>
    <v>Powered by Refinitiv</v>
    <v>0</v>
    <v>iShares:Core S&amp;P Sm-Cp (ARCX:IJR)</v>
    <v>2</v>
    <v>3</v>
    <v>Finance</v>
    <v>4</v>
    <v>128.61000000000001</v>
    <v>89.22</v>
    <v>0.99970000000000003</v>
    <v>-1.37</v>
    <v>8.3850000000000005E-5</v>
    <v>-1.1356999999999999E-2</v>
    <v>0.01</v>
    <v>USD</v>
    <v>NYSE Arca</v>
    <v>ARCX</v>
    <v>5.9999999999999995E-4</v>
    <v>120.96</v>
    <v>ETF</v>
    <v>45919.997073182814</v>
    <v>38</v>
    <v>119.04</v>
    <v>85309792220.779999</v>
    <v>iShares:Core S&amp;P Sm-Cp</v>
    <v>120.95</v>
    <v>120.63</v>
    <v>119.26</v>
    <v>119.27</v>
    <v>IJR</v>
    <v>iShares:Core S&amp;P Sm-Cp (ARCX:IJR)</v>
    <v>5282623</v>
    <v>4527794</v>
  </rv>
  <rv s="2">
    <v>39</v>
  </rv>
  <rv s="0">
    <v>https://www.bing.com/financeapi/forcetrigger?t=a1vzh7&amp;q=ARCX%3aIYM&amp;form=skydnc</v>
    <v>Learn more on Bing</v>
  </rv>
  <rv s="1">
    <v>en-US</v>
    <v>a1vzh7</v>
    <v>268435456</v>
    <v>1</v>
    <v>Powered by Refinitiv</v>
    <v>0</v>
    <v>iShares:US Bsc Mat (ARCX:IYM)</v>
    <v>2</v>
    <v>3</v>
    <v>Finance</v>
    <v>4</v>
    <v>153.55000000000001</v>
    <v>115.07</v>
    <v>1.0286</v>
    <v>0.80879999999999996</v>
    <v>0</v>
    <v>5.4520000000000002E-3</v>
    <v>0</v>
    <v>USD</v>
    <v>NYSE Arca</v>
    <v>ARCX</v>
    <v>3.8E-3</v>
    <v>149.31</v>
    <v>ETF</v>
    <v>45919.840323263285</v>
    <v>41</v>
    <v>148.24</v>
    <v>566687741.29999995</v>
    <v>iShares:US Bsc Mat</v>
    <v>148.80000000000001</v>
    <v>148.34</v>
    <v>149.14879999999999</v>
    <v>149.14879999999999</v>
    <v>IYM</v>
    <v>iShares:US Bsc Mat (ARCX:IYM)</v>
    <v>7046</v>
    <v>15465</v>
  </rv>
  <rv s="2">
    <v>42</v>
  </rv>
  <rv s="0">
    <v>https://www.bing.com/financeapi/forcetrigger?t=a1rfec&amp;q=XNAS%3aDWAC&amp;form=skydnc</v>
    <v>Learn more on Bing</v>
  </rv>
  <rv s="4">
    <v>en-US</v>
    <v>a1rfec</v>
    <v>268435456</v>
    <v>1</v>
    <v>Powered by Refinitiv</v>
    <v>9</v>
    <v>TRUMP MEDIA &amp; TECHNOLOGY GROUP CORP. (XNAS:DJT)</v>
    <v>10</v>
    <v>11</v>
    <v>Finance</v>
    <v>12</v>
    <v>54.68</v>
    <v>11.75</v>
    <v>4.6607000000000003</v>
    <v>0.51</v>
    <v>6.313E-3</v>
    <v>3.0123999999999998E-2</v>
    <v>0.1101</v>
    <v>USD</v>
    <v>Trump Media &amp; Technology Group Corp. (TMTG) is a social media and technology-focused company. The Company's product, Truth Social, is a social media platform where any user can create content, follow other users and engage in an open global conversation. The Company does not restrict whom a user can follow. Additionally, users can be followed by other users without requiring a reciprocal relationship, enhancing the ability of its users to reach a broad audience. Its products and services include Truth Social and Truth+. TMTG operates a TV streaming platform, Truth+, across the entire Truth Social platform-iOS, Android, and the Web. The streaming service relies on TMTG's custom-built content delivery network (CDN), which operates through a data center. TMTG's streaming technology is powered through specially designed infrastructure with its own servers, routers, and software stack. The Company is also focused on launching Truth.Fi, a financial service and FinTech brand.</v>
    <v>29</v>
    <v>Nasdaq Stock Market</v>
    <v>XNAS</v>
    <v>XNAS</v>
    <v>401 N. Cattlemen Rd., Ste. 200, SARASOTA, FL, 34232 US</v>
    <v>17.690000000000001</v>
    <v>Software &amp; IT Services</v>
    <v>Stock</v>
    <v>45919.999968969532</v>
    <v>44</v>
    <v>16.940000000000001</v>
    <v>4880852000</v>
    <v>TRUMP MEDIA &amp; TECHNOLOGY GROUP CORP.</v>
    <v>TRUMP MEDIA &amp; TECHNOLOGY GROUP CORP.</v>
    <v>17.03</v>
    <v>0</v>
    <v>16.93</v>
    <v>17.440000000000001</v>
    <v>17.5501</v>
    <v>279865400</v>
    <v>DJT</v>
    <v>TRUMP MEDIA &amp; TECHNOLOGY GROUP CORP. (XNAS:DJT)</v>
    <v>18957470</v>
    <v>6386443</v>
    <v>2025</v>
  </rv>
  <rv s="2">
    <v>45</v>
  </rv>
  <rv s="0">
    <v>https://www.bing.com/financeapi/forcetrigger?t=a1s1ar&amp;q=ARCX%3aENTR&amp;form=skydnc</v>
    <v>Learn more on Bing</v>
  </rv>
  <rv s="1">
    <v>en-US</v>
    <v>a1s1ar</v>
    <v>268435456</v>
    <v>1</v>
    <v>Powered by Refinitiv</v>
    <v>0</v>
    <v>ERShares:Prvt-Pub Cros (XNAS:XOVR)</v>
    <v>2</v>
    <v>3</v>
    <v>Finance</v>
    <v>4</v>
    <v>21.381</v>
    <v>13.9246</v>
    <v>1.0465</v>
    <v>0.16</v>
    <v>1.4966999999999999E-2</v>
    <v>7.5399999999999998E-3</v>
    <v>0.32</v>
    <v>USD</v>
    <v>Nasdaq Stock Market</v>
    <v>XNAS</v>
    <v>7.4999999999999997E-3</v>
    <v>21.381</v>
    <v>ETF</v>
    <v>45919.992552060154</v>
    <v>47</v>
    <v>21.156199999999998</v>
    <v>468499211</v>
    <v>ERShares:Prvt-Pub Cros</v>
    <v>21.31</v>
    <v>21.22</v>
    <v>21.38</v>
    <v>21.7</v>
    <v>XOVR</v>
    <v>ERShares:Prvt-Pub Cros (XNAS:XOVR)</v>
    <v>147904</v>
    <v>185580</v>
  </rv>
  <rv s="2">
    <v>48</v>
  </rv>
  <rv s="0">
    <v>https://www.bing.com/financeapi/forcetrigger?t=a1nt4c&amp;q=ARCX%3aASHR&amp;form=skydnc</v>
    <v>Learn more on Bing</v>
  </rv>
  <rv s="1">
    <v>en-US</v>
    <v>a1nt4c</v>
    <v>268435456</v>
    <v>1</v>
    <v>Powered by Refinitiv</v>
    <v>0</v>
    <v>Xtrackers Hvst CSI300 CA (ARCX:ASHR)</v>
    <v>2</v>
    <v>3</v>
    <v>Finance</v>
    <v>4</v>
    <v>35.72</v>
    <v>22.99</v>
    <v>0.76910000000000001</v>
    <v>-0.01</v>
    <v>1.2520000000000001E-3</v>
    <v>-3.1280000000000001E-4</v>
    <v>0.04</v>
    <v>USD</v>
    <v>NYSE Arca</v>
    <v>ARCX</v>
    <v>6.5000000000000006E-3</v>
    <v>32.125</v>
    <v>ETF</v>
    <v>45919.948121885936</v>
    <v>50</v>
    <v>31.96</v>
    <v>2333877413.71</v>
    <v>Xtrackers Hvst CSI300 CA</v>
    <v>32.03</v>
    <v>31.97</v>
    <v>31.96</v>
    <v>32</v>
    <v>ASHR</v>
    <v>Xtrackers Hvst CSI300 CA (ARCX:ASHR)</v>
    <v>8186801</v>
    <v>9471077</v>
  </rv>
  <rv s="2">
    <v>51</v>
  </rv>
  <rv s="0">
    <v>https://www.bing.com/financeapi/forcetrigger?t=a1vjec&amp;q=BATS%3aINDA&amp;form=skydnc</v>
    <v>Learn more on Bing</v>
  </rv>
  <rv s="1">
    <v>en-US</v>
    <v>a1vjec</v>
    <v>268435456</v>
    <v>1</v>
    <v>Powered by Refinitiv</v>
    <v>0</v>
    <v>iShares:MSCI India (BATS:INDA)</v>
    <v>2</v>
    <v>3</v>
    <v>Finance</v>
    <v>8</v>
    <v>59.49</v>
    <v>47.594999999999999</v>
    <v>0.84289999999999998</v>
    <v>0.2</v>
    <v>9.2700000000000009E-4</v>
    <v>3.7219999999999996E-3</v>
    <v>0.05</v>
    <v>USD</v>
    <v>CBOE BZX Exchange</v>
    <v>BATS</v>
    <v>6.1999999999999998E-3</v>
    <v>54</v>
    <v>ETF</v>
    <v>45919.999695566403</v>
    <v>53</v>
    <v>53.79</v>
    <v>9163279502.5599995</v>
    <v>iShares:MSCI India</v>
    <v>53.93</v>
    <v>53.74</v>
    <v>53.94</v>
    <v>53.99</v>
    <v>INDA</v>
    <v>iShares:MSCI India (BATS:INDA)</v>
    <v>4073970</v>
    <v>5170568</v>
  </rv>
  <rv s="2">
    <v>54</v>
  </rv>
  <rv s="0">
    <v>https://www.bing.com/financeapi/forcetrigger?t=a1vz8m&amp;q=BATS%3aIYJ&amp;form=skydnc</v>
    <v>Learn more on Bing</v>
  </rv>
  <rv s="1">
    <v>en-US</v>
    <v>a1vz8m</v>
    <v>268435456</v>
    <v>1</v>
    <v>Powered by Refinitiv</v>
    <v>0</v>
    <v>iShares:US Indust (BATS:IYJ)</v>
    <v>2</v>
    <v>3</v>
    <v>Finance</v>
    <v>8</v>
    <v>148.69999999999999</v>
    <v>111.51</v>
    <v>0.98089999999999999</v>
    <v>-0.16</v>
    <v>0</v>
    <v>-1.0989999999999999E-3</v>
    <v>0</v>
    <v>USD</v>
    <v>CBOE BZX Exchange</v>
    <v>BATS</v>
    <v>3.8E-3</v>
    <v>146.24</v>
    <v>ETF</v>
    <v>45919.997772950781</v>
    <v>56</v>
    <v>144.79</v>
    <v>1732271737.1600001</v>
    <v>iShares:US Indust</v>
    <v>146.24</v>
    <v>145.57</v>
    <v>145.41</v>
    <v>145.41</v>
    <v>IYJ</v>
    <v>iShares:US Indust (BATS:IYJ)</v>
    <v>16953</v>
    <v>53146</v>
  </rv>
  <rv s="2">
    <v>57</v>
  </rv>
  <rv s="0">
    <v>https://www.bing.com/financeapi/forcetrigger?t=a1q62w&amp;q=ARCX%3aCORN&amp;form=skydnc</v>
    <v>Learn more on Bing</v>
  </rv>
  <rv s="1">
    <v>en-US</v>
    <v>a1q62w</v>
    <v>268435456</v>
    <v>1</v>
    <v>Powered by Refinitiv</v>
    <v>0</v>
    <v>Teucrium:Corn (ARCX:CORN)</v>
    <v>2</v>
    <v>3</v>
    <v>Finance</v>
    <v>4</v>
    <v>20.69</v>
    <v>16.61</v>
    <v>0.70799999999999996</v>
    <v>0</v>
    <v>8.4550000000000007E-3</v>
    <v>0</v>
    <v>0.15</v>
    <v>USD</v>
    <v>NYSE Arca</v>
    <v>ARCX</v>
    <v>3.27E-2</v>
    <v>17.899999999999999</v>
    <v>ETF</v>
    <v>45919.964860810156</v>
    <v>59</v>
    <v>17.670000000000002</v>
    <v>48843663.469999999</v>
    <v>Teucrium:Corn</v>
    <v>17.8</v>
    <v>17.739999999999998</v>
    <v>17.739999999999998</v>
    <v>17.89</v>
    <v>CORN</v>
    <v>Teucrium:Corn (ARCX:CORN)</v>
    <v>34527</v>
    <v>96207</v>
  </rv>
  <rv s="2">
    <v>60</v>
  </rv>
  <rv s="0">
    <v>https://www.bing.com/financeapi/forcetrigger?t=a1wxdm&amp;q=ARCX%3aLIT&amp;form=skydnc</v>
    <v>Learn more on Bing</v>
  </rv>
  <rv s="1">
    <v>en-US</v>
    <v>a1wxdm</v>
    <v>268435456</v>
    <v>1</v>
    <v>Powered by Refinitiv</v>
    <v>0</v>
    <v>Glbl X Lith &amp; Bat Tech (ARCX:LIT)</v>
    <v>2</v>
    <v>3</v>
    <v>Finance</v>
    <v>4</v>
    <v>53.31</v>
    <v>31.44</v>
    <v>0.6159</v>
    <v>0.33</v>
    <v>-6.6230000000000004E-3</v>
    <v>6.2829999999999995E-3</v>
    <v>-0.35</v>
    <v>USD</v>
    <v>NYSE Arca</v>
    <v>ARCX</v>
    <v>7.4999999999999997E-3</v>
    <v>53.31</v>
    <v>ETF</v>
    <v>45919.997054363281</v>
    <v>62</v>
    <v>52.61</v>
    <v>1086525299.72</v>
    <v>Glbl X Lith &amp; Bat Tech</v>
    <v>52.8</v>
    <v>52.52</v>
    <v>52.85</v>
    <v>52.5</v>
    <v>LIT</v>
    <v>Glbl X Lith &amp; Bat Tech (ARCX:LIT)</v>
    <v>307258</v>
    <v>297111</v>
  </rv>
  <rv s="2">
    <v>63</v>
  </rv>
  <rv s="0">
    <v>https://www.bing.com/financeapi/forcetrigger?t=a233ur&amp;q=ARCX%3aSLV&amp;form=skydnc</v>
    <v>Learn more on Bing</v>
  </rv>
  <rv s="1">
    <v>en-US</v>
    <v>a233ur</v>
    <v>268435456</v>
    <v>1</v>
    <v>Powered by Refinitiv</v>
    <v>0</v>
    <v>IShares:Silver Trust (ARCX:SLV)</v>
    <v>2</v>
    <v>3</v>
    <v>Finance</v>
    <v>4</v>
    <v>39.119999999999997</v>
    <v>26.19</v>
    <v>1.3431</v>
    <v>1.05</v>
    <v>-4.483E-4</v>
    <v>2.7639E-2</v>
    <v>-1.7500000000000002E-2</v>
    <v>USD</v>
    <v>NYSE Arca</v>
    <v>ARCX</v>
    <v>5.0000000000000001E-3</v>
    <v>39.119999999999997</v>
    <v>ETF</v>
    <v>45919.999684513285</v>
    <v>65</v>
    <v>38.19</v>
    <v>19091134875.799999</v>
    <v>IShares:Silver Trust</v>
    <v>38.26</v>
    <v>37.99</v>
    <v>39.04</v>
    <v>39.022500000000001</v>
    <v>SLV</v>
    <v>IShares:Silver Trust (ARCX:SLV)</v>
    <v>36776297</v>
    <v>20815501</v>
  </rv>
  <rv s="2">
    <v>66</v>
  </rv>
  <rv s="0">
    <v>https://www.bing.com/financeapi/forcetrigger?t=a1xdsm&amp;q=XNAS%3aMCHI&amp;form=skydnc</v>
    <v>Learn more on Bing</v>
  </rv>
  <rv s="1">
    <v>en-US</v>
    <v>a1xdsm</v>
    <v>268435456</v>
    <v>1</v>
    <v>Powered by Refinitiv</v>
    <v>0</v>
    <v>iShares:MSCI China (XNAS:MCHI)</v>
    <v>2</v>
    <v>3</v>
    <v>Finance</v>
    <v>4</v>
    <v>65.95</v>
    <v>42.99</v>
    <v>1.1836</v>
    <v>-0.31</v>
    <v>-1.552E-4</v>
    <v>-4.7879999999999997E-3</v>
    <v>-0.01</v>
    <v>USD</v>
    <v>Nasdaq Stock Market</v>
    <v>XNAS</v>
    <v>5.8999999999999999E-3</v>
    <v>65.015000000000001</v>
    <v>ETF</v>
    <v>45919.998435196096</v>
    <v>68</v>
    <v>64.44</v>
    <v>7890067276.9300003</v>
    <v>iShares:MSCI China</v>
    <v>64.900000000000006</v>
    <v>64.75</v>
    <v>64.44</v>
    <v>64.430000000000007</v>
    <v>MCHI</v>
    <v>iShares:MSCI China (XNAS:MCHI)</v>
    <v>4182780</v>
    <v>2890106</v>
  </rv>
  <rv s="2">
    <v>69</v>
  </rv>
  <rv s="0">
    <v>https://www.bing.com/financeapi/forcetrigger?t=a253hw&amp;q=ARCX%3aUSO&amp;form=skydnc</v>
    <v>Learn more on Bing</v>
  </rv>
  <rv s="1">
    <v>en-US</v>
    <v>a253hw</v>
    <v>268435456</v>
    <v>1</v>
    <v>Powered by Refinitiv</v>
    <v>0</v>
    <v>United States Oil Fund (ARCX:USO)</v>
    <v>2</v>
    <v>3</v>
    <v>Finance</v>
    <v>4</v>
    <v>84.58</v>
    <v>60.67</v>
    <v>1.0226</v>
    <v>-1.17</v>
    <v>1.9040000000000001E-3</v>
    <v>-1.5664999999999998E-2</v>
    <v>0.14000000000000001</v>
    <v>USD</v>
    <v>NYSE Arca</v>
    <v>ARCX</v>
    <v>8.199999999999999E-3</v>
    <v>74.48</v>
    <v>ETF</v>
    <v>45919.998262510941</v>
    <v>71</v>
    <v>73.33</v>
    <v>982808980.90999997</v>
    <v>United States Oil Fund</v>
    <v>73.95</v>
    <v>74.69</v>
    <v>73.52</v>
    <v>73.66</v>
    <v>USO</v>
    <v>United States Oil Fund (ARCX:USO)</v>
    <v>5958124</v>
    <v>4458848</v>
  </rv>
  <rv s="2">
    <v>72</v>
  </rv>
  <rv s="0">
    <v>https://www.bing.com/financeapi/forcetrigger?t=a1vtr7&amp;q=BATS%3aITA&amp;form=skydnc</v>
    <v>Learn more on Bing</v>
  </rv>
  <rv s="1">
    <v>en-US</v>
    <v>a1vtr7</v>
    <v>268435456</v>
    <v>1</v>
    <v>Powered by Refinitiv</v>
    <v>0</v>
    <v>iShares:US Aer&amp;Def ETF (BATS:ITA)</v>
    <v>2</v>
    <v>3</v>
    <v>Finance</v>
    <v>8</v>
    <v>204.15</v>
    <v>129.13999999999999</v>
    <v>0.95150000000000001</v>
    <v>0.43</v>
    <v>5.6630000000000005E-3</v>
    <v>2.1190000000000002E-3</v>
    <v>1.1517999999999999</v>
    <v>USD</v>
    <v>CBOE BZX Exchange</v>
    <v>BATS</v>
    <v>3.8E-3</v>
    <v>204.15</v>
    <v>ETF</v>
    <v>45919.998547661722</v>
    <v>74</v>
    <v>201.61349999999999</v>
    <v>9327633940.8199997</v>
    <v>iShares:US Aer&amp;Def ETF</v>
    <v>204.03</v>
    <v>202.97</v>
    <v>203.4</v>
    <v>204.55179999999999</v>
    <v>ITA</v>
    <v>iShares:US Aer&amp;Def ETF (BATS:ITA)</v>
    <v>713922</v>
    <v>1039989</v>
  </rv>
  <rv s="2">
    <v>75</v>
  </rv>
  <rv s="0">
    <v>https://www.bing.com/financeapi/forcetrigger?t=a265ec&amp;q=ARCX%3aXAR&amp;form=skydnc</v>
    <v>Learn more on Bing</v>
  </rv>
  <rv s="1">
    <v>en-US</v>
    <v>a265ec</v>
    <v>268435456</v>
    <v>1</v>
    <v>Powered by Refinitiv</v>
    <v>0</v>
    <v>SPDR S&amp;P Aero&amp;Def (ARCX:XAR)</v>
    <v>2</v>
    <v>3</v>
    <v>Finance</v>
    <v>4</v>
    <v>228.02</v>
    <v>137.0942</v>
    <v>1.0671999999999999</v>
    <v>-0.24</v>
    <v>2.5999999999999999E-3</v>
    <v>-1.057E-3</v>
    <v>0.59</v>
    <v>USD</v>
    <v>NYSE Arca</v>
    <v>ARCX</v>
    <v>3.4999999999999996E-3</v>
    <v>228.02</v>
    <v>ETF</v>
    <v>45919.989061527347</v>
    <v>77</v>
    <v>225.42439999999999</v>
    <v>3982039458.2399998</v>
    <v>SPDR S&amp;P Aero&amp;Def</v>
    <v>228.02</v>
    <v>227.15</v>
    <v>226.91</v>
    <v>227.5</v>
    <v>XAR</v>
    <v>SPDR S&amp;P Aero&amp;Def (ARCX:XAR)</v>
    <v>127918</v>
    <v>147085</v>
  </rv>
  <rv s="2">
    <v>78</v>
  </rv>
  <rv s="0">
    <v>https://www.bing.com/financeapi/forcetrigger?t=a1o3qh&amp;q=XNAS%3aAZN&amp;form=skydnc</v>
    <v>Learn more on Bing</v>
  </rv>
  <rv s="4">
    <v>en-US</v>
    <v>a1o3qh</v>
    <v>268435456</v>
    <v>1</v>
    <v>Powered by Refinitiv</v>
    <v>9</v>
    <v>ASTRAZENECA PLC (XNAS:AZN)</v>
    <v>10</v>
    <v>11</v>
    <v>Finance</v>
    <v>12</v>
    <v>82.41</v>
    <v>61.24</v>
    <v>0.37019999999999997</v>
    <v>-0.79</v>
    <v>6.293E-3</v>
    <v>-1.0249999999999999E-2</v>
    <v>0.48</v>
    <v>USD</v>
    <v>AstraZeneca PLC is a United Kingdom-based science-led biopharmaceutical company. The Company focuses on the discovery, development, and commercialization of prescription medicines. The Company operates across therapy areas, including Oncology; Cardiovascular, Renal and Metabolism (CVRM); Respiratory and Immunology (R&amp;I); Vaccines and Immune Therapies (V&amp;I), and Rare Disease. In the Oncology area, its key products include Tagrisso, Imfinzi, Calquence, Lynparza, and Enhertu. The key products of CVRM area include Farxiga/Forxiga, Brilinta/Brilique, Crestor, and Lokelma. In the R&amp;I area, the key products are Symbicort, Fasenra, Breztri/Trixeo, and Tezspire. In the V&amp;I Therapies area, the products are Beyfortus and FluMist. The products in the Rare Disease area are Ultomiris, Soliris, Strensiq, and Koselugo. It has about 191 projects in its development pipeline, including 19 new molecular entities (NMEs) in the late-stage pipeline. The Company distributes its products in over 125 countries.</v>
    <v>94300</v>
    <v>Nasdaq Stock Market</v>
    <v>XNAS</v>
    <v>XNAS</v>
    <v>1 Francis Crick Avenue, Cambridge Biomedical Campus, CAMBRIDGE, CB2 0AA GB</v>
    <v>77.265000000000001</v>
    <v>Pharmaceuticals</v>
    <v>Stock</v>
    <v>45919.999264964841</v>
    <v>80</v>
    <v>76.16</v>
    <v>237588400000</v>
    <v>ASTRAZENECA PLC</v>
    <v>ASTRAZENECA PLC</v>
    <v>76.790000000000006</v>
    <v>29.015999999999998</v>
    <v>77.069999999999993</v>
    <v>76.28</v>
    <v>76.760000000000005</v>
    <v>3101386000</v>
    <v>AZN</v>
    <v>ASTRAZENECA PLC (XNAS:AZN)</v>
    <v>6661660</v>
    <v>3624387</v>
    <v>1992</v>
  </rv>
  <rv s="2">
    <v>81</v>
  </rv>
  <rv s="0">
    <v>https://www.bing.com/financeapi/forcetrigger?t=a1v4ar&amp;q=ARCX%3aIAT&amp;form=skydnc</v>
    <v>Learn more on Bing</v>
  </rv>
  <rv s="1">
    <v>en-US</v>
    <v>a1v4ar</v>
    <v>268435456</v>
    <v>1</v>
    <v>Powered by Refinitiv</v>
    <v>0</v>
    <v>iShares:US Rgnl Bnks (ARCX:IAT)</v>
    <v>2</v>
    <v>3</v>
    <v>Finance</v>
    <v>4</v>
    <v>57.69</v>
    <v>38.299999999999997</v>
    <v>1.1075999999999999</v>
    <v>-0.28999999999999998</v>
    <v>0</v>
    <v>-5.3690000000000005E-3</v>
    <v>0</v>
    <v>USD</v>
    <v>NYSE Arca</v>
    <v>ARCX</v>
    <v>3.8E-3</v>
    <v>54.06</v>
    <v>ETF</v>
    <v>45919.980935810156</v>
    <v>83</v>
    <v>53.5</v>
    <v>654439823.01999998</v>
    <v>iShares:US Rgnl Bnks</v>
    <v>54.06</v>
    <v>54.01</v>
    <v>53.72</v>
    <v>53.72</v>
    <v>IAT</v>
    <v>iShares:US Rgnl Bnks (ARCX:IAT)</v>
    <v>146626</v>
    <v>328688</v>
  </rv>
  <rv s="2">
    <v>84</v>
  </rv>
  <rv s="0">
    <v>https://www.bing.com/financeapi/forcetrigger?t=amfwim&amp;q=BMEX%3aGRF&amp;form=skydnc</v>
    <v>Learn more on Bing</v>
  </rv>
  <rv s="4">
    <v>en-US</v>
    <v>amfwim</v>
    <v>268435456</v>
    <v>1</v>
    <v>Powered by Refinitiv</v>
    <v>9</v>
    <v>Grifols SA (BMEX:GRF)</v>
    <v>10</v>
    <v>13</v>
    <v>Finance</v>
    <v>14</v>
    <v>13.7</v>
    <v>7.3239999999999998</v>
    <v>1.0519000000000001</v>
    <v>0.13500000000000001</v>
    <v>0</v>
    <v>1.1339999999999999E-2</v>
    <v>0</v>
    <v>EUR</v>
    <v>Grifols SA is a Spain-based global specialty pharmaceutical company developing, manufacturing and distributing a broad range of biological medicines based on plasma derived proteins. The Company organizes its business into five divisions: Bioscience, Diagnostic, Hospital, Bio Supplies and Others. Bioscience includes manufacturing activities of plasma derivatives for therapeutic use and the sale and distribution of end products. Its diagnostic focuses on researching, developing, manufacturing and marketing in vitro diagnostics products, such as analytical instruments, reagents and software, among others, for laboratories. Hospital offers technology and services for hospitals, clinics and specialized centers for the manufacture of medicines, as well as physiological saline solution, enteral nutritional fluids and medical devices for interventional therapy. Its bio Supplies provides, mostly, biological products for non-therapeutic use.</v>
    <v>23833</v>
    <v>Bolsas y Mercados Espanoles</v>
    <v>BMEX</v>
    <v>BMEX</v>
    <v>Parque Empresarial Can Sant Joan, Avinguda de la Generalitat, 152-158, SANT CUGAT DEL VALLES, BARCELONA, 08174 ES</v>
    <v>12.145</v>
    <v>Pharmaceuticals</v>
    <v>Stock</v>
    <v>45919.668032407404</v>
    <v>86</v>
    <v>11.86</v>
    <v>7317424000</v>
    <v>Grifols SA</v>
    <v>Grifols SA</v>
    <v>11.86</v>
    <v>27.526299999999999</v>
    <v>11.904999999999999</v>
    <v>12.04</v>
    <v>12.04</v>
    <v>687554900</v>
    <v>GRF</v>
    <v>Grifols SA (BMEX:GRF)</v>
    <v>1485805</v>
    <v>921560</v>
    <v>1987</v>
  </rv>
  <rv s="2">
    <v>87</v>
  </rv>
  <rv s="0">
    <v>https://www.bing.com/financeapi/forcetrigger?t=a1p34c&amp;q=XNYS%3aBYD&amp;form=skydnc</v>
    <v>Learn more on Bing</v>
  </rv>
  <rv s="4">
    <v>en-US</v>
    <v>a1p34c</v>
    <v>268435456</v>
    <v>1</v>
    <v>Powered by Refinitiv</v>
    <v>9</v>
    <v>BOYD GAMING CORPORATION (XNYS:BYD)</v>
    <v>10</v>
    <v>11</v>
    <v>Finance</v>
    <v>12</v>
    <v>87.83</v>
    <v>58.94</v>
    <v>1.2989999999999999</v>
    <v>0</v>
    <v>-1.1405E-2</v>
    <v>0</v>
    <v>-0.95</v>
    <v>USD</v>
    <v>Boyd Gaming Corporation is a gaming company. It operates over 28 gaming entertainment properties in 10 states, manager of a tribal casino in northern California, and owner and operator of Boyd Interactive, a B2B and B2C online casino gaming business. Its segments include Las Vegas Locals, Downtown Las Vegas, Midwest &amp; South, and Online. The Las Vegas Locals segment consists of eight casinos in the Las Vegas metropolitan area. The Downtown Las Vegas segment consists of three properties: California Hotel and Casino, Fremont Hotel &amp; Casino, and Main Street Station Hotel and Casino. Its Midwest &amp; South properties consist of five land-based casinos, five dockside riverboat casinos, three racinos and four barge-based casinos that operate in nine states, predominantly in the Midwest and southern United States. The Online segment includes its online gaming operations through collaborative arrangements with third parties throughout the United States and the operations of Boyd Interactive.</v>
    <v>16129</v>
    <v>New York Stock Exchange</v>
    <v>XNYS</v>
    <v>XNYS</v>
    <v>6465 South Rainbow Boulevard, LAS VEGAS, NV, 89118 US</v>
    <v>83.8</v>
    <v>Hotels &amp; Entertainment Services</v>
    <v>Stock</v>
    <v>45919.97206686328</v>
    <v>89</v>
    <v>82.86</v>
    <v>6679343860</v>
    <v>BOYD GAMING CORPORATION</v>
    <v>BOYD GAMING CORPORATION</v>
    <v>83.46</v>
    <v>12.8306</v>
    <v>83.3</v>
    <v>83.3</v>
    <v>82.35</v>
    <v>80184200</v>
    <v>BYD</v>
    <v>BOYD GAMING CORPORATION (XNYS:BYD)</v>
    <v>1326478</v>
    <v>814716</v>
    <v>1988</v>
  </rv>
  <rv s="2">
    <v>90</v>
  </rv>
  <rv s="0">
    <v>https://www.bing.com/financeapi/forcetrigger?t=a1nplh&amp;q=ARCX%3aARGT&amp;form=skydnc</v>
    <v>Learn more on Bing</v>
  </rv>
  <rv s="1">
    <v>en-US</v>
    <v>a1nplh</v>
    <v>268435456</v>
    <v>1</v>
    <v>Powered by Refinitiv</v>
    <v>0</v>
    <v>Glbl X MSCI Argnt ETF (ARCX:ARGT)</v>
    <v>2</v>
    <v>3</v>
    <v>Finance</v>
    <v>4</v>
    <v>95.87</v>
    <v>65.45</v>
    <v>1.002</v>
    <v>-0.34</v>
    <v>-2.4420000000000002E-3</v>
    <v>-4.8599999999999997E-3</v>
    <v>-0.17</v>
    <v>USD</v>
    <v>NYSE Arca</v>
    <v>ARCX</v>
    <v>5.8999999999999999E-3</v>
    <v>70.59</v>
    <v>ETF</v>
    <v>45919.999799189063</v>
    <v>92</v>
    <v>68.77</v>
    <v>840264016.75</v>
    <v>Glbl X MSCI Argnt ETF</v>
    <v>69.84</v>
    <v>69.959999999999994</v>
    <v>69.62</v>
    <v>69.45</v>
    <v>ARGT</v>
    <v>Glbl X MSCI Argnt ETF (ARCX:ARGT)</v>
    <v>614364</v>
    <v>326629</v>
  </rv>
  <rv s="2">
    <v>93</v>
  </rv>
  <rv s="0">
    <v>https://www.bing.com/financeapi/forcetrigger?t=bptw77&amp;q=XNYS%3aUBER&amp;form=skydnc</v>
    <v>Learn more on Bing</v>
  </rv>
  <rv s="4">
    <v>en-US</v>
    <v>bptw77</v>
    <v>268435456</v>
    <v>1</v>
    <v>Powered by Refinitiv</v>
    <v>9</v>
    <v>UBER TECHNOLOGIES, INC. (XNYS:UBER)</v>
    <v>10</v>
    <v>11</v>
    <v>Finance</v>
    <v>12</v>
    <v>99.7</v>
    <v>59.33</v>
    <v>1.4812000000000001</v>
    <v>3.81</v>
    <v>-1.8270000000000001E-3</v>
    <v>4.0232000000000004E-2</v>
    <v>-0.18</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98.83</v>
    <v>Software &amp; IT Services</v>
    <v>Stock</v>
    <v>45919.99966216406</v>
    <v>95</v>
    <v>94.9</v>
    <v>205434600000</v>
    <v>UBER TECHNOLOGIES, INC.</v>
    <v>UBER TECHNOLOGIES, INC.</v>
    <v>95</v>
    <v>16.053100000000001</v>
    <v>94.7</v>
    <v>98.51</v>
    <v>98.33</v>
    <v>2085419000</v>
    <v>UBER</v>
    <v>UBER TECHNOLOGIES, INC. (XNYS:UBER)</v>
    <v>38734980</v>
    <v>16934769</v>
    <v>2010</v>
  </rv>
  <rv s="2">
    <v>96</v>
  </rv>
  <rv s="0">
    <v>https://www.bing.com/financeapi/forcetrigger?t=a1rtcw&amp;q=ARCX%3aEIDO&amp;form=skydnc</v>
    <v>Learn more on Bing</v>
  </rv>
  <rv s="1">
    <v>en-US</v>
    <v>a1rtcw</v>
    <v>268435456</v>
    <v>1</v>
    <v>Powered by Refinitiv</v>
    <v>0</v>
    <v>iShares:MSCI Indonesia (ARCX:EIDO)</v>
    <v>2</v>
    <v>3</v>
    <v>Finance</v>
    <v>4</v>
    <v>23.614999999999998</v>
    <v>14.205</v>
    <v>0.59119999999999995</v>
    <v>7.0000000000000007E-2</v>
    <v>0</v>
    <v>3.9500000000000004E-3</v>
    <v>0</v>
    <v>USD</v>
    <v>NYSE Arca</v>
    <v>ARCX</v>
    <v>5.8999999999999999E-3</v>
    <v>17.84</v>
    <v>ETF</v>
    <v>45919.921104490626</v>
    <v>98</v>
    <v>17.78</v>
    <v>328192484.19999999</v>
    <v>iShares:MSCI Indonesia</v>
    <v>17.8</v>
    <v>17.72</v>
    <v>17.79</v>
    <v>17.79</v>
    <v>EIDO</v>
    <v>iShares:MSCI Indonesia (ARCX:EIDO)</v>
    <v>267619</v>
    <v>1022848</v>
  </rv>
  <rv s="2">
    <v>99</v>
  </rv>
  <rv s="0">
    <v>https://www.bing.com/financeapi/forcetrigger?t=a26e7w&amp;q=XNYS%3aYPF&amp;form=skydnc</v>
    <v>Learn more on Bing</v>
  </rv>
  <rv s="4">
    <v>en-US</v>
    <v>a26e7w</v>
    <v>268435456</v>
    <v>1</v>
    <v>Powered by Refinitiv</v>
    <v>9</v>
    <v>YPF SA (XNYS:YPF)</v>
    <v>10</v>
    <v>11</v>
    <v>Finance</v>
    <v>12</v>
    <v>47.429000000000002</v>
    <v>21.01</v>
    <v>1.7224999999999999</v>
    <v>-0.54</v>
    <v>-5.4459999999999995E-3</v>
    <v>-2.2122000000000003E-2</v>
    <v>-0.13</v>
    <v>USD</v>
    <v>YPF SA, also known as Yacimientos Petroliferos Fiscales, is an Argentina-based company in the energy sector operating a fully integrated oil and gas chain. The Company operates through the segments, including Exploration and Production, Downstream, and Corporate and Other. The Company's Exploration and Production segment includes exploration and production activities, natural gas and crude oil purchases, sales of natural gas, and to a lesser extent crude oil, to third parties and intersegment sales of crude oil, natural gas and its byproducts. The Company's Downstream segment is engaged in the refining, transport, purchase of crude oil and natural gas from third parties and intersegment sales, and marketing of crude oil, natural gas, refined products, petrochemicals, electric power generation and natural gas distribution. The Company's Corporate and Other segment carries out other activities.</v>
    <v>22032</v>
    <v>New York Stock Exchange</v>
    <v>XNYS</v>
    <v>XNYS</v>
    <v>Guemes, Macacha,Boulevard 515, BUENOS AIRES, BUENOS AIRES, 1106 AR</v>
    <v>24.8</v>
    <v>Oil &amp; Gas</v>
    <v>Stock</v>
    <v>45919.979354339841</v>
    <v>101</v>
    <v>22.82</v>
    <v>9892889000</v>
    <v>YPF SA</v>
    <v>YPF SA</v>
    <v>24.6</v>
    <v>6.7521000000000004</v>
    <v>24.41</v>
    <v>23.87</v>
    <v>23.74</v>
    <v>393261000</v>
    <v>YPF</v>
    <v>YPF SA (XNYS:YPF)</v>
    <v>6279965</v>
    <v>2445434</v>
    <v>1977</v>
  </rv>
  <rv s="2">
    <v>102</v>
  </rv>
  <rv s="0">
    <v>https://www.bing.com/financeapi/forcetrigger?t=a1xh8m&amp;q=XNAS%3aMELI&amp;form=skydnc</v>
    <v>Learn more on Bing</v>
  </rv>
  <rv s="4">
    <v>en-US</v>
    <v>a1xh8m</v>
    <v>268435456</v>
    <v>1</v>
    <v>Powered by Refinitiv</v>
    <v>9</v>
    <v>MERCADOLIBRE, INC. (XNAS:MELI)</v>
    <v>10</v>
    <v>11</v>
    <v>Finance</v>
    <v>12</v>
    <v>2645.22</v>
    <v>1646</v>
    <v>1.4758</v>
    <v>-24.03</v>
    <v>-9.542000000000001E-4</v>
    <v>-9.7040000000000008E-3</v>
    <v>-2.34</v>
    <v>USD</v>
    <v>MercadoLibre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84207</v>
    <v>Nasdaq Stock Market</v>
    <v>XNAS</v>
    <v>XNAS</v>
    <v>WTC Free Zone, Dr. Luis Bonavita 1294, Of. 1733, Tower II, MONTEVIDEO, 11300 UY</v>
    <v>2500</v>
    <v>Software &amp; IT Services</v>
    <v>Stock</v>
    <v>45919.998106839841</v>
    <v>104</v>
    <v>2433.3150000000001</v>
    <v>124327200000</v>
    <v>MERCADOLIBRE, INC.</v>
    <v>MERCADOLIBRE, INC.</v>
    <v>2493.06</v>
    <v>61.152200000000001</v>
    <v>2476.37</v>
    <v>2452.34</v>
    <v>2450</v>
    <v>50697380</v>
    <v>MELI</v>
    <v>MERCADOLIBRE, INC. (XNAS:MELI)</v>
    <v>416953</v>
    <v>364634</v>
    <v>1999</v>
  </rv>
  <rv s="2">
    <v>105</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35">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5">
    <spb s="0">
      <v>0</v>
      <v>Name</v>
      <v>LearnMoreOnLink</v>
    </spb>
    <spb s="1">
      <v>0</v>
      <v>0</v>
      <v>0</v>
    </spb>
    <spb s="2">
      <v>1</v>
      <v>1</v>
      <v>1</v>
    </spb>
    <spb s="3">
      <v>1</v>
      <v>2</v>
      <v>1</v>
      <v>3</v>
      <v>1</v>
      <v>1</v>
      <v>1</v>
      <v>4</v>
      <v>5</v>
      <v>6</v>
      <v>1</v>
      <v>1</v>
      <v>5</v>
      <v>1</v>
      <v>4</v>
      <v>7</v>
      <v>8</v>
      <v>1</v>
      <v>1</v>
      <v>5</v>
    </spb>
    <spb s="4">
      <v>at close</v>
      <v>from previous close</v>
      <v>Source: Nasdaq</v>
      <v>from previous close</v>
      <v>GMT</v>
      <v>Delayed 15 minutes</v>
      <v>from close</v>
      <v>from close</v>
    </spb>
    <spb s="5">
      <v>1</v>
      <v>Name</v>
    </spb>
    <spb s="6">
      <v>1</v>
      <v>1</v>
    </spb>
    <spb s="7">
      <v>1</v>
      <v>1</v>
      <v>3</v>
      <v>1</v>
      <v>1</v>
      <v>1</v>
      <v>4</v>
      <v>5</v>
      <v>6</v>
      <v>1</v>
      <v>1</v>
      <v>5</v>
      <v>1</v>
      <v>4</v>
      <v>7</v>
      <v>8</v>
      <v>1</v>
      <v>1</v>
      <v>5</v>
    </spb>
    <spb s="8">
      <v>at close</v>
      <v>from previous close</v>
      <v>from previous close</v>
      <v>GMT</v>
      <v>BATS BZX Real-Time Last Price</v>
      <v>from close</v>
      <v>from close</v>
    </spb>
    <spb s="0">
      <v>2</v>
      <v>Name</v>
      <v>LearnMoreOnLink</v>
    </spb>
    <spb s="9">
      <v>1</v>
      <v>1</v>
      <v>1</v>
      <v>1</v>
    </spb>
    <spb s="10">
      <v>1</v>
      <v>2</v>
      <v>2</v>
      <v>1</v>
      <v>3</v>
      <v>1</v>
      <v>1</v>
      <v>1</v>
      <v>4</v>
      <v>4</v>
      <v>5</v>
      <v>6</v>
      <v>1</v>
      <v>1</v>
      <v>1</v>
      <v>4</v>
      <v>7</v>
      <v>9</v>
      <v>8</v>
      <v>4</v>
      <v>1</v>
      <v>1</v>
      <v>5</v>
    </spb>
    <spb s="11">
      <v>at close</v>
      <v>from previous close</v>
      <v>from previous close</v>
      <v>Source: Nasdaq</v>
      <v>GMT</v>
      <v>Delayed 15 minutes</v>
      <v>from close</v>
      <v>from close</v>
    </spb>
    <spb s="10">
      <v>10</v>
      <v>2</v>
      <v>2</v>
      <v>10</v>
      <v>3</v>
      <v>10</v>
      <v>10</v>
      <v>10</v>
      <v>4</v>
      <v>4</v>
      <v>5</v>
      <v>11</v>
      <v>10</v>
      <v>10</v>
      <v>10</v>
      <v>4</v>
      <v>7</v>
      <v>9</v>
      <v>8</v>
      <v>4</v>
      <v>10</v>
      <v>10</v>
      <v>5</v>
    </spb>
    <spb s="8">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Change (%)" t="s"/>
    <k n="Last trade time" t="s"/>
    <k n="Price (Extended hours)" t="s"/>
    <k n="Change (Extended hours)" t="s"/>
    <k n="Change % (Extended hours)"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0">
      <rpv i="0">0.00</rpv>
    </rSty>
    <rSty dxfid="6">
      <rpv i="0">0</rpv>
    </rSty>
    <rSty dxfid="1">
      <rpv i="0">_([$€-x-euro2] * #,##0.00_);_([$€-x-euro2] * (#,##0.00);_([$€-x-euro2] * "-"??_);_(@_)</rpv>
    </rSty>
    <rSty dxfid="1">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53CC-FDD1-45C3-BEED-E9CC70A408CD}">
  <dimension ref="A1:R53"/>
  <sheetViews>
    <sheetView tabSelected="1" workbookViewId="0">
      <selection activeCell="G23" sqref="G23"/>
    </sheetView>
  </sheetViews>
  <sheetFormatPr defaultRowHeight="14.5" x14ac:dyDescent="0.35"/>
  <cols>
    <col min="1" max="1" width="12.6328125" customWidth="1"/>
    <col min="2" max="2" width="27.1796875" customWidth="1"/>
    <col min="3" max="3" width="18" customWidth="1"/>
    <col min="4" max="4" width="22.08984375" customWidth="1"/>
    <col min="5" max="5" width="23.08984375" customWidth="1"/>
    <col min="6" max="6" width="20.1796875" customWidth="1"/>
    <col min="7" max="7" width="12.26953125" customWidth="1"/>
    <col min="8" max="8" width="13.7265625" customWidth="1"/>
    <col min="9" max="9" width="7.453125" customWidth="1"/>
    <col min="10" max="10" width="7.81640625" customWidth="1"/>
    <col min="11" max="11" width="8.26953125" bestFit="1" customWidth="1"/>
    <col min="12" max="12" width="11.90625" bestFit="1" customWidth="1"/>
    <col min="13" max="13" width="13.90625" bestFit="1" customWidth="1"/>
    <col min="14" max="14" width="16.26953125" customWidth="1"/>
    <col min="15" max="15" width="13.81640625" bestFit="1" customWidth="1"/>
    <col min="16" max="16" width="19.08984375" customWidth="1"/>
    <col min="17" max="17" width="18.81640625" bestFit="1" customWidth="1"/>
    <col min="18" max="18" width="13.81640625" customWidth="1"/>
  </cols>
  <sheetData>
    <row r="1" spans="1:18" ht="15" thickBot="1" x14ac:dyDescent="0.4">
      <c r="A1" s="2" t="s">
        <v>0</v>
      </c>
      <c r="B1" s="2" t="s">
        <v>1</v>
      </c>
      <c r="C1" s="2" t="s">
        <v>73</v>
      </c>
      <c r="D1" s="2" t="s">
        <v>100</v>
      </c>
      <c r="E1" s="2" t="s">
        <v>71</v>
      </c>
      <c r="F1" s="2" t="s">
        <v>72</v>
      </c>
      <c r="G1" s="2" t="s">
        <v>74</v>
      </c>
      <c r="H1" s="2" t="s">
        <v>75</v>
      </c>
      <c r="I1" s="26" t="s">
        <v>106</v>
      </c>
      <c r="J1" s="2" t="s">
        <v>2</v>
      </c>
      <c r="K1" s="2" t="s">
        <v>3</v>
      </c>
      <c r="L1" s="2" t="s">
        <v>5</v>
      </c>
      <c r="M1" s="6" t="s">
        <v>68</v>
      </c>
      <c r="N1" s="2" t="s">
        <v>4</v>
      </c>
      <c r="O1" s="6" t="s">
        <v>7</v>
      </c>
      <c r="P1" s="2" t="s">
        <v>6</v>
      </c>
      <c r="Q1" s="2" t="s">
        <v>8</v>
      </c>
      <c r="R1" s="7" t="s">
        <v>69</v>
      </c>
    </row>
    <row r="2" spans="1:18" x14ac:dyDescent="0.35">
      <c r="A2" t="s">
        <v>65</v>
      </c>
      <c r="B2" t="s">
        <v>65</v>
      </c>
      <c r="C2" t="s">
        <v>76</v>
      </c>
      <c r="D2" t="s">
        <v>76</v>
      </c>
      <c r="E2" s="18">
        <v>2230000000000</v>
      </c>
      <c r="F2" s="22" t="s">
        <v>70</v>
      </c>
      <c r="G2" s="1" cm="1">
        <f t="array" aca="1" ref="G2" ca="1">_FV(A3,"Beta")</f>
        <v>0.99909999999999999</v>
      </c>
      <c r="H2" s="22" t="s">
        <v>70</v>
      </c>
      <c r="I2" s="22"/>
      <c r="J2">
        <v>2</v>
      </c>
      <c r="K2" t="s">
        <v>10</v>
      </c>
      <c r="L2" s="9">
        <v>85000.93</v>
      </c>
      <c r="M2" s="14">
        <f t="shared" ref="M2:M33" si="0">L2*J2</f>
        <v>170001.86</v>
      </c>
      <c r="N2" s="25">
        <v>109339.26</v>
      </c>
      <c r="O2" s="14">
        <f>N2*J2</f>
        <v>218678.52</v>
      </c>
      <c r="P2" s="14">
        <f>O2-M2</f>
        <v>48676.66</v>
      </c>
      <c r="Q2" s="5">
        <f>LN(O2/M2)</f>
        <v>0.25179332795701093</v>
      </c>
      <c r="R2" s="17">
        <f>M2/$M$52</f>
        <v>0.16183486961636981</v>
      </c>
    </row>
    <row r="3" spans="1:18" x14ac:dyDescent="0.35">
      <c r="A3" t="e" vm="1">
        <v>#VALUE!</v>
      </c>
      <c r="B3" t="s">
        <v>27</v>
      </c>
      <c r="C3" t="s">
        <v>77</v>
      </c>
      <c r="D3" t="s">
        <v>87</v>
      </c>
      <c r="E3" s="21" cm="1">
        <f t="array" aca="1" ref="E3" ca="1">_FV(A3,"Market cap",TRUE)</f>
        <v>67124644042.970001</v>
      </c>
      <c r="F3" s="24" cm="1">
        <f t="array" aca="1" ref="F3" ca="1">_FV(A3,"Volume")</f>
        <v>56092037</v>
      </c>
      <c r="G3" s="1" cm="1">
        <f t="array" aca="1" ref="G3" ca="1">_FV(A4,"Beta")</f>
        <v>0.99850000000000005</v>
      </c>
      <c r="H3" s="22" t="s">
        <v>70</v>
      </c>
      <c r="I3" s="24"/>
      <c r="J3">
        <v>500</v>
      </c>
      <c r="K3" t="s">
        <v>10</v>
      </c>
      <c r="L3" s="4">
        <v>208.21</v>
      </c>
      <c r="M3" s="15">
        <f t="shared" si="0"/>
        <v>104105</v>
      </c>
      <c r="N3" s="15" cm="1">
        <f t="array" aca="1" ref="N3" ca="1">_FV(A3,"Price")</f>
        <v>242.98</v>
      </c>
      <c r="O3" s="15">
        <f ca="1">N3*J3</f>
        <v>121490</v>
      </c>
      <c r="P3" s="19">
        <f t="shared" ref="P3:P18" ca="1" si="1">O3-M3</f>
        <v>17385</v>
      </c>
      <c r="Q3" s="5">
        <f t="shared" ref="Q3:Q18" ca="1" si="2">LN(O3/M3)</f>
        <v>0.15443194965949325</v>
      </c>
      <c r="R3" s="17">
        <f>M3/$M$52</f>
        <v>9.9103733932159224E-2</v>
      </c>
    </row>
    <row r="4" spans="1:18" x14ac:dyDescent="0.35">
      <c r="A4" t="e" vm="2">
        <v>#VALUE!</v>
      </c>
      <c r="B4" t="s">
        <v>38</v>
      </c>
      <c r="C4" t="s">
        <v>77</v>
      </c>
      <c r="D4" t="s">
        <v>88</v>
      </c>
      <c r="E4" s="21" cm="1">
        <f t="array" aca="1" ref="E4" ca="1">_FV(A4,"Market cap",TRUE)</f>
        <v>654797681275.29004</v>
      </c>
      <c r="F4" s="24" cm="1">
        <f t="array" aca="1" ref="F4" ca="1">_FV(A4,"Volume")</f>
        <v>97945620</v>
      </c>
      <c r="G4" s="1" cm="1">
        <f t="array" aca="1" ref="G4" ca="1">_FV(A5,"Beta")</f>
        <v>0.90539999999999998</v>
      </c>
      <c r="H4" s="22" t="s">
        <v>70</v>
      </c>
      <c r="I4" s="24"/>
      <c r="J4">
        <v>150</v>
      </c>
      <c r="K4" t="s">
        <v>10</v>
      </c>
      <c r="L4" s="4">
        <v>587.84</v>
      </c>
      <c r="M4" s="15">
        <f t="shared" si="0"/>
        <v>88176</v>
      </c>
      <c r="N4" s="15" cm="1">
        <f t="array" aca="1" ref="N4" ca="1">_FV(A4,"Price")</f>
        <v>663.7</v>
      </c>
      <c r="O4" s="15">
        <f ca="1">N4*J4</f>
        <v>99555</v>
      </c>
      <c r="P4" s="19">
        <f t="shared" ca="1" si="1"/>
        <v>11379</v>
      </c>
      <c r="Q4" s="5">
        <f t="shared" ca="1" si="2"/>
        <v>0.12137543812511842</v>
      </c>
      <c r="R4" s="17">
        <f>M4/$M$52</f>
        <v>8.3939972558494516E-2</v>
      </c>
    </row>
    <row r="5" spans="1:18" x14ac:dyDescent="0.35">
      <c r="A5" t="e" vm="3">
        <v>#VALUE!</v>
      </c>
      <c r="B5" t="s">
        <v>36</v>
      </c>
      <c r="C5" t="s">
        <v>77</v>
      </c>
      <c r="D5" t="s">
        <v>88</v>
      </c>
      <c r="E5" s="21" cm="1">
        <f t="array" aca="1" ref="E5" ca="1">_FV(A5,"Market cap",TRUE)</f>
        <v>74586358743.380005</v>
      </c>
      <c r="F5" s="24" cm="1">
        <f t="array" aca="1" ref="F5" ca="1">_FV(A5,"Volume")</f>
        <v>11333570</v>
      </c>
      <c r="G5" s="1" cm="1">
        <f t="array" aca="1" ref="G5" ca="1">_FV(A6,"Beta")</f>
        <v>0.93979999999999997</v>
      </c>
      <c r="H5" s="22" t="s">
        <v>70</v>
      </c>
      <c r="I5" s="24"/>
      <c r="J5">
        <v>500</v>
      </c>
      <c r="K5" t="s">
        <v>10</v>
      </c>
      <c r="L5" s="4">
        <v>172.41</v>
      </c>
      <c r="M5" s="15">
        <f t="shared" si="0"/>
        <v>86205</v>
      </c>
      <c r="N5" s="15" cm="1">
        <f t="array" aca="1" ref="N5" ca="1">_FV(A5,"Price")</f>
        <v>189.21</v>
      </c>
      <c r="O5" s="15">
        <f ca="1">N5*J5</f>
        <v>94605</v>
      </c>
      <c r="P5" s="19">
        <f t="shared" ca="1" si="1"/>
        <v>8400</v>
      </c>
      <c r="Q5" s="5">
        <f t="shared" ca="1" si="2"/>
        <v>9.2982148155909675E-2</v>
      </c>
      <c r="R5" s="17">
        <f>M5/$M$52</f>
        <v>8.2063660569826474E-2</v>
      </c>
    </row>
    <row r="6" spans="1:18" x14ac:dyDescent="0.35">
      <c r="A6" t="e" vm="4">
        <v>#VALUE!</v>
      </c>
      <c r="B6" t="s">
        <v>16</v>
      </c>
      <c r="C6" t="s">
        <v>80</v>
      </c>
      <c r="D6" t="s">
        <v>89</v>
      </c>
      <c r="E6" s="21" cm="1">
        <f t="array" aca="1" ref="E6" ca="1">_FV(A6,"Market cap",TRUE)</f>
        <v>218417692.80000001</v>
      </c>
      <c r="F6" s="24" cm="1">
        <f t="array" aca="1" ref="F6" ca="1">_FV(A6,"Volume")</f>
        <v>137935</v>
      </c>
      <c r="G6" s="1" cm="1">
        <f t="array" aca="1" ref="G6" ca="1">_FV(A7,"Beta")</f>
        <v>0.96499999999999997</v>
      </c>
      <c r="H6" s="22" t="s">
        <v>70</v>
      </c>
      <c r="I6" s="24"/>
      <c r="J6">
        <v>-2500</v>
      </c>
      <c r="K6" t="s">
        <v>10</v>
      </c>
      <c r="L6" s="4">
        <v>32</v>
      </c>
      <c r="M6" s="15">
        <f t="shared" si="0"/>
        <v>-80000</v>
      </c>
      <c r="N6" s="15" cm="1">
        <f t="array" aca="1" ref="N6" ca="1">_FV(A6,"Price")</f>
        <v>28.58</v>
      </c>
      <c r="O6" s="12">
        <f ca="1">-N6*J6</f>
        <v>71450</v>
      </c>
      <c r="P6" s="12">
        <f ca="1">O6-M6</f>
        <v>151450</v>
      </c>
      <c r="Q6" s="8">
        <f ca="1">P6/-M6</f>
        <v>1.8931249999999999</v>
      </c>
      <c r="R6" s="8">
        <v>7.6156752457352997E-2</v>
      </c>
    </row>
    <row r="7" spans="1:18" x14ac:dyDescent="0.35">
      <c r="A7" t="e" vm="5">
        <v>#VALUE!</v>
      </c>
      <c r="B7" t="s">
        <v>30</v>
      </c>
      <c r="C7" t="s">
        <v>77</v>
      </c>
      <c r="D7" t="s">
        <v>90</v>
      </c>
      <c r="E7" s="21" cm="1">
        <f t="array" aca="1" ref="E7" ca="1">_FV(A7,"Market cap",TRUE)</f>
        <v>1346196672</v>
      </c>
      <c r="F7" s="24" cm="1">
        <f t="array" aca="1" ref="F7" ca="1">_FV(A7,"Volume")</f>
        <v>144807</v>
      </c>
      <c r="G7" s="22" t="s">
        <v>70</v>
      </c>
      <c r="H7" s="22" t="s">
        <v>70</v>
      </c>
      <c r="I7" s="24"/>
      <c r="J7">
        <v>1000</v>
      </c>
      <c r="K7" t="s">
        <v>10</v>
      </c>
      <c r="L7" s="4">
        <v>71.31</v>
      </c>
      <c r="M7" s="15">
        <f t="shared" si="0"/>
        <v>71310</v>
      </c>
      <c r="N7" s="15" cm="1">
        <f t="array" aca="1" ref="N7" ca="1">_FV(A7,"Price")</f>
        <v>68.42</v>
      </c>
      <c r="O7" s="15">
        <f t="shared" ref="O7:O18" ca="1" si="3">N7*J7</f>
        <v>68420</v>
      </c>
      <c r="P7" s="19">
        <f t="shared" ca="1" si="1"/>
        <v>-2890</v>
      </c>
      <c r="Q7" s="5">
        <f t="shared" ca="1" si="2"/>
        <v>-4.137139049075364E-2</v>
      </c>
      <c r="R7" s="17">
        <f t="shared" ref="R7:R43" si="4">M7/$M$52</f>
        <v>6.7884225221673061E-2</v>
      </c>
    </row>
    <row r="8" spans="1:18" x14ac:dyDescent="0.35">
      <c r="A8" t="e" vm="6">
        <v>#VALUE!</v>
      </c>
      <c r="B8" t="s">
        <v>19</v>
      </c>
      <c r="C8" t="s">
        <v>77</v>
      </c>
      <c r="D8" t="s">
        <v>91</v>
      </c>
      <c r="E8" s="21" cm="1">
        <f t="array" aca="1" ref="E8" ca="1">_FV(A8,"Market cap",TRUE)</f>
        <v>1275671297.29</v>
      </c>
      <c r="F8" s="24" cm="1">
        <f t="array" aca="1" ref="F8" ca="1">_FV(A8,"Volume")</f>
        <v>437708</v>
      </c>
      <c r="G8" s="1" cm="1">
        <f t="array" aca="1" ref="G8" ca="1">_FV(A9,"Beta")</f>
        <v>1.0716000000000001</v>
      </c>
      <c r="H8" s="22" t="s">
        <v>70</v>
      </c>
      <c r="I8" s="24"/>
      <c r="J8">
        <v>1250</v>
      </c>
      <c r="K8" t="s">
        <v>10</v>
      </c>
      <c r="L8" s="4">
        <v>41.05</v>
      </c>
      <c r="M8" s="15">
        <f t="shared" si="0"/>
        <v>51312.5</v>
      </c>
      <c r="N8" s="15" cm="1">
        <f t="array" aca="1" ref="N8" ca="1">_FV(A8,"Price")</f>
        <v>44.93</v>
      </c>
      <c r="O8" s="15">
        <f t="shared" ca="1" si="3"/>
        <v>56162.5</v>
      </c>
      <c r="P8" s="19">
        <f t="shared" ca="1" si="1"/>
        <v>4850</v>
      </c>
      <c r="Q8" s="5">
        <f t="shared" ca="1" si="2"/>
        <v>9.0314887183631315E-2</v>
      </c>
      <c r="R8" s="17">
        <f t="shared" si="4"/>
        <v>4.8847417005849096E-2</v>
      </c>
    </row>
    <row r="9" spans="1:18" x14ac:dyDescent="0.35">
      <c r="A9" t="e" vm="7">
        <v>#VALUE!</v>
      </c>
      <c r="B9" t="s">
        <v>39</v>
      </c>
      <c r="C9" t="s">
        <v>77</v>
      </c>
      <c r="D9" t="s">
        <v>101</v>
      </c>
      <c r="E9" s="21" cm="1">
        <f t="array" aca="1" ref="E9" ca="1">_FV(A9,"Market cap",TRUE)</f>
        <v>47464401523.18</v>
      </c>
      <c r="F9" s="24" cm="1">
        <f t="array" aca="1" ref="F9" ca="1">_FV(A9,"Volume")</f>
        <v>32509221</v>
      </c>
      <c r="G9" s="1" cm="1">
        <f t="array" aca="1" ref="G9" ca="1">_FV(A10,"Beta")</f>
        <v>3.0038</v>
      </c>
      <c r="H9" s="22" t="s">
        <v>70</v>
      </c>
      <c r="I9" s="24"/>
      <c r="J9">
        <v>500</v>
      </c>
      <c r="K9" t="s">
        <v>10</v>
      </c>
      <c r="L9" s="4">
        <v>92.53</v>
      </c>
      <c r="M9" s="15">
        <f t="shared" si="0"/>
        <v>46265</v>
      </c>
      <c r="N9" s="15" cm="1">
        <f t="array" aca="1" ref="N9" ca="1">_FV(A9,"Price")</f>
        <v>89.02</v>
      </c>
      <c r="O9" s="15">
        <f t="shared" ca="1" si="3"/>
        <v>44510</v>
      </c>
      <c r="P9" s="19">
        <f t="shared" ca="1" si="1"/>
        <v>-1755</v>
      </c>
      <c r="Q9" s="5">
        <f t="shared" ca="1" si="2"/>
        <v>-3.8671852673230596E-2</v>
      </c>
      <c r="R9" s="17">
        <f t="shared" si="4"/>
        <v>4.4042401905492974E-2</v>
      </c>
    </row>
    <row r="10" spans="1:18" x14ac:dyDescent="0.35">
      <c r="A10" t="e" vm="8">
        <v>#VALUE!</v>
      </c>
      <c r="B10" t="s">
        <v>40</v>
      </c>
      <c r="C10" t="s">
        <v>77</v>
      </c>
      <c r="D10" t="s">
        <v>87</v>
      </c>
      <c r="E10" s="21" cm="1">
        <f t="array" aca="1" ref="E10" ca="1">_FV(A10,"Market cap",TRUE)</f>
        <v>2175532608.0500002</v>
      </c>
      <c r="F10" s="24" cm="1">
        <f t="array" aca="1" ref="F10" ca="1">_FV(A10,"Volume")</f>
        <v>12775985</v>
      </c>
      <c r="G10" s="1" cm="1">
        <f t="array" aca="1" ref="G10" ca="1">_FV(A11,"Beta")</f>
        <v>1.2184999999999999</v>
      </c>
      <c r="H10" s="22" t="s">
        <v>70</v>
      </c>
      <c r="I10" s="24"/>
      <c r="J10">
        <v>1000</v>
      </c>
      <c r="K10" t="s">
        <v>10</v>
      </c>
      <c r="L10" s="4">
        <v>40</v>
      </c>
      <c r="M10" s="15">
        <f t="shared" si="0"/>
        <v>40000</v>
      </c>
      <c r="N10" s="15" cm="1">
        <f t="array" aca="1" ref="N10" ca="1">_FV(A10,"Price")</f>
        <v>45.99</v>
      </c>
      <c r="O10" s="15">
        <f t="shared" ca="1" si="3"/>
        <v>45990</v>
      </c>
      <c r="P10" s="19">
        <f t="shared" ca="1" si="1"/>
        <v>5990</v>
      </c>
      <c r="Q10" s="5">
        <f t="shared" ca="1" si="2"/>
        <v>0.13954452743789619</v>
      </c>
      <c r="R10" s="17">
        <f t="shared" si="4"/>
        <v>3.8078376228676519E-2</v>
      </c>
    </row>
    <row r="11" spans="1:18" x14ac:dyDescent="0.35">
      <c r="A11" t="e" vm="9">
        <v>#VALUE!</v>
      </c>
      <c r="B11" t="s">
        <v>20</v>
      </c>
      <c r="C11" t="s">
        <v>77</v>
      </c>
      <c r="D11" t="s">
        <v>92</v>
      </c>
      <c r="E11" s="21" cm="1">
        <f t="array" aca="1" ref="E11" ca="1">_FV(A11,"Market cap",TRUE)</f>
        <v>6646669720.2700005</v>
      </c>
      <c r="F11" s="24" cm="1">
        <f t="array" aca="1" ref="F11" ca="1">_FV(A11,"Volume")</f>
        <v>33890154</v>
      </c>
      <c r="G11" s="1" cm="1">
        <f t="array" aca="1" ref="G11" ca="1">_FV(A12,"Beta")</f>
        <v>0.47049999999999997</v>
      </c>
      <c r="H11" s="22" t="s">
        <v>70</v>
      </c>
      <c r="I11" s="24"/>
      <c r="J11">
        <v>1000</v>
      </c>
      <c r="K11" t="s">
        <v>10</v>
      </c>
      <c r="L11" s="4">
        <v>32.244999999999997</v>
      </c>
      <c r="M11" s="15">
        <f t="shared" si="0"/>
        <v>32244.999999999996</v>
      </c>
      <c r="N11" s="15" cm="1">
        <f t="array" aca="1" ref="N11" ca="1">_FV(A11,"Price")</f>
        <v>40.93</v>
      </c>
      <c r="O11" s="15">
        <f t="shared" ca="1" si="3"/>
        <v>40930</v>
      </c>
      <c r="P11" s="19">
        <f t="shared" ca="1" si="1"/>
        <v>8685.0000000000036</v>
      </c>
      <c r="Q11" s="5">
        <f t="shared" ca="1" si="2"/>
        <v>0.23850029804197112</v>
      </c>
      <c r="R11" s="17">
        <f t="shared" si="4"/>
        <v>3.0695931037341855E-2</v>
      </c>
    </row>
    <row r="12" spans="1:18" x14ac:dyDescent="0.35">
      <c r="A12" t="e" vm="10">
        <v>#VALUE!</v>
      </c>
      <c r="B12" t="s">
        <v>42</v>
      </c>
      <c r="C12" t="s">
        <v>81</v>
      </c>
      <c r="D12" t="s">
        <v>85</v>
      </c>
      <c r="E12" s="21" cm="1">
        <f t="array" aca="1" ref="E12" ca="1">_FV(A12,"Market cap",TRUE)</f>
        <v>304931300000</v>
      </c>
      <c r="F12" s="24" cm="1">
        <f t="array" aca="1" ref="F12" ca="1">_FV(A12,"Volume")</f>
        <v>13656837</v>
      </c>
      <c r="G12" s="1" cm="1">
        <f t="array" aca="1" ref="G12" ca="1">_FV(A13,"Beta")</f>
        <v>0.99850000000000005</v>
      </c>
      <c r="H12" s="1" cm="1">
        <f t="array" aca="1" ref="H12" ca="1">_FV(A12,"P/E",TRUE)</f>
        <v>14.4984</v>
      </c>
      <c r="I12" s="24"/>
      <c r="J12">
        <v>100</v>
      </c>
      <c r="K12" t="s">
        <v>10</v>
      </c>
      <c r="L12" s="4">
        <v>301.67</v>
      </c>
      <c r="M12" s="15">
        <f t="shared" si="0"/>
        <v>30167</v>
      </c>
      <c r="N12" s="15" cm="1">
        <f t="array" aca="1" ref="N12" ca="1">_FV(A12,"Price")</f>
        <v>336.69</v>
      </c>
      <c r="O12" s="15">
        <f t="shared" ca="1" si="3"/>
        <v>33669</v>
      </c>
      <c r="P12" s="19">
        <f t="shared" ca="1" si="1"/>
        <v>3502</v>
      </c>
      <c r="Q12" s="5">
        <f t="shared" ca="1" si="2"/>
        <v>0.10982892100174865</v>
      </c>
      <c r="R12" s="17">
        <f t="shared" si="4"/>
        <v>2.8717759392262111E-2</v>
      </c>
    </row>
    <row r="13" spans="1:18" x14ac:dyDescent="0.35">
      <c r="A13" t="e" vm="11">
        <v>#VALUE!</v>
      </c>
      <c r="B13" t="s">
        <v>9</v>
      </c>
      <c r="C13" t="s">
        <v>77</v>
      </c>
      <c r="D13" t="s">
        <v>82</v>
      </c>
      <c r="E13" s="21" cm="1">
        <f t="array" aca="1" ref="E13" ca="1">_FV(A13,"Market cap",TRUE)</f>
        <v>130617516484.92</v>
      </c>
      <c r="F13" s="24" cm="1">
        <f t="array" aca="1" ref="F13" ca="1">_FV(A13,"Volume")</f>
        <v>7238582</v>
      </c>
      <c r="G13" s="1" cm="1">
        <f t="array" aca="1" ref="G13" ca="1">_FV(A14,"Beta")</f>
        <v>1.0196000000000001</v>
      </c>
      <c r="H13" s="22" t="s">
        <v>70</v>
      </c>
      <c r="I13" s="24"/>
      <c r="J13">
        <v>300</v>
      </c>
      <c r="K13" t="s">
        <v>10</v>
      </c>
      <c r="L13" s="4">
        <v>99.98</v>
      </c>
      <c r="M13" s="15">
        <f t="shared" si="0"/>
        <v>29994</v>
      </c>
      <c r="N13" s="15" cm="1">
        <f t="array" aca="1" ref="N13" ca="1">_FV(A13,"Price")</f>
        <v>100.29</v>
      </c>
      <c r="O13" s="15">
        <f t="shared" ca="1" si="3"/>
        <v>30087.000000000004</v>
      </c>
      <c r="P13" s="19">
        <f t="shared" ca="1" si="1"/>
        <v>93.000000000003638</v>
      </c>
      <c r="Q13" s="5">
        <f t="shared" ca="1" si="2"/>
        <v>3.0958231146927264E-3</v>
      </c>
      <c r="R13" s="17">
        <f t="shared" si="4"/>
        <v>2.8553070415073087E-2</v>
      </c>
    </row>
    <row r="14" spans="1:18" x14ac:dyDescent="0.35">
      <c r="A14" t="e" vm="12">
        <v>#VALUE!</v>
      </c>
      <c r="B14" t="s">
        <v>32</v>
      </c>
      <c r="C14" t="s">
        <v>77</v>
      </c>
      <c r="D14" t="s">
        <v>93</v>
      </c>
      <c r="E14" s="21" cm="1">
        <f t="array" aca="1" ref="E14" ca="1">_FV(A14,"Market cap",TRUE)</f>
        <v>3821750333.3699999</v>
      </c>
      <c r="F14" s="24" cm="1">
        <f t="array" aca="1" ref="F14" ca="1">_FV(A14,"Volume")</f>
        <v>4777716</v>
      </c>
      <c r="G14" s="1" cm="1">
        <f t="array" aca="1" ref="G14" ca="1">_FV(A15,"Beta")</f>
        <v>1.0365</v>
      </c>
      <c r="H14" s="22" t="s">
        <v>70</v>
      </c>
      <c r="I14" s="24"/>
      <c r="J14">
        <v>250</v>
      </c>
      <c r="K14" t="s">
        <v>10</v>
      </c>
      <c r="L14" s="4">
        <v>99.43</v>
      </c>
      <c r="M14" s="15">
        <f t="shared" si="0"/>
        <v>24857.5</v>
      </c>
      <c r="N14" s="15" cm="1">
        <f t="array" aca="1" ref="N14" ca="1">_FV(A14,"Price")</f>
        <v>96.13</v>
      </c>
      <c r="O14" s="15">
        <f t="shared" ca="1" si="3"/>
        <v>24032.5</v>
      </c>
      <c r="P14" s="19">
        <f t="shared" ca="1" si="1"/>
        <v>-825</v>
      </c>
      <c r="Q14" s="5">
        <f t="shared" ca="1" si="2"/>
        <v>-3.3752436914257361E-2</v>
      </c>
      <c r="R14" s="17">
        <f t="shared" si="4"/>
        <v>2.3663330927608164E-2</v>
      </c>
    </row>
    <row r="15" spans="1:18" x14ac:dyDescent="0.35">
      <c r="A15" t="e" vm="13">
        <v>#VALUE!</v>
      </c>
      <c r="B15" t="s">
        <v>28</v>
      </c>
      <c r="C15" t="s">
        <v>77</v>
      </c>
      <c r="D15" t="s">
        <v>94</v>
      </c>
      <c r="E15" s="21" cm="1">
        <f t="array" aca="1" ref="E15" ca="1">_FV(A15,"Market cap",TRUE)</f>
        <v>4059923036.21</v>
      </c>
      <c r="F15" s="24" cm="1">
        <f t="array" aca="1" ref="F15" ca="1">_FV(A15,"Volume")</f>
        <v>148212</v>
      </c>
      <c r="G15" s="1" cm="1">
        <f t="array" aca="1" ref="G15" ca="1">_FV(A16,"Beta")</f>
        <v>0.99970000000000003</v>
      </c>
      <c r="H15" s="22" t="s">
        <v>70</v>
      </c>
      <c r="I15" s="24"/>
      <c r="J15">
        <v>230</v>
      </c>
      <c r="K15" t="s">
        <v>10</v>
      </c>
      <c r="L15" s="4">
        <v>105.926956521739</v>
      </c>
      <c r="M15" s="15">
        <f t="shared" si="0"/>
        <v>24363.199999999972</v>
      </c>
      <c r="N15" s="15" cm="1">
        <f t="array" aca="1" ref="N15" ca="1">_FV(A15,"Price")</f>
        <v>127.1</v>
      </c>
      <c r="O15" s="15">
        <f t="shared" ca="1" si="3"/>
        <v>29233</v>
      </c>
      <c r="P15" s="19">
        <f t="shared" ca="1" si="1"/>
        <v>4869.8000000000284</v>
      </c>
      <c r="Q15" s="5">
        <f t="shared" ca="1" si="2"/>
        <v>0.18222441103213693</v>
      </c>
      <c r="R15" s="17">
        <f t="shared" si="4"/>
        <v>2.3192777393362264E-2</v>
      </c>
    </row>
    <row r="16" spans="1:18" x14ac:dyDescent="0.35">
      <c r="A16" t="e" vm="14">
        <v>#VALUE!</v>
      </c>
      <c r="B16" t="s">
        <v>24</v>
      </c>
      <c r="C16" t="s">
        <v>77</v>
      </c>
      <c r="D16" t="s">
        <v>95</v>
      </c>
      <c r="E16" s="21" cm="1">
        <f t="array" aca="1" ref="E16" ca="1">_FV(A16,"Market cap",TRUE)</f>
        <v>85309792220.779999</v>
      </c>
      <c r="F16" s="24" cm="1">
        <f t="array" aca="1" ref="F16" ca="1">_FV(A16,"Volume")</f>
        <v>5282623</v>
      </c>
      <c r="G16" s="1" cm="1">
        <f t="array" aca="1" ref="G16" ca="1">_FV(A17,"Beta")</f>
        <v>1.0286</v>
      </c>
      <c r="H16" s="22" t="s">
        <v>70</v>
      </c>
      <c r="I16" s="24"/>
      <c r="J16">
        <v>200</v>
      </c>
      <c r="K16" t="s">
        <v>10</v>
      </c>
      <c r="L16" s="4">
        <v>118.64</v>
      </c>
      <c r="M16" s="15">
        <f t="shared" si="0"/>
        <v>23728</v>
      </c>
      <c r="N16" s="15" cm="1">
        <f t="array" aca="1" ref="N16" ca="1">_FV(A16,"Price")</f>
        <v>119.26</v>
      </c>
      <c r="O16" s="15">
        <f t="shared" ca="1" si="3"/>
        <v>23852</v>
      </c>
      <c r="P16" s="19">
        <f t="shared" ca="1" si="1"/>
        <v>124</v>
      </c>
      <c r="Q16" s="5">
        <f t="shared" ca="1" si="2"/>
        <v>5.212285865283081E-3</v>
      </c>
      <c r="R16" s="17">
        <f t="shared" si="4"/>
        <v>2.2588092778850908E-2</v>
      </c>
    </row>
    <row r="17" spans="1:18" x14ac:dyDescent="0.35">
      <c r="A17" t="e" vm="15">
        <v>#VALUE!</v>
      </c>
      <c r="B17" t="s">
        <v>31</v>
      </c>
      <c r="C17" t="s">
        <v>77</v>
      </c>
      <c r="D17" t="s">
        <v>89</v>
      </c>
      <c r="E17" s="21" cm="1">
        <f t="array" aca="1" ref="E17" ca="1">_FV(A17,"Market cap",TRUE)</f>
        <v>566687741.29999995</v>
      </c>
      <c r="F17" s="24" cm="1">
        <f t="array" aca="1" ref="F17" ca="1">_FV(A17,"Volume")</f>
        <v>7046</v>
      </c>
      <c r="G17" s="1" cm="1">
        <f t="array" aca="1" ref="G17" ca="1">_FV(A18,"Beta")</f>
        <v>4.6607000000000003</v>
      </c>
      <c r="H17" s="22" t="s">
        <v>70</v>
      </c>
      <c r="I17" s="24"/>
      <c r="J17">
        <v>170</v>
      </c>
      <c r="K17" t="s">
        <v>10</v>
      </c>
      <c r="L17" s="4">
        <v>139.4</v>
      </c>
      <c r="M17" s="15">
        <f t="shared" si="0"/>
        <v>23698</v>
      </c>
      <c r="N17" s="15" cm="1">
        <f t="array" aca="1" ref="N17" ca="1">_FV(A17,"Price")</f>
        <v>149.14879999999999</v>
      </c>
      <c r="O17" s="15">
        <f t="shared" ca="1" si="3"/>
        <v>25355.295999999998</v>
      </c>
      <c r="P17" s="19">
        <f t="shared" ca="1" si="1"/>
        <v>1657.2959999999985</v>
      </c>
      <c r="Q17" s="5">
        <f t="shared" ca="1" si="2"/>
        <v>6.7596967010281797E-2</v>
      </c>
      <c r="R17" s="17">
        <f t="shared" si="4"/>
        <v>2.2559533996679402E-2</v>
      </c>
    </row>
    <row r="18" spans="1:18" x14ac:dyDescent="0.35">
      <c r="A18" t="e" vm="16">
        <v>#VALUE!</v>
      </c>
      <c r="B18" t="s">
        <v>17</v>
      </c>
      <c r="D18" t="s">
        <v>84</v>
      </c>
      <c r="E18" s="21" cm="1">
        <f t="array" aca="1" ref="E18" ca="1">_FV(A18,"Market cap",TRUE)</f>
        <v>4880852000</v>
      </c>
      <c r="F18" s="24" cm="1">
        <f t="array" aca="1" ref="F18" ca="1">_FV(A18,"Volume")</f>
        <v>18957470</v>
      </c>
      <c r="G18" s="22" t="s">
        <v>70</v>
      </c>
      <c r="H18" s="1" cm="1">
        <f t="array" aca="1" ref="H18" ca="1">_FV(A18,"P/E",TRUE)</f>
        <v>0</v>
      </c>
      <c r="I18" s="24"/>
      <c r="J18">
        <v>1000</v>
      </c>
      <c r="K18" t="s">
        <v>10</v>
      </c>
      <c r="L18" s="4">
        <v>21</v>
      </c>
      <c r="M18" s="15">
        <f t="shared" si="0"/>
        <v>21000</v>
      </c>
      <c r="N18" s="15" cm="1">
        <f t="array" aca="1" ref="N18" ca="1">_FV(A18,"Price")</f>
        <v>17.440000000000001</v>
      </c>
      <c r="O18" s="15">
        <f t="shared" ca="1" si="3"/>
        <v>17440</v>
      </c>
      <c r="P18" s="19">
        <f t="shared" ca="1" si="1"/>
        <v>-3560</v>
      </c>
      <c r="Q18" s="5">
        <f t="shared" ca="1" si="2"/>
        <v>-0.18575601924258942</v>
      </c>
      <c r="R18" s="17">
        <f t="shared" si="4"/>
        <v>1.999114752005517E-2</v>
      </c>
    </row>
    <row r="19" spans="1:18" x14ac:dyDescent="0.35">
      <c r="A19" t="s">
        <v>59</v>
      </c>
      <c r="B19" t="s">
        <v>60</v>
      </c>
      <c r="C19" t="s">
        <v>82</v>
      </c>
      <c r="D19" t="s">
        <v>103</v>
      </c>
      <c r="E19" s="22" t="s">
        <v>70</v>
      </c>
      <c r="F19" s="22" t="s">
        <v>70</v>
      </c>
      <c r="G19" s="1" cm="1">
        <f t="array" aca="1" ref="G19" ca="1">_FV(A20,"Beta")</f>
        <v>1.0465</v>
      </c>
      <c r="H19" s="22" t="s">
        <v>70</v>
      </c>
      <c r="I19" s="22"/>
      <c r="J19">
        <v>20</v>
      </c>
      <c r="K19" t="s">
        <v>10</v>
      </c>
      <c r="L19" s="4">
        <v>978.29</v>
      </c>
      <c r="M19" s="15">
        <f t="shared" si="0"/>
        <v>19565.8</v>
      </c>
      <c r="N19" s="12" t="s">
        <v>70</v>
      </c>
      <c r="O19" s="12">
        <v>19795.599999999999</v>
      </c>
      <c r="P19" s="20">
        <v>229.8</v>
      </c>
      <c r="Q19" s="8">
        <v>1.1699999999999999E-2</v>
      </c>
      <c r="R19" s="17">
        <f t="shared" si="4"/>
        <v>1.8625847340375975E-2</v>
      </c>
    </row>
    <row r="20" spans="1:18" x14ac:dyDescent="0.35">
      <c r="A20" t="e" vm="17">
        <v>#VALUE!</v>
      </c>
      <c r="B20" t="s">
        <v>45</v>
      </c>
      <c r="C20" t="s">
        <v>77</v>
      </c>
      <c r="D20" t="s">
        <v>96</v>
      </c>
      <c r="E20" s="21" cm="1">
        <f t="array" aca="1" ref="E20" ca="1">_FV(A20,"Market cap",TRUE)</f>
        <v>468499211</v>
      </c>
      <c r="F20" s="24" cm="1">
        <f t="array" aca="1" ref="F20" ca="1">_FV(A20,"Volume")</f>
        <v>147904</v>
      </c>
      <c r="G20" s="1" cm="1">
        <f t="array" aca="1" ref="G20" ca="1">_FV(A21,"Beta")</f>
        <v>0.76910000000000001</v>
      </c>
      <c r="H20" s="22" t="s">
        <v>70</v>
      </c>
      <c r="I20" s="24"/>
      <c r="J20">
        <v>1000</v>
      </c>
      <c r="K20" t="s">
        <v>10</v>
      </c>
      <c r="L20" s="4">
        <v>18.62</v>
      </c>
      <c r="M20" s="15">
        <f t="shared" si="0"/>
        <v>18620</v>
      </c>
      <c r="N20" s="15" cm="1">
        <f t="array" aca="1" ref="N20" ca="1">_FV(A20,"Price")</f>
        <v>21.38</v>
      </c>
      <c r="O20" s="15">
        <f ca="1">N20*J20</f>
        <v>21380</v>
      </c>
      <c r="P20" s="19">
        <f t="shared" ref="P20:P23" ca="1" si="5">O20-M20</f>
        <v>2760</v>
      </c>
      <c r="Q20" s="5">
        <f t="shared" ref="Q20:Q23" ca="1" si="6">LN(O20/M20)</f>
        <v>0.13821963374797822</v>
      </c>
      <c r="R20" s="17">
        <f t="shared" si="4"/>
        <v>1.7725484134448917E-2</v>
      </c>
    </row>
    <row r="21" spans="1:18" x14ac:dyDescent="0.35">
      <c r="A21" t="e" vm="18">
        <v>#VALUE!</v>
      </c>
      <c r="B21" t="s">
        <v>12</v>
      </c>
      <c r="C21" t="s">
        <v>77</v>
      </c>
      <c r="D21" t="s">
        <v>92</v>
      </c>
      <c r="E21" s="21" cm="1">
        <f t="array" aca="1" ref="E21" ca="1">_FV(A21,"Market cap",TRUE)</f>
        <v>2333877413.71</v>
      </c>
      <c r="F21" s="24" cm="1">
        <f t="array" aca="1" ref="F21" ca="1">_FV(A21,"Volume")</f>
        <v>8186801</v>
      </c>
      <c r="G21" s="1" cm="1">
        <f t="array" aca="1" ref="G21" ca="1">_FV(A22,"Beta")</f>
        <v>0.84289999999999998</v>
      </c>
      <c r="H21" s="22" t="s">
        <v>70</v>
      </c>
      <c r="I21" s="24"/>
      <c r="J21">
        <v>600</v>
      </c>
      <c r="K21" t="s">
        <v>10</v>
      </c>
      <c r="L21" s="4">
        <v>28.89</v>
      </c>
      <c r="M21" s="15">
        <f t="shared" si="0"/>
        <v>17334</v>
      </c>
      <c r="N21" s="15" cm="1">
        <f t="array" aca="1" ref="N21" ca="1">_FV(A21,"Price")</f>
        <v>31.96</v>
      </c>
      <c r="O21" s="15">
        <f ca="1">N21*J21</f>
        <v>19176</v>
      </c>
      <c r="P21" s="19">
        <f t="shared" ca="1" si="5"/>
        <v>1842</v>
      </c>
      <c r="Q21" s="5">
        <f t="shared" ca="1" si="6"/>
        <v>0.1009896064199301</v>
      </c>
      <c r="R21" s="17">
        <f t="shared" si="4"/>
        <v>1.6501264338696968E-2</v>
      </c>
    </row>
    <row r="22" spans="1:18" x14ac:dyDescent="0.35">
      <c r="A22" t="e" vm="19">
        <v>#VALUE!</v>
      </c>
      <c r="B22" t="s">
        <v>25</v>
      </c>
      <c r="C22" t="s">
        <v>77</v>
      </c>
      <c r="D22" t="s">
        <v>99</v>
      </c>
      <c r="E22" s="21" cm="1">
        <f t="array" aca="1" ref="E22" ca="1">_FV(A22,"Market cap",TRUE)</f>
        <v>9163279502.5599995</v>
      </c>
      <c r="F22" s="24" cm="1">
        <f t="array" aca="1" ref="F22" ca="1">_FV(A22,"Volume")</f>
        <v>4073970</v>
      </c>
      <c r="G22" s="1" cm="1">
        <f t="array" aca="1" ref="G22" ca="1">_FV(A23,"Beta")</f>
        <v>0.98089999999999999</v>
      </c>
      <c r="H22" s="22" t="s">
        <v>70</v>
      </c>
      <c r="I22" s="24"/>
      <c r="J22">
        <v>300</v>
      </c>
      <c r="K22" t="s">
        <v>10</v>
      </c>
      <c r="L22" s="4">
        <v>57.12</v>
      </c>
      <c r="M22" s="15">
        <f t="shared" si="0"/>
        <v>17136</v>
      </c>
      <c r="N22" s="15" cm="1">
        <f t="array" aca="1" ref="N22" ca="1">_FV(A22,"Price")</f>
        <v>53.94</v>
      </c>
      <c r="O22" s="15">
        <f ca="1">N22*J22</f>
        <v>16182</v>
      </c>
      <c r="P22" s="19">
        <f t="shared" ca="1" si="5"/>
        <v>-954</v>
      </c>
      <c r="Q22" s="5">
        <f t="shared" ca="1" si="6"/>
        <v>-5.7282000319745063E-2</v>
      </c>
      <c r="R22" s="17">
        <f t="shared" si="4"/>
        <v>1.631277637636502E-2</v>
      </c>
    </row>
    <row r="23" spans="1:18" x14ac:dyDescent="0.35">
      <c r="A23" t="e" vm="20">
        <v>#VALUE!</v>
      </c>
      <c r="B23" t="s">
        <v>29</v>
      </c>
      <c r="C23" t="s">
        <v>77</v>
      </c>
      <c r="D23" t="s">
        <v>91</v>
      </c>
      <c r="E23" s="21" cm="1">
        <f t="array" aca="1" ref="E23" ca="1">_FV(A23,"Market cap",TRUE)</f>
        <v>1732271737.1600001</v>
      </c>
      <c r="F23" s="24" cm="1">
        <f t="array" aca="1" ref="F23" ca="1">_FV(A23,"Volume")</f>
        <v>16953</v>
      </c>
      <c r="G23" s="22" t="s">
        <v>70</v>
      </c>
      <c r="H23" s="22" t="s">
        <v>70</v>
      </c>
      <c r="I23" s="24"/>
      <c r="J23">
        <v>130</v>
      </c>
      <c r="K23" t="s">
        <v>10</v>
      </c>
      <c r="L23" s="4">
        <v>126.34</v>
      </c>
      <c r="M23" s="15">
        <f t="shared" si="0"/>
        <v>16424.2</v>
      </c>
      <c r="N23" s="15" cm="1">
        <f t="array" aca="1" ref="N23" ca="1">_FV(A23,"Price")</f>
        <v>145.41</v>
      </c>
      <c r="O23" s="15">
        <f ca="1">N23*J23</f>
        <v>18903.3</v>
      </c>
      <c r="P23" s="19">
        <f t="shared" ca="1" si="5"/>
        <v>2479.0999999999985</v>
      </c>
      <c r="Q23" s="5">
        <f t="shared" ca="1" si="6"/>
        <v>0.14058065305483999</v>
      </c>
      <c r="R23" s="17">
        <f t="shared" si="4"/>
        <v>1.5635171671375722E-2</v>
      </c>
    </row>
    <row r="24" spans="1:18" x14ac:dyDescent="0.35">
      <c r="A24" t="s">
        <v>61</v>
      </c>
      <c r="B24" t="s">
        <v>62</v>
      </c>
      <c r="C24" t="s">
        <v>82</v>
      </c>
      <c r="D24" t="s">
        <v>101</v>
      </c>
      <c r="E24" s="22" t="s">
        <v>70</v>
      </c>
      <c r="F24" s="22" t="s">
        <v>70</v>
      </c>
      <c r="G24" s="1" cm="1">
        <f t="array" aca="1" ref="G24" ca="1">_FV(A25,"Beta")</f>
        <v>0.70799999999999996</v>
      </c>
      <c r="H24" s="22" t="s">
        <v>70</v>
      </c>
      <c r="I24" s="22"/>
      <c r="J24">
        <v>20</v>
      </c>
      <c r="K24" t="s">
        <v>10</v>
      </c>
      <c r="L24" s="4">
        <v>789.82326</v>
      </c>
      <c r="M24" s="15">
        <f t="shared" si="0"/>
        <v>15796.465200000001</v>
      </c>
      <c r="N24" s="12" t="s">
        <v>70</v>
      </c>
      <c r="O24" s="12">
        <v>15245.6343</v>
      </c>
      <c r="P24" s="20">
        <v>-550.83000000000004</v>
      </c>
      <c r="Q24" s="8">
        <v>-3.49E-2</v>
      </c>
      <c r="R24" s="17">
        <f t="shared" si="4"/>
        <v>1.5037593624219896E-2</v>
      </c>
    </row>
    <row r="25" spans="1:18" x14ac:dyDescent="0.35">
      <c r="A25" t="e" vm="21">
        <v>#VALUE!</v>
      </c>
      <c r="B25" t="s">
        <v>15</v>
      </c>
      <c r="C25" t="s">
        <v>77</v>
      </c>
      <c r="D25" t="s">
        <v>104</v>
      </c>
      <c r="E25" s="21" cm="1">
        <f t="array" aca="1" ref="E25" ca="1">_FV(A25,"Market cap",TRUE)</f>
        <v>48843663.469999999</v>
      </c>
      <c r="F25" s="24" cm="1">
        <f t="array" aca="1" ref="F25" ca="1">_FV(A25,"Volume")</f>
        <v>34527</v>
      </c>
      <c r="G25" s="1" cm="1">
        <f t="array" aca="1" ref="G25" ca="1">_FV(A26,"Beta")</f>
        <v>0.6159</v>
      </c>
      <c r="H25" s="22" t="s">
        <v>70</v>
      </c>
      <c r="I25" s="24"/>
      <c r="J25">
        <v>750</v>
      </c>
      <c r="K25" t="s">
        <v>10</v>
      </c>
      <c r="L25" s="4">
        <v>18.39</v>
      </c>
      <c r="M25" s="15">
        <f t="shared" si="0"/>
        <v>13792.5</v>
      </c>
      <c r="N25" s="15" cm="1">
        <f t="array" aca="1" ref="N25" ca="1">_FV(A25,"Price")</f>
        <v>17.739999999999998</v>
      </c>
      <c r="O25" s="15">
        <f t="shared" ref="O25:O32" ca="1" si="7">N25*J25</f>
        <v>13304.999999999998</v>
      </c>
      <c r="P25" s="19">
        <f t="shared" ref="P25:P32" ca="1" si="8">O25-M25</f>
        <v>-487.50000000000182</v>
      </c>
      <c r="Q25" s="5">
        <f t="shared" ref="Q25:Q32" ca="1" si="9">LN(O25/M25)</f>
        <v>-3.5985061734796368E-2</v>
      </c>
      <c r="R25" s="17">
        <f t="shared" si="4"/>
        <v>1.3129900103350521E-2</v>
      </c>
    </row>
    <row r="26" spans="1:18" x14ac:dyDescent="0.35">
      <c r="A26" t="e" vm="22">
        <v>#VALUE!</v>
      </c>
      <c r="B26" t="s">
        <v>33</v>
      </c>
      <c r="C26" t="s">
        <v>77</v>
      </c>
      <c r="D26" t="s">
        <v>83</v>
      </c>
      <c r="E26" s="21" cm="1">
        <f t="array" aca="1" ref="E26" ca="1">_FV(A26,"Market cap",TRUE)</f>
        <v>1086525299.72</v>
      </c>
      <c r="F26" s="24" cm="1">
        <f t="array" aca="1" ref="F26" ca="1">_FV(A26,"Volume")</f>
        <v>307258</v>
      </c>
      <c r="G26" s="1" cm="1">
        <f t="array" aca="1" ref="G26" ca="1">_FV(A27,"Beta")</f>
        <v>1.3431</v>
      </c>
      <c r="H26" s="22" t="s">
        <v>70</v>
      </c>
      <c r="I26" s="24"/>
      <c r="J26">
        <v>300</v>
      </c>
      <c r="K26" t="s">
        <v>10</v>
      </c>
      <c r="L26" s="4">
        <v>45.73</v>
      </c>
      <c r="M26" s="15">
        <f t="shared" si="0"/>
        <v>13718.999999999998</v>
      </c>
      <c r="N26" s="15" cm="1">
        <f t="array" aca="1" ref="N26" ca="1">_FV(A26,"Price")</f>
        <v>52.85</v>
      </c>
      <c r="O26" s="15">
        <f t="shared" ca="1" si="7"/>
        <v>15855</v>
      </c>
      <c r="P26" s="19">
        <f t="shared" ca="1" si="8"/>
        <v>2136.0000000000018</v>
      </c>
      <c r="Q26" s="5">
        <f t="shared" ca="1" si="9"/>
        <v>0.14470317464628296</v>
      </c>
      <c r="R26" s="17">
        <f t="shared" si="4"/>
        <v>1.3059931087030326E-2</v>
      </c>
    </row>
    <row r="27" spans="1:18" x14ac:dyDescent="0.35">
      <c r="A27" t="e" vm="23">
        <v>#VALUE!</v>
      </c>
      <c r="B27" t="s">
        <v>37</v>
      </c>
      <c r="C27" t="s">
        <v>77</v>
      </c>
      <c r="D27" t="s">
        <v>105</v>
      </c>
      <c r="E27" s="21" cm="1">
        <f t="array" aca="1" ref="E27" ca="1">_FV(A27,"Market cap",TRUE)</f>
        <v>19091134875.799999</v>
      </c>
      <c r="F27" s="24" cm="1">
        <f t="array" aca="1" ref="F27" ca="1">_FV(A27,"Volume")</f>
        <v>36776297</v>
      </c>
      <c r="G27" s="1" cm="1">
        <f t="array" aca="1" ref="G27" ca="1">_FV(A28,"Beta")</f>
        <v>1.1836</v>
      </c>
      <c r="H27" s="22" t="s">
        <v>70</v>
      </c>
      <c r="I27" s="24"/>
      <c r="J27">
        <v>400</v>
      </c>
      <c r="K27" t="s">
        <v>10</v>
      </c>
      <c r="L27" s="4">
        <v>32.700000000000003</v>
      </c>
      <c r="M27" s="15">
        <f t="shared" si="0"/>
        <v>13080.000000000002</v>
      </c>
      <c r="N27" s="15" cm="1">
        <f t="array" aca="1" ref="N27" ca="1">_FV(A27,"Price")</f>
        <v>39.04</v>
      </c>
      <c r="O27" s="15">
        <f t="shared" ca="1" si="7"/>
        <v>15616</v>
      </c>
      <c r="P27" s="19">
        <f t="shared" ca="1" si="8"/>
        <v>2535.9999999999982</v>
      </c>
      <c r="Q27" s="5">
        <f t="shared" ca="1" si="9"/>
        <v>0.17721168364168396</v>
      </c>
      <c r="R27" s="17">
        <f t="shared" si="4"/>
        <v>1.2451629026777223E-2</v>
      </c>
    </row>
    <row r="28" spans="1:18" x14ac:dyDescent="0.35">
      <c r="A28" t="e" vm="24">
        <v>#VALUE!</v>
      </c>
      <c r="B28" t="s">
        <v>34</v>
      </c>
      <c r="C28" t="s">
        <v>77</v>
      </c>
      <c r="D28" t="s">
        <v>92</v>
      </c>
      <c r="E28" s="21" cm="1">
        <f t="array" aca="1" ref="E28" ca="1">_FV(A28,"Market cap",TRUE)</f>
        <v>7890067276.9300003</v>
      </c>
      <c r="F28" s="24" cm="1">
        <f t="array" aca="1" ref="F28" ca="1">_FV(A28,"Volume")</f>
        <v>4182780</v>
      </c>
      <c r="G28" s="1" cm="1">
        <f t="array" aca="1" ref="G28" ca="1">_FV(A29,"Beta")</f>
        <v>1.0226</v>
      </c>
      <c r="H28" s="22" t="s">
        <v>70</v>
      </c>
      <c r="I28" s="24"/>
      <c r="J28">
        <v>250</v>
      </c>
      <c r="K28" t="s">
        <v>10</v>
      </c>
      <c r="L28" s="4">
        <v>48.83</v>
      </c>
      <c r="M28" s="15">
        <f t="shared" si="0"/>
        <v>12207.5</v>
      </c>
      <c r="N28" s="15" cm="1">
        <f t="array" aca="1" ref="N28" ca="1">_FV(A28,"Price")</f>
        <v>64.44</v>
      </c>
      <c r="O28" s="15">
        <f t="shared" ca="1" si="7"/>
        <v>16110</v>
      </c>
      <c r="P28" s="19">
        <f t="shared" ca="1" si="8"/>
        <v>3902.5</v>
      </c>
      <c r="Q28" s="5">
        <f t="shared" ca="1" si="9"/>
        <v>0.27738968023520483</v>
      </c>
      <c r="R28" s="17">
        <f t="shared" si="4"/>
        <v>1.1621044445289214E-2</v>
      </c>
    </row>
    <row r="29" spans="1:18" x14ac:dyDescent="0.35">
      <c r="A29" t="e" vm="25">
        <v>#VALUE!</v>
      </c>
      <c r="B29" t="s">
        <v>43</v>
      </c>
      <c r="C29" t="s">
        <v>77</v>
      </c>
      <c r="D29" t="s">
        <v>83</v>
      </c>
      <c r="E29" s="21" cm="1">
        <f t="array" aca="1" ref="E29" ca="1">_FV(A29,"Market cap",TRUE)</f>
        <v>982808980.90999997</v>
      </c>
      <c r="F29" s="24" cm="1">
        <f t="array" aca="1" ref="F29" ca="1">_FV(A29,"Volume")</f>
        <v>5958124</v>
      </c>
      <c r="G29" s="1" cm="1">
        <f t="array" aca="1" ref="G29" ca="1">_FV(A30,"Beta")</f>
        <v>0.95150000000000001</v>
      </c>
      <c r="H29" s="22" t="s">
        <v>70</v>
      </c>
      <c r="I29" s="24"/>
      <c r="J29">
        <v>150</v>
      </c>
      <c r="K29" t="s">
        <v>10</v>
      </c>
      <c r="L29" s="4">
        <v>73.89</v>
      </c>
      <c r="M29" s="15">
        <f t="shared" si="0"/>
        <v>11083.5</v>
      </c>
      <c r="N29" s="15" cm="1">
        <f t="array" aca="1" ref="N29" ca="1">_FV(A29,"Price")</f>
        <v>73.52</v>
      </c>
      <c r="O29" s="15">
        <f t="shared" ca="1" si="7"/>
        <v>11028</v>
      </c>
      <c r="P29" s="19">
        <f t="shared" ca="1" si="8"/>
        <v>-55.5</v>
      </c>
      <c r="Q29" s="5">
        <f t="shared" ca="1" si="9"/>
        <v>-5.0200227531246155E-3</v>
      </c>
      <c r="R29" s="17">
        <f t="shared" si="4"/>
        <v>1.0551042073263404E-2</v>
      </c>
    </row>
    <row r="30" spans="1:18" x14ac:dyDescent="0.35">
      <c r="A30" t="e" vm="26">
        <v>#VALUE!</v>
      </c>
      <c r="B30" t="s">
        <v>26</v>
      </c>
      <c r="C30" t="s">
        <v>77</v>
      </c>
      <c r="D30" t="s">
        <v>91</v>
      </c>
      <c r="E30" s="21" cm="1">
        <f t="array" aca="1" ref="E30" ca="1">_FV(A30,"Market cap",TRUE)</f>
        <v>9327633940.8199997</v>
      </c>
      <c r="F30" s="24" cm="1">
        <f t="array" aca="1" ref="F30" ca="1">_FV(A30,"Volume")</f>
        <v>713922</v>
      </c>
      <c r="G30" s="1" cm="1">
        <f t="array" aca="1" ref="G30" ca="1">_FV(A31,"Beta")</f>
        <v>1.0671999999999999</v>
      </c>
      <c r="H30" s="22" t="s">
        <v>70</v>
      </c>
      <c r="I30" s="24"/>
      <c r="J30">
        <v>70</v>
      </c>
      <c r="K30" t="s">
        <v>10</v>
      </c>
      <c r="L30" s="4">
        <v>153.01</v>
      </c>
      <c r="M30" s="15">
        <f t="shared" si="0"/>
        <v>10710.699999999999</v>
      </c>
      <c r="N30" s="15" cm="1">
        <f t="array" aca="1" ref="N30" ca="1">_FV(A30,"Price")</f>
        <v>203.4</v>
      </c>
      <c r="O30" s="15">
        <f t="shared" ca="1" si="7"/>
        <v>14238</v>
      </c>
      <c r="P30" s="19">
        <f t="shared" ca="1" si="8"/>
        <v>3527.3000000000011</v>
      </c>
      <c r="Q30" s="5">
        <f t="shared" ca="1" si="9"/>
        <v>0.28467120488073749</v>
      </c>
      <c r="R30" s="17">
        <f t="shared" si="4"/>
        <v>1.0196151606812138E-2</v>
      </c>
    </row>
    <row r="31" spans="1:18" x14ac:dyDescent="0.35">
      <c r="A31" t="e" vm="27">
        <v>#VALUE!</v>
      </c>
      <c r="B31" t="s">
        <v>44</v>
      </c>
      <c r="C31" t="s">
        <v>77</v>
      </c>
      <c r="D31" t="s">
        <v>91</v>
      </c>
      <c r="E31" s="21" cm="1">
        <f t="array" aca="1" ref="E31" ca="1">_FV(A31,"Market cap",TRUE)</f>
        <v>3982039458.2399998</v>
      </c>
      <c r="F31" s="24" cm="1">
        <f t="array" aca="1" ref="F31" ca="1">_FV(A31,"Volume")</f>
        <v>127918</v>
      </c>
      <c r="G31" s="1" cm="1">
        <f t="array" aca="1" ref="G31" ca="1">_FV(A32,"Beta")</f>
        <v>0.37019999999999997</v>
      </c>
      <c r="H31" s="22" t="s">
        <v>70</v>
      </c>
      <c r="I31" s="24"/>
      <c r="J31">
        <v>60</v>
      </c>
      <c r="K31" t="s">
        <v>10</v>
      </c>
      <c r="L31" s="4">
        <v>173.25</v>
      </c>
      <c r="M31" s="15">
        <f t="shared" si="0"/>
        <v>10395</v>
      </c>
      <c r="N31" s="15" cm="1">
        <f t="array" aca="1" ref="N31" ca="1">_FV(A31,"Price")</f>
        <v>226.91</v>
      </c>
      <c r="O31" s="15">
        <f t="shared" ca="1" si="7"/>
        <v>13614.6</v>
      </c>
      <c r="P31" s="19">
        <f t="shared" ca="1" si="8"/>
        <v>3219.6000000000004</v>
      </c>
      <c r="Q31" s="5">
        <f t="shared" ca="1" si="9"/>
        <v>0.26981782502316598</v>
      </c>
      <c r="R31" s="17">
        <f t="shared" si="4"/>
        <v>9.8956180224273101E-3</v>
      </c>
    </row>
    <row r="32" spans="1:18" x14ac:dyDescent="0.35">
      <c r="A32" t="e" vm="28">
        <v>#VALUE!</v>
      </c>
      <c r="B32" t="s">
        <v>13</v>
      </c>
      <c r="C32" t="s">
        <v>81</v>
      </c>
      <c r="D32" t="s">
        <v>85</v>
      </c>
      <c r="E32" s="21" cm="1">
        <f t="array" aca="1" ref="E32" ca="1">_FV(A32,"Market cap",TRUE)</f>
        <v>237588400000</v>
      </c>
      <c r="F32" s="24" cm="1">
        <f t="array" aca="1" ref="F32" ca="1">_FV(A32,"Volume")</f>
        <v>6661660</v>
      </c>
      <c r="G32" s="22" t="s">
        <v>70</v>
      </c>
      <c r="H32" s="1" cm="1">
        <f t="array" aca="1" ref="H32" ca="1">_FV(A32,"P/E",TRUE)</f>
        <v>29.015999999999998</v>
      </c>
      <c r="I32" s="24"/>
      <c r="J32">
        <v>140</v>
      </c>
      <c r="K32" t="s">
        <v>10</v>
      </c>
      <c r="L32" s="4">
        <v>71.08</v>
      </c>
      <c r="M32" s="15">
        <f t="shared" si="0"/>
        <v>9951.1999999999989</v>
      </c>
      <c r="N32" s="15" cm="1">
        <f t="array" aca="1" ref="N32" ca="1">_FV(A32,"Price")</f>
        <v>76.28</v>
      </c>
      <c r="O32" s="15">
        <f t="shared" ca="1" si="7"/>
        <v>10679.2</v>
      </c>
      <c r="P32" s="19">
        <f t="shared" ca="1" si="8"/>
        <v>728.00000000000182</v>
      </c>
      <c r="Q32" s="5">
        <f t="shared" ca="1" si="9"/>
        <v>7.0604777445767986E-2</v>
      </c>
      <c r="R32" s="17">
        <f t="shared" si="4"/>
        <v>9.4731384381701433E-3</v>
      </c>
    </row>
    <row r="33" spans="1:18" x14ac:dyDescent="0.35">
      <c r="A33" t="s">
        <v>63</v>
      </c>
      <c r="B33" t="s">
        <v>64</v>
      </c>
      <c r="C33" t="s">
        <v>102</v>
      </c>
      <c r="D33" t="s">
        <v>101</v>
      </c>
      <c r="E33" s="22" t="s">
        <v>70</v>
      </c>
      <c r="F33" s="22" t="s">
        <v>70</v>
      </c>
      <c r="G33" s="1" cm="1">
        <f t="array" aca="1" ref="G33" ca="1">_FV(A34,"Beta")</f>
        <v>1.1075999999999999</v>
      </c>
      <c r="H33" s="22" t="s">
        <v>70</v>
      </c>
      <c r="I33" s="22"/>
      <c r="J33">
        <v>10</v>
      </c>
      <c r="K33" t="s">
        <v>10</v>
      </c>
      <c r="L33" s="4">
        <v>956.32057999999995</v>
      </c>
      <c r="M33" s="15">
        <f t="shared" si="0"/>
        <v>9563.2057999999997</v>
      </c>
      <c r="N33" s="12" t="s">
        <v>70</v>
      </c>
      <c r="O33" s="12">
        <v>9764.8368499999997</v>
      </c>
      <c r="P33" s="20">
        <v>201.63</v>
      </c>
      <c r="Q33" s="8">
        <v>2.1099999999999997E-2</v>
      </c>
      <c r="R33" s="17">
        <f t="shared" si="4"/>
        <v>9.103783710116534E-3</v>
      </c>
    </row>
    <row r="34" spans="1:18" x14ac:dyDescent="0.35">
      <c r="A34" t="e" vm="29">
        <v>#VALUE!</v>
      </c>
      <c r="B34" t="s">
        <v>23</v>
      </c>
      <c r="C34" t="s">
        <v>77</v>
      </c>
      <c r="D34" t="s">
        <v>94</v>
      </c>
      <c r="E34" s="21" cm="1">
        <f t="array" aca="1" ref="E34" ca="1">_FV(A34,"Market cap",TRUE)</f>
        <v>654439823.01999998</v>
      </c>
      <c r="F34" s="24" cm="1">
        <f t="array" aca="1" ref="F34" ca="1">_FV(A34,"Volume")</f>
        <v>146626</v>
      </c>
      <c r="G34" s="1" cm="1">
        <f t="array" aca="1" ref="G34" ca="1">_FV(A35,"Beta")</f>
        <v>1.0519000000000001</v>
      </c>
      <c r="H34" s="22" t="s">
        <v>70</v>
      </c>
      <c r="I34" s="24"/>
      <c r="J34">
        <v>200</v>
      </c>
      <c r="K34" t="s">
        <v>10</v>
      </c>
      <c r="L34" s="4">
        <v>46.37</v>
      </c>
      <c r="M34" s="15">
        <f t="shared" ref="M34:M51" si="10">L34*J34</f>
        <v>9274</v>
      </c>
      <c r="N34" s="15" cm="1">
        <f t="array" aca="1" ref="N34" ca="1">_FV(A34,"Price")</f>
        <v>53.72</v>
      </c>
      <c r="O34" s="15">
        <f t="shared" ref="O34:O43" ca="1" si="11">N34*J34</f>
        <v>10744</v>
      </c>
      <c r="P34" s="19">
        <f t="shared" ref="P34:P43" ca="1" si="12">O34-M34</f>
        <v>1470</v>
      </c>
      <c r="Q34" s="5">
        <f t="shared" ref="Q34:Q43" ca="1" si="13">LN(O34/M34)</f>
        <v>0.14713267325166735</v>
      </c>
      <c r="R34" s="17">
        <f t="shared" si="4"/>
        <v>8.8284715286186498E-3</v>
      </c>
    </row>
    <row r="35" spans="1:18" x14ac:dyDescent="0.35">
      <c r="A35" t="e" vm="30">
        <v>#VALUE!</v>
      </c>
      <c r="B35" t="s">
        <v>21</v>
      </c>
      <c r="C35" t="s">
        <v>81</v>
      </c>
      <c r="D35" t="s">
        <v>85</v>
      </c>
      <c r="E35" s="21" cm="1">
        <f t="array" aca="1" ref="E35" ca="1">_FV(A35,"Market cap",TRUE)</f>
        <v>7317424000</v>
      </c>
      <c r="F35" s="24" cm="1">
        <f t="array" aca="1" ref="F35" ca="1">_FV(A35,"Volume")</f>
        <v>1485805</v>
      </c>
      <c r="G35" s="1" cm="1">
        <f t="array" aca="1" ref="G35" ca="1">_FV(A36,"Beta")</f>
        <v>1.2989999999999999</v>
      </c>
      <c r="H35" s="1" cm="1">
        <f t="array" aca="1" ref="H35" ca="1">_FV(A35,"P/E",TRUE)</f>
        <v>27.526299999999999</v>
      </c>
      <c r="I35" s="24"/>
      <c r="J35">
        <v>750</v>
      </c>
      <c r="K35" t="s">
        <v>22</v>
      </c>
      <c r="L35" s="4">
        <v>10.895</v>
      </c>
      <c r="M35" s="15">
        <f t="shared" si="10"/>
        <v>8171.25</v>
      </c>
      <c r="N35" s="15" cm="1">
        <f t="array" aca="1" ref="N35" ca="1">_FV(A35,"Price")</f>
        <v>12.04</v>
      </c>
      <c r="O35" s="15">
        <f t="shared" ca="1" si="11"/>
        <v>9030</v>
      </c>
      <c r="P35" s="19">
        <f t="shared" ca="1" si="12"/>
        <v>858.75</v>
      </c>
      <c r="Q35" s="5">
        <f t="shared" ca="1" si="13"/>
        <v>9.9930471484091815E-2</v>
      </c>
      <c r="R35" s="17">
        <f t="shared" si="4"/>
        <v>7.7786982939643248E-3</v>
      </c>
    </row>
    <row r="36" spans="1:18" x14ac:dyDescent="0.35">
      <c r="A36" t="e" vm="31">
        <v>#VALUE!</v>
      </c>
      <c r="B36" t="s">
        <v>14</v>
      </c>
      <c r="C36" t="s">
        <v>81</v>
      </c>
      <c r="D36" t="s">
        <v>86</v>
      </c>
      <c r="E36" s="21" cm="1">
        <f t="array" aca="1" ref="E36" ca="1">_FV(A36,"Market cap",TRUE)</f>
        <v>6679343860</v>
      </c>
      <c r="F36" s="24" cm="1">
        <f t="array" aca="1" ref="F36" ca="1">_FV(A36,"Volume")</f>
        <v>1326478</v>
      </c>
      <c r="G36" s="22" t="s">
        <v>70</v>
      </c>
      <c r="H36" s="1" cm="1">
        <f t="array" aca="1" ref="H36" ca="1">_FV(A36,"P/E",TRUE)</f>
        <v>12.8306</v>
      </c>
      <c r="I36" s="24"/>
      <c r="J36">
        <v>100</v>
      </c>
      <c r="K36" t="s">
        <v>10</v>
      </c>
      <c r="L36" s="4">
        <v>72.37</v>
      </c>
      <c r="M36" s="15">
        <f t="shared" si="10"/>
        <v>7237</v>
      </c>
      <c r="N36" s="15" cm="1">
        <f t="array" aca="1" ref="N36" ca="1">_FV(A36,"Price")</f>
        <v>83.3</v>
      </c>
      <c r="O36" s="15">
        <f t="shared" ca="1" si="11"/>
        <v>8330</v>
      </c>
      <c r="P36" s="19">
        <f t="shared" ca="1" si="12"/>
        <v>1093</v>
      </c>
      <c r="Q36" s="5">
        <f t="shared" ca="1" si="13"/>
        <v>0.14065670029476074</v>
      </c>
      <c r="R36" s="17">
        <f t="shared" si="4"/>
        <v>6.8893302191732984E-3</v>
      </c>
    </row>
    <row r="37" spans="1:18" x14ac:dyDescent="0.35">
      <c r="A37" t="s">
        <v>67</v>
      </c>
      <c r="B37" t="s">
        <v>67</v>
      </c>
      <c r="C37" t="s">
        <v>76</v>
      </c>
      <c r="D37" t="s">
        <v>76</v>
      </c>
      <c r="E37" s="23">
        <v>113680000000</v>
      </c>
      <c r="F37" s="22" t="s">
        <v>70</v>
      </c>
      <c r="G37" s="1" cm="1">
        <f t="array" aca="1" ref="G37" ca="1">_FV(A38,"Beta")</f>
        <v>1.002</v>
      </c>
      <c r="H37" s="22" t="s">
        <v>70</v>
      </c>
      <c r="I37" s="22"/>
      <c r="J37">
        <v>40</v>
      </c>
      <c r="K37" t="s">
        <v>10</v>
      </c>
      <c r="L37" s="4">
        <v>139.91</v>
      </c>
      <c r="M37" s="15">
        <f t="shared" si="10"/>
        <v>5596.4</v>
      </c>
      <c r="N37" s="12">
        <v>205.81</v>
      </c>
      <c r="O37" s="15">
        <f t="shared" si="11"/>
        <v>8232.4</v>
      </c>
      <c r="P37" s="19">
        <f t="shared" si="12"/>
        <v>2636</v>
      </c>
      <c r="Q37" s="5">
        <f t="shared" si="13"/>
        <v>0.38595405433917424</v>
      </c>
      <c r="R37" s="17">
        <f t="shared" si="4"/>
        <v>5.3275456181541307E-3</v>
      </c>
    </row>
    <row r="38" spans="1:18" x14ac:dyDescent="0.35">
      <c r="A38" t="e" vm="32">
        <v>#VALUE!</v>
      </c>
      <c r="B38" t="s">
        <v>11</v>
      </c>
      <c r="C38" t="s">
        <v>77</v>
      </c>
      <c r="D38" t="s">
        <v>98</v>
      </c>
      <c r="E38" s="21" cm="1">
        <f t="array" aca="1" ref="E38" ca="1">_FV(A38,"Market cap",TRUE)</f>
        <v>840264016.75</v>
      </c>
      <c r="F38" s="24" cm="1">
        <f t="array" aca="1" ref="F38" ca="1">_FV(A38,"Volume")</f>
        <v>614364</v>
      </c>
      <c r="G38" s="1" cm="1">
        <f t="array" aca="1" ref="G38" ca="1">_FV(A39,"Beta")</f>
        <v>1.4812000000000001</v>
      </c>
      <c r="H38" s="22" t="s">
        <v>70</v>
      </c>
      <c r="I38" s="24"/>
      <c r="J38">
        <v>80</v>
      </c>
      <c r="K38" t="s">
        <v>10</v>
      </c>
      <c r="L38" s="4">
        <v>69.55</v>
      </c>
      <c r="M38" s="15">
        <f t="shared" si="10"/>
        <v>5564</v>
      </c>
      <c r="N38" s="15" cm="1">
        <f t="array" aca="1" ref="N38" ca="1">_FV(A38,"Price")</f>
        <v>69.62</v>
      </c>
      <c r="O38" s="15">
        <f t="shared" ca="1" si="11"/>
        <v>5569.6</v>
      </c>
      <c r="P38" s="19">
        <f t="shared" ca="1" si="12"/>
        <v>5.6000000000003638</v>
      </c>
      <c r="Q38" s="5">
        <f t="shared" ca="1" si="13"/>
        <v>1.0059640138409729E-3</v>
      </c>
      <c r="R38" s="17">
        <f t="shared" si="4"/>
        <v>5.2967021334089032E-3</v>
      </c>
    </row>
    <row r="39" spans="1:18" x14ac:dyDescent="0.35">
      <c r="A39" t="e" vm="33">
        <v>#VALUE!</v>
      </c>
      <c r="B39" t="s">
        <v>41</v>
      </c>
      <c r="C39" t="s">
        <v>81</v>
      </c>
      <c r="D39" t="s">
        <v>84</v>
      </c>
      <c r="E39" s="21" cm="1">
        <f t="array" aca="1" ref="E39" ca="1">_FV(A39,"Market cap",TRUE)</f>
        <v>205434600000</v>
      </c>
      <c r="F39" s="24" cm="1">
        <f t="array" aca="1" ref="F39" ca="1">_FV(A39,"Volume")</f>
        <v>38734980</v>
      </c>
      <c r="G39" s="22" t="s">
        <v>70</v>
      </c>
      <c r="H39" s="1" cm="1">
        <f t="array" aca="1" ref="H39" ca="1">_FV(A39,"P/E",TRUE)</f>
        <v>16.053100000000001</v>
      </c>
      <c r="I39" s="24"/>
      <c r="J39">
        <v>70</v>
      </c>
      <c r="K39" t="s">
        <v>10</v>
      </c>
      <c r="L39" s="4">
        <v>73.400000000000006</v>
      </c>
      <c r="M39" s="15">
        <f t="shared" si="10"/>
        <v>5138</v>
      </c>
      <c r="N39" s="15" cm="1">
        <f t="array" aca="1" ref="N39" ca="1">_FV(A39,"Price")</f>
        <v>98.51</v>
      </c>
      <c r="O39" s="15">
        <f t="shared" ca="1" si="11"/>
        <v>6895.7000000000007</v>
      </c>
      <c r="P39" s="19">
        <f t="shared" ca="1" si="12"/>
        <v>1757.7000000000007</v>
      </c>
      <c r="Q39" s="5">
        <f t="shared" ca="1" si="13"/>
        <v>0.29423413024711798</v>
      </c>
      <c r="R39" s="17">
        <f t="shared" si="4"/>
        <v>4.8911674265734988E-3</v>
      </c>
    </row>
    <row r="40" spans="1:18" x14ac:dyDescent="0.35">
      <c r="A40" t="s">
        <v>66</v>
      </c>
      <c r="B40" t="s">
        <v>66</v>
      </c>
      <c r="C40" t="s">
        <v>76</v>
      </c>
      <c r="D40" t="s">
        <v>76</v>
      </c>
      <c r="E40" s="23">
        <v>540470000000</v>
      </c>
      <c r="F40" s="22" t="s">
        <v>70</v>
      </c>
      <c r="G40" s="1" cm="1">
        <f t="array" aca="1" ref="G40" ca="1">_FV(A41,"Beta")</f>
        <v>0.59119999999999995</v>
      </c>
      <c r="H40" s="22" t="s">
        <v>70</v>
      </c>
      <c r="I40" s="22"/>
      <c r="J40">
        <v>2</v>
      </c>
      <c r="K40" t="s">
        <v>10</v>
      </c>
      <c r="L40" s="4">
        <v>2394.79</v>
      </c>
      <c r="M40" s="15">
        <f t="shared" si="10"/>
        <v>4789.58</v>
      </c>
      <c r="N40" s="12">
        <v>4450.9799999999996</v>
      </c>
      <c r="O40" s="15">
        <f t="shared" si="11"/>
        <v>8901.9599999999991</v>
      </c>
      <c r="P40" s="19">
        <f t="shared" si="12"/>
        <v>4112.3799999999992</v>
      </c>
      <c r="Q40" s="5">
        <f t="shared" si="13"/>
        <v>0.61982875230505152</v>
      </c>
      <c r="R40" s="17">
        <f t="shared" si="4"/>
        <v>4.5594857304336114E-3</v>
      </c>
    </row>
    <row r="41" spans="1:18" x14ac:dyDescent="0.35">
      <c r="A41" t="e" vm="34">
        <v>#VALUE!</v>
      </c>
      <c r="B41" t="s">
        <v>18</v>
      </c>
      <c r="C41" t="s">
        <v>77</v>
      </c>
      <c r="D41" t="s">
        <v>97</v>
      </c>
      <c r="E41" s="21" cm="1">
        <f t="array" aca="1" ref="E41" ca="1">_FV(A41,"Market cap",TRUE)</f>
        <v>328192484.19999999</v>
      </c>
      <c r="F41" s="24" cm="1">
        <f t="array" aca="1" ref="F41" ca="1">_FV(A41,"Volume")</f>
        <v>267619</v>
      </c>
      <c r="G41" s="1" cm="1">
        <f t="array" aca="1" ref="G41" ca="1">_FV(A42,"Beta")</f>
        <v>1.7224999999999999</v>
      </c>
      <c r="H41" s="22" t="s">
        <v>70</v>
      </c>
      <c r="I41" s="24"/>
      <c r="J41">
        <v>200</v>
      </c>
      <c r="K41" t="s">
        <v>10</v>
      </c>
      <c r="L41" s="4">
        <v>21.67</v>
      </c>
      <c r="M41" s="15">
        <f t="shared" si="10"/>
        <v>4334</v>
      </c>
      <c r="N41" s="15" cm="1">
        <f t="array" aca="1" ref="N41" ca="1">_FV(A41,"Price")</f>
        <v>17.79</v>
      </c>
      <c r="O41" s="15">
        <f t="shared" ca="1" si="11"/>
        <v>3558</v>
      </c>
      <c r="P41" s="19">
        <f t="shared" ca="1" si="12"/>
        <v>-776</v>
      </c>
      <c r="Q41" s="5">
        <f t="shared" ca="1" si="13"/>
        <v>-0.19729231387052396</v>
      </c>
      <c r="R41" s="17">
        <f t="shared" si="4"/>
        <v>4.1257920643771005E-3</v>
      </c>
    </row>
    <row r="42" spans="1:18" x14ac:dyDescent="0.35">
      <c r="A42" t="e" vm="35">
        <v>#VALUE!</v>
      </c>
      <c r="B42" t="s">
        <v>46</v>
      </c>
      <c r="C42" t="s">
        <v>81</v>
      </c>
      <c r="D42" t="s">
        <v>83</v>
      </c>
      <c r="E42" s="21" cm="1">
        <f t="array" aca="1" ref="E42" ca="1">_FV(A42,"Market cap",TRUE)</f>
        <v>9892889000</v>
      </c>
      <c r="F42" s="24" cm="1">
        <f t="array" aca="1" ref="F42" ca="1">_FV(A42,"Volume")</f>
        <v>6279965</v>
      </c>
      <c r="G42" s="1" cm="1">
        <f t="array" aca="1" ref="G42" ca="1">_FV(A43,"Beta")</f>
        <v>1.4758</v>
      </c>
      <c r="H42" s="1" cm="1">
        <f t="array" aca="1" ref="H42" ca="1">_FV(A42,"P/E",TRUE)</f>
        <v>6.7521000000000004</v>
      </c>
      <c r="I42" s="24"/>
      <c r="J42">
        <v>100</v>
      </c>
      <c r="K42" t="s">
        <v>10</v>
      </c>
      <c r="L42" s="4">
        <v>23.8</v>
      </c>
      <c r="M42" s="15">
        <f t="shared" si="10"/>
        <v>2380</v>
      </c>
      <c r="N42" s="15" cm="1">
        <f t="array" aca="1" ref="N42" ca="1">_FV(A42,"Price")</f>
        <v>23.87</v>
      </c>
      <c r="O42" s="15">
        <f t="shared" ca="1" si="11"/>
        <v>2387</v>
      </c>
      <c r="P42" s="19">
        <f t="shared" ca="1" si="12"/>
        <v>7</v>
      </c>
      <c r="Q42" s="5">
        <f t="shared" ca="1" si="13"/>
        <v>2.9368596733097057E-3</v>
      </c>
      <c r="R42" s="17">
        <f t="shared" si="4"/>
        <v>2.2656633856062529E-3</v>
      </c>
    </row>
    <row r="43" spans="1:18" x14ac:dyDescent="0.35">
      <c r="A43" t="e" vm="36">
        <v>#VALUE!</v>
      </c>
      <c r="B43" t="s">
        <v>35</v>
      </c>
      <c r="C43" t="s">
        <v>81</v>
      </c>
      <c r="D43" t="s">
        <v>84</v>
      </c>
      <c r="E43" s="21" cm="1">
        <f t="array" aca="1" ref="E43" ca="1">_FV(A43,"Market cap",TRUE)</f>
        <v>124327200000</v>
      </c>
      <c r="F43" s="24" cm="1">
        <f t="array" aca="1" ref="F43" ca="1">_FV(A43,"Volume")</f>
        <v>416953</v>
      </c>
      <c r="G43" s="22" t="s">
        <v>70</v>
      </c>
      <c r="H43" s="1" cm="1">
        <f t="array" aca="1" ref="H43" ca="1">_FV(A43,"P/E",TRUE)</f>
        <v>61.152200000000001</v>
      </c>
      <c r="I43" s="24"/>
      <c r="J43">
        <v>1</v>
      </c>
      <c r="K43" t="s">
        <v>10</v>
      </c>
      <c r="L43" s="4">
        <v>2058.35</v>
      </c>
      <c r="M43" s="15">
        <f t="shared" si="10"/>
        <v>2058.35</v>
      </c>
      <c r="N43" s="15" cm="1">
        <f t="array" aca="1" ref="N43" ca="1">_FV(A43,"Price")</f>
        <v>2452.34</v>
      </c>
      <c r="O43" s="15">
        <f t="shared" ca="1" si="11"/>
        <v>2452.34</v>
      </c>
      <c r="P43" s="19">
        <f t="shared" ca="1" si="12"/>
        <v>393.99000000000024</v>
      </c>
      <c r="Q43" s="5">
        <f t="shared" ca="1" si="13"/>
        <v>0.17513797979856982</v>
      </c>
      <c r="R43" s="17">
        <f t="shared" si="4"/>
        <v>1.9594656427574077E-3</v>
      </c>
    </row>
    <row r="44" spans="1:18" x14ac:dyDescent="0.35">
      <c r="A44" t="s">
        <v>48</v>
      </c>
      <c r="B44" t="s">
        <v>49</v>
      </c>
      <c r="C44" t="s">
        <v>79</v>
      </c>
      <c r="D44" t="s">
        <v>84</v>
      </c>
      <c r="E44" s="22" t="s">
        <v>70</v>
      </c>
      <c r="F44" s="22" t="s">
        <v>70</v>
      </c>
      <c r="G44" s="22" t="s">
        <v>70</v>
      </c>
      <c r="H44" s="22" t="s">
        <v>70</v>
      </c>
      <c r="I44" s="22"/>
      <c r="J44">
        <v>-100</v>
      </c>
      <c r="K44" t="s">
        <v>10</v>
      </c>
      <c r="L44" s="4">
        <v>20.05</v>
      </c>
      <c r="M44" s="15">
        <f t="shared" si="10"/>
        <v>-2005</v>
      </c>
      <c r="N44" s="12" t="s">
        <v>70</v>
      </c>
      <c r="O44" s="12">
        <v>33000</v>
      </c>
      <c r="P44" s="20">
        <v>167500</v>
      </c>
      <c r="Q44" s="8">
        <v>0.83540000000000003</v>
      </c>
      <c r="R44" s="8">
        <v>1.90867860846241E-3</v>
      </c>
    </row>
    <row r="45" spans="1:18" x14ac:dyDescent="0.35">
      <c r="A45" t="s">
        <v>47</v>
      </c>
      <c r="B45" t="s">
        <v>27</v>
      </c>
      <c r="C45" t="s">
        <v>78</v>
      </c>
      <c r="D45" t="s">
        <v>87</v>
      </c>
      <c r="E45" s="22" t="s">
        <v>70</v>
      </c>
      <c r="F45" s="22" t="s">
        <v>70</v>
      </c>
      <c r="G45" s="22" t="s">
        <v>70</v>
      </c>
      <c r="H45" s="22" t="s">
        <v>70</v>
      </c>
      <c r="I45" s="22"/>
      <c r="J45">
        <v>25</v>
      </c>
      <c r="K45" t="s">
        <v>10</v>
      </c>
      <c r="L45" s="4">
        <v>17.89</v>
      </c>
      <c r="M45" s="15">
        <f t="shared" si="10"/>
        <v>447.25</v>
      </c>
      <c r="N45" s="12" t="s">
        <v>70</v>
      </c>
      <c r="O45" s="12">
        <v>30400</v>
      </c>
      <c r="P45" s="20">
        <v>-14325</v>
      </c>
      <c r="Q45" s="8">
        <v>-0.32030000000000003</v>
      </c>
      <c r="R45" s="17">
        <f t="shared" ref="R45:R51" si="14">M45/$M$52</f>
        <v>4.257638442068893E-4</v>
      </c>
    </row>
    <row r="46" spans="1:18" x14ac:dyDescent="0.35">
      <c r="A46" t="s">
        <v>52</v>
      </c>
      <c r="B46" t="s">
        <v>36</v>
      </c>
      <c r="C46" t="s">
        <v>78</v>
      </c>
      <c r="D46" t="s">
        <v>88</v>
      </c>
      <c r="E46" s="22" t="s">
        <v>70</v>
      </c>
      <c r="F46" s="22" t="s">
        <v>70</v>
      </c>
      <c r="G46" s="22" t="s">
        <v>70</v>
      </c>
      <c r="H46" s="22" t="s">
        <v>70</v>
      </c>
      <c r="I46" s="22"/>
      <c r="J46">
        <v>5</v>
      </c>
      <c r="K46" t="s">
        <v>10</v>
      </c>
      <c r="L46" s="4">
        <v>37.299999999999997</v>
      </c>
      <c r="M46" s="15">
        <f t="shared" si="10"/>
        <v>186.5</v>
      </c>
      <c r="N46" s="12" t="s">
        <v>70</v>
      </c>
      <c r="O46" s="12">
        <v>16800</v>
      </c>
      <c r="P46" s="20">
        <v>-1850</v>
      </c>
      <c r="Q46" s="8">
        <v>-9.9199999999999997E-2</v>
      </c>
      <c r="R46" s="17">
        <f t="shared" si="14"/>
        <v>1.7754042916620427E-4</v>
      </c>
    </row>
    <row r="47" spans="1:18" x14ac:dyDescent="0.35">
      <c r="A47" t="s">
        <v>53</v>
      </c>
      <c r="B47" t="s">
        <v>54</v>
      </c>
      <c r="C47" t="s">
        <v>78</v>
      </c>
      <c r="D47" t="s">
        <v>87</v>
      </c>
      <c r="E47" s="22" t="s">
        <v>70</v>
      </c>
      <c r="F47" s="22" t="s">
        <v>70</v>
      </c>
      <c r="G47" s="22" t="s">
        <v>70</v>
      </c>
      <c r="H47" s="22" t="s">
        <v>70</v>
      </c>
      <c r="I47" s="22"/>
      <c r="J47">
        <v>10</v>
      </c>
      <c r="K47" t="s">
        <v>10</v>
      </c>
      <c r="L47" s="4">
        <v>18</v>
      </c>
      <c r="M47" s="15">
        <f t="shared" si="10"/>
        <v>180</v>
      </c>
      <c r="N47" s="12" t="s">
        <v>70</v>
      </c>
      <c r="O47" s="12">
        <v>10100</v>
      </c>
      <c r="P47" s="20">
        <v>-7900</v>
      </c>
      <c r="Q47" s="8">
        <v>-0.43890000000000001</v>
      </c>
      <c r="R47" s="17">
        <f t="shared" si="14"/>
        <v>1.7135269302904433E-4</v>
      </c>
    </row>
    <row r="48" spans="1:18" x14ac:dyDescent="0.35">
      <c r="A48" t="s">
        <v>50</v>
      </c>
      <c r="B48" t="s">
        <v>51</v>
      </c>
      <c r="C48" t="s">
        <v>78</v>
      </c>
      <c r="D48" t="s">
        <v>85</v>
      </c>
      <c r="E48" s="22" t="s">
        <v>70</v>
      </c>
      <c r="F48" s="22" t="s">
        <v>70</v>
      </c>
      <c r="G48" s="22" t="s">
        <v>70</v>
      </c>
      <c r="H48" s="22" t="s">
        <v>70</v>
      </c>
      <c r="I48" s="22"/>
      <c r="J48">
        <v>25</v>
      </c>
      <c r="K48" t="s">
        <v>10</v>
      </c>
      <c r="L48" s="4">
        <v>5.45</v>
      </c>
      <c r="M48" s="15">
        <f t="shared" si="10"/>
        <v>136.25</v>
      </c>
      <c r="N48" s="12" t="s">
        <v>70</v>
      </c>
      <c r="O48" s="12">
        <v>3725</v>
      </c>
      <c r="P48" s="20">
        <v>-9900</v>
      </c>
      <c r="Q48" s="8">
        <v>-0.72659999999999991</v>
      </c>
      <c r="R48" s="17">
        <f t="shared" si="14"/>
        <v>1.2970446902892937E-4</v>
      </c>
    </row>
    <row r="49" spans="1:18" x14ac:dyDescent="0.35">
      <c r="A49" t="s">
        <v>55</v>
      </c>
      <c r="B49" t="s">
        <v>54</v>
      </c>
      <c r="C49" t="s">
        <v>78</v>
      </c>
      <c r="D49" t="s">
        <v>87</v>
      </c>
      <c r="E49" s="22" t="s">
        <v>70</v>
      </c>
      <c r="F49" s="22" t="s">
        <v>70</v>
      </c>
      <c r="G49" s="22" t="s">
        <v>70</v>
      </c>
      <c r="H49" s="22" t="s">
        <v>70</v>
      </c>
      <c r="I49" s="22"/>
      <c r="J49">
        <v>10</v>
      </c>
      <c r="K49" t="s">
        <v>10</v>
      </c>
      <c r="L49" s="4">
        <v>8.9499999999999993</v>
      </c>
      <c r="M49" s="15">
        <f t="shared" si="10"/>
        <v>89.5</v>
      </c>
      <c r="N49" s="12" t="s">
        <v>70</v>
      </c>
      <c r="O49" s="12">
        <v>7060</v>
      </c>
      <c r="P49" s="20">
        <v>-1890</v>
      </c>
      <c r="Q49" s="8">
        <v>-0.2112</v>
      </c>
      <c r="R49" s="17">
        <f t="shared" si="14"/>
        <v>8.520036681166371E-5</v>
      </c>
    </row>
    <row r="50" spans="1:18" x14ac:dyDescent="0.35">
      <c r="A50" t="s">
        <v>56</v>
      </c>
      <c r="B50" t="s">
        <v>43</v>
      </c>
      <c r="C50" t="s">
        <v>78</v>
      </c>
      <c r="D50" t="s">
        <v>83</v>
      </c>
      <c r="E50" s="22" t="s">
        <v>70</v>
      </c>
      <c r="F50" s="22" t="s">
        <v>70</v>
      </c>
      <c r="G50" s="22" t="s">
        <v>70</v>
      </c>
      <c r="H50" s="22" t="s">
        <v>70</v>
      </c>
      <c r="I50" s="22"/>
      <c r="J50">
        <v>15</v>
      </c>
      <c r="K50" t="s">
        <v>10</v>
      </c>
      <c r="L50" s="4">
        <v>4.45</v>
      </c>
      <c r="M50" s="15">
        <f t="shared" si="10"/>
        <v>66.75</v>
      </c>
      <c r="N50" s="12" t="s">
        <v>70</v>
      </c>
      <c r="O50" s="12">
        <v>5100</v>
      </c>
      <c r="P50" s="20">
        <v>-1575</v>
      </c>
      <c r="Q50" s="8">
        <v>-0.23600000000000002</v>
      </c>
      <c r="R50" s="17">
        <f t="shared" si="14"/>
        <v>6.354329033160393E-5</v>
      </c>
    </row>
    <row r="51" spans="1:18" ht="15" thickBot="1" x14ac:dyDescent="0.4">
      <c r="A51" t="s">
        <v>57</v>
      </c>
      <c r="B51" t="s">
        <v>58</v>
      </c>
      <c r="C51" t="s">
        <v>78</v>
      </c>
      <c r="D51" t="s">
        <v>91</v>
      </c>
      <c r="E51" s="22" t="s">
        <v>70</v>
      </c>
      <c r="F51" s="22" t="s">
        <v>70</v>
      </c>
      <c r="G51" s="22" t="s">
        <v>70</v>
      </c>
      <c r="H51" s="22" t="s">
        <v>70</v>
      </c>
      <c r="I51" s="22"/>
      <c r="J51">
        <v>10</v>
      </c>
      <c r="K51" t="s">
        <v>10</v>
      </c>
      <c r="L51" s="4">
        <v>1.4</v>
      </c>
      <c r="M51" s="16">
        <f t="shared" si="10"/>
        <v>14</v>
      </c>
      <c r="N51" s="12" t="s">
        <v>70</v>
      </c>
      <c r="O51" s="13">
        <v>560</v>
      </c>
      <c r="P51" s="20">
        <v>-840</v>
      </c>
      <c r="Q51" s="8">
        <v>-0.6</v>
      </c>
      <c r="R51" s="17">
        <f t="shared" si="14"/>
        <v>1.332743168003678E-5</v>
      </c>
    </row>
    <row r="52" spans="1:18" ht="15.5" thickTop="1" thickBot="1" x14ac:dyDescent="0.4">
      <c r="F52" s="24"/>
      <c r="G52" s="24"/>
      <c r="H52" s="24"/>
      <c r="I52" s="24"/>
      <c r="M52" s="3">
        <f>SUM(M2:M51)</f>
        <v>1050464.9609999999</v>
      </c>
      <c r="O52" s="10">
        <f ca="1">SUM(O2:O51)</f>
        <v>1449198.9871500002</v>
      </c>
      <c r="Q52" s="5"/>
      <c r="R52" s="3"/>
    </row>
    <row r="53" spans="1:18" ht="15" thickTop="1" x14ac:dyDescent="0.35">
      <c r="F53" s="24"/>
      <c r="G53" s="24"/>
      <c r="H53" s="24"/>
      <c r="I53" s="24"/>
      <c r="O53" s="11">
        <f ca="1">LN(O52/M52)</f>
        <v>0.32177809498210791</v>
      </c>
    </row>
  </sheetData>
  <autoFilter ref="A1:R53" xr:uid="{6A5553CC-FDD1-45C3-BEED-E9CC70A408C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OpenPosition_8_30_2025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de Andrés Orea</dc:creator>
  <cp:lastModifiedBy>Fernando de Andrés Orea</cp:lastModifiedBy>
  <dcterms:created xsi:type="dcterms:W3CDTF">2025-08-31T02:12:58Z</dcterms:created>
  <dcterms:modified xsi:type="dcterms:W3CDTF">2025-09-22T00:47:29Z</dcterms:modified>
</cp:coreProperties>
</file>