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107d93d172baba/0 RESEARCH - GITHUB/Efficient portfolios/"/>
    </mc:Choice>
  </mc:AlternateContent>
  <xr:revisionPtr revIDLastSave="119" documentId="8_{7A78627B-A7FE-4A4D-BC8B-8AE363DDEB57}" xr6:coauthVersionLast="47" xr6:coauthVersionMax="47" xr10:uidLastSave="{855B3F6C-17C9-4330-92B5-08FFAF3434CB}"/>
  <bookViews>
    <workbookView xWindow="28680" yWindow="-120" windowWidth="29040" windowHeight="15720" xr2:uid="{6E032C12-5A6A-4BF7-8E71-8CAADA00152A}"/>
  </bookViews>
  <sheets>
    <sheet name="CAPM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V7" i="1" s="1"/>
  <c r="V4" i="1"/>
  <c r="V5" i="1" s="1"/>
  <c r="Q130" i="1"/>
  <c r="Q129" i="1"/>
  <c r="Q128" i="1"/>
  <c r="Q127" i="1"/>
  <c r="R127" i="1" s="1"/>
  <c r="Q126" i="1"/>
  <c r="Q125" i="1"/>
  <c r="Q124" i="1"/>
  <c r="Q123" i="1"/>
  <c r="R123" i="1" s="1"/>
  <c r="Q122" i="1"/>
  <c r="Q121" i="1"/>
  <c r="Q120" i="1"/>
  <c r="Q119" i="1"/>
  <c r="R119" i="1" s="1"/>
  <c r="Q118" i="1"/>
  <c r="Q117" i="1"/>
  <c r="Q116" i="1"/>
  <c r="Q115" i="1"/>
  <c r="R115" i="1" s="1"/>
  <c r="Q114" i="1"/>
  <c r="Q113" i="1"/>
  <c r="Q112" i="1"/>
  <c r="Q111" i="1"/>
  <c r="R111" i="1" s="1"/>
  <c r="Q110" i="1"/>
  <c r="Q109" i="1"/>
  <c r="Q108" i="1"/>
  <c r="Q107" i="1"/>
  <c r="R107" i="1" s="1"/>
  <c r="Q106" i="1"/>
  <c r="Q105" i="1"/>
  <c r="Q104" i="1"/>
  <c r="Q103" i="1"/>
  <c r="R103" i="1" s="1"/>
  <c r="Q102" i="1"/>
  <c r="Q101" i="1"/>
  <c r="Q100" i="1"/>
  <c r="Q99" i="1"/>
  <c r="R99" i="1" s="1"/>
  <c r="Q98" i="1"/>
  <c r="Q97" i="1"/>
  <c r="Q96" i="1"/>
  <c r="Q95" i="1"/>
  <c r="R95" i="1" s="1"/>
  <c r="Q94" i="1"/>
  <c r="Q93" i="1"/>
  <c r="Q92" i="1"/>
  <c r="Q91" i="1"/>
  <c r="R91" i="1" s="1"/>
  <c r="Q90" i="1"/>
  <c r="Q89" i="1"/>
  <c r="Q88" i="1"/>
  <c r="Q87" i="1"/>
  <c r="R87" i="1" s="1"/>
  <c r="Q86" i="1"/>
  <c r="Q85" i="1"/>
  <c r="Q84" i="1"/>
  <c r="Q83" i="1"/>
  <c r="R83" i="1" s="1"/>
  <c r="Q82" i="1"/>
  <c r="Q81" i="1"/>
  <c r="Q80" i="1"/>
  <c r="Q79" i="1"/>
  <c r="R79" i="1" s="1"/>
  <c r="Q78" i="1"/>
  <c r="Q77" i="1"/>
  <c r="Q76" i="1"/>
  <c r="Q75" i="1"/>
  <c r="R75" i="1" s="1"/>
  <c r="Q74" i="1"/>
  <c r="Q73" i="1"/>
  <c r="Q72" i="1"/>
  <c r="Q71" i="1"/>
  <c r="R71" i="1" s="1"/>
  <c r="Q70" i="1"/>
  <c r="Q69" i="1"/>
  <c r="Q68" i="1"/>
  <c r="Q67" i="1"/>
  <c r="R67" i="1" s="1"/>
  <c r="Q66" i="1"/>
  <c r="Q65" i="1"/>
  <c r="Q64" i="1"/>
  <c r="Q63" i="1"/>
  <c r="R63" i="1" s="1"/>
  <c r="Q62" i="1"/>
  <c r="Q61" i="1"/>
  <c r="Q60" i="1"/>
  <c r="Q59" i="1"/>
  <c r="R59" i="1" s="1"/>
  <c r="Q58" i="1"/>
  <c r="Q57" i="1"/>
  <c r="Q56" i="1"/>
  <c r="Q55" i="1"/>
  <c r="R55" i="1" s="1"/>
  <c r="Q54" i="1"/>
  <c r="Q53" i="1"/>
  <c r="Q52" i="1"/>
  <c r="Q51" i="1"/>
  <c r="R51" i="1" s="1"/>
  <c r="Q50" i="1"/>
  <c r="Q49" i="1"/>
  <c r="Q48" i="1"/>
  <c r="Q47" i="1"/>
  <c r="R47" i="1" s="1"/>
  <c r="Q46" i="1"/>
  <c r="Q45" i="1"/>
  <c r="Q44" i="1"/>
  <c r="Q43" i="1"/>
  <c r="R43" i="1" s="1"/>
  <c r="Q42" i="1"/>
  <c r="Q41" i="1"/>
  <c r="Q40" i="1"/>
  <c r="Q39" i="1"/>
  <c r="R39" i="1" s="1"/>
  <c r="Q38" i="1"/>
  <c r="Q37" i="1"/>
  <c r="Q36" i="1"/>
  <c r="Q35" i="1"/>
  <c r="R35" i="1" s="1"/>
  <c r="Q34" i="1"/>
  <c r="Q33" i="1"/>
  <c r="Q32" i="1"/>
  <c r="Q31" i="1"/>
  <c r="R31" i="1" s="1"/>
  <c r="Q30" i="1"/>
  <c r="Q29" i="1"/>
  <c r="Q28" i="1"/>
  <c r="Q27" i="1"/>
  <c r="R27" i="1" s="1"/>
  <c r="Q26" i="1"/>
  <c r="Q25" i="1"/>
  <c r="Q24" i="1"/>
  <c r="Q23" i="1"/>
  <c r="R23" i="1" s="1"/>
  <c r="Q22" i="1"/>
  <c r="Q21" i="1"/>
  <c r="Q20" i="1"/>
  <c r="Q19" i="1"/>
  <c r="R19" i="1" s="1"/>
  <c r="Q18" i="1"/>
  <c r="Q17" i="1"/>
  <c r="Q16" i="1"/>
  <c r="Q15" i="1"/>
  <c r="R15" i="1" s="1"/>
  <c r="Q14" i="1"/>
  <c r="Q13" i="1"/>
  <c r="Q12" i="1"/>
  <c r="Q11" i="1"/>
  <c r="R11" i="1" s="1"/>
  <c r="Q10" i="1"/>
  <c r="Q9" i="1"/>
  <c r="Q8" i="1"/>
  <c r="Q7" i="1"/>
  <c r="R7" i="1" s="1"/>
  <c r="Q6" i="1"/>
  <c r="Q5" i="1"/>
  <c r="Q4" i="1"/>
  <c r="R5" i="1"/>
  <c r="R6" i="1"/>
  <c r="R8" i="1"/>
  <c r="R9" i="1"/>
  <c r="R10" i="1"/>
  <c r="R12" i="1"/>
  <c r="R13" i="1"/>
  <c r="R14" i="1"/>
  <c r="R16" i="1"/>
  <c r="R17" i="1"/>
  <c r="R18" i="1"/>
  <c r="R20" i="1"/>
  <c r="R21" i="1"/>
  <c r="R22" i="1"/>
  <c r="R24" i="1"/>
  <c r="R25" i="1"/>
  <c r="R26" i="1"/>
  <c r="R28" i="1"/>
  <c r="R29" i="1"/>
  <c r="R30" i="1"/>
  <c r="R32" i="1"/>
  <c r="R33" i="1"/>
  <c r="R34" i="1"/>
  <c r="R36" i="1"/>
  <c r="R37" i="1"/>
  <c r="R38" i="1"/>
  <c r="R40" i="1"/>
  <c r="R41" i="1"/>
  <c r="R42" i="1"/>
  <c r="R44" i="1"/>
  <c r="R45" i="1"/>
  <c r="R46" i="1"/>
  <c r="R48" i="1"/>
  <c r="R49" i="1"/>
  <c r="R50" i="1"/>
  <c r="R52" i="1"/>
  <c r="R53" i="1"/>
  <c r="R54" i="1"/>
  <c r="R56" i="1"/>
  <c r="R57" i="1"/>
  <c r="R58" i="1"/>
  <c r="R60" i="1"/>
  <c r="R61" i="1"/>
  <c r="R62" i="1"/>
  <c r="R64" i="1"/>
  <c r="R65" i="1"/>
  <c r="R66" i="1"/>
  <c r="R68" i="1"/>
  <c r="R69" i="1"/>
  <c r="R70" i="1"/>
  <c r="R72" i="1"/>
  <c r="R73" i="1"/>
  <c r="R74" i="1"/>
  <c r="R76" i="1"/>
  <c r="R77" i="1"/>
  <c r="R78" i="1"/>
  <c r="R80" i="1"/>
  <c r="R81" i="1"/>
  <c r="R82" i="1"/>
  <c r="R84" i="1"/>
  <c r="R85" i="1"/>
  <c r="R86" i="1"/>
  <c r="R88" i="1"/>
  <c r="R89" i="1"/>
  <c r="R90" i="1"/>
  <c r="R92" i="1"/>
  <c r="R93" i="1"/>
  <c r="R94" i="1"/>
  <c r="R96" i="1"/>
  <c r="R97" i="1"/>
  <c r="R98" i="1"/>
  <c r="R100" i="1"/>
  <c r="R101" i="1"/>
  <c r="R102" i="1"/>
  <c r="R104" i="1"/>
  <c r="R105" i="1"/>
  <c r="R106" i="1"/>
  <c r="R108" i="1"/>
  <c r="R109" i="1"/>
  <c r="R110" i="1"/>
  <c r="R112" i="1"/>
  <c r="R113" i="1"/>
  <c r="R114" i="1"/>
  <c r="R116" i="1"/>
  <c r="R117" i="1"/>
  <c r="R118" i="1"/>
  <c r="R120" i="1"/>
  <c r="R121" i="1"/>
  <c r="R122" i="1"/>
  <c r="R124" i="1"/>
  <c r="R125" i="1"/>
  <c r="R126" i="1"/>
  <c r="R128" i="1"/>
  <c r="R129" i="1"/>
  <c r="R130" i="1"/>
  <c r="R4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</calcChain>
</file>

<file path=xl/sharedStrings.xml><?xml version="1.0" encoding="utf-8"?>
<sst xmlns="http://schemas.openxmlformats.org/spreadsheetml/2006/main" count="15" uniqueCount="12">
  <si>
    <t>Capital Asset Pricing Model</t>
  </si>
  <si>
    <t>Rf:</t>
  </si>
  <si>
    <t>10 yr US T-note</t>
  </si>
  <si>
    <t>Rm:</t>
  </si>
  <si>
    <t>S&amp;P 500</t>
  </si>
  <si>
    <t>Date</t>
  </si>
  <si>
    <t>LAAC</t>
  </si>
  <si>
    <t>HPR S&amp;P 500</t>
  </si>
  <si>
    <t>HPR LAAC</t>
  </si>
  <si>
    <t>*LAAC Beta:</t>
  </si>
  <si>
    <t>CAPM LAAC:</t>
  </si>
  <si>
    <t>*S&amp;P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</si>
</sst>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);\(0.0000\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 applyAlignment="1">
      <alignment horizontal="center"/>
    </xf>
    <xf numFmtId="39" fontId="5" fillId="0" borderId="0" xfId="0" applyNumberFormat="1" applyFont="1"/>
    <xf numFmtId="39" fontId="0" fillId="0" borderId="0" xfId="0" applyNumberFormat="1"/>
    <xf numFmtId="2" fontId="0" fillId="0" borderId="0" xfId="0" applyNumberFormat="1"/>
    <xf numFmtId="0" fontId="6" fillId="2" borderId="0" xfId="0" applyFont="1" applyFill="1"/>
    <xf numFmtId="10" fontId="3" fillId="0" borderId="0" xfId="0" applyNumberFormat="1" applyFont="1"/>
    <xf numFmtId="164" fontId="0" fillId="0" borderId="0" xfId="0" applyNumberFormat="1"/>
    <xf numFmtId="10" fontId="0" fillId="0" borderId="0" xfId="1" applyNumberFormat="1" applyFont="1"/>
    <xf numFmtId="10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47626</xdr:colOff>
      <xdr:row>0</xdr:row>
      <xdr:rowOff>107793</xdr:rowOff>
    </xdr:from>
    <xdr:to>
      <xdr:col>7</xdr:col>
      <xdr:colOff>114301</xdr:colOff>
      <xdr:row>4</xdr:row>
      <xdr:rowOff>120650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5BF1E4-30E0-E6D3-1EB1-E3ACCEDA2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6" y="107793"/>
          <a:ext cx="3438525" cy="7399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F221-5E54-481A-AFC0-A64F8F7F3730}">
  <dimension ref="B2:V131"/>
  <sheetViews>
    <sheetView tabSelected="1" topLeftCell="A2" workbookViewId="0">
      <selection activeCell="V3" sqref="V3"/>
    </sheetView>
  </sheetViews>
  <sheetFormatPr defaultRowHeight="14.5" x14ac:dyDescent="0.35"/>
  <cols>
    <col min="2" max="2" width="24.54296875" bestFit="1" customWidth="1"/>
    <col min="4" max="4" width="13.36328125" bestFit="1" customWidth="1"/>
    <col min="14" max="14" width="11.7265625" bestFit="1" customWidth="1"/>
    <col min="15" max="15" width="9.54296875" bestFit="1" customWidth="1"/>
    <col min="17" max="17" width="11.7265625" bestFit="1" customWidth="1"/>
    <col min="21" max="21" width="11.453125" bestFit="1" customWidth="1"/>
    <col min="22" max="22" width="21.26953125" bestFit="1" customWidth="1"/>
  </cols>
  <sheetData>
    <row r="2" spans="2:22" x14ac:dyDescent="0.35">
      <c r="B2" s="1" t="s">
        <v>0</v>
      </c>
      <c r="J2" s="1" t="s">
        <v>5</v>
      </c>
      <c r="K2" s="1" t="s">
        <v>4</v>
      </c>
      <c r="L2" s="1" t="s">
        <v>6</v>
      </c>
      <c r="M2" s="1"/>
      <c r="N2" s="1" t="s">
        <v>7</v>
      </c>
      <c r="O2" s="1" t="s">
        <v>8</v>
      </c>
      <c r="Q2" s="1" t="s">
        <v>7</v>
      </c>
      <c r="U2" s="1" t="s">
        <v>9</v>
      </c>
      <c r="V2" s="6">
        <f>SLOPE(O4:O130,$N$4:$N$130)</f>
        <v>1.6763808421830648</v>
      </c>
    </row>
    <row r="3" spans="2:22" x14ac:dyDescent="0.35">
      <c r="J3" s="3">
        <v>41487</v>
      </c>
      <c r="K3" s="4">
        <v>1632.969971</v>
      </c>
      <c r="L3" s="4">
        <v>0.281804</v>
      </c>
    </row>
    <row r="4" spans="2:22" x14ac:dyDescent="0.35">
      <c r="J4" s="3">
        <v>41518</v>
      </c>
      <c r="K4" s="4">
        <v>1681.5500489999999</v>
      </c>
      <c r="L4" s="4">
        <v>0.48309200000000002</v>
      </c>
      <c r="N4" s="5">
        <f>(LN(K4)-LN(K3))*100</f>
        <v>2.9315591286836806</v>
      </c>
      <c r="O4" s="5">
        <f t="shared" ref="O4:O67" si="0">(LN(L4)-LN(L3))*100</f>
        <v>53.899531787676416</v>
      </c>
      <c r="Q4" s="9">
        <f>N4/100</f>
        <v>2.9315591286836806E-2</v>
      </c>
      <c r="R4" s="9">
        <f>Q4+1</f>
        <v>1.0293155912868368</v>
      </c>
      <c r="U4" s="1" t="s">
        <v>11</v>
      </c>
      <c r="V4" s="10">
        <f>(GEOMEAN(R4:R130)-1)</f>
        <v>8.0774741422093843E-3</v>
      </c>
    </row>
    <row r="5" spans="2:22" x14ac:dyDescent="0.35">
      <c r="J5" s="3">
        <v>41548</v>
      </c>
      <c r="K5" s="4">
        <v>1756.540039</v>
      </c>
      <c r="L5" s="4">
        <v>0.46296300000000001</v>
      </c>
      <c r="N5" s="5">
        <f t="shared" ref="N5:N68" si="1">(LN(K5)-LN(K4))*100</f>
        <v>4.3629970975040067</v>
      </c>
      <c r="O5" s="5">
        <f t="shared" si="0"/>
        <v>-4.25599744187023</v>
      </c>
      <c r="Q5" s="9">
        <f t="shared" ref="Q5:Q68" si="2">N5/100</f>
        <v>4.3629970975040067E-2</v>
      </c>
      <c r="R5" s="9">
        <f t="shared" ref="R5:R68" si="3">Q5+1</f>
        <v>1.0436299709750401</v>
      </c>
      <c r="U5" s="1" t="s">
        <v>11</v>
      </c>
      <c r="V5" s="10">
        <f>((1+$V$4)^12)-1</f>
        <v>0.10135397755099596</v>
      </c>
    </row>
    <row r="6" spans="2:22" x14ac:dyDescent="0.35">
      <c r="J6" s="3">
        <v>41579</v>
      </c>
      <c r="K6" s="4">
        <v>1805.8100589999999</v>
      </c>
      <c r="L6" s="4">
        <v>0.422705</v>
      </c>
      <c r="N6" s="5">
        <f t="shared" si="1"/>
        <v>2.7663290033784982</v>
      </c>
      <c r="O6" s="5">
        <f t="shared" si="0"/>
        <v>-9.0972601063142307</v>
      </c>
      <c r="Q6" s="9">
        <f t="shared" si="2"/>
        <v>2.7663290033784982E-2</v>
      </c>
      <c r="R6" s="9">
        <f t="shared" si="3"/>
        <v>1.027663290033785</v>
      </c>
    </row>
    <row r="7" spans="2:22" x14ac:dyDescent="0.35">
      <c r="C7" s="2" t="s">
        <v>1</v>
      </c>
      <c r="D7" t="s">
        <v>2</v>
      </c>
      <c r="E7" s="8">
        <v>4.2000000000000003E-2</v>
      </c>
      <c r="J7" s="3">
        <v>41609</v>
      </c>
      <c r="K7" s="4">
        <v>1848.3599850000001</v>
      </c>
      <c r="L7" s="4">
        <v>0.46296300000000001</v>
      </c>
      <c r="N7" s="5">
        <f t="shared" si="1"/>
        <v>2.3289474066882754</v>
      </c>
      <c r="O7" s="5">
        <f t="shared" si="0"/>
        <v>9.0972601063142307</v>
      </c>
      <c r="Q7" s="9">
        <f t="shared" si="2"/>
        <v>2.3289474066882754E-2</v>
      </c>
      <c r="R7" s="9">
        <f t="shared" si="3"/>
        <v>1.0232894740668828</v>
      </c>
      <c r="U7" s="7" t="s">
        <v>10</v>
      </c>
      <c r="V7" s="11">
        <f>$E$7+(V2*($V$5-$E$7))</f>
        <v>0.14149987087385332</v>
      </c>
    </row>
    <row r="8" spans="2:22" x14ac:dyDescent="0.35">
      <c r="C8" s="2" t="s">
        <v>3</v>
      </c>
      <c r="D8" t="s">
        <v>4</v>
      </c>
      <c r="J8" s="3">
        <v>41640</v>
      </c>
      <c r="K8" s="4">
        <v>1782.589966</v>
      </c>
      <c r="L8" s="4">
        <v>0.58373600000000003</v>
      </c>
      <c r="N8" s="5">
        <f t="shared" si="1"/>
        <v>-3.623140748501541</v>
      </c>
      <c r="O8" s="5">
        <f t="shared" si="0"/>
        <v>23.18016885400742</v>
      </c>
      <c r="Q8" s="9">
        <f t="shared" si="2"/>
        <v>-3.623140748501541E-2</v>
      </c>
      <c r="R8" s="9">
        <f t="shared" si="3"/>
        <v>0.96376859251498459</v>
      </c>
    </row>
    <row r="9" spans="2:22" x14ac:dyDescent="0.35">
      <c r="J9" s="3">
        <v>41671</v>
      </c>
      <c r="K9" s="4">
        <v>1859.4499510000001</v>
      </c>
      <c r="L9" s="4">
        <v>1.36876</v>
      </c>
      <c r="N9" s="5">
        <f t="shared" si="1"/>
        <v>4.2213374879040977</v>
      </c>
      <c r="O9" s="5">
        <f t="shared" si="0"/>
        <v>85.221167364806121</v>
      </c>
      <c r="Q9" s="9">
        <f t="shared" si="2"/>
        <v>4.2213374879040977E-2</v>
      </c>
      <c r="R9" s="9">
        <f t="shared" si="3"/>
        <v>1.042213374879041</v>
      </c>
    </row>
    <row r="10" spans="2:22" x14ac:dyDescent="0.35">
      <c r="J10" s="3">
        <v>41699</v>
      </c>
      <c r="K10" s="4">
        <v>1872.339966</v>
      </c>
      <c r="L10" s="4">
        <v>1.6706920000000001</v>
      </c>
      <c r="N10" s="5">
        <f t="shared" si="1"/>
        <v>0.69082486153471123</v>
      </c>
      <c r="O10" s="5">
        <f t="shared" si="0"/>
        <v>19.933269136602959</v>
      </c>
      <c r="Q10" s="9">
        <f t="shared" si="2"/>
        <v>6.9082486153471123E-3</v>
      </c>
      <c r="R10" s="9">
        <f t="shared" si="3"/>
        <v>1.0069082486153471</v>
      </c>
    </row>
    <row r="11" spans="2:22" x14ac:dyDescent="0.35">
      <c r="J11" s="3">
        <v>41730</v>
      </c>
      <c r="K11" s="4">
        <v>1883.9499510000001</v>
      </c>
      <c r="L11" s="4">
        <v>1.046699</v>
      </c>
      <c r="N11" s="5">
        <f t="shared" si="1"/>
        <v>0.61816431783832115</v>
      </c>
      <c r="O11" s="5">
        <f t="shared" si="0"/>
        <v>-46.759650936343014</v>
      </c>
      <c r="Q11" s="9">
        <f t="shared" si="2"/>
        <v>6.1816431783832115E-3</v>
      </c>
      <c r="R11" s="9">
        <f t="shared" si="3"/>
        <v>1.0061816431783832</v>
      </c>
    </row>
    <row r="12" spans="2:22" x14ac:dyDescent="0.35">
      <c r="J12" s="3">
        <v>41760</v>
      </c>
      <c r="K12" s="4">
        <v>1923.5699460000001</v>
      </c>
      <c r="L12" s="4">
        <v>0.92592600000000003</v>
      </c>
      <c r="N12" s="5">
        <f t="shared" si="1"/>
        <v>2.0812195954316159</v>
      </c>
      <c r="O12" s="5">
        <f t="shared" si="0"/>
        <v>-12.260236363078972</v>
      </c>
      <c r="Q12" s="9">
        <f t="shared" si="2"/>
        <v>2.0812195954316159E-2</v>
      </c>
      <c r="R12" s="9">
        <f t="shared" si="3"/>
        <v>1.0208121959543162</v>
      </c>
    </row>
    <row r="13" spans="2:22" x14ac:dyDescent="0.35">
      <c r="J13" s="3">
        <v>41791</v>
      </c>
      <c r="K13" s="4">
        <v>1960.2299800000001</v>
      </c>
      <c r="L13" s="4">
        <v>0.94605499999999998</v>
      </c>
      <c r="N13" s="5">
        <f t="shared" si="1"/>
        <v>1.8878996624704492</v>
      </c>
      <c r="O13" s="5">
        <f t="shared" si="0"/>
        <v>2.1506389050719159</v>
      </c>
      <c r="Q13" s="9">
        <f t="shared" si="2"/>
        <v>1.8878996624704492E-2</v>
      </c>
      <c r="R13" s="9">
        <f t="shared" si="3"/>
        <v>1.0188789966247045</v>
      </c>
    </row>
    <row r="14" spans="2:22" x14ac:dyDescent="0.35">
      <c r="J14" s="3">
        <v>41821</v>
      </c>
      <c r="K14" s="4">
        <v>1930.670044</v>
      </c>
      <c r="L14" s="4">
        <v>1.1272139999999999</v>
      </c>
      <c r="N14" s="5">
        <f t="shared" si="1"/>
        <v>-1.5194687370535753</v>
      </c>
      <c r="O14" s="5">
        <f t="shared" si="0"/>
        <v>17.52036737667553</v>
      </c>
      <c r="Q14" s="9">
        <f t="shared" si="2"/>
        <v>-1.5194687370535753E-2</v>
      </c>
      <c r="R14" s="9">
        <f t="shared" si="3"/>
        <v>0.98480531262946425</v>
      </c>
    </row>
    <row r="15" spans="2:22" x14ac:dyDescent="0.35">
      <c r="J15" s="3">
        <v>41852</v>
      </c>
      <c r="K15" s="4">
        <v>2003.369995</v>
      </c>
      <c r="L15" s="4">
        <v>1.086957</v>
      </c>
      <c r="N15" s="5">
        <f t="shared" si="1"/>
        <v>3.6963644321168054</v>
      </c>
      <c r="O15" s="5">
        <f t="shared" si="0"/>
        <v>-3.6367052742388744</v>
      </c>
      <c r="Q15" s="9">
        <f t="shared" si="2"/>
        <v>3.6963644321168054E-2</v>
      </c>
      <c r="R15" s="9">
        <f t="shared" si="3"/>
        <v>1.0369636443211681</v>
      </c>
    </row>
    <row r="16" spans="2:22" x14ac:dyDescent="0.35">
      <c r="J16" s="3">
        <v>41883</v>
      </c>
      <c r="K16" s="4">
        <v>1972.290039</v>
      </c>
      <c r="L16" s="4">
        <v>1.5096620000000001</v>
      </c>
      <c r="N16" s="5">
        <f t="shared" si="1"/>
        <v>-1.5635436078484055</v>
      </c>
      <c r="O16" s="5">
        <f t="shared" si="0"/>
        <v>32.8503735772127</v>
      </c>
      <c r="Q16" s="9">
        <f t="shared" si="2"/>
        <v>-1.5635436078484055E-2</v>
      </c>
      <c r="R16" s="9">
        <f t="shared" si="3"/>
        <v>0.98436456392151594</v>
      </c>
    </row>
    <row r="17" spans="10:18" x14ac:dyDescent="0.35">
      <c r="J17" s="3">
        <v>41913</v>
      </c>
      <c r="K17" s="4">
        <v>2018.0500489999999</v>
      </c>
      <c r="L17" s="4">
        <v>1.4090180000000001</v>
      </c>
      <c r="N17" s="5">
        <f t="shared" si="1"/>
        <v>2.2936398946422187</v>
      </c>
      <c r="O17" s="5">
        <f t="shared" si="0"/>
        <v>-6.8992776858394773</v>
      </c>
      <c r="Q17" s="9">
        <f t="shared" si="2"/>
        <v>2.2936398946422187E-2</v>
      </c>
      <c r="R17" s="9">
        <f t="shared" si="3"/>
        <v>1.0229363989464222</v>
      </c>
    </row>
    <row r="18" spans="10:18" x14ac:dyDescent="0.35">
      <c r="J18" s="3">
        <v>41944</v>
      </c>
      <c r="K18" s="4">
        <v>2067.5600589999999</v>
      </c>
      <c r="L18" s="4">
        <v>1.2077290000000001</v>
      </c>
      <c r="N18" s="5">
        <f t="shared" si="1"/>
        <v>2.4237473674626031</v>
      </c>
      <c r="O18" s="5">
        <f t="shared" si="0"/>
        <v>-15.415127125588432</v>
      </c>
      <c r="Q18" s="9">
        <f t="shared" si="2"/>
        <v>2.4237473674626031E-2</v>
      </c>
      <c r="R18" s="9">
        <f t="shared" si="3"/>
        <v>1.024237473674626</v>
      </c>
    </row>
    <row r="19" spans="10:18" x14ac:dyDescent="0.35">
      <c r="J19" s="3">
        <v>41974</v>
      </c>
      <c r="K19" s="4">
        <v>2058.8999020000001</v>
      </c>
      <c r="L19" s="4">
        <v>0.90579699999999996</v>
      </c>
      <c r="N19" s="5">
        <f t="shared" si="1"/>
        <v>-0.41973845845717506</v>
      </c>
      <c r="O19" s="5">
        <f t="shared" si="0"/>
        <v>-28.768179645171198</v>
      </c>
      <c r="Q19" s="9">
        <f t="shared" si="2"/>
        <v>-4.1973845845717506E-3</v>
      </c>
      <c r="R19" s="9">
        <f t="shared" si="3"/>
        <v>0.99580261541542825</v>
      </c>
    </row>
    <row r="20" spans="10:18" x14ac:dyDescent="0.35">
      <c r="J20" s="3">
        <v>42005</v>
      </c>
      <c r="K20" s="4">
        <v>1994.98999</v>
      </c>
      <c r="L20" s="4">
        <v>0.84541100000000002</v>
      </c>
      <c r="N20" s="5">
        <f t="shared" si="1"/>
        <v>-3.1532779216949081</v>
      </c>
      <c r="O20" s="5">
        <f t="shared" si="0"/>
        <v>-6.899231948704192</v>
      </c>
      <c r="Q20" s="9">
        <f t="shared" si="2"/>
        <v>-3.1532779216949081E-2</v>
      </c>
      <c r="R20" s="9">
        <f t="shared" si="3"/>
        <v>0.96846722078305092</v>
      </c>
    </row>
    <row r="21" spans="10:18" x14ac:dyDescent="0.35">
      <c r="J21" s="3">
        <v>42036</v>
      </c>
      <c r="K21" s="4">
        <v>2104.5</v>
      </c>
      <c r="L21" s="4">
        <v>1.1070850000000001</v>
      </c>
      <c r="N21" s="5">
        <f t="shared" si="1"/>
        <v>5.3438876443109073</v>
      </c>
      <c r="O21" s="5">
        <f t="shared" si="0"/>
        <v>26.966281422187787</v>
      </c>
      <c r="Q21" s="9">
        <f t="shared" si="2"/>
        <v>5.3438876443109073E-2</v>
      </c>
      <c r="R21" s="9">
        <f t="shared" si="3"/>
        <v>1.0534388764431091</v>
      </c>
    </row>
    <row r="22" spans="10:18" x14ac:dyDescent="0.35">
      <c r="J22" s="3">
        <v>42064</v>
      </c>
      <c r="K22" s="4">
        <v>2067.889893</v>
      </c>
      <c r="L22" s="4">
        <v>1.0064409999999999</v>
      </c>
      <c r="N22" s="5">
        <f t="shared" si="1"/>
        <v>-1.7549197229951297</v>
      </c>
      <c r="O22" s="5">
        <f t="shared" si="0"/>
        <v>-9.5310089477028139</v>
      </c>
      <c r="Q22" s="9">
        <f t="shared" si="2"/>
        <v>-1.7549197229951297E-2</v>
      </c>
      <c r="R22" s="9">
        <f t="shared" si="3"/>
        <v>0.9824508027700487</v>
      </c>
    </row>
    <row r="23" spans="10:18" x14ac:dyDescent="0.35">
      <c r="J23" s="3">
        <v>42095</v>
      </c>
      <c r="K23" s="4">
        <v>2085.51001</v>
      </c>
      <c r="L23" s="4">
        <v>1.247987</v>
      </c>
      <c r="N23" s="5">
        <f t="shared" si="1"/>
        <v>0.84847224530060217</v>
      </c>
      <c r="O23" s="5">
        <f t="shared" si="0"/>
        <v>21.511150782341744</v>
      </c>
      <c r="Q23" s="9">
        <f t="shared" si="2"/>
        <v>8.4847224530060217E-3</v>
      </c>
      <c r="R23" s="9">
        <f t="shared" si="3"/>
        <v>1.008484722453006</v>
      </c>
    </row>
    <row r="24" spans="10:18" x14ac:dyDescent="0.35">
      <c r="J24" s="3">
        <v>42125</v>
      </c>
      <c r="K24" s="4">
        <v>2107.389893</v>
      </c>
      <c r="L24" s="4">
        <v>1.3083739999999999</v>
      </c>
      <c r="N24" s="5">
        <f t="shared" si="1"/>
        <v>1.0436729763142694</v>
      </c>
      <c r="O24" s="5">
        <f t="shared" si="0"/>
        <v>4.7253291659434122</v>
      </c>
      <c r="Q24" s="9">
        <f t="shared" si="2"/>
        <v>1.0436729763142694E-2</v>
      </c>
      <c r="R24" s="9">
        <f t="shared" si="3"/>
        <v>1.0104367297631427</v>
      </c>
    </row>
    <row r="25" spans="10:18" x14ac:dyDescent="0.35">
      <c r="J25" s="3">
        <v>42156</v>
      </c>
      <c r="K25" s="4">
        <v>2063.110107</v>
      </c>
      <c r="L25" s="4">
        <v>0.96618400000000004</v>
      </c>
      <c r="N25" s="5">
        <f t="shared" si="1"/>
        <v>-2.123555927643217</v>
      </c>
      <c r="O25" s="5">
        <f t="shared" si="0"/>
        <v>-30.318613160317863</v>
      </c>
      <c r="Q25" s="9">
        <f t="shared" si="2"/>
        <v>-2.123555927643217E-2</v>
      </c>
      <c r="R25" s="9">
        <f t="shared" si="3"/>
        <v>0.97876444072356783</v>
      </c>
    </row>
    <row r="26" spans="10:18" x14ac:dyDescent="0.35">
      <c r="J26" s="3">
        <v>42186</v>
      </c>
      <c r="K26" s="4">
        <v>2103.8400879999999</v>
      </c>
      <c r="L26" s="4">
        <v>0.86553899999999995</v>
      </c>
      <c r="N26" s="5">
        <f t="shared" si="1"/>
        <v>1.9549683246492755</v>
      </c>
      <c r="O26" s="5">
        <f t="shared" si="0"/>
        <v>-11.000185800506614</v>
      </c>
      <c r="Q26" s="9">
        <f t="shared" si="2"/>
        <v>1.9549683246492755E-2</v>
      </c>
      <c r="R26" s="9">
        <f t="shared" si="3"/>
        <v>1.0195496832464928</v>
      </c>
    </row>
    <row r="27" spans="10:18" x14ac:dyDescent="0.35">
      <c r="J27" s="3">
        <v>42217</v>
      </c>
      <c r="K27" s="4">
        <v>1972.1800539999999</v>
      </c>
      <c r="L27" s="4">
        <v>0.68437999999999999</v>
      </c>
      <c r="N27" s="5">
        <f t="shared" si="1"/>
        <v>-6.4624730898541927</v>
      </c>
      <c r="O27" s="5">
        <f t="shared" si="0"/>
        <v>-23.483911534539128</v>
      </c>
      <c r="Q27" s="9">
        <f t="shared" si="2"/>
        <v>-6.4624730898541927E-2</v>
      </c>
      <c r="R27" s="9">
        <f t="shared" si="3"/>
        <v>0.93537526910145807</v>
      </c>
    </row>
    <row r="28" spans="10:18" x14ac:dyDescent="0.35">
      <c r="J28" s="3">
        <v>42248</v>
      </c>
      <c r="K28" s="4">
        <v>1920.030029</v>
      </c>
      <c r="L28" s="4">
        <v>0.46296300000000001</v>
      </c>
      <c r="N28" s="5">
        <f t="shared" si="1"/>
        <v>-2.6798731264652709</v>
      </c>
      <c r="O28" s="5">
        <f t="shared" si="0"/>
        <v>-39.086618162819022</v>
      </c>
      <c r="Q28" s="9">
        <f t="shared" si="2"/>
        <v>-2.6798731264652709E-2</v>
      </c>
      <c r="R28" s="9">
        <f t="shared" si="3"/>
        <v>0.97320126873534729</v>
      </c>
    </row>
    <row r="29" spans="10:18" x14ac:dyDescent="0.35">
      <c r="J29" s="3">
        <v>42278</v>
      </c>
      <c r="K29" s="4">
        <v>2079.360107</v>
      </c>
      <c r="L29" s="4">
        <v>0.58373600000000003</v>
      </c>
      <c r="N29" s="5">
        <f t="shared" si="1"/>
        <v>7.9719379495131193</v>
      </c>
      <c r="O29" s="5">
        <f t="shared" si="0"/>
        <v>23.18016885400742</v>
      </c>
      <c r="Q29" s="9">
        <f t="shared" si="2"/>
        <v>7.9719379495131193E-2</v>
      </c>
      <c r="R29" s="9">
        <f t="shared" si="3"/>
        <v>1.0797193794951312</v>
      </c>
    </row>
    <row r="30" spans="10:18" x14ac:dyDescent="0.35">
      <c r="J30" s="3">
        <v>42309</v>
      </c>
      <c r="K30" s="4">
        <v>2080.4099120000001</v>
      </c>
      <c r="L30" s="4">
        <v>0.44283400000000001</v>
      </c>
      <c r="N30" s="5">
        <f t="shared" si="1"/>
        <v>5.0474185711824049E-2</v>
      </c>
      <c r="O30" s="5">
        <f t="shared" si="0"/>
        <v>-27.625384383822649</v>
      </c>
      <c r="Q30" s="9">
        <f t="shared" si="2"/>
        <v>5.0474185711824049E-4</v>
      </c>
      <c r="R30" s="9">
        <f t="shared" si="3"/>
        <v>1.0005047418571182</v>
      </c>
    </row>
    <row r="31" spans="10:18" x14ac:dyDescent="0.35">
      <c r="J31" s="3">
        <v>42339</v>
      </c>
      <c r="K31" s="4">
        <v>2043.9399410000001</v>
      </c>
      <c r="L31" s="4">
        <v>0.52334899999999995</v>
      </c>
      <c r="N31" s="5">
        <f t="shared" si="1"/>
        <v>-1.7685658536441551</v>
      </c>
      <c r="O31" s="5">
        <f t="shared" si="0"/>
        <v>16.705356354398614</v>
      </c>
      <c r="Q31" s="9">
        <f t="shared" si="2"/>
        <v>-1.7685658536441551E-2</v>
      </c>
      <c r="R31" s="9">
        <f t="shared" si="3"/>
        <v>0.98231434146355845</v>
      </c>
    </row>
    <row r="32" spans="10:18" x14ac:dyDescent="0.35">
      <c r="J32" s="3">
        <v>42370</v>
      </c>
      <c r="K32" s="4">
        <v>1940.23999</v>
      </c>
      <c r="L32" s="4">
        <v>0.60386499999999999</v>
      </c>
      <c r="N32" s="5">
        <f t="shared" si="1"/>
        <v>-5.2067617227534946</v>
      </c>
      <c r="O32" s="5">
        <f t="shared" si="0"/>
        <v>14.310211748707813</v>
      </c>
      <c r="Q32" s="9">
        <f t="shared" si="2"/>
        <v>-5.2067617227534946E-2</v>
      </c>
      <c r="R32" s="9">
        <f t="shared" si="3"/>
        <v>0.94793238277246505</v>
      </c>
    </row>
    <row r="33" spans="10:18" x14ac:dyDescent="0.35">
      <c r="J33" s="3">
        <v>42401</v>
      </c>
      <c r="K33" s="4">
        <v>1932.2299800000001</v>
      </c>
      <c r="L33" s="4">
        <v>0.58373600000000003</v>
      </c>
      <c r="N33" s="5">
        <f t="shared" si="1"/>
        <v>-0.41369056367912549</v>
      </c>
      <c r="O33" s="5">
        <f t="shared" si="0"/>
        <v>-3.3901837192837792</v>
      </c>
      <c r="Q33" s="9">
        <f t="shared" si="2"/>
        <v>-4.1369056367912549E-3</v>
      </c>
      <c r="R33" s="9">
        <f t="shared" si="3"/>
        <v>0.99586309436320875</v>
      </c>
    </row>
    <row r="34" spans="10:18" x14ac:dyDescent="0.35">
      <c r="J34" s="3">
        <v>42430</v>
      </c>
      <c r="K34" s="4">
        <v>2059.73999</v>
      </c>
      <c r="L34" s="4">
        <v>0.78502400000000006</v>
      </c>
      <c r="N34" s="5">
        <f t="shared" si="1"/>
        <v>6.3904990415635687</v>
      </c>
      <c r="O34" s="5">
        <f t="shared" si="0"/>
        <v>29.62654647373294</v>
      </c>
      <c r="Q34" s="9">
        <f t="shared" si="2"/>
        <v>6.3904990415635687E-2</v>
      </c>
      <c r="R34" s="9">
        <f t="shared" si="3"/>
        <v>1.0639049904156357</v>
      </c>
    </row>
    <row r="35" spans="10:18" x14ac:dyDescent="0.35">
      <c r="J35" s="3">
        <v>42461</v>
      </c>
      <c r="K35" s="4">
        <v>2065.3000489999999</v>
      </c>
      <c r="L35" s="4">
        <v>1.147343</v>
      </c>
      <c r="N35" s="5">
        <f t="shared" si="1"/>
        <v>0.26957616481642077</v>
      </c>
      <c r="O35" s="5">
        <f t="shared" si="0"/>
        <v>37.948982283852629</v>
      </c>
      <c r="Q35" s="9">
        <f t="shared" si="2"/>
        <v>2.6957616481642077E-3</v>
      </c>
      <c r="R35" s="9">
        <f t="shared" si="3"/>
        <v>1.0026957616481642</v>
      </c>
    </row>
    <row r="36" spans="10:18" x14ac:dyDescent="0.35">
      <c r="J36" s="3">
        <v>42491</v>
      </c>
      <c r="K36" s="4">
        <v>2096.9499510000001</v>
      </c>
      <c r="L36" s="4">
        <v>1.3083739999999999</v>
      </c>
      <c r="N36" s="5">
        <f t="shared" si="1"/>
        <v>1.5208366645339311</v>
      </c>
      <c r="O36" s="5">
        <f t="shared" si="0"/>
        <v>13.133631046589636</v>
      </c>
      <c r="Q36" s="9">
        <f t="shared" si="2"/>
        <v>1.5208366645339311E-2</v>
      </c>
      <c r="R36" s="9">
        <f t="shared" si="3"/>
        <v>1.0152083666453393</v>
      </c>
    </row>
    <row r="37" spans="10:18" x14ac:dyDescent="0.35">
      <c r="J37" s="3">
        <v>42522</v>
      </c>
      <c r="K37" s="4">
        <v>2098.860107</v>
      </c>
      <c r="L37" s="4">
        <v>1.71095</v>
      </c>
      <c r="N37" s="5">
        <f t="shared" si="1"/>
        <v>9.1050648411616919E-2</v>
      </c>
      <c r="O37" s="5">
        <f t="shared" si="0"/>
        <v>26.826362692051891</v>
      </c>
      <c r="Q37" s="9">
        <f t="shared" si="2"/>
        <v>9.1050648411616919E-4</v>
      </c>
      <c r="R37" s="9">
        <f t="shared" si="3"/>
        <v>1.0009105064841162</v>
      </c>
    </row>
    <row r="38" spans="10:18" x14ac:dyDescent="0.35">
      <c r="J38" s="3">
        <v>42552</v>
      </c>
      <c r="K38" s="4">
        <v>2173.6000979999999</v>
      </c>
      <c r="L38" s="4">
        <v>1.489533</v>
      </c>
      <c r="N38" s="5">
        <f t="shared" si="1"/>
        <v>3.4990433050203329</v>
      </c>
      <c r="O38" s="5">
        <f t="shared" si="0"/>
        <v>-13.85861237948896</v>
      </c>
      <c r="Q38" s="9">
        <f t="shared" si="2"/>
        <v>3.4990433050203329E-2</v>
      </c>
      <c r="R38" s="9">
        <f t="shared" si="3"/>
        <v>1.0349904330502033</v>
      </c>
    </row>
    <row r="39" spans="10:18" x14ac:dyDescent="0.35">
      <c r="J39" s="3">
        <v>42583</v>
      </c>
      <c r="K39" s="4">
        <v>2170.9499510000001</v>
      </c>
      <c r="L39" s="4">
        <v>1.36876</v>
      </c>
      <c r="N39" s="5">
        <f t="shared" si="1"/>
        <v>-0.12199870176701211</v>
      </c>
      <c r="O39" s="5">
        <f t="shared" si="0"/>
        <v>-8.4557427519320107</v>
      </c>
      <c r="Q39" s="9">
        <f t="shared" si="2"/>
        <v>-1.2199870176701211E-3</v>
      </c>
      <c r="R39" s="9">
        <f t="shared" si="3"/>
        <v>0.99878001298232988</v>
      </c>
    </row>
    <row r="40" spans="10:18" x14ac:dyDescent="0.35">
      <c r="J40" s="3">
        <v>42614</v>
      </c>
      <c r="K40" s="4">
        <v>2168.2700199999999</v>
      </c>
      <c r="L40" s="4">
        <v>1.388889</v>
      </c>
      <c r="N40" s="5">
        <f t="shared" si="1"/>
        <v>-0.12352134063968734</v>
      </c>
      <c r="O40" s="5">
        <f t="shared" si="0"/>
        <v>1.4598926479974184</v>
      </c>
      <c r="Q40" s="9">
        <f t="shared" si="2"/>
        <v>-1.2352134063968734E-3</v>
      </c>
      <c r="R40" s="9">
        <f t="shared" si="3"/>
        <v>0.99876478659360313</v>
      </c>
    </row>
    <row r="41" spans="10:18" x14ac:dyDescent="0.35">
      <c r="J41" s="3">
        <v>42644</v>
      </c>
      <c r="K41" s="4">
        <v>2126.1499020000001</v>
      </c>
      <c r="L41" s="4">
        <v>1.147343</v>
      </c>
      <c r="N41" s="5">
        <f t="shared" si="1"/>
        <v>-1.9616837421336797</v>
      </c>
      <c r="O41" s="5">
        <f t="shared" si="0"/>
        <v>-19.105531255217976</v>
      </c>
      <c r="Q41" s="9">
        <f t="shared" si="2"/>
        <v>-1.9616837421336797E-2</v>
      </c>
      <c r="R41" s="9">
        <f t="shared" si="3"/>
        <v>0.9803831625786632</v>
      </c>
    </row>
    <row r="42" spans="10:18" x14ac:dyDescent="0.35">
      <c r="J42" s="3">
        <v>42675</v>
      </c>
      <c r="K42" s="4">
        <v>2198.8100589999999</v>
      </c>
      <c r="L42" s="4">
        <v>1.2077290000000001</v>
      </c>
      <c r="N42" s="5">
        <f t="shared" si="1"/>
        <v>3.3603545390870515</v>
      </c>
      <c r="O42" s="5">
        <f t="shared" si="0"/>
        <v>5.1292902176948987</v>
      </c>
      <c r="Q42" s="9">
        <f t="shared" si="2"/>
        <v>3.3603545390870515E-2</v>
      </c>
      <c r="R42" s="9">
        <f t="shared" si="3"/>
        <v>1.0336035453908705</v>
      </c>
    </row>
    <row r="43" spans="10:18" x14ac:dyDescent="0.35">
      <c r="J43" s="3">
        <v>42705</v>
      </c>
      <c r="K43" s="4">
        <v>2238.830078</v>
      </c>
      <c r="L43" s="4">
        <v>1.1876009999999999</v>
      </c>
      <c r="N43" s="5">
        <f t="shared" si="1"/>
        <v>1.8037111058687216</v>
      </c>
      <c r="O43" s="5">
        <f t="shared" si="0"/>
        <v>-1.6806430655334021</v>
      </c>
      <c r="Q43" s="9">
        <f t="shared" si="2"/>
        <v>1.8037111058687216E-2</v>
      </c>
      <c r="R43" s="9">
        <f t="shared" si="3"/>
        <v>1.0180371110586872</v>
      </c>
    </row>
    <row r="44" spans="10:18" x14ac:dyDescent="0.35">
      <c r="J44" s="3">
        <v>42736</v>
      </c>
      <c r="K44" s="4">
        <v>2278.8701169999999</v>
      </c>
      <c r="L44" s="4">
        <v>1.4694039999999999</v>
      </c>
      <c r="N44" s="5">
        <f t="shared" si="1"/>
        <v>1.7726314594618486</v>
      </c>
      <c r="O44" s="5">
        <f t="shared" si="0"/>
        <v>21.292157045840387</v>
      </c>
      <c r="Q44" s="9">
        <f t="shared" si="2"/>
        <v>1.7726314594618486E-2</v>
      </c>
      <c r="R44" s="9">
        <f t="shared" si="3"/>
        <v>1.0177263145946185</v>
      </c>
    </row>
    <row r="45" spans="10:18" x14ac:dyDescent="0.35">
      <c r="J45" s="3">
        <v>42767</v>
      </c>
      <c r="K45" s="4">
        <v>2363.639893</v>
      </c>
      <c r="L45" s="4">
        <v>1.5700480000000001</v>
      </c>
      <c r="N45" s="5">
        <f t="shared" si="1"/>
        <v>3.6523000999039823</v>
      </c>
      <c r="O45" s="5">
        <f t="shared" si="0"/>
        <v>6.6249315741400192</v>
      </c>
      <c r="Q45" s="9">
        <f t="shared" si="2"/>
        <v>3.6523000999039823E-2</v>
      </c>
      <c r="R45" s="9">
        <f t="shared" si="3"/>
        <v>1.0365230009990398</v>
      </c>
    </row>
    <row r="46" spans="10:18" x14ac:dyDescent="0.35">
      <c r="J46" s="3">
        <v>42795</v>
      </c>
      <c r="K46" s="4">
        <v>2362.719971</v>
      </c>
      <c r="L46" s="4">
        <v>1.5096620000000001</v>
      </c>
      <c r="N46" s="5">
        <f t="shared" si="1"/>
        <v>-3.8927294496726716E-2</v>
      </c>
      <c r="O46" s="5">
        <f t="shared" si="0"/>
        <v>-3.9220407430190951</v>
      </c>
      <c r="Q46" s="9">
        <f t="shared" si="2"/>
        <v>-3.8927294496726716E-4</v>
      </c>
      <c r="R46" s="9">
        <f t="shared" si="3"/>
        <v>0.99961072705503273</v>
      </c>
    </row>
    <row r="47" spans="10:18" x14ac:dyDescent="0.35">
      <c r="J47" s="3">
        <v>42826</v>
      </c>
      <c r="K47" s="4">
        <v>2384.1999510000001</v>
      </c>
      <c r="L47" s="4">
        <v>1.4291469999999999</v>
      </c>
      <c r="N47" s="5">
        <f t="shared" si="1"/>
        <v>0.90501322804596995</v>
      </c>
      <c r="O47" s="5">
        <f t="shared" si="0"/>
        <v>-5.4808021914759752</v>
      </c>
      <c r="Q47" s="9">
        <f t="shared" si="2"/>
        <v>9.0501322804596995E-3</v>
      </c>
      <c r="R47" s="9">
        <f t="shared" si="3"/>
        <v>1.0090501322804597</v>
      </c>
    </row>
    <row r="48" spans="10:18" x14ac:dyDescent="0.35">
      <c r="J48" s="3">
        <v>42856</v>
      </c>
      <c r="K48" s="4">
        <v>2411.8000489999999</v>
      </c>
      <c r="L48" s="4">
        <v>1.388889</v>
      </c>
      <c r="N48" s="5">
        <f t="shared" si="1"/>
        <v>1.1509759254333396</v>
      </c>
      <c r="O48" s="5">
        <f t="shared" si="0"/>
        <v>-2.8573615824288581</v>
      </c>
      <c r="Q48" s="9">
        <f t="shared" si="2"/>
        <v>1.1509759254333396E-2</v>
      </c>
      <c r="R48" s="9">
        <f t="shared" si="3"/>
        <v>1.0115097592543334</v>
      </c>
    </row>
    <row r="49" spans="10:18" x14ac:dyDescent="0.35">
      <c r="J49" s="3">
        <v>42887</v>
      </c>
      <c r="K49" s="4">
        <v>2423.4099120000001</v>
      </c>
      <c r="L49" s="4">
        <v>1.3285020000000001</v>
      </c>
      <c r="N49" s="5">
        <f t="shared" si="1"/>
        <v>0.48022259241076171</v>
      </c>
      <c r="O49" s="5">
        <f t="shared" si="0"/>
        <v>-4.4452155298152274</v>
      </c>
      <c r="Q49" s="9">
        <f t="shared" si="2"/>
        <v>4.8022259241076171E-3</v>
      </c>
      <c r="R49" s="9">
        <f t="shared" si="3"/>
        <v>1.0048022259241076</v>
      </c>
    </row>
    <row r="50" spans="10:18" x14ac:dyDescent="0.35">
      <c r="J50" s="3">
        <v>42917</v>
      </c>
      <c r="K50" s="4">
        <v>2470.3000489999999</v>
      </c>
      <c r="L50" s="4">
        <v>1.6304350000000001</v>
      </c>
      <c r="N50" s="5">
        <f t="shared" si="1"/>
        <v>1.9164017661809751</v>
      </c>
      <c r="O50" s="5">
        <f t="shared" si="0"/>
        <v>20.479485870665933</v>
      </c>
      <c r="Q50" s="9">
        <f t="shared" si="2"/>
        <v>1.9164017661809751E-2</v>
      </c>
      <c r="R50" s="9">
        <f t="shared" si="3"/>
        <v>1.0191640176618098</v>
      </c>
    </row>
    <row r="51" spans="10:18" x14ac:dyDescent="0.35">
      <c r="J51" s="3">
        <v>42948</v>
      </c>
      <c r="K51" s="4">
        <v>2471.6499020000001</v>
      </c>
      <c r="L51" s="4">
        <v>2.0330110000000001</v>
      </c>
      <c r="N51" s="5">
        <f t="shared" si="1"/>
        <v>5.4628357104125058E-2</v>
      </c>
      <c r="O51" s="5">
        <f t="shared" si="0"/>
        <v>22.067109497410115</v>
      </c>
      <c r="Q51" s="9">
        <f t="shared" si="2"/>
        <v>5.4628357104125058E-4</v>
      </c>
      <c r="R51" s="9">
        <f t="shared" si="3"/>
        <v>1.0005462835710413</v>
      </c>
    </row>
    <row r="52" spans="10:18" x14ac:dyDescent="0.35">
      <c r="J52" s="3">
        <v>42979</v>
      </c>
      <c r="K52" s="4">
        <v>2519.360107</v>
      </c>
      <c r="L52" s="4">
        <v>2.6570049999999998</v>
      </c>
      <c r="N52" s="5">
        <f t="shared" si="1"/>
        <v>1.9119039323979514</v>
      </c>
      <c r="O52" s="5">
        <f t="shared" si="0"/>
        <v>26.768160324286804</v>
      </c>
      <c r="Q52" s="9">
        <f t="shared" si="2"/>
        <v>1.9119039323979514E-2</v>
      </c>
      <c r="R52" s="9">
        <f t="shared" si="3"/>
        <v>1.0191190393239795</v>
      </c>
    </row>
    <row r="53" spans="10:18" x14ac:dyDescent="0.35">
      <c r="J53" s="3">
        <v>43009</v>
      </c>
      <c r="K53" s="4">
        <v>2575.26001</v>
      </c>
      <c r="L53" s="4">
        <v>3.2004830000000002</v>
      </c>
      <c r="N53" s="5">
        <f t="shared" si="1"/>
        <v>2.1945560290304478</v>
      </c>
      <c r="O53" s="5">
        <f t="shared" si="0"/>
        <v>18.610218731825334</v>
      </c>
      <c r="Q53" s="9">
        <f t="shared" si="2"/>
        <v>2.1945560290304478E-2</v>
      </c>
      <c r="R53" s="9">
        <f t="shared" si="3"/>
        <v>1.0219455602903045</v>
      </c>
    </row>
    <row r="54" spans="10:18" x14ac:dyDescent="0.35">
      <c r="J54" s="3">
        <v>43040</v>
      </c>
      <c r="K54" s="4">
        <v>2647.580078</v>
      </c>
      <c r="L54" s="4">
        <v>4.1143320000000001</v>
      </c>
      <c r="N54" s="5">
        <f t="shared" si="1"/>
        <v>2.7695540908411864</v>
      </c>
      <c r="O54" s="5">
        <f t="shared" si="0"/>
        <v>25.117475210754382</v>
      </c>
      <c r="Q54" s="9">
        <f t="shared" si="2"/>
        <v>2.7695540908411864E-2</v>
      </c>
      <c r="R54" s="9">
        <f t="shared" si="3"/>
        <v>1.0276955409084119</v>
      </c>
    </row>
    <row r="55" spans="10:18" x14ac:dyDescent="0.35">
      <c r="J55" s="3">
        <v>43070</v>
      </c>
      <c r="K55" s="4">
        <v>2673.610107</v>
      </c>
      <c r="L55" s="4">
        <v>3.5789049999999998</v>
      </c>
      <c r="N55" s="5">
        <f t="shared" si="1"/>
        <v>0.97836144642915457</v>
      </c>
      <c r="O55" s="5">
        <f t="shared" si="0"/>
        <v>-13.941960031900669</v>
      </c>
      <c r="Q55" s="9">
        <f t="shared" si="2"/>
        <v>9.7836144642915457E-3</v>
      </c>
      <c r="R55" s="9">
        <f t="shared" si="3"/>
        <v>1.0097836144642915</v>
      </c>
    </row>
    <row r="56" spans="10:18" x14ac:dyDescent="0.35">
      <c r="J56" s="3">
        <v>43101</v>
      </c>
      <c r="K56" s="4">
        <v>2823.8100589999999</v>
      </c>
      <c r="L56" s="4">
        <v>2.73752</v>
      </c>
      <c r="N56" s="5">
        <f t="shared" si="1"/>
        <v>5.4657398659986534</v>
      </c>
      <c r="O56" s="5">
        <f t="shared" si="0"/>
        <v>-26.800448665229549</v>
      </c>
      <c r="Q56" s="9">
        <f t="shared" si="2"/>
        <v>5.4657398659986534E-2</v>
      </c>
      <c r="R56" s="9">
        <f t="shared" si="3"/>
        <v>1.0546573986599865</v>
      </c>
    </row>
    <row r="57" spans="10:18" x14ac:dyDescent="0.35">
      <c r="J57" s="3">
        <v>43132</v>
      </c>
      <c r="K57" s="4">
        <v>2713.830078</v>
      </c>
      <c r="L57" s="4">
        <v>2.5241549999999999</v>
      </c>
      <c r="N57" s="5">
        <f t="shared" si="1"/>
        <v>-3.9726107788009557</v>
      </c>
      <c r="O57" s="5">
        <f t="shared" si="0"/>
        <v>-8.1146047798994587</v>
      </c>
      <c r="Q57" s="9">
        <f t="shared" si="2"/>
        <v>-3.9726107788009557E-2</v>
      </c>
      <c r="R57" s="9">
        <f t="shared" si="3"/>
        <v>0.96027389221199044</v>
      </c>
    </row>
    <row r="58" spans="10:18" x14ac:dyDescent="0.35">
      <c r="J58" s="3">
        <v>43160</v>
      </c>
      <c r="K58" s="4">
        <v>2640.8701169999999</v>
      </c>
      <c r="L58" s="4">
        <v>2.1819649999999999</v>
      </c>
      <c r="N58" s="5">
        <f t="shared" si="1"/>
        <v>-2.7252497391879515</v>
      </c>
      <c r="O58" s="5">
        <f t="shared" si="0"/>
        <v>-14.568050630075046</v>
      </c>
      <c r="Q58" s="9">
        <f t="shared" si="2"/>
        <v>-2.7252497391879515E-2</v>
      </c>
      <c r="R58" s="9">
        <f t="shared" si="3"/>
        <v>0.97274750260812048</v>
      </c>
    </row>
    <row r="59" spans="10:18" x14ac:dyDescent="0.35">
      <c r="J59" s="3">
        <v>43191</v>
      </c>
      <c r="K59" s="4">
        <v>2648.0500489999999</v>
      </c>
      <c r="L59" s="4">
        <v>2.0571660000000001</v>
      </c>
      <c r="N59" s="5">
        <f t="shared" si="1"/>
        <v>0.27150859477309552</v>
      </c>
      <c r="O59" s="5">
        <f t="shared" si="0"/>
        <v>-5.8896539488898174</v>
      </c>
      <c r="Q59" s="9">
        <f t="shared" si="2"/>
        <v>2.7150859477309552E-3</v>
      </c>
      <c r="R59" s="9">
        <f t="shared" si="3"/>
        <v>1.002715085947731</v>
      </c>
    </row>
    <row r="60" spans="10:18" x14ac:dyDescent="0.35">
      <c r="J60" s="3">
        <v>43221</v>
      </c>
      <c r="K60" s="4">
        <v>2705.2700199999999</v>
      </c>
      <c r="L60" s="4">
        <v>2.1417069999999998</v>
      </c>
      <c r="N60" s="5">
        <f t="shared" si="1"/>
        <v>2.1378191291432813</v>
      </c>
      <c r="O60" s="5">
        <f t="shared" si="0"/>
        <v>4.027386715730497</v>
      </c>
      <c r="Q60" s="9">
        <f t="shared" si="2"/>
        <v>2.1378191291432813E-2</v>
      </c>
      <c r="R60" s="9">
        <f t="shared" si="3"/>
        <v>1.0213781912914328</v>
      </c>
    </row>
    <row r="61" spans="10:18" x14ac:dyDescent="0.35">
      <c r="J61" s="3">
        <v>43252</v>
      </c>
      <c r="K61" s="4">
        <v>2718.3701169999999</v>
      </c>
      <c r="L61" s="4">
        <v>2.1698870000000001</v>
      </c>
      <c r="N61" s="5">
        <f t="shared" si="1"/>
        <v>0.48307491443217998</v>
      </c>
      <c r="O61" s="5">
        <f t="shared" si="0"/>
        <v>1.3071917843099579</v>
      </c>
      <c r="Q61" s="9">
        <f t="shared" si="2"/>
        <v>4.8307491443217998E-3</v>
      </c>
      <c r="R61" s="9">
        <f t="shared" si="3"/>
        <v>1.0048307491443218</v>
      </c>
    </row>
    <row r="62" spans="10:18" x14ac:dyDescent="0.35">
      <c r="J62" s="3">
        <v>43282</v>
      </c>
      <c r="K62" s="4">
        <v>2816.290039</v>
      </c>
      <c r="L62" s="4">
        <v>1.5458940000000001</v>
      </c>
      <c r="N62" s="5">
        <f t="shared" si="1"/>
        <v>3.5387950784307343</v>
      </c>
      <c r="O62" s="5">
        <f t="shared" si="0"/>
        <v>-33.907270868537864</v>
      </c>
      <c r="Q62" s="9">
        <f t="shared" si="2"/>
        <v>3.5387950784307343E-2</v>
      </c>
      <c r="R62" s="9">
        <f t="shared" si="3"/>
        <v>1.0353879507843073</v>
      </c>
    </row>
    <row r="63" spans="10:18" x14ac:dyDescent="0.35">
      <c r="J63" s="3">
        <v>43313</v>
      </c>
      <c r="K63" s="4">
        <v>2901.5200199999999</v>
      </c>
      <c r="L63" s="4">
        <v>1.9202900000000001</v>
      </c>
      <c r="N63" s="5">
        <f t="shared" si="1"/>
        <v>2.9814314708128009</v>
      </c>
      <c r="O63" s="5">
        <f t="shared" si="0"/>
        <v>21.687383252232607</v>
      </c>
      <c r="Q63" s="9">
        <f t="shared" si="2"/>
        <v>2.9814314708128009E-2</v>
      </c>
      <c r="R63" s="9">
        <f t="shared" si="3"/>
        <v>1.029814314708128</v>
      </c>
    </row>
    <row r="64" spans="10:18" x14ac:dyDescent="0.35">
      <c r="J64" s="3">
        <v>43344</v>
      </c>
      <c r="K64" s="4">
        <v>2913.9799800000001</v>
      </c>
      <c r="L64" s="4">
        <v>1.9323669999999999</v>
      </c>
      <c r="N64" s="5">
        <f t="shared" si="1"/>
        <v>0.42850929639177693</v>
      </c>
      <c r="O64" s="5">
        <f t="shared" si="0"/>
        <v>0.62694600418969904</v>
      </c>
      <c r="Q64" s="9">
        <f t="shared" si="2"/>
        <v>4.2850929639177693E-3</v>
      </c>
      <c r="R64" s="9">
        <f t="shared" si="3"/>
        <v>1.0042850929639178</v>
      </c>
    </row>
    <row r="65" spans="10:18" x14ac:dyDescent="0.35">
      <c r="J65" s="3">
        <v>43374</v>
      </c>
      <c r="K65" s="4">
        <v>2711.73999</v>
      </c>
      <c r="L65" s="4">
        <v>1.2962959999999999</v>
      </c>
      <c r="N65" s="5">
        <f t="shared" si="1"/>
        <v>-7.1929345879864215</v>
      </c>
      <c r="O65" s="5">
        <f t="shared" si="0"/>
        <v>-39.923470942898</v>
      </c>
      <c r="Q65" s="9">
        <f t="shared" si="2"/>
        <v>-7.1929345879864215E-2</v>
      </c>
      <c r="R65" s="9">
        <f t="shared" si="3"/>
        <v>0.92807065412013579</v>
      </c>
    </row>
    <row r="66" spans="10:18" x14ac:dyDescent="0.35">
      <c r="J66" s="3">
        <v>43405</v>
      </c>
      <c r="K66" s="4">
        <v>2760.169922</v>
      </c>
      <c r="L66" s="4">
        <v>1.5338160000000001</v>
      </c>
      <c r="N66" s="5">
        <f t="shared" si="1"/>
        <v>1.770175218783443</v>
      </c>
      <c r="O66" s="5">
        <f t="shared" si="0"/>
        <v>16.824778098835473</v>
      </c>
      <c r="Q66" s="9">
        <f t="shared" si="2"/>
        <v>1.770175218783443E-2</v>
      </c>
      <c r="R66" s="9">
        <f t="shared" si="3"/>
        <v>1.0177017521878344</v>
      </c>
    </row>
    <row r="67" spans="10:18" x14ac:dyDescent="0.35">
      <c r="J67" s="3">
        <v>43435</v>
      </c>
      <c r="K67" s="4">
        <v>2506.8500979999999</v>
      </c>
      <c r="L67" s="4">
        <v>1.2761670000000001</v>
      </c>
      <c r="N67" s="5">
        <f t="shared" si="1"/>
        <v>-9.626521976606206</v>
      </c>
      <c r="O67" s="5">
        <f t="shared" si="0"/>
        <v>-18.389769380018432</v>
      </c>
      <c r="Q67" s="9">
        <f t="shared" si="2"/>
        <v>-9.626521976606206E-2</v>
      </c>
      <c r="R67" s="9">
        <f t="shared" si="3"/>
        <v>0.90373478023393794</v>
      </c>
    </row>
    <row r="68" spans="10:18" x14ac:dyDescent="0.35">
      <c r="J68" s="3">
        <v>43466</v>
      </c>
      <c r="K68" s="4">
        <v>2704.1000979999999</v>
      </c>
      <c r="L68" s="4">
        <v>1.300322</v>
      </c>
      <c r="N68" s="5">
        <f t="shared" si="1"/>
        <v>7.5742151976753824</v>
      </c>
      <c r="O68" s="5">
        <f t="shared" ref="O68:O130" si="4">(LN(L68)-LN(L67))*100</f>
        <v>1.875087200270789</v>
      </c>
      <c r="Q68" s="9">
        <f t="shared" si="2"/>
        <v>7.5742151976753824E-2</v>
      </c>
      <c r="R68" s="9">
        <f t="shared" si="3"/>
        <v>1.0757421519767538</v>
      </c>
    </row>
    <row r="69" spans="10:18" x14ac:dyDescent="0.35">
      <c r="J69" s="3">
        <v>43497</v>
      </c>
      <c r="K69" s="4">
        <v>2784.48999</v>
      </c>
      <c r="L69" s="4">
        <v>1.489533</v>
      </c>
      <c r="N69" s="5">
        <f t="shared" ref="N69:N130" si="5">(LN(K69)-LN(K68))*100</f>
        <v>2.9295553154108589</v>
      </c>
      <c r="O69" s="5">
        <f t="shared" si="4"/>
        <v>13.585072190687065</v>
      </c>
      <c r="Q69" s="9">
        <f t="shared" ref="Q69:Q130" si="6">N69/100</f>
        <v>2.9295553154108589E-2</v>
      </c>
      <c r="R69" s="9">
        <f t="shared" ref="R69:R130" si="7">Q69+1</f>
        <v>1.0292955531541086</v>
      </c>
    </row>
    <row r="70" spans="10:18" x14ac:dyDescent="0.35">
      <c r="J70" s="3">
        <v>43525</v>
      </c>
      <c r="K70" s="4">
        <v>2834.3999020000001</v>
      </c>
      <c r="L70" s="4">
        <v>1.521739</v>
      </c>
      <c r="N70" s="5">
        <f t="shared" si="5"/>
        <v>1.7765510853123168</v>
      </c>
      <c r="O70" s="5">
        <f t="shared" si="4"/>
        <v>2.1391111834595744</v>
      </c>
      <c r="Q70" s="9">
        <f t="shared" si="6"/>
        <v>1.7765510853123168E-2</v>
      </c>
      <c r="R70" s="9">
        <f t="shared" si="7"/>
        <v>1.0177655108531232</v>
      </c>
    </row>
    <row r="71" spans="10:18" x14ac:dyDescent="0.35">
      <c r="J71" s="3">
        <v>43556</v>
      </c>
      <c r="K71" s="4">
        <v>2945.830078</v>
      </c>
      <c r="L71" s="4">
        <v>1.489533</v>
      </c>
      <c r="N71" s="5">
        <f t="shared" si="5"/>
        <v>3.856039749641571</v>
      </c>
      <c r="O71" s="5">
        <f t="shared" si="4"/>
        <v>-2.1391111834595744</v>
      </c>
      <c r="Q71" s="9">
        <f t="shared" si="6"/>
        <v>3.856039749641571E-2</v>
      </c>
      <c r="R71" s="9">
        <f t="shared" si="7"/>
        <v>1.0385603974964157</v>
      </c>
    </row>
    <row r="72" spans="10:18" x14ac:dyDescent="0.35">
      <c r="J72" s="3">
        <v>43586</v>
      </c>
      <c r="K72" s="4">
        <v>2752.0600589999999</v>
      </c>
      <c r="L72" s="4">
        <v>1.6223829999999999</v>
      </c>
      <c r="N72" s="5">
        <f t="shared" si="5"/>
        <v>-6.8040893892824528</v>
      </c>
      <c r="O72" s="5">
        <f t="shared" si="4"/>
        <v>8.5433408044702794</v>
      </c>
      <c r="Q72" s="9">
        <f t="shared" si="6"/>
        <v>-6.8040893892824528E-2</v>
      </c>
      <c r="R72" s="9">
        <f t="shared" si="7"/>
        <v>0.93195910610717547</v>
      </c>
    </row>
    <row r="73" spans="10:18" x14ac:dyDescent="0.35">
      <c r="J73" s="3">
        <v>43617</v>
      </c>
      <c r="K73" s="4">
        <v>2941.76001</v>
      </c>
      <c r="L73" s="4">
        <v>1.6304350000000001</v>
      </c>
      <c r="N73" s="5">
        <f t="shared" si="5"/>
        <v>6.6658301495080785</v>
      </c>
      <c r="O73" s="5">
        <f t="shared" si="4"/>
        <v>0.49507943244583297</v>
      </c>
      <c r="Q73" s="9">
        <f t="shared" si="6"/>
        <v>6.6658301495080785E-2</v>
      </c>
      <c r="R73" s="9">
        <f t="shared" si="7"/>
        <v>1.0666583014950808</v>
      </c>
    </row>
    <row r="74" spans="10:18" x14ac:dyDescent="0.35">
      <c r="J74" s="3">
        <v>43647</v>
      </c>
      <c r="K74" s="4">
        <v>2980.3798830000001</v>
      </c>
      <c r="L74" s="4">
        <v>1.4855069999999999</v>
      </c>
      <c r="N74" s="5">
        <f t="shared" si="5"/>
        <v>1.3042724816945572</v>
      </c>
      <c r="O74" s="5">
        <f t="shared" si="4"/>
        <v>-9.3090722253008789</v>
      </c>
      <c r="Q74" s="9">
        <f t="shared" si="6"/>
        <v>1.3042724816945572E-2</v>
      </c>
      <c r="R74" s="9">
        <f t="shared" si="7"/>
        <v>1.0130427248169456</v>
      </c>
    </row>
    <row r="75" spans="10:18" x14ac:dyDescent="0.35">
      <c r="J75" s="3">
        <v>43678</v>
      </c>
      <c r="K75" s="4">
        <v>2926.459961</v>
      </c>
      <c r="L75" s="4">
        <v>1.2882450000000001</v>
      </c>
      <c r="N75" s="5">
        <f t="shared" si="5"/>
        <v>-1.8257281784817003</v>
      </c>
      <c r="O75" s="5">
        <f t="shared" si="4"/>
        <v>-14.247530114309898</v>
      </c>
      <c r="Q75" s="9">
        <f t="shared" si="6"/>
        <v>-1.8257281784817003E-2</v>
      </c>
      <c r="R75" s="9">
        <f t="shared" si="7"/>
        <v>0.981742718215183</v>
      </c>
    </row>
    <row r="76" spans="10:18" x14ac:dyDescent="0.35">
      <c r="J76" s="3">
        <v>43709</v>
      </c>
      <c r="K76" s="4">
        <v>2976.73999</v>
      </c>
      <c r="L76" s="4">
        <v>1.2278579999999999</v>
      </c>
      <c r="N76" s="5">
        <f t="shared" si="5"/>
        <v>1.7035250490978981</v>
      </c>
      <c r="O76" s="5">
        <f t="shared" si="4"/>
        <v>-4.8009639124897392</v>
      </c>
      <c r="Q76" s="9">
        <f t="shared" si="6"/>
        <v>1.7035250490978981E-2</v>
      </c>
      <c r="R76" s="9">
        <f t="shared" si="7"/>
        <v>1.017035250490979</v>
      </c>
    </row>
    <row r="77" spans="10:18" x14ac:dyDescent="0.35">
      <c r="J77" s="3">
        <v>43739</v>
      </c>
      <c r="K77" s="4">
        <v>3037.5600589999999</v>
      </c>
      <c r="L77" s="4">
        <v>1.2037040000000001</v>
      </c>
      <c r="N77" s="5">
        <f t="shared" si="5"/>
        <v>2.0225842365794833</v>
      </c>
      <c r="O77" s="5">
        <f t="shared" si="4"/>
        <v>-1.9867718374356107</v>
      </c>
      <c r="Q77" s="9">
        <f t="shared" si="6"/>
        <v>2.0225842365794833E-2</v>
      </c>
      <c r="R77" s="9">
        <f t="shared" si="7"/>
        <v>1.0202258423657948</v>
      </c>
    </row>
    <row r="78" spans="10:18" x14ac:dyDescent="0.35">
      <c r="J78" s="3">
        <v>43770</v>
      </c>
      <c r="K78" s="4">
        <v>3140.9799800000001</v>
      </c>
      <c r="L78" s="4">
        <v>1.1674720000000001</v>
      </c>
      <c r="N78" s="5">
        <f t="shared" si="5"/>
        <v>3.3480265788400132</v>
      </c>
      <c r="O78" s="5">
        <f t="shared" si="4"/>
        <v>-3.056274208123591</v>
      </c>
      <c r="Q78" s="9">
        <f t="shared" si="6"/>
        <v>3.3480265788400132E-2</v>
      </c>
      <c r="R78" s="9">
        <f t="shared" si="7"/>
        <v>1.0334802657884001</v>
      </c>
    </row>
    <row r="79" spans="10:18" x14ac:dyDescent="0.35">
      <c r="J79" s="3">
        <v>43800</v>
      </c>
      <c r="K79" s="4">
        <v>3230.780029</v>
      </c>
      <c r="L79" s="4">
        <v>1.2761670000000001</v>
      </c>
      <c r="N79" s="5">
        <f t="shared" si="5"/>
        <v>2.8188756355888245</v>
      </c>
      <c r="O79" s="5">
        <f t="shared" si="4"/>
        <v>8.9020326697857541</v>
      </c>
      <c r="Q79" s="9">
        <f t="shared" si="6"/>
        <v>2.8188756355888245E-2</v>
      </c>
      <c r="R79" s="9">
        <f t="shared" si="7"/>
        <v>1.0281887563558882</v>
      </c>
    </row>
    <row r="80" spans="10:18" x14ac:dyDescent="0.35">
      <c r="J80" s="3">
        <v>43831</v>
      </c>
      <c r="K80" s="4">
        <v>3225.5200199999999</v>
      </c>
      <c r="L80" s="4">
        <v>1.5096620000000001</v>
      </c>
      <c r="N80" s="5">
        <f t="shared" si="5"/>
        <v>-0.16294193652264255</v>
      </c>
      <c r="O80" s="5">
        <f t="shared" si="4"/>
        <v>16.802473060928094</v>
      </c>
      <c r="Q80" s="9">
        <f t="shared" si="6"/>
        <v>-1.6294193652264255E-3</v>
      </c>
      <c r="R80" s="9">
        <f t="shared" si="7"/>
        <v>0.99837058063477357</v>
      </c>
    </row>
    <row r="81" spans="10:18" x14ac:dyDescent="0.35">
      <c r="J81" s="3">
        <v>43862</v>
      </c>
      <c r="K81" s="4">
        <v>2954.219971</v>
      </c>
      <c r="L81" s="4">
        <v>1.6465380000000001</v>
      </c>
      <c r="N81" s="5">
        <f t="shared" si="5"/>
        <v>-8.7859536953221351</v>
      </c>
      <c r="O81" s="5">
        <f t="shared" si="4"/>
        <v>8.6789117115913026</v>
      </c>
      <c r="Q81" s="9">
        <f t="shared" si="6"/>
        <v>-8.7859536953221351E-2</v>
      </c>
      <c r="R81" s="9">
        <f t="shared" si="7"/>
        <v>0.91214046304677865</v>
      </c>
    </row>
    <row r="82" spans="10:18" x14ac:dyDescent="0.35">
      <c r="J82" s="3">
        <v>43891</v>
      </c>
      <c r="K82" s="4">
        <v>2584.5900879999999</v>
      </c>
      <c r="L82" s="4">
        <v>1.0708530000000001</v>
      </c>
      <c r="N82" s="5">
        <f t="shared" si="5"/>
        <v>-13.366772472854827</v>
      </c>
      <c r="O82" s="5">
        <f t="shared" si="4"/>
        <v>-43.021937468365934</v>
      </c>
      <c r="Q82" s="9">
        <f t="shared" si="6"/>
        <v>-0.13366772472854827</v>
      </c>
      <c r="R82" s="9">
        <f t="shared" si="7"/>
        <v>0.86633227527145173</v>
      </c>
    </row>
    <row r="83" spans="10:18" x14ac:dyDescent="0.35">
      <c r="J83" s="3">
        <v>43922</v>
      </c>
      <c r="K83" s="4">
        <v>2912.429932</v>
      </c>
      <c r="L83" s="4">
        <v>1.3405800000000001</v>
      </c>
      <c r="N83" s="5">
        <f t="shared" si="5"/>
        <v>11.942083884125143</v>
      </c>
      <c r="O83" s="5">
        <f t="shared" si="4"/>
        <v>22.464682899397815</v>
      </c>
      <c r="Q83" s="9">
        <f t="shared" si="6"/>
        <v>0.11942083884125143</v>
      </c>
      <c r="R83" s="9">
        <f t="shared" si="7"/>
        <v>1.1194208388412514</v>
      </c>
    </row>
    <row r="84" spans="10:18" x14ac:dyDescent="0.35">
      <c r="J84" s="3">
        <v>43952</v>
      </c>
      <c r="K84" s="4">
        <v>3044.3100589999999</v>
      </c>
      <c r="L84" s="4">
        <v>1.658615</v>
      </c>
      <c r="N84" s="5">
        <f t="shared" si="5"/>
        <v>4.4286532959149305</v>
      </c>
      <c r="O84" s="5">
        <f t="shared" si="4"/>
        <v>21.288056062861436</v>
      </c>
      <c r="Q84" s="9">
        <f t="shared" si="6"/>
        <v>4.4286532959149305E-2</v>
      </c>
      <c r="R84" s="9">
        <f t="shared" si="7"/>
        <v>1.0442865329591493</v>
      </c>
    </row>
    <row r="85" spans="10:18" x14ac:dyDescent="0.35">
      <c r="J85" s="3">
        <v>43983</v>
      </c>
      <c r="K85" s="4">
        <v>3100.290039</v>
      </c>
      <c r="L85" s="4">
        <v>2.0410629999999998</v>
      </c>
      <c r="N85" s="5">
        <f t="shared" si="5"/>
        <v>1.8221374203115204</v>
      </c>
      <c r="O85" s="5">
        <f t="shared" si="4"/>
        <v>20.748783380734736</v>
      </c>
      <c r="Q85" s="9">
        <f t="shared" si="6"/>
        <v>1.8221374203115204E-2</v>
      </c>
      <c r="R85" s="9">
        <f t="shared" si="7"/>
        <v>1.0182213742031152</v>
      </c>
    </row>
    <row r="86" spans="10:18" x14ac:dyDescent="0.35">
      <c r="J86" s="3">
        <v>44013</v>
      </c>
      <c r="K86" s="4">
        <v>3271.1201169999999</v>
      </c>
      <c r="L86" s="4">
        <v>2.463768</v>
      </c>
      <c r="N86" s="5">
        <f t="shared" si="5"/>
        <v>5.3636801597344075</v>
      </c>
      <c r="O86" s="5">
        <f t="shared" si="4"/>
        <v>18.822113482090298</v>
      </c>
      <c r="Q86" s="9">
        <f t="shared" si="6"/>
        <v>5.3636801597344075E-2</v>
      </c>
      <c r="R86" s="9">
        <f t="shared" si="7"/>
        <v>1.0536368015973441</v>
      </c>
    </row>
    <row r="87" spans="10:18" x14ac:dyDescent="0.35">
      <c r="J87" s="3">
        <v>44044</v>
      </c>
      <c r="K87" s="4">
        <v>3500.3100589999999</v>
      </c>
      <c r="L87" s="4">
        <v>3.1803539999999999</v>
      </c>
      <c r="N87" s="5">
        <f t="shared" si="5"/>
        <v>6.7719083177738781</v>
      </c>
      <c r="O87" s="5">
        <f t="shared" si="4"/>
        <v>25.530062595692925</v>
      </c>
      <c r="Q87" s="9">
        <f t="shared" si="6"/>
        <v>6.7719083177738781E-2</v>
      </c>
      <c r="R87" s="9">
        <f t="shared" si="7"/>
        <v>1.0677190831777388</v>
      </c>
    </row>
    <row r="88" spans="10:18" x14ac:dyDescent="0.35">
      <c r="J88" s="3">
        <v>44075</v>
      </c>
      <c r="K88" s="4">
        <v>3363</v>
      </c>
      <c r="L88" s="4">
        <v>4.5853460000000004</v>
      </c>
      <c r="N88" s="5">
        <f t="shared" si="5"/>
        <v>-4.0018120099238885</v>
      </c>
      <c r="O88" s="5">
        <f t="shared" si="4"/>
        <v>36.587305497792677</v>
      </c>
      <c r="Q88" s="9">
        <f t="shared" si="6"/>
        <v>-4.0018120099238885E-2</v>
      </c>
      <c r="R88" s="9">
        <f t="shared" si="7"/>
        <v>0.95998187990076111</v>
      </c>
    </row>
    <row r="89" spans="10:18" x14ac:dyDescent="0.35">
      <c r="J89" s="3">
        <v>44105</v>
      </c>
      <c r="K89" s="4">
        <v>3269.959961</v>
      </c>
      <c r="L89" s="4">
        <v>3.86876</v>
      </c>
      <c r="N89" s="5">
        <f t="shared" si="5"/>
        <v>-2.8055692266441667</v>
      </c>
      <c r="O89" s="5">
        <f t="shared" si="4"/>
        <v>-16.993152406738886</v>
      </c>
      <c r="Q89" s="9">
        <f t="shared" si="6"/>
        <v>-2.8055692266441667E-2</v>
      </c>
      <c r="R89" s="9">
        <f t="shared" si="7"/>
        <v>0.97194430773355833</v>
      </c>
    </row>
    <row r="90" spans="10:18" x14ac:dyDescent="0.35">
      <c r="J90" s="3">
        <v>44136</v>
      </c>
      <c r="K90" s="4">
        <v>3621.6298830000001</v>
      </c>
      <c r="L90" s="4">
        <v>4.5330110000000001</v>
      </c>
      <c r="N90" s="5">
        <f t="shared" si="5"/>
        <v>10.214642793926032</v>
      </c>
      <c r="O90" s="5">
        <f t="shared" si="4"/>
        <v>15.845235634314125</v>
      </c>
      <c r="Q90" s="9">
        <f t="shared" si="6"/>
        <v>0.10214642793926032</v>
      </c>
      <c r="R90" s="9">
        <f t="shared" si="7"/>
        <v>1.1021464279392603</v>
      </c>
    </row>
    <row r="91" spans="10:18" x14ac:dyDescent="0.35">
      <c r="J91" s="3">
        <v>44166</v>
      </c>
      <c r="K91" s="4">
        <v>3756.070068</v>
      </c>
      <c r="L91" s="4">
        <v>5.0523350000000002</v>
      </c>
      <c r="N91" s="5">
        <f t="shared" si="5"/>
        <v>3.6449047693139391</v>
      </c>
      <c r="O91" s="5">
        <f t="shared" si="4"/>
        <v>10.846411405715294</v>
      </c>
      <c r="Q91" s="9">
        <f t="shared" si="6"/>
        <v>3.6449047693139391E-2</v>
      </c>
      <c r="R91" s="9">
        <f t="shared" si="7"/>
        <v>1.0364490476931394</v>
      </c>
    </row>
    <row r="92" spans="10:18" x14ac:dyDescent="0.35">
      <c r="J92" s="3">
        <v>44197</v>
      </c>
      <c r="K92" s="4">
        <v>3714.23999</v>
      </c>
      <c r="L92" s="4">
        <v>7.9347830000000004</v>
      </c>
      <c r="N92" s="5">
        <f t="shared" si="5"/>
        <v>-1.1199137618310928</v>
      </c>
      <c r="O92" s="5">
        <f t="shared" si="4"/>
        <v>45.14054937465248</v>
      </c>
      <c r="Q92" s="9">
        <f t="shared" si="6"/>
        <v>-1.1199137618310928E-2</v>
      </c>
      <c r="R92" s="9">
        <f t="shared" si="7"/>
        <v>0.98880086238168907</v>
      </c>
    </row>
    <row r="93" spans="10:18" x14ac:dyDescent="0.35">
      <c r="J93" s="3">
        <v>44228</v>
      </c>
      <c r="K93" s="4">
        <v>3811.1499020000001</v>
      </c>
      <c r="L93" s="4">
        <v>7.5281799999999999</v>
      </c>
      <c r="N93" s="5">
        <f t="shared" si="5"/>
        <v>2.5756876645441906</v>
      </c>
      <c r="O93" s="5">
        <f t="shared" si="4"/>
        <v>-5.2602693677980206</v>
      </c>
      <c r="Q93" s="9">
        <f t="shared" si="6"/>
        <v>2.5756876645441906E-2</v>
      </c>
      <c r="R93" s="9">
        <f t="shared" si="7"/>
        <v>1.0257568766454419</v>
      </c>
    </row>
    <row r="94" spans="10:18" x14ac:dyDescent="0.35">
      <c r="J94" s="3">
        <v>44256</v>
      </c>
      <c r="K94" s="4">
        <v>3972.889893</v>
      </c>
      <c r="L94" s="4">
        <v>6.4694039999999999</v>
      </c>
      <c r="N94" s="5">
        <f t="shared" si="5"/>
        <v>4.1562807478932484</v>
      </c>
      <c r="O94" s="5">
        <f t="shared" si="4"/>
        <v>-15.156932592597293</v>
      </c>
      <c r="Q94" s="9">
        <f t="shared" si="6"/>
        <v>4.1562807478932484E-2</v>
      </c>
      <c r="R94" s="9">
        <f t="shared" si="7"/>
        <v>1.0415628074789325</v>
      </c>
    </row>
    <row r="95" spans="10:18" x14ac:dyDescent="0.35">
      <c r="J95" s="3">
        <v>44287</v>
      </c>
      <c r="K95" s="4">
        <v>4181.169922</v>
      </c>
      <c r="L95" s="4">
        <v>5.7004830000000002</v>
      </c>
      <c r="N95" s="5">
        <f t="shared" si="5"/>
        <v>5.1097330391762341</v>
      </c>
      <c r="O95" s="5">
        <f t="shared" si="4"/>
        <v>-12.653307871186437</v>
      </c>
      <c r="Q95" s="9">
        <f t="shared" si="6"/>
        <v>5.1097330391762341E-2</v>
      </c>
      <c r="R95" s="9">
        <f t="shared" si="7"/>
        <v>1.0510973303917623</v>
      </c>
    </row>
    <row r="96" spans="10:18" x14ac:dyDescent="0.35">
      <c r="J96" s="3">
        <v>44317</v>
      </c>
      <c r="K96" s="4">
        <v>4204.1098629999997</v>
      </c>
      <c r="L96" s="4">
        <v>6.1594199999999999</v>
      </c>
      <c r="N96" s="5">
        <f t="shared" si="5"/>
        <v>0.54714926199288527</v>
      </c>
      <c r="O96" s="5">
        <f t="shared" si="4"/>
        <v>7.7431709175686425</v>
      </c>
      <c r="Q96" s="9">
        <f t="shared" si="6"/>
        <v>5.4714926199288527E-3</v>
      </c>
      <c r="R96" s="9">
        <f t="shared" si="7"/>
        <v>1.0054714926199289</v>
      </c>
    </row>
    <row r="97" spans="10:18" x14ac:dyDescent="0.35">
      <c r="J97" s="3">
        <v>44348</v>
      </c>
      <c r="K97" s="4">
        <v>4297.5</v>
      </c>
      <c r="L97" s="4">
        <v>5.9742350000000002</v>
      </c>
      <c r="N97" s="5">
        <f t="shared" si="5"/>
        <v>2.1970872633021443</v>
      </c>
      <c r="O97" s="5">
        <f t="shared" si="4"/>
        <v>-3.0526561120546525</v>
      </c>
      <c r="Q97" s="9">
        <f t="shared" si="6"/>
        <v>2.1970872633021443E-2</v>
      </c>
      <c r="R97" s="9">
        <f t="shared" si="7"/>
        <v>1.0219708726330214</v>
      </c>
    </row>
    <row r="98" spans="10:18" x14ac:dyDescent="0.35">
      <c r="J98" s="3">
        <v>44378</v>
      </c>
      <c r="K98" s="4">
        <v>4395.2597660000001</v>
      </c>
      <c r="L98" s="4">
        <v>5.8816430000000004</v>
      </c>
      <c r="N98" s="5">
        <f t="shared" si="5"/>
        <v>2.249317600757017</v>
      </c>
      <c r="O98" s="5">
        <f t="shared" si="4"/>
        <v>-1.5619911499535011</v>
      </c>
      <c r="Q98" s="9">
        <f t="shared" si="6"/>
        <v>2.249317600757017E-2</v>
      </c>
      <c r="R98" s="9">
        <f t="shared" si="7"/>
        <v>1.0224931760075702</v>
      </c>
    </row>
    <row r="99" spans="10:18" x14ac:dyDescent="0.35">
      <c r="J99" s="3">
        <v>44409</v>
      </c>
      <c r="K99" s="4">
        <v>4522.6801759999998</v>
      </c>
      <c r="L99" s="4">
        <v>8.0152979999999996</v>
      </c>
      <c r="N99" s="5">
        <f t="shared" si="5"/>
        <v>2.8578143122841126</v>
      </c>
      <c r="O99" s="5">
        <f t="shared" si="4"/>
        <v>30.951582100905718</v>
      </c>
      <c r="Q99" s="9">
        <f t="shared" si="6"/>
        <v>2.8578143122841126E-2</v>
      </c>
      <c r="R99" s="9">
        <f t="shared" si="7"/>
        <v>1.0285781431228411</v>
      </c>
    </row>
    <row r="100" spans="10:18" x14ac:dyDescent="0.35">
      <c r="J100" s="3">
        <v>44440</v>
      </c>
      <c r="K100" s="4">
        <v>4307.5400390000004</v>
      </c>
      <c r="L100" s="4">
        <v>8.9895329999999998</v>
      </c>
      <c r="N100" s="5">
        <f t="shared" si="5"/>
        <v>-4.8737792845710004</v>
      </c>
      <c r="O100" s="5">
        <f t="shared" si="4"/>
        <v>11.470893486960732</v>
      </c>
      <c r="Q100" s="9">
        <f t="shared" si="6"/>
        <v>-4.8737792845710004E-2</v>
      </c>
      <c r="R100" s="9">
        <f t="shared" si="7"/>
        <v>0.95126220715429</v>
      </c>
    </row>
    <row r="101" spans="10:18" x14ac:dyDescent="0.35">
      <c r="J101" s="3">
        <v>44470</v>
      </c>
      <c r="K101" s="4">
        <v>4605.3798829999996</v>
      </c>
      <c r="L101" s="4">
        <v>11.68277</v>
      </c>
      <c r="N101" s="5">
        <f t="shared" si="5"/>
        <v>6.6858175339211456</v>
      </c>
      <c r="O101" s="5">
        <f t="shared" si="4"/>
        <v>26.205420629000908</v>
      </c>
      <c r="Q101" s="9">
        <f t="shared" si="6"/>
        <v>6.6858175339211456E-2</v>
      </c>
      <c r="R101" s="9">
        <f t="shared" si="7"/>
        <v>1.0668581753392115</v>
      </c>
    </row>
    <row r="102" spans="10:18" x14ac:dyDescent="0.35">
      <c r="J102" s="3">
        <v>44501</v>
      </c>
      <c r="K102" s="4">
        <v>4567</v>
      </c>
      <c r="L102" s="4">
        <v>15.825282</v>
      </c>
      <c r="N102" s="5">
        <f t="shared" si="5"/>
        <v>-0.83686256959172312</v>
      </c>
      <c r="O102" s="5">
        <f t="shared" si="4"/>
        <v>30.349368095975571</v>
      </c>
      <c r="Q102" s="9">
        <f t="shared" si="6"/>
        <v>-8.3686256959172312E-3</v>
      </c>
      <c r="R102" s="9">
        <f t="shared" si="7"/>
        <v>0.99163137430408277</v>
      </c>
    </row>
    <row r="103" spans="10:18" x14ac:dyDescent="0.35">
      <c r="J103" s="3">
        <v>44531</v>
      </c>
      <c r="K103" s="4">
        <v>4766.1801759999998</v>
      </c>
      <c r="L103" s="4">
        <v>11.723027</v>
      </c>
      <c r="N103" s="5">
        <f t="shared" si="5"/>
        <v>4.2688648207292346</v>
      </c>
      <c r="O103" s="5">
        <f t="shared" si="4"/>
        <v>-30.005376052492274</v>
      </c>
      <c r="Q103" s="9">
        <f t="shared" si="6"/>
        <v>4.2688648207292346E-2</v>
      </c>
      <c r="R103" s="9">
        <f t="shared" si="7"/>
        <v>1.0426886482072923</v>
      </c>
    </row>
    <row r="104" spans="10:18" x14ac:dyDescent="0.35">
      <c r="J104" s="3">
        <v>44562</v>
      </c>
      <c r="K104" s="4">
        <v>4515.5498049999997</v>
      </c>
      <c r="L104" s="4">
        <v>10.535427</v>
      </c>
      <c r="N104" s="5">
        <f t="shared" si="5"/>
        <v>-5.4018229975975274</v>
      </c>
      <c r="O104" s="5">
        <f t="shared" si="4"/>
        <v>-10.681144925552521</v>
      </c>
      <c r="Q104" s="9">
        <f t="shared" si="6"/>
        <v>-5.4018229975975274E-2</v>
      </c>
      <c r="R104" s="9">
        <f t="shared" si="7"/>
        <v>0.94598177002402473</v>
      </c>
    </row>
    <row r="105" spans="10:18" x14ac:dyDescent="0.35">
      <c r="J105" s="3">
        <v>44593</v>
      </c>
      <c r="K105" s="4">
        <v>4373.9399409999996</v>
      </c>
      <c r="L105" s="4">
        <v>11.489533</v>
      </c>
      <c r="N105" s="5">
        <f t="shared" si="5"/>
        <v>-3.1862761183795385</v>
      </c>
      <c r="O105" s="5">
        <f t="shared" si="4"/>
        <v>8.6692869000146278</v>
      </c>
      <c r="Q105" s="9">
        <f t="shared" si="6"/>
        <v>-3.1862761183795385E-2</v>
      </c>
      <c r="R105" s="9">
        <f t="shared" si="7"/>
        <v>0.96813723881620461</v>
      </c>
    </row>
    <row r="106" spans="10:18" x14ac:dyDescent="0.35">
      <c r="J106" s="3">
        <v>44621</v>
      </c>
      <c r="K106" s="4">
        <v>4530.4101559999999</v>
      </c>
      <c r="L106" s="4">
        <v>15.495169000000001</v>
      </c>
      <c r="N106" s="5">
        <f t="shared" si="5"/>
        <v>3.5148286309219401</v>
      </c>
      <c r="O106" s="5">
        <f t="shared" si="4"/>
        <v>29.909185092796562</v>
      </c>
      <c r="Q106" s="9">
        <f t="shared" si="6"/>
        <v>3.5148286309219401E-2</v>
      </c>
      <c r="R106" s="9">
        <f t="shared" si="7"/>
        <v>1.0351482863092194</v>
      </c>
    </row>
    <row r="107" spans="10:18" x14ac:dyDescent="0.35">
      <c r="J107" s="3">
        <v>44652</v>
      </c>
      <c r="K107" s="4">
        <v>4131.9301759999998</v>
      </c>
      <c r="L107" s="4">
        <v>10.128824</v>
      </c>
      <c r="N107" s="5">
        <f t="shared" si="5"/>
        <v>-9.2067824799297426</v>
      </c>
      <c r="O107" s="5">
        <f t="shared" si="4"/>
        <v>-42.514307722216181</v>
      </c>
      <c r="Q107" s="9">
        <f t="shared" si="6"/>
        <v>-9.2067824799297426E-2</v>
      </c>
      <c r="R107" s="9">
        <f t="shared" si="7"/>
        <v>0.90793217520070257</v>
      </c>
    </row>
    <row r="108" spans="10:18" x14ac:dyDescent="0.35">
      <c r="J108" s="3">
        <v>44682</v>
      </c>
      <c r="K108" s="4">
        <v>4132.1499020000001</v>
      </c>
      <c r="L108" s="4">
        <v>9.8752010000000006</v>
      </c>
      <c r="N108" s="5">
        <f t="shared" si="5"/>
        <v>5.317615462985259E-3</v>
      </c>
      <c r="O108" s="5">
        <f t="shared" si="4"/>
        <v>-2.5358555691766149</v>
      </c>
      <c r="Q108" s="9">
        <f t="shared" si="6"/>
        <v>5.317615462985259E-5</v>
      </c>
      <c r="R108" s="9">
        <f t="shared" si="7"/>
        <v>1.0000531761546299</v>
      </c>
    </row>
    <row r="109" spans="10:18" x14ac:dyDescent="0.35">
      <c r="J109" s="3">
        <v>44713</v>
      </c>
      <c r="K109" s="4">
        <v>3785.3798830000001</v>
      </c>
      <c r="L109" s="4">
        <v>8.1038650000000008</v>
      </c>
      <c r="N109" s="5">
        <f t="shared" si="5"/>
        <v>-8.7651581672096412</v>
      </c>
      <c r="O109" s="5">
        <f t="shared" si="4"/>
        <v>-19.768555664306398</v>
      </c>
      <c r="Q109" s="9">
        <f t="shared" si="6"/>
        <v>-8.7651581672096412E-2</v>
      </c>
      <c r="R109" s="9">
        <f t="shared" si="7"/>
        <v>0.91234841832790359</v>
      </c>
    </row>
    <row r="110" spans="10:18" x14ac:dyDescent="0.35">
      <c r="J110" s="3">
        <v>44743</v>
      </c>
      <c r="K110" s="4">
        <v>4130.2900390000004</v>
      </c>
      <c r="L110" s="4">
        <v>10.229469</v>
      </c>
      <c r="N110" s="5">
        <f t="shared" si="5"/>
        <v>8.7201384625050338</v>
      </c>
      <c r="O110" s="5">
        <f t="shared" si="4"/>
        <v>23.293156409065354</v>
      </c>
      <c r="Q110" s="9">
        <f t="shared" si="6"/>
        <v>8.7201384625050338E-2</v>
      </c>
      <c r="R110" s="9">
        <f t="shared" si="7"/>
        <v>1.0872013846250503</v>
      </c>
    </row>
    <row r="111" spans="10:18" x14ac:dyDescent="0.35">
      <c r="J111" s="3">
        <v>44774</v>
      </c>
      <c r="K111" s="4">
        <v>3955</v>
      </c>
      <c r="L111" s="4">
        <v>11.533816</v>
      </c>
      <c r="N111" s="5">
        <f t="shared" si="5"/>
        <v>-4.3367030648273186</v>
      </c>
      <c r="O111" s="5">
        <f t="shared" si="4"/>
        <v>12.001056977287083</v>
      </c>
      <c r="Q111" s="9">
        <f t="shared" si="6"/>
        <v>-4.3367030648273186E-2</v>
      </c>
      <c r="R111" s="9">
        <f t="shared" si="7"/>
        <v>0.95663296935172681</v>
      </c>
    </row>
    <row r="112" spans="10:18" x14ac:dyDescent="0.35">
      <c r="J112" s="3">
        <v>44805</v>
      </c>
      <c r="K112" s="4">
        <v>3585.6201169999999</v>
      </c>
      <c r="L112" s="4">
        <v>10.559581</v>
      </c>
      <c r="N112" s="5">
        <f t="shared" si="5"/>
        <v>-9.804916667328456</v>
      </c>
      <c r="O112" s="5">
        <f t="shared" si="4"/>
        <v>-8.8249642770258596</v>
      </c>
      <c r="Q112" s="9">
        <f t="shared" si="6"/>
        <v>-9.804916667328456E-2</v>
      </c>
      <c r="R112" s="9">
        <f t="shared" si="7"/>
        <v>0.90195083332671544</v>
      </c>
    </row>
    <row r="113" spans="10:18" x14ac:dyDescent="0.35">
      <c r="J113" s="3">
        <v>44835</v>
      </c>
      <c r="K113" s="4">
        <v>3871.9799800000001</v>
      </c>
      <c r="L113" s="4">
        <v>10.016102999999999</v>
      </c>
      <c r="N113" s="5">
        <f t="shared" si="5"/>
        <v>7.6834564400085625</v>
      </c>
      <c r="O113" s="5">
        <f t="shared" si="4"/>
        <v>-5.2839501609425188</v>
      </c>
      <c r="Q113" s="9">
        <f t="shared" si="6"/>
        <v>7.6834564400085625E-2</v>
      </c>
      <c r="R113" s="9">
        <f t="shared" si="7"/>
        <v>1.0768345644000856</v>
      </c>
    </row>
    <row r="114" spans="10:18" x14ac:dyDescent="0.35">
      <c r="J114" s="3">
        <v>44866</v>
      </c>
      <c r="K114" s="4">
        <v>4080.110107</v>
      </c>
      <c r="L114" s="4">
        <v>10.056361000000001</v>
      </c>
      <c r="N114" s="5">
        <f t="shared" si="5"/>
        <v>5.2357976115313676</v>
      </c>
      <c r="O114" s="5">
        <f t="shared" si="4"/>
        <v>0.40112717581921586</v>
      </c>
      <c r="Q114" s="9">
        <f t="shared" si="6"/>
        <v>5.2357976115313676E-2</v>
      </c>
      <c r="R114" s="9">
        <f t="shared" si="7"/>
        <v>1.0523579761153137</v>
      </c>
    </row>
    <row r="115" spans="10:18" x14ac:dyDescent="0.35">
      <c r="J115" s="3">
        <v>44896</v>
      </c>
      <c r="K115" s="4">
        <v>3839.5</v>
      </c>
      <c r="L115" s="4">
        <v>7.6288239999999998</v>
      </c>
      <c r="N115" s="5">
        <f t="shared" si="5"/>
        <v>-6.0781825273270584</v>
      </c>
      <c r="O115" s="5">
        <f t="shared" si="4"/>
        <v>-27.627166463239526</v>
      </c>
      <c r="Q115" s="9">
        <f t="shared" si="6"/>
        <v>-6.0781825273270584E-2</v>
      </c>
      <c r="R115" s="9">
        <f t="shared" si="7"/>
        <v>0.93921817472672942</v>
      </c>
    </row>
    <row r="116" spans="10:18" x14ac:dyDescent="0.35">
      <c r="J116" s="3">
        <v>44927</v>
      </c>
      <c r="K116" s="4">
        <v>4076.6000979999999</v>
      </c>
      <c r="L116" s="4">
        <v>10.157005</v>
      </c>
      <c r="N116" s="5">
        <f t="shared" si="5"/>
        <v>5.9921181918673128</v>
      </c>
      <c r="O116" s="5">
        <f t="shared" si="4"/>
        <v>28.622991025159283</v>
      </c>
      <c r="Q116" s="9">
        <f t="shared" si="6"/>
        <v>5.9921181918673128E-2</v>
      </c>
      <c r="R116" s="9">
        <f t="shared" si="7"/>
        <v>1.0599211819186731</v>
      </c>
    </row>
    <row r="117" spans="10:18" x14ac:dyDescent="0.35">
      <c r="J117" s="3">
        <v>44958</v>
      </c>
      <c r="K117" s="4">
        <v>3970.1499020000001</v>
      </c>
      <c r="L117" s="4">
        <v>9.4967790000000001</v>
      </c>
      <c r="N117" s="5">
        <f t="shared" si="5"/>
        <v>-2.645947903070045</v>
      </c>
      <c r="O117" s="5">
        <f t="shared" si="4"/>
        <v>-6.7210926745005839</v>
      </c>
      <c r="Q117" s="9">
        <f t="shared" si="6"/>
        <v>-2.645947903070045E-2</v>
      </c>
      <c r="R117" s="9">
        <f t="shared" si="7"/>
        <v>0.97354052096929955</v>
      </c>
    </row>
    <row r="118" spans="10:18" x14ac:dyDescent="0.35">
      <c r="J118" s="3">
        <v>44986</v>
      </c>
      <c r="K118" s="4">
        <v>4109.3100590000004</v>
      </c>
      <c r="L118" s="4">
        <v>8.7600639999999999</v>
      </c>
      <c r="N118" s="5">
        <f t="shared" si="5"/>
        <v>3.4451292883709073</v>
      </c>
      <c r="O118" s="5">
        <f t="shared" si="4"/>
        <v>-8.074947762589213</v>
      </c>
      <c r="Q118" s="9">
        <f t="shared" si="6"/>
        <v>3.4451292883709073E-2</v>
      </c>
      <c r="R118" s="9">
        <f t="shared" si="7"/>
        <v>1.0344512928837091</v>
      </c>
    </row>
    <row r="119" spans="10:18" x14ac:dyDescent="0.35">
      <c r="J119" s="3">
        <v>45017</v>
      </c>
      <c r="K119" s="4">
        <v>4169.4799800000001</v>
      </c>
      <c r="L119" s="4">
        <v>8.0434780000000003</v>
      </c>
      <c r="N119" s="5">
        <f t="shared" si="5"/>
        <v>1.4536177438277065</v>
      </c>
      <c r="O119" s="5">
        <f t="shared" si="4"/>
        <v>-8.5341634140942979</v>
      </c>
      <c r="Q119" s="9">
        <f t="shared" si="6"/>
        <v>1.4536177438277065E-2</v>
      </c>
      <c r="R119" s="9">
        <f t="shared" si="7"/>
        <v>1.0145361774382771</v>
      </c>
    </row>
    <row r="120" spans="10:18" x14ac:dyDescent="0.35">
      <c r="J120" s="3">
        <v>45047</v>
      </c>
      <c r="K120" s="4">
        <v>4179.830078</v>
      </c>
      <c r="L120" s="4">
        <v>8.1280190000000001</v>
      </c>
      <c r="N120" s="5">
        <f t="shared" si="5"/>
        <v>0.24792715157904155</v>
      </c>
      <c r="O120" s="5">
        <f t="shared" si="4"/>
        <v>1.0455651715076897</v>
      </c>
      <c r="Q120" s="9">
        <f t="shared" si="6"/>
        <v>2.4792715157904155E-3</v>
      </c>
      <c r="R120" s="9">
        <f t="shared" si="7"/>
        <v>1.0024792715157904</v>
      </c>
    </row>
    <row r="121" spans="10:18" x14ac:dyDescent="0.35">
      <c r="J121" s="3">
        <v>45078</v>
      </c>
      <c r="K121" s="4">
        <v>4450.3798829999996</v>
      </c>
      <c r="L121" s="4">
        <v>8.1360709999999994</v>
      </c>
      <c r="N121" s="5">
        <f t="shared" si="5"/>
        <v>6.2718864986678113</v>
      </c>
      <c r="O121" s="5">
        <f t="shared" si="4"/>
        <v>9.9015692336390515E-2</v>
      </c>
      <c r="Q121" s="9">
        <f t="shared" si="6"/>
        <v>6.2718864986678113E-2</v>
      </c>
      <c r="R121" s="9">
        <f t="shared" si="7"/>
        <v>1.0627188649866781</v>
      </c>
    </row>
    <row r="122" spans="10:18" x14ac:dyDescent="0.35">
      <c r="J122" s="3">
        <v>45108</v>
      </c>
      <c r="K122" s="4">
        <v>4588.9599609999996</v>
      </c>
      <c r="L122" s="4">
        <v>8.1239939999999997</v>
      </c>
      <c r="N122" s="5">
        <f t="shared" si="5"/>
        <v>3.0663950879192825</v>
      </c>
      <c r="O122" s="5">
        <f t="shared" si="4"/>
        <v>-0.14854801897543624</v>
      </c>
      <c r="Q122" s="9">
        <f t="shared" si="6"/>
        <v>3.0663950879192825E-2</v>
      </c>
      <c r="R122" s="9">
        <f t="shared" si="7"/>
        <v>1.0306639508791928</v>
      </c>
    </row>
    <row r="123" spans="10:18" x14ac:dyDescent="0.35">
      <c r="J123" s="3">
        <v>45139</v>
      </c>
      <c r="K123" s="4">
        <v>4507.6601559999999</v>
      </c>
      <c r="L123" s="4">
        <v>7.3752009999999997</v>
      </c>
      <c r="N123" s="5">
        <f t="shared" si="5"/>
        <v>-1.7875203912074866</v>
      </c>
      <c r="O123" s="5">
        <f t="shared" si="4"/>
        <v>-9.669874907364683</v>
      </c>
      <c r="Q123" s="9">
        <f t="shared" si="6"/>
        <v>-1.7875203912074866E-2</v>
      </c>
      <c r="R123" s="9">
        <f t="shared" si="7"/>
        <v>0.98212479608792513</v>
      </c>
    </row>
    <row r="124" spans="10:18" x14ac:dyDescent="0.35">
      <c r="J124" s="3">
        <v>45170</v>
      </c>
      <c r="K124" s="4">
        <v>4288.0498049999997</v>
      </c>
      <c r="L124" s="4">
        <v>6.8478260000000004</v>
      </c>
      <c r="N124" s="5">
        <f t="shared" si="5"/>
        <v>-4.9946167794944429</v>
      </c>
      <c r="O124" s="5">
        <f t="shared" si="4"/>
        <v>-7.4191926453656354</v>
      </c>
      <c r="Q124" s="9">
        <f t="shared" si="6"/>
        <v>-4.9946167794944429E-2</v>
      </c>
      <c r="R124" s="9">
        <f t="shared" si="7"/>
        <v>0.95005383220505557</v>
      </c>
    </row>
    <row r="125" spans="10:18" x14ac:dyDescent="0.35">
      <c r="J125" s="3">
        <v>45200</v>
      </c>
      <c r="K125" s="4">
        <v>4193.7998049999997</v>
      </c>
      <c r="L125" s="4">
        <v>5.53</v>
      </c>
      <c r="N125" s="5">
        <f t="shared" si="5"/>
        <v>-2.2224840999765405</v>
      </c>
      <c r="O125" s="5">
        <f t="shared" si="4"/>
        <v>-21.374341410388187</v>
      </c>
      <c r="Q125" s="9">
        <f t="shared" si="6"/>
        <v>-2.2224840999765405E-2</v>
      </c>
      <c r="R125" s="9">
        <f t="shared" si="7"/>
        <v>0.97777515900023459</v>
      </c>
    </row>
    <row r="126" spans="10:18" x14ac:dyDescent="0.35">
      <c r="J126" s="3">
        <v>45231</v>
      </c>
      <c r="K126" s="4">
        <v>4567.7998049999997</v>
      </c>
      <c r="L126" s="4">
        <v>5.31</v>
      </c>
      <c r="N126" s="5">
        <f t="shared" si="5"/>
        <v>8.5424448194652669</v>
      </c>
      <c r="O126" s="5">
        <f t="shared" si="4"/>
        <v>-4.0595980280395905</v>
      </c>
      <c r="Q126" s="9">
        <f t="shared" si="6"/>
        <v>8.5424448194652669E-2</v>
      </c>
      <c r="R126" s="9">
        <f t="shared" si="7"/>
        <v>1.0854244481946527</v>
      </c>
    </row>
    <row r="127" spans="10:18" x14ac:dyDescent="0.35">
      <c r="J127" s="3">
        <v>45261</v>
      </c>
      <c r="K127" s="4">
        <v>4769.830078</v>
      </c>
      <c r="L127" s="4">
        <v>6.32</v>
      </c>
      <c r="N127" s="5">
        <f t="shared" si="5"/>
        <v>4.3279035336988514</v>
      </c>
      <c r="O127" s="5">
        <f t="shared" si="4"/>
        <v>17.412737290491865</v>
      </c>
      <c r="Q127" s="9">
        <f t="shared" si="6"/>
        <v>4.3279035336988514E-2</v>
      </c>
      <c r="R127" s="9">
        <f t="shared" si="7"/>
        <v>1.0432790353369885</v>
      </c>
    </row>
    <row r="128" spans="10:18" x14ac:dyDescent="0.35">
      <c r="J128" s="3">
        <v>45292</v>
      </c>
      <c r="K128" s="4">
        <v>4845.6499020000001</v>
      </c>
      <c r="L128" s="4">
        <v>4.4400000000000004</v>
      </c>
      <c r="N128" s="5">
        <f t="shared" si="5"/>
        <v>1.5770693841691497</v>
      </c>
      <c r="O128" s="5">
        <f t="shared" si="4"/>
        <v>-35.306483171463256</v>
      </c>
      <c r="Q128" s="9">
        <f t="shared" si="6"/>
        <v>1.5770693841691497E-2</v>
      </c>
      <c r="R128" s="9">
        <f t="shared" si="7"/>
        <v>1.0157706938416915</v>
      </c>
    </row>
    <row r="129" spans="10:18" x14ac:dyDescent="0.35">
      <c r="J129" s="3">
        <v>45323</v>
      </c>
      <c r="K129" s="4">
        <v>5096.2700000000004</v>
      </c>
      <c r="L129" s="4">
        <v>4.93</v>
      </c>
      <c r="N129" s="5">
        <f t="shared" si="5"/>
        <v>5.0427524551251324</v>
      </c>
      <c r="O129" s="5">
        <f t="shared" si="4"/>
        <v>10.468461161046516</v>
      </c>
      <c r="Q129" s="9">
        <f t="shared" si="6"/>
        <v>5.0427524551251324E-2</v>
      </c>
      <c r="R129" s="9">
        <f t="shared" si="7"/>
        <v>1.0504275245512513</v>
      </c>
    </row>
    <row r="130" spans="10:18" x14ac:dyDescent="0.35">
      <c r="J130" s="3">
        <v>45352</v>
      </c>
      <c r="K130" s="4">
        <v>5123.6899999999996</v>
      </c>
      <c r="L130" s="4">
        <v>5</v>
      </c>
      <c r="N130" s="5">
        <f t="shared" si="5"/>
        <v>0.53659829967518391</v>
      </c>
      <c r="O130" s="5">
        <f t="shared" si="4"/>
        <v>1.4098924379501554</v>
      </c>
      <c r="Q130" s="9">
        <f t="shared" si="6"/>
        <v>5.3659829967518391E-3</v>
      </c>
      <c r="R130" s="9">
        <f t="shared" si="7"/>
        <v>1.0053659829967518</v>
      </c>
    </row>
    <row r="131" spans="10:18" x14ac:dyDescent="0.35">
      <c r="L13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Andres Orea</dc:creator>
  <cp:lastModifiedBy>Fernando de Andrés Orea</cp:lastModifiedBy>
  <dcterms:created xsi:type="dcterms:W3CDTF">2024-03-30T03:42:21Z</dcterms:created>
  <dcterms:modified xsi:type="dcterms:W3CDTF">2024-10-28T00:34:12Z</dcterms:modified>
</cp:coreProperties>
</file>