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107d93d172baba/RESEARCH/Efficient portfolios/"/>
    </mc:Choice>
  </mc:AlternateContent>
  <xr:revisionPtr revIDLastSave="211" documentId="8_{C0E57A95-EA46-4E56-BE33-F188CC26B832}" xr6:coauthVersionLast="47" xr6:coauthVersionMax="47" xr10:uidLastSave="{18631987-65DC-4883-9063-00C84ACD7F3D}"/>
  <bookViews>
    <workbookView xWindow="28680" yWindow="-120" windowWidth="29040" windowHeight="15720" xr2:uid="{CC650A71-F39C-492C-B60F-049418D97E24}"/>
  </bookViews>
  <sheets>
    <sheet name="2. SIM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4" i="1" l="1"/>
  <c r="AA33" i="1"/>
  <c r="AA32" i="1"/>
  <c r="W5" i="1" l="1"/>
  <c r="W2" i="1"/>
  <c r="S130" i="1"/>
  <c r="R130" i="1"/>
  <c r="P130" i="1"/>
  <c r="O130" i="1"/>
  <c r="S129" i="1"/>
  <c r="R129" i="1"/>
  <c r="P129" i="1"/>
  <c r="O129" i="1"/>
  <c r="S128" i="1"/>
  <c r="R128" i="1"/>
  <c r="P128" i="1"/>
  <c r="O128" i="1"/>
  <c r="S127" i="1"/>
  <c r="R127" i="1"/>
  <c r="P127" i="1"/>
  <c r="O127" i="1"/>
  <c r="S126" i="1"/>
  <c r="R126" i="1"/>
  <c r="P126" i="1"/>
  <c r="O126" i="1"/>
  <c r="S125" i="1"/>
  <c r="R125" i="1"/>
  <c r="P125" i="1"/>
  <c r="O125" i="1"/>
  <c r="S124" i="1"/>
  <c r="R124" i="1"/>
  <c r="P124" i="1"/>
  <c r="O124" i="1"/>
  <c r="S123" i="1"/>
  <c r="R123" i="1"/>
  <c r="P123" i="1"/>
  <c r="O123" i="1"/>
  <c r="S122" i="1"/>
  <c r="R122" i="1"/>
  <c r="P122" i="1"/>
  <c r="O122" i="1"/>
  <c r="S121" i="1"/>
  <c r="R121" i="1"/>
  <c r="P121" i="1"/>
  <c r="O121" i="1"/>
  <c r="S120" i="1"/>
  <c r="R120" i="1"/>
  <c r="P120" i="1"/>
  <c r="O120" i="1"/>
  <c r="S119" i="1"/>
  <c r="R119" i="1"/>
  <c r="P119" i="1"/>
  <c r="O119" i="1"/>
  <c r="S118" i="1"/>
  <c r="R118" i="1"/>
  <c r="P118" i="1"/>
  <c r="O118" i="1"/>
  <c r="S117" i="1"/>
  <c r="R117" i="1"/>
  <c r="P117" i="1"/>
  <c r="O117" i="1"/>
  <c r="S116" i="1"/>
  <c r="R116" i="1"/>
  <c r="P116" i="1"/>
  <c r="O116" i="1"/>
  <c r="S115" i="1"/>
  <c r="R115" i="1"/>
  <c r="P115" i="1"/>
  <c r="O115" i="1"/>
  <c r="S114" i="1"/>
  <c r="R114" i="1"/>
  <c r="P114" i="1"/>
  <c r="O114" i="1"/>
  <c r="S113" i="1"/>
  <c r="R113" i="1"/>
  <c r="P113" i="1"/>
  <c r="O113" i="1"/>
  <c r="S112" i="1"/>
  <c r="R112" i="1"/>
  <c r="P112" i="1"/>
  <c r="O112" i="1"/>
  <c r="S111" i="1"/>
  <c r="R111" i="1"/>
  <c r="P111" i="1"/>
  <c r="O111" i="1"/>
  <c r="S110" i="1"/>
  <c r="R110" i="1"/>
  <c r="P110" i="1"/>
  <c r="O110" i="1"/>
  <c r="S109" i="1"/>
  <c r="R109" i="1"/>
  <c r="P109" i="1"/>
  <c r="O109" i="1"/>
  <c r="S108" i="1"/>
  <c r="R108" i="1"/>
  <c r="P108" i="1"/>
  <c r="O108" i="1"/>
  <c r="S107" i="1"/>
  <c r="R107" i="1"/>
  <c r="P107" i="1"/>
  <c r="O107" i="1"/>
  <c r="S106" i="1"/>
  <c r="R106" i="1"/>
  <c r="P106" i="1"/>
  <c r="O106" i="1"/>
  <c r="S105" i="1"/>
  <c r="R105" i="1"/>
  <c r="P105" i="1"/>
  <c r="O105" i="1"/>
  <c r="S104" i="1"/>
  <c r="R104" i="1"/>
  <c r="P104" i="1"/>
  <c r="O104" i="1"/>
  <c r="S103" i="1"/>
  <c r="R103" i="1"/>
  <c r="P103" i="1"/>
  <c r="O103" i="1"/>
  <c r="S102" i="1"/>
  <c r="R102" i="1"/>
  <c r="P102" i="1"/>
  <c r="O102" i="1"/>
  <c r="S101" i="1"/>
  <c r="R101" i="1"/>
  <c r="P101" i="1"/>
  <c r="O101" i="1"/>
  <c r="S100" i="1"/>
  <c r="R100" i="1"/>
  <c r="P100" i="1"/>
  <c r="O100" i="1"/>
  <c r="S99" i="1"/>
  <c r="R99" i="1"/>
  <c r="P99" i="1"/>
  <c r="O99" i="1"/>
  <c r="S98" i="1"/>
  <c r="R98" i="1"/>
  <c r="P98" i="1"/>
  <c r="O98" i="1"/>
  <c r="S97" i="1"/>
  <c r="R97" i="1"/>
  <c r="P97" i="1"/>
  <c r="O97" i="1"/>
  <c r="S96" i="1"/>
  <c r="R96" i="1"/>
  <c r="P96" i="1"/>
  <c r="O96" i="1"/>
  <c r="S95" i="1"/>
  <c r="R95" i="1"/>
  <c r="P95" i="1"/>
  <c r="O95" i="1"/>
  <c r="S94" i="1"/>
  <c r="R94" i="1"/>
  <c r="P94" i="1"/>
  <c r="O94" i="1"/>
  <c r="S93" i="1"/>
  <c r="R93" i="1"/>
  <c r="P93" i="1"/>
  <c r="O93" i="1"/>
  <c r="S92" i="1"/>
  <c r="R92" i="1"/>
  <c r="P92" i="1"/>
  <c r="O92" i="1"/>
  <c r="S91" i="1"/>
  <c r="R91" i="1"/>
  <c r="P91" i="1"/>
  <c r="O91" i="1"/>
  <c r="S90" i="1"/>
  <c r="R90" i="1"/>
  <c r="P90" i="1"/>
  <c r="O90" i="1"/>
  <c r="S89" i="1"/>
  <c r="R89" i="1"/>
  <c r="P89" i="1"/>
  <c r="O89" i="1"/>
  <c r="S88" i="1"/>
  <c r="R88" i="1"/>
  <c r="P88" i="1"/>
  <c r="O88" i="1"/>
  <c r="S87" i="1"/>
  <c r="R87" i="1"/>
  <c r="P87" i="1"/>
  <c r="O87" i="1"/>
  <c r="S86" i="1"/>
  <c r="R86" i="1"/>
  <c r="P86" i="1"/>
  <c r="O86" i="1"/>
  <c r="S85" i="1"/>
  <c r="R85" i="1"/>
  <c r="P85" i="1"/>
  <c r="O85" i="1"/>
  <c r="S84" i="1"/>
  <c r="R84" i="1"/>
  <c r="P84" i="1"/>
  <c r="O84" i="1"/>
  <c r="S83" i="1"/>
  <c r="R83" i="1"/>
  <c r="P83" i="1"/>
  <c r="O83" i="1"/>
  <c r="S82" i="1"/>
  <c r="R82" i="1"/>
  <c r="P82" i="1"/>
  <c r="O82" i="1"/>
  <c r="S81" i="1"/>
  <c r="R81" i="1"/>
  <c r="P81" i="1"/>
  <c r="O81" i="1"/>
  <c r="S80" i="1"/>
  <c r="R80" i="1"/>
  <c r="P80" i="1"/>
  <c r="O80" i="1"/>
  <c r="S79" i="1"/>
  <c r="R79" i="1"/>
  <c r="P79" i="1"/>
  <c r="O79" i="1"/>
  <c r="S78" i="1"/>
  <c r="R78" i="1"/>
  <c r="P78" i="1"/>
  <c r="O78" i="1"/>
  <c r="S77" i="1"/>
  <c r="R77" i="1"/>
  <c r="P77" i="1"/>
  <c r="O77" i="1"/>
  <c r="S76" i="1"/>
  <c r="R76" i="1"/>
  <c r="P76" i="1"/>
  <c r="O76" i="1"/>
  <c r="S75" i="1"/>
  <c r="R75" i="1"/>
  <c r="P75" i="1"/>
  <c r="O75" i="1"/>
  <c r="S74" i="1"/>
  <c r="R74" i="1"/>
  <c r="P74" i="1"/>
  <c r="O74" i="1"/>
  <c r="S73" i="1"/>
  <c r="R73" i="1"/>
  <c r="P73" i="1"/>
  <c r="O73" i="1"/>
  <c r="S72" i="1"/>
  <c r="R72" i="1"/>
  <c r="P72" i="1"/>
  <c r="O72" i="1"/>
  <c r="S71" i="1"/>
  <c r="R71" i="1"/>
  <c r="P71" i="1"/>
  <c r="O71" i="1"/>
  <c r="S70" i="1"/>
  <c r="R70" i="1"/>
  <c r="P70" i="1"/>
  <c r="O70" i="1"/>
  <c r="S69" i="1"/>
  <c r="R69" i="1"/>
  <c r="P69" i="1"/>
  <c r="O69" i="1"/>
  <c r="S68" i="1"/>
  <c r="R68" i="1"/>
  <c r="P68" i="1"/>
  <c r="O68" i="1"/>
  <c r="S67" i="1"/>
  <c r="R67" i="1"/>
  <c r="P67" i="1"/>
  <c r="O67" i="1"/>
  <c r="S66" i="1"/>
  <c r="R66" i="1"/>
  <c r="P66" i="1"/>
  <c r="O66" i="1"/>
  <c r="S65" i="1"/>
  <c r="R65" i="1"/>
  <c r="P65" i="1"/>
  <c r="O65" i="1"/>
  <c r="S64" i="1"/>
  <c r="R64" i="1"/>
  <c r="P64" i="1"/>
  <c r="O64" i="1"/>
  <c r="S63" i="1"/>
  <c r="R63" i="1"/>
  <c r="P63" i="1"/>
  <c r="O63" i="1"/>
  <c r="S62" i="1"/>
  <c r="R62" i="1"/>
  <c r="P62" i="1"/>
  <c r="O62" i="1"/>
  <c r="S61" i="1"/>
  <c r="R61" i="1"/>
  <c r="P61" i="1"/>
  <c r="O61" i="1"/>
  <c r="S60" i="1"/>
  <c r="R60" i="1"/>
  <c r="P60" i="1"/>
  <c r="O60" i="1"/>
  <c r="S59" i="1"/>
  <c r="R59" i="1"/>
  <c r="P59" i="1"/>
  <c r="O59" i="1"/>
  <c r="S58" i="1"/>
  <c r="R58" i="1"/>
  <c r="P58" i="1"/>
  <c r="O58" i="1"/>
  <c r="S57" i="1"/>
  <c r="R57" i="1"/>
  <c r="P57" i="1"/>
  <c r="O57" i="1"/>
  <c r="S56" i="1"/>
  <c r="R56" i="1"/>
  <c r="P56" i="1"/>
  <c r="O56" i="1"/>
  <c r="S55" i="1"/>
  <c r="R55" i="1"/>
  <c r="P55" i="1"/>
  <c r="O55" i="1"/>
  <c r="S54" i="1"/>
  <c r="R54" i="1"/>
  <c r="P54" i="1"/>
  <c r="O54" i="1"/>
  <c r="S53" i="1"/>
  <c r="R53" i="1"/>
  <c r="P53" i="1"/>
  <c r="O53" i="1"/>
  <c r="S52" i="1"/>
  <c r="R52" i="1"/>
  <c r="P52" i="1"/>
  <c r="O52" i="1"/>
  <c r="S51" i="1"/>
  <c r="R51" i="1"/>
  <c r="P51" i="1"/>
  <c r="O51" i="1"/>
  <c r="S50" i="1"/>
  <c r="R50" i="1"/>
  <c r="P50" i="1"/>
  <c r="O50" i="1"/>
  <c r="S49" i="1"/>
  <c r="R49" i="1"/>
  <c r="P49" i="1"/>
  <c r="O49" i="1"/>
  <c r="S48" i="1"/>
  <c r="R48" i="1"/>
  <c r="P48" i="1"/>
  <c r="O48" i="1"/>
  <c r="P47" i="1"/>
  <c r="O47" i="1"/>
  <c r="R47" i="1" s="1"/>
  <c r="S47" i="1" s="1"/>
  <c r="P46" i="1"/>
  <c r="O46" i="1"/>
  <c r="R46" i="1" s="1"/>
  <c r="S46" i="1" s="1"/>
  <c r="P45" i="1"/>
  <c r="O45" i="1"/>
  <c r="R45" i="1" s="1"/>
  <c r="S45" i="1" s="1"/>
  <c r="P44" i="1"/>
  <c r="O44" i="1"/>
  <c r="R44" i="1" s="1"/>
  <c r="S44" i="1" s="1"/>
  <c r="P43" i="1"/>
  <c r="O43" i="1"/>
  <c r="R43" i="1" s="1"/>
  <c r="S43" i="1" s="1"/>
  <c r="P42" i="1"/>
  <c r="O42" i="1"/>
  <c r="R42" i="1" s="1"/>
  <c r="S42" i="1" s="1"/>
  <c r="P41" i="1"/>
  <c r="O41" i="1"/>
  <c r="R41" i="1" s="1"/>
  <c r="S41" i="1" s="1"/>
  <c r="P40" i="1"/>
  <c r="O40" i="1"/>
  <c r="R40" i="1" s="1"/>
  <c r="S40" i="1" s="1"/>
  <c r="P39" i="1"/>
  <c r="O39" i="1"/>
  <c r="R39" i="1" s="1"/>
  <c r="S39" i="1" s="1"/>
  <c r="P38" i="1"/>
  <c r="O38" i="1"/>
  <c r="R38" i="1" s="1"/>
  <c r="S38" i="1" s="1"/>
  <c r="P37" i="1"/>
  <c r="O37" i="1"/>
  <c r="R37" i="1" s="1"/>
  <c r="S37" i="1" s="1"/>
  <c r="P36" i="1"/>
  <c r="O36" i="1"/>
  <c r="R36" i="1" s="1"/>
  <c r="S36" i="1" s="1"/>
  <c r="P35" i="1"/>
  <c r="O35" i="1"/>
  <c r="R35" i="1" s="1"/>
  <c r="S35" i="1" s="1"/>
  <c r="P34" i="1"/>
  <c r="O34" i="1"/>
  <c r="R34" i="1" s="1"/>
  <c r="S34" i="1" s="1"/>
  <c r="P33" i="1"/>
  <c r="O33" i="1"/>
  <c r="R33" i="1" s="1"/>
  <c r="S33" i="1" s="1"/>
  <c r="P32" i="1"/>
  <c r="O32" i="1"/>
  <c r="R32" i="1" s="1"/>
  <c r="S32" i="1" s="1"/>
  <c r="P31" i="1"/>
  <c r="O31" i="1"/>
  <c r="R31" i="1" s="1"/>
  <c r="S31" i="1" s="1"/>
  <c r="P30" i="1"/>
  <c r="O30" i="1"/>
  <c r="R30" i="1" s="1"/>
  <c r="S30" i="1" s="1"/>
  <c r="P29" i="1"/>
  <c r="O29" i="1"/>
  <c r="R29" i="1" s="1"/>
  <c r="S29" i="1" s="1"/>
  <c r="P28" i="1"/>
  <c r="O28" i="1"/>
  <c r="R28" i="1" s="1"/>
  <c r="S28" i="1" s="1"/>
  <c r="P27" i="1"/>
  <c r="O27" i="1"/>
  <c r="R27" i="1" s="1"/>
  <c r="S27" i="1" s="1"/>
  <c r="P26" i="1"/>
  <c r="O26" i="1"/>
  <c r="R26" i="1" s="1"/>
  <c r="S26" i="1" s="1"/>
  <c r="P25" i="1"/>
  <c r="O25" i="1"/>
  <c r="R25" i="1" s="1"/>
  <c r="S25" i="1" s="1"/>
  <c r="P24" i="1"/>
  <c r="O24" i="1"/>
  <c r="R24" i="1" s="1"/>
  <c r="S24" i="1" s="1"/>
  <c r="P23" i="1"/>
  <c r="O23" i="1"/>
  <c r="R23" i="1" s="1"/>
  <c r="S23" i="1" s="1"/>
  <c r="P22" i="1"/>
  <c r="O22" i="1"/>
  <c r="R22" i="1" s="1"/>
  <c r="S22" i="1" s="1"/>
  <c r="P21" i="1"/>
  <c r="O21" i="1"/>
  <c r="R21" i="1" s="1"/>
  <c r="S21" i="1" s="1"/>
  <c r="P20" i="1"/>
  <c r="O20" i="1"/>
  <c r="R20" i="1" s="1"/>
  <c r="S20" i="1" s="1"/>
  <c r="P19" i="1"/>
  <c r="O19" i="1"/>
  <c r="R19" i="1" s="1"/>
  <c r="S19" i="1" s="1"/>
  <c r="P18" i="1"/>
  <c r="O18" i="1"/>
  <c r="R18" i="1" s="1"/>
  <c r="S18" i="1" s="1"/>
  <c r="P17" i="1"/>
  <c r="O17" i="1"/>
  <c r="R17" i="1" s="1"/>
  <c r="S17" i="1" s="1"/>
  <c r="P16" i="1"/>
  <c r="O16" i="1"/>
  <c r="R16" i="1" s="1"/>
  <c r="S16" i="1" s="1"/>
  <c r="P15" i="1"/>
  <c r="O15" i="1"/>
  <c r="R15" i="1" s="1"/>
  <c r="S15" i="1" s="1"/>
  <c r="P14" i="1"/>
  <c r="O14" i="1"/>
  <c r="R14" i="1" s="1"/>
  <c r="S14" i="1" s="1"/>
  <c r="P13" i="1"/>
  <c r="O13" i="1"/>
  <c r="R13" i="1" s="1"/>
  <c r="S13" i="1" s="1"/>
  <c r="P12" i="1"/>
  <c r="O12" i="1"/>
  <c r="R12" i="1" s="1"/>
  <c r="S12" i="1" s="1"/>
  <c r="P11" i="1"/>
  <c r="O11" i="1"/>
  <c r="R11" i="1" s="1"/>
  <c r="S11" i="1" s="1"/>
  <c r="P10" i="1"/>
  <c r="O10" i="1"/>
  <c r="R10" i="1" s="1"/>
  <c r="S10" i="1" s="1"/>
  <c r="P9" i="1"/>
  <c r="O9" i="1"/>
  <c r="R9" i="1" s="1"/>
  <c r="S9" i="1" s="1"/>
  <c r="P8" i="1"/>
  <c r="O8" i="1"/>
  <c r="R8" i="1" s="1"/>
  <c r="S8" i="1" s="1"/>
  <c r="P7" i="1"/>
  <c r="O7" i="1"/>
  <c r="R7" i="1" s="1"/>
  <c r="S7" i="1" s="1"/>
  <c r="P6" i="1"/>
  <c r="O6" i="1"/>
  <c r="R6" i="1" s="1"/>
  <c r="S6" i="1" s="1"/>
  <c r="R5" i="1"/>
  <c r="S5" i="1" s="1"/>
  <c r="P5" i="1"/>
  <c r="O5" i="1"/>
  <c r="S4" i="1"/>
  <c r="R4" i="1"/>
  <c r="P4" i="1"/>
  <c r="O4" i="1"/>
  <c r="W4" i="1" l="1"/>
</calcChain>
</file>

<file path=xl/sharedStrings.xml><?xml version="1.0" encoding="utf-8"?>
<sst xmlns="http://schemas.openxmlformats.org/spreadsheetml/2006/main" count="44" uniqueCount="41">
  <si>
    <t>Single Index Model</t>
  </si>
  <si>
    <t>Date</t>
  </si>
  <si>
    <t>S&amp;P 500</t>
  </si>
  <si>
    <t>LAAC</t>
  </si>
  <si>
    <t>HPR S&amp;P 500</t>
  </si>
  <si>
    <t>HPR LAAC</t>
  </si>
  <si>
    <t>*LAAC Beta:</t>
  </si>
  <si>
    <t>*S&amp;P 500</t>
  </si>
  <si>
    <t>*Rf: 10 yr US T-note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</si>
  <si>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</si>
  <si>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</si>
  <si>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</si>
  <si>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</si>
  <si>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</si>
  <si>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</si>
  <si>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</si>
  <si>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</si>
  <si>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</si>
  <si>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</si>
  <si>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</si>
  <si>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</si>
  <si>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</si>
  <si>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</si>
  <si>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</si>
  <si>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</si>
  <si>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</si>
  <si>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</si>
  <si>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</si>
  <si>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</si>
  <si>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</si>
  <si>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</si>
  <si>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</si>
  <si>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</si>
  <si>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</si>
  <si>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</si>
  <si>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</si>
  <si>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</si>
  <si>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</si>
  <si>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*VAR</t>
  </si>
  <si>
    <t>*STDEV</t>
  </si>
  <si>
    <t>*AVG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</si>
</sst>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);\(0.0000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70C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14" fontId="3" fillId="0" borderId="0" xfId="0" applyNumberFormat="1" applyFont="1" applyAlignment="1">
      <alignment horizontal="center"/>
    </xf>
    <xf numFmtId="39" fontId="4" fillId="0" borderId="0" xfId="0" applyNumberFormat="1" applyFont="1"/>
    <xf numFmtId="39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57150</xdr:rowOff>
    </xdr:from>
    <xdr:to>
      <xdr:col>9</xdr:col>
      <xdr:colOff>34925</xdr:colOff>
      <xdr:row>22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B4EA38-04D3-836E-4E59-95FCE347C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600075"/>
          <a:ext cx="5969000" cy="3552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010A-D574-4FE4-8E6C-0528F56AFF46}">
  <dimension ref="B2:AD159"/>
  <sheetViews>
    <sheetView tabSelected="1" topLeftCell="G1" workbookViewId="0">
      <selection activeCell="Y19" sqref="Y19"/>
    </sheetView>
  </sheetViews>
  <sheetFormatPr defaultRowHeight="14.5" x14ac:dyDescent="0.35"/>
  <cols>
    <col min="2" max="2" width="17.453125" bestFit="1" customWidth="1"/>
    <col min="15" max="15" width="11.7265625" bestFit="1" customWidth="1"/>
    <col min="16" max="16" width="9.54296875" bestFit="1" customWidth="1"/>
    <col min="18" max="18" width="11.7265625" bestFit="1" customWidth="1"/>
    <col min="22" max="22" width="17.7265625" bestFit="1" customWidth="1"/>
    <col min="23" max="23" width="21.26953125" bestFit="1" customWidth="1"/>
  </cols>
  <sheetData>
    <row r="2" spans="2:23" x14ac:dyDescent="0.35">
      <c r="B2" s="1" t="s">
        <v>0</v>
      </c>
      <c r="K2" s="1" t="s">
        <v>1</v>
      </c>
      <c r="L2" s="1" t="s">
        <v>2</v>
      </c>
      <c r="M2" s="1" t="s">
        <v>3</v>
      </c>
      <c r="N2" s="1"/>
      <c r="O2" s="1" t="s">
        <v>4</v>
      </c>
      <c r="P2" s="1" t="s">
        <v>5</v>
      </c>
      <c r="R2" s="1" t="s">
        <v>4</v>
      </c>
      <c r="V2" s="1" t="s">
        <v>6</v>
      </c>
      <c r="W2" s="2">
        <f>SLOPE(P4:P130,$O$4:$O$130)</f>
        <v>1.6763808421830648</v>
      </c>
    </row>
    <row r="3" spans="2:23" x14ac:dyDescent="0.35">
      <c r="K3" s="3">
        <v>41487</v>
      </c>
      <c r="L3" s="4">
        <v>1632.969971</v>
      </c>
      <c r="M3" s="4">
        <v>0.281804</v>
      </c>
    </row>
    <row r="4" spans="2:23" x14ac:dyDescent="0.35">
      <c r="K4" s="3">
        <v>41518</v>
      </c>
      <c r="L4" s="4">
        <v>1681.5500489999999</v>
      </c>
      <c r="M4" s="4">
        <v>0.48309200000000002</v>
      </c>
      <c r="O4" s="5">
        <f>(LN(L4)-LN(L3))*100</f>
        <v>2.9315591286836806</v>
      </c>
      <c r="P4" s="5">
        <f t="shared" ref="P4:P67" si="0">(LN(M4)-LN(M3))*100</f>
        <v>53.899531787676416</v>
      </c>
      <c r="R4" s="6">
        <f>O4/100</f>
        <v>2.9315591286836806E-2</v>
      </c>
      <c r="S4" s="6">
        <f>R4+1</f>
        <v>1.0293155912868368</v>
      </c>
      <c r="V4" s="1" t="s">
        <v>7</v>
      </c>
      <c r="W4" s="7">
        <f>(GEOMEAN(S4:S130)-1)</f>
        <v>8.0774741422093843E-3</v>
      </c>
    </row>
    <row r="5" spans="2:23" x14ac:dyDescent="0.35">
      <c r="K5" s="3">
        <v>41548</v>
      </c>
      <c r="L5" s="4">
        <v>1756.540039</v>
      </c>
      <c r="M5" s="4">
        <v>0.46296300000000001</v>
      </c>
      <c r="O5" s="5">
        <f t="shared" ref="O5:P68" si="1">(LN(L5)-LN(L4))*100</f>
        <v>4.3629970975040067</v>
      </c>
      <c r="P5" s="5">
        <f t="shared" si="0"/>
        <v>-4.25599744187023</v>
      </c>
      <c r="R5" s="6">
        <f t="shared" ref="R5:R68" si="2">O5/100</f>
        <v>4.3629970975040067E-2</v>
      </c>
      <c r="S5" s="6">
        <f t="shared" ref="S5:S68" si="3">R5+1</f>
        <v>1.0436299709750401</v>
      </c>
      <c r="V5" s="1" t="s">
        <v>7</v>
      </c>
      <c r="W5" s="7">
        <f>((1+$W$4)^12)-1</f>
        <v>0.10135397755099596</v>
      </c>
    </row>
    <row r="6" spans="2:23" x14ac:dyDescent="0.35">
      <c r="K6" s="3">
        <v>41579</v>
      </c>
      <c r="L6" s="4">
        <v>1805.8100589999999</v>
      </c>
      <c r="M6" s="4">
        <v>0.422705</v>
      </c>
      <c r="O6" s="5">
        <f t="shared" si="1"/>
        <v>2.7663290033784982</v>
      </c>
      <c r="P6" s="5">
        <f t="shared" si="0"/>
        <v>-9.0972601063142307</v>
      </c>
      <c r="R6" s="6">
        <f t="shared" si="2"/>
        <v>2.7663290033784982E-2</v>
      </c>
      <c r="S6" s="6">
        <f t="shared" si="3"/>
        <v>1.027663290033785</v>
      </c>
    </row>
    <row r="7" spans="2:23" x14ac:dyDescent="0.35">
      <c r="K7" s="3">
        <v>41609</v>
      </c>
      <c r="L7" s="4">
        <v>1848.3599850000001</v>
      </c>
      <c r="M7" s="4">
        <v>0.46296300000000001</v>
      </c>
      <c r="O7" s="5">
        <f t="shared" si="1"/>
        <v>2.3289474066882754</v>
      </c>
      <c r="P7" s="5">
        <f t="shared" si="0"/>
        <v>9.0972601063142307</v>
      </c>
      <c r="R7" s="6">
        <f t="shared" si="2"/>
        <v>2.3289474066882754E-2</v>
      </c>
      <c r="S7" s="6">
        <f t="shared" si="3"/>
        <v>1.0232894740668828</v>
      </c>
      <c r="V7" s="1" t="s">
        <v>8</v>
      </c>
      <c r="W7" s="8">
        <v>4.2000000000000003E-2</v>
      </c>
    </row>
    <row r="8" spans="2:23" x14ac:dyDescent="0.35">
      <c r="K8" s="3">
        <v>41640</v>
      </c>
      <c r="L8" s="4">
        <v>1782.589966</v>
      </c>
      <c r="M8" s="4">
        <v>0.58373600000000003</v>
      </c>
      <c r="O8" s="5">
        <f t="shared" si="1"/>
        <v>-3.623140748501541</v>
      </c>
      <c r="P8" s="5">
        <f t="shared" si="0"/>
        <v>23.18016885400742</v>
      </c>
      <c r="R8" s="6">
        <f t="shared" si="2"/>
        <v>-3.623140748501541E-2</v>
      </c>
      <c r="S8" s="6">
        <f t="shared" si="3"/>
        <v>0.96376859251498459</v>
      </c>
    </row>
    <row r="9" spans="2:23" x14ac:dyDescent="0.35">
      <c r="K9" s="3">
        <v>41671</v>
      </c>
      <c r="L9" s="4">
        <v>1859.4499510000001</v>
      </c>
      <c r="M9" s="4">
        <v>1.36876</v>
      </c>
      <c r="O9" s="5">
        <f t="shared" si="1"/>
        <v>4.2213374879040977</v>
      </c>
      <c r="P9" s="5">
        <f t="shared" si="0"/>
        <v>85.221167364806121</v>
      </c>
      <c r="R9" s="6">
        <f t="shared" si="2"/>
        <v>4.2213374879040977E-2</v>
      </c>
      <c r="S9" s="6">
        <f t="shared" si="3"/>
        <v>1.042213374879041</v>
      </c>
      <c r="V9" s="1" t="s">
        <v>9</v>
      </c>
    </row>
    <row r="10" spans="2:23" ht="15" thickBot="1" x14ac:dyDescent="0.4">
      <c r="K10" s="3">
        <v>41699</v>
      </c>
      <c r="L10" s="4">
        <v>1872.339966</v>
      </c>
      <c r="M10" s="4">
        <v>1.6706920000000001</v>
      </c>
      <c r="O10" s="5">
        <f t="shared" si="1"/>
        <v>0.69082486153471123</v>
      </c>
      <c r="P10" s="5">
        <f t="shared" si="0"/>
        <v>19.933269136602959</v>
      </c>
      <c r="R10" s="6">
        <f t="shared" si="2"/>
        <v>6.9082486153471123E-3</v>
      </c>
      <c r="S10" s="6">
        <f t="shared" si="3"/>
        <v>1.0069082486153471</v>
      </c>
    </row>
    <row r="11" spans="2:23" x14ac:dyDescent="0.35">
      <c r="K11" s="3">
        <v>41730</v>
      </c>
      <c r="L11" s="4">
        <v>1883.9499510000001</v>
      </c>
      <c r="M11" s="4">
        <v>1.046699</v>
      </c>
      <c r="O11" s="5">
        <f t="shared" si="1"/>
        <v>0.61816431783832115</v>
      </c>
      <c r="P11" s="5">
        <f t="shared" si="0"/>
        <v>-46.759650936343014</v>
      </c>
      <c r="R11" s="6">
        <f t="shared" si="2"/>
        <v>6.1816431783832115E-3</v>
      </c>
      <c r="S11" s="6">
        <f t="shared" si="3"/>
        <v>1.0061816431783832</v>
      </c>
      <c r="V11" s="12" t="s">
        <v>10</v>
      </c>
      <c r="W11" s="12"/>
    </row>
    <row r="12" spans="2:23" x14ac:dyDescent="0.35">
      <c r="K12" s="3">
        <v>41760</v>
      </c>
      <c r="L12" s="4">
        <v>1923.5699460000001</v>
      </c>
      <c r="M12" s="4">
        <v>0.92592600000000003</v>
      </c>
      <c r="O12" s="5">
        <f t="shared" si="1"/>
        <v>2.0812195954316159</v>
      </c>
      <c r="P12" s="5">
        <f t="shared" si="0"/>
        <v>-12.260236363078972</v>
      </c>
      <c r="R12" s="6">
        <f t="shared" si="2"/>
        <v>2.0812195954316159E-2</v>
      </c>
      <c r="S12" s="6">
        <f t="shared" si="3"/>
        <v>1.0208121959543162</v>
      </c>
      <c r="V12" s="9" t="s">
        <v>11</v>
      </c>
      <c r="W12" s="9">
        <v>0.34372239213428235</v>
      </c>
    </row>
    <row r="13" spans="2:23" x14ac:dyDescent="0.35">
      <c r="K13" s="3">
        <v>41791</v>
      </c>
      <c r="L13" s="4">
        <v>1960.2299800000001</v>
      </c>
      <c r="M13" s="4">
        <v>0.94605499999999998</v>
      </c>
      <c r="O13" s="5">
        <f t="shared" si="1"/>
        <v>1.8878996624704492</v>
      </c>
      <c r="P13" s="5">
        <f t="shared" si="0"/>
        <v>2.1506389050719159</v>
      </c>
      <c r="R13" s="6">
        <f t="shared" si="2"/>
        <v>1.8878996624704492E-2</v>
      </c>
      <c r="S13" s="6">
        <f t="shared" si="3"/>
        <v>1.0188789966247045</v>
      </c>
      <c r="V13" s="9" t="s">
        <v>12</v>
      </c>
      <c r="W13" s="9">
        <v>0.11814508285451336</v>
      </c>
    </row>
    <row r="14" spans="2:23" x14ac:dyDescent="0.35">
      <c r="K14" s="3">
        <v>41821</v>
      </c>
      <c r="L14" s="4">
        <v>1930.670044</v>
      </c>
      <c r="M14" s="4">
        <v>1.1272139999999999</v>
      </c>
      <c r="O14" s="5">
        <f t="shared" si="1"/>
        <v>-1.5194687370535753</v>
      </c>
      <c r="P14" s="5">
        <f t="shared" si="0"/>
        <v>17.52036737667553</v>
      </c>
      <c r="R14" s="6">
        <f t="shared" si="2"/>
        <v>-1.5194687370535753E-2</v>
      </c>
      <c r="S14" s="6">
        <f t="shared" si="3"/>
        <v>0.98480531262946425</v>
      </c>
      <c r="V14" s="9" t="s">
        <v>13</v>
      </c>
      <c r="W14" s="9">
        <v>0.11109024351734946</v>
      </c>
    </row>
    <row r="15" spans="2:23" x14ac:dyDescent="0.35">
      <c r="K15" s="3">
        <v>41852</v>
      </c>
      <c r="L15" s="4">
        <v>2003.369995</v>
      </c>
      <c r="M15" s="4">
        <v>1.086957</v>
      </c>
      <c r="O15" s="5">
        <f t="shared" si="1"/>
        <v>3.6963644321168054</v>
      </c>
      <c r="P15" s="5">
        <f t="shared" si="0"/>
        <v>-3.6367052742388744</v>
      </c>
      <c r="R15" s="6">
        <f t="shared" si="2"/>
        <v>3.6963644321168054E-2</v>
      </c>
      <c r="S15" s="6">
        <f t="shared" si="3"/>
        <v>1.0369636443211681</v>
      </c>
      <c r="V15" s="9" t="s">
        <v>14</v>
      </c>
      <c r="W15" s="9">
        <v>19.770403450488818</v>
      </c>
    </row>
    <row r="16" spans="2:23" ht="15" thickBot="1" x14ac:dyDescent="0.4">
      <c r="K16" s="3">
        <v>41883</v>
      </c>
      <c r="L16" s="4">
        <v>1972.290039</v>
      </c>
      <c r="M16" s="4">
        <v>1.5096620000000001</v>
      </c>
      <c r="O16" s="5">
        <f t="shared" si="1"/>
        <v>-1.5635436078484055</v>
      </c>
      <c r="P16" s="5">
        <f t="shared" si="0"/>
        <v>32.8503735772127</v>
      </c>
      <c r="R16" s="6">
        <f t="shared" si="2"/>
        <v>-1.5635436078484055E-2</v>
      </c>
      <c r="S16" s="6">
        <f t="shared" si="3"/>
        <v>0.98436456392151594</v>
      </c>
      <c r="V16" s="10" t="s">
        <v>15</v>
      </c>
      <c r="W16" s="10">
        <v>127</v>
      </c>
    </row>
    <row r="17" spans="11:30" x14ac:dyDescent="0.35">
      <c r="K17" s="3">
        <v>41913</v>
      </c>
      <c r="L17" s="4">
        <v>2018.0500489999999</v>
      </c>
      <c r="M17" s="4">
        <v>1.4090180000000001</v>
      </c>
      <c r="O17" s="5">
        <f t="shared" si="1"/>
        <v>2.2936398946422187</v>
      </c>
      <c r="P17" s="5">
        <f t="shared" si="0"/>
        <v>-6.8992776858394773</v>
      </c>
      <c r="R17" s="6">
        <f t="shared" si="2"/>
        <v>2.2936398946422187E-2</v>
      </c>
      <c r="S17" s="6">
        <f t="shared" si="3"/>
        <v>1.0229363989464222</v>
      </c>
    </row>
    <row r="18" spans="11:30" ht="15" thickBot="1" x14ac:dyDescent="0.4">
      <c r="K18" s="3">
        <v>41944</v>
      </c>
      <c r="L18" s="4">
        <v>2067.5600589999999</v>
      </c>
      <c r="M18" s="4">
        <v>1.2077290000000001</v>
      </c>
      <c r="O18" s="5">
        <f t="shared" si="1"/>
        <v>2.4237473674626031</v>
      </c>
      <c r="P18" s="5">
        <f t="shared" si="0"/>
        <v>-15.415127125588432</v>
      </c>
      <c r="R18" s="6">
        <f t="shared" si="2"/>
        <v>2.4237473674626031E-2</v>
      </c>
      <c r="S18" s="6">
        <f t="shared" si="3"/>
        <v>1.024237473674626</v>
      </c>
      <c r="V18" t="s">
        <v>16</v>
      </c>
    </row>
    <row r="19" spans="11:30" x14ac:dyDescent="0.35">
      <c r="K19" s="3">
        <v>41974</v>
      </c>
      <c r="L19" s="4">
        <v>2058.8999020000001</v>
      </c>
      <c r="M19" s="4">
        <v>0.90579699999999996</v>
      </c>
      <c r="O19" s="5">
        <f t="shared" si="1"/>
        <v>-0.41973845845717506</v>
      </c>
      <c r="P19" s="5">
        <f t="shared" si="0"/>
        <v>-28.768179645171198</v>
      </c>
      <c r="R19" s="6">
        <f t="shared" si="2"/>
        <v>-4.1973845845717506E-3</v>
      </c>
      <c r="S19" s="6">
        <f t="shared" si="3"/>
        <v>0.99580261541542825</v>
      </c>
      <c r="V19" s="11"/>
      <c r="W19" s="11" t="s">
        <v>21</v>
      </c>
      <c r="X19" s="11" t="s">
        <v>22</v>
      </c>
      <c r="Y19" s="11" t="s">
        <v>23</v>
      </c>
      <c r="Z19" s="11" t="s">
        <v>24</v>
      </c>
      <c r="AA19" s="11" t="s">
        <v>25</v>
      </c>
    </row>
    <row r="20" spans="11:30" x14ac:dyDescent="0.35">
      <c r="K20" s="3">
        <v>42005</v>
      </c>
      <c r="L20" s="4">
        <v>1994.98999</v>
      </c>
      <c r="M20" s="4">
        <v>0.84541100000000002</v>
      </c>
      <c r="O20" s="5">
        <f t="shared" si="1"/>
        <v>-3.1532779216949081</v>
      </c>
      <c r="P20" s="5">
        <f t="shared" si="0"/>
        <v>-6.899231948704192</v>
      </c>
      <c r="R20" s="6">
        <f t="shared" si="2"/>
        <v>-3.1532779216949081E-2</v>
      </c>
      <c r="S20" s="6">
        <f t="shared" si="3"/>
        <v>0.96846722078305092</v>
      </c>
      <c r="V20" s="9" t="s">
        <v>17</v>
      </c>
      <c r="W20" s="9">
        <v>1</v>
      </c>
      <c r="X20" s="9">
        <v>6545.75260585043</v>
      </c>
      <c r="Y20" s="9">
        <v>6545.75260585043</v>
      </c>
      <c r="Z20" s="9">
        <v>16.746672349027399</v>
      </c>
      <c r="AA20" s="9">
        <v>7.6056097201875297E-5</v>
      </c>
    </row>
    <row r="21" spans="11:30" x14ac:dyDescent="0.35">
      <c r="K21" s="3">
        <v>42036</v>
      </c>
      <c r="L21" s="4">
        <v>2104.5</v>
      </c>
      <c r="M21" s="4">
        <v>1.1070850000000001</v>
      </c>
      <c r="O21" s="5">
        <f t="shared" si="1"/>
        <v>5.3438876443109073</v>
      </c>
      <c r="P21" s="5">
        <f t="shared" si="0"/>
        <v>26.966281422187787</v>
      </c>
      <c r="R21" s="6">
        <f t="shared" si="2"/>
        <v>5.3438876443109073E-2</v>
      </c>
      <c r="S21" s="6">
        <f t="shared" si="3"/>
        <v>1.0534388764431091</v>
      </c>
      <c r="V21" s="9" t="s">
        <v>18</v>
      </c>
      <c r="W21" s="9">
        <v>125</v>
      </c>
      <c r="X21" s="9">
        <v>48858.606574387515</v>
      </c>
      <c r="Y21" s="9">
        <v>390.86885259510012</v>
      </c>
      <c r="Z21" s="9"/>
      <c r="AA21" s="9"/>
    </row>
    <row r="22" spans="11:30" ht="15" thickBot="1" x14ac:dyDescent="0.4">
      <c r="K22" s="3">
        <v>42064</v>
      </c>
      <c r="L22" s="4">
        <v>2067.889893</v>
      </c>
      <c r="M22" s="4">
        <v>1.0064409999999999</v>
      </c>
      <c r="O22" s="5">
        <f t="shared" si="1"/>
        <v>-1.7549197229951297</v>
      </c>
      <c r="P22" s="5">
        <f t="shared" si="0"/>
        <v>-9.5310089477028139</v>
      </c>
      <c r="R22" s="6">
        <f t="shared" si="2"/>
        <v>-1.7549197229951297E-2</v>
      </c>
      <c r="S22" s="6">
        <f t="shared" si="3"/>
        <v>0.9824508027700487</v>
      </c>
      <c r="V22" s="10" t="s">
        <v>19</v>
      </c>
      <c r="W22" s="10">
        <v>126</v>
      </c>
      <c r="X22" s="10">
        <v>55404.359180237945</v>
      </c>
      <c r="Y22" s="10"/>
      <c r="Z22" s="10"/>
      <c r="AA22" s="10"/>
    </row>
    <row r="23" spans="11:30" ht="15" thickBot="1" x14ac:dyDescent="0.4">
      <c r="K23" s="3">
        <v>42095</v>
      </c>
      <c r="L23" s="4">
        <v>2085.51001</v>
      </c>
      <c r="M23" s="4">
        <v>1.247987</v>
      </c>
      <c r="O23" s="5">
        <f t="shared" si="1"/>
        <v>0.84847224530060217</v>
      </c>
      <c r="P23" s="5">
        <f t="shared" si="0"/>
        <v>21.511150782341744</v>
      </c>
      <c r="R23" s="6">
        <f t="shared" si="2"/>
        <v>8.4847224530060217E-3</v>
      </c>
      <c r="S23" s="6">
        <f t="shared" si="3"/>
        <v>1.008484722453006</v>
      </c>
    </row>
    <row r="24" spans="11:30" x14ac:dyDescent="0.35">
      <c r="K24" s="3">
        <v>42125</v>
      </c>
      <c r="L24" s="4">
        <v>2107.389893</v>
      </c>
      <c r="M24" s="4">
        <v>1.3083739999999999</v>
      </c>
      <c r="O24" s="5">
        <f t="shared" si="1"/>
        <v>1.0436729763142694</v>
      </c>
      <c r="P24" s="5">
        <f t="shared" si="0"/>
        <v>4.7253291659434122</v>
      </c>
      <c r="R24" s="6">
        <f t="shared" si="2"/>
        <v>1.0436729763142694E-2</v>
      </c>
      <c r="S24" s="6">
        <f t="shared" si="3"/>
        <v>1.0104367297631427</v>
      </c>
      <c r="V24" s="11"/>
      <c r="W24" s="11" t="s">
        <v>26</v>
      </c>
      <c r="X24" s="11" t="s">
        <v>14</v>
      </c>
      <c r="Y24" s="11" t="s">
        <v>27</v>
      </c>
      <c r="Z24" s="11" t="s">
        <v>28</v>
      </c>
      <c r="AA24" s="11" t="s">
        <v>29</v>
      </c>
      <c r="AB24" s="11" t="s">
        <v>30</v>
      </c>
      <c r="AC24" s="11" t="s">
        <v>31</v>
      </c>
      <c r="AD24" s="11" t="s">
        <v>32</v>
      </c>
    </row>
    <row r="25" spans="11:30" x14ac:dyDescent="0.35">
      <c r="K25" s="3">
        <v>42156</v>
      </c>
      <c r="L25" s="4">
        <v>2063.110107</v>
      </c>
      <c r="M25" s="4">
        <v>0.96618400000000004</v>
      </c>
      <c r="O25" s="5">
        <f t="shared" si="1"/>
        <v>-2.123555927643217</v>
      </c>
      <c r="P25" s="5">
        <f t="shared" si="0"/>
        <v>-30.318613160317863</v>
      </c>
      <c r="R25" s="6">
        <f t="shared" si="2"/>
        <v>-2.123555927643217E-2</v>
      </c>
      <c r="S25" s="6">
        <f t="shared" si="3"/>
        <v>0.97876444072356783</v>
      </c>
      <c r="V25" s="9" t="s">
        <v>20</v>
      </c>
      <c r="W25" s="9">
        <v>0.75518324668599823</v>
      </c>
      <c r="X25" s="9">
        <v>1.7926924336878636</v>
      </c>
      <c r="Y25" s="9">
        <v>0.4212564478405601</v>
      </c>
      <c r="Z25" s="9">
        <v>0.67429129881066019</v>
      </c>
      <c r="AA25" s="9">
        <v>-2.7927775696072779</v>
      </c>
      <c r="AB25" s="9">
        <v>4.3031440629792748</v>
      </c>
      <c r="AC25" s="9">
        <v>-2.7927775696072779</v>
      </c>
      <c r="AD25" s="9">
        <v>4.3031440629792748</v>
      </c>
    </row>
    <row r="26" spans="11:30" ht="15" thickBot="1" x14ac:dyDescent="0.4">
      <c r="K26" s="3">
        <v>42186</v>
      </c>
      <c r="L26" s="4">
        <v>2103.8400879999999</v>
      </c>
      <c r="M26" s="4">
        <v>0.86553899999999995</v>
      </c>
      <c r="O26" s="5">
        <f t="shared" si="1"/>
        <v>1.9549683246492755</v>
      </c>
      <c r="P26" s="5">
        <f t="shared" si="0"/>
        <v>-11.000185800506614</v>
      </c>
      <c r="R26" s="6">
        <f t="shared" si="2"/>
        <v>1.9549683246492755E-2</v>
      </c>
      <c r="S26" s="6">
        <f t="shared" si="3"/>
        <v>1.0195496832464928</v>
      </c>
      <c r="V26" s="10" t="s">
        <v>33</v>
      </c>
      <c r="W26" s="10">
        <v>1.676380842183067</v>
      </c>
      <c r="X26" s="10">
        <v>0.4096457253427857</v>
      </c>
      <c r="Y26" s="10">
        <v>4.0922698284726282</v>
      </c>
      <c r="Z26" s="10">
        <v>7.6056097201875297E-5</v>
      </c>
      <c r="AA26" s="10">
        <v>0.86564111083476003</v>
      </c>
      <c r="AB26" s="10">
        <v>2.4871205735313739</v>
      </c>
      <c r="AC26" s="10">
        <v>0.86564111083476003</v>
      </c>
      <c r="AD26" s="10">
        <v>2.4871205735313739</v>
      </c>
    </row>
    <row r="27" spans="11:30" x14ac:dyDescent="0.35">
      <c r="K27" s="3">
        <v>42217</v>
      </c>
      <c r="L27" s="4">
        <v>1972.1800539999999</v>
      </c>
      <c r="M27" s="4">
        <v>0.68437999999999999</v>
      </c>
      <c r="O27" s="5">
        <f t="shared" si="1"/>
        <v>-6.4624730898541927</v>
      </c>
      <c r="P27" s="5">
        <f t="shared" si="0"/>
        <v>-23.483911534539128</v>
      </c>
      <c r="R27" s="6">
        <f t="shared" si="2"/>
        <v>-6.4624730898541927E-2</v>
      </c>
      <c r="S27" s="6">
        <f t="shared" si="3"/>
        <v>0.93537526910145807</v>
      </c>
    </row>
    <row r="28" spans="11:30" x14ac:dyDescent="0.35">
      <c r="K28" s="3">
        <v>42248</v>
      </c>
      <c r="L28" s="4">
        <v>1920.030029</v>
      </c>
      <c r="M28" s="4">
        <v>0.46296300000000001</v>
      </c>
      <c r="O28" s="5">
        <f t="shared" si="1"/>
        <v>-2.6798731264652709</v>
      </c>
      <c r="P28" s="5">
        <f t="shared" si="0"/>
        <v>-39.086618162819022</v>
      </c>
      <c r="R28" s="6">
        <f t="shared" si="2"/>
        <v>-2.6798731264652709E-2</v>
      </c>
      <c r="S28" s="6">
        <f t="shared" si="3"/>
        <v>0.97320126873534729</v>
      </c>
    </row>
    <row r="29" spans="11:30" x14ac:dyDescent="0.35">
      <c r="K29" s="3">
        <v>42278</v>
      </c>
      <c r="L29" s="4">
        <v>2079.360107</v>
      </c>
      <c r="M29" s="4">
        <v>0.58373600000000003</v>
      </c>
      <c r="O29" s="5">
        <f t="shared" si="1"/>
        <v>7.9719379495131193</v>
      </c>
      <c r="P29" s="5">
        <f t="shared" si="0"/>
        <v>23.18016885400742</v>
      </c>
      <c r="R29" s="6">
        <f t="shared" si="2"/>
        <v>7.9719379495131193E-2</v>
      </c>
      <c r="S29" s="6">
        <f t="shared" si="3"/>
        <v>1.0797193794951312</v>
      </c>
    </row>
    <row r="30" spans="11:30" x14ac:dyDescent="0.35">
      <c r="K30" s="3">
        <v>42309</v>
      </c>
      <c r="L30" s="4">
        <v>2080.4099120000001</v>
      </c>
      <c r="M30" s="4">
        <v>0.44283400000000001</v>
      </c>
      <c r="O30" s="5">
        <f t="shared" si="1"/>
        <v>5.0474185711824049E-2</v>
      </c>
      <c r="P30" s="5">
        <f t="shared" si="0"/>
        <v>-27.625384383822649</v>
      </c>
      <c r="R30" s="6">
        <f t="shared" si="2"/>
        <v>5.0474185711824049E-4</v>
      </c>
      <c r="S30" s="6">
        <f t="shared" si="3"/>
        <v>1.0005047418571182</v>
      </c>
      <c r="V30" s="1" t="s">
        <v>34</v>
      </c>
    </row>
    <row r="31" spans="11:30" ht="15" thickBot="1" x14ac:dyDescent="0.4">
      <c r="K31" s="3">
        <v>42339</v>
      </c>
      <c r="L31" s="4">
        <v>2043.9399410000001</v>
      </c>
      <c r="M31" s="4">
        <v>0.52334899999999995</v>
      </c>
      <c r="O31" s="5">
        <f t="shared" si="1"/>
        <v>-1.7685658536441551</v>
      </c>
      <c r="P31" s="5">
        <f t="shared" si="0"/>
        <v>16.705356354398614</v>
      </c>
      <c r="R31" s="6">
        <f t="shared" si="2"/>
        <v>-1.7685658536441551E-2</v>
      </c>
      <c r="S31" s="6">
        <f t="shared" si="3"/>
        <v>0.98231434146355845</v>
      </c>
    </row>
    <row r="32" spans="11:30" x14ac:dyDescent="0.35">
      <c r="K32" s="3">
        <v>42370</v>
      </c>
      <c r="L32" s="4">
        <v>1940.23999</v>
      </c>
      <c r="M32" s="4">
        <v>0.60386499999999999</v>
      </c>
      <c r="O32" s="5">
        <f t="shared" si="1"/>
        <v>-5.2067617227534946</v>
      </c>
      <c r="P32" s="5">
        <f t="shared" si="0"/>
        <v>14.310211748707813</v>
      </c>
      <c r="R32" s="6">
        <f t="shared" si="2"/>
        <v>-5.2067617227534946E-2</v>
      </c>
      <c r="S32" s="6">
        <f t="shared" si="3"/>
        <v>0.94793238277246505</v>
      </c>
      <c r="V32" s="11" t="s">
        <v>35</v>
      </c>
      <c r="W32" s="11" t="s">
        <v>36</v>
      </c>
      <c r="X32" s="11" t="s">
        <v>37</v>
      </c>
      <c r="Z32" s="13" t="s">
        <v>38</v>
      </c>
      <c r="AA32">
        <f>_xlfn.VAR.P(X33:X159)</f>
        <v>384.71343759360246</v>
      </c>
    </row>
    <row r="33" spans="11:27" x14ac:dyDescent="0.35">
      <c r="K33" s="3">
        <v>42401</v>
      </c>
      <c r="L33" s="4">
        <v>1932.2299800000001</v>
      </c>
      <c r="M33" s="4">
        <v>0.58373600000000003</v>
      </c>
      <c r="O33" s="5">
        <f t="shared" si="1"/>
        <v>-0.41369056367912549</v>
      </c>
      <c r="P33" s="5">
        <f t="shared" si="0"/>
        <v>-3.3901837192837792</v>
      </c>
      <c r="R33" s="6">
        <f t="shared" si="2"/>
        <v>-4.1369056367912549E-3</v>
      </c>
      <c r="S33" s="6">
        <f t="shared" si="3"/>
        <v>0.99586309436320875</v>
      </c>
      <c r="V33" s="9">
        <v>1</v>
      </c>
      <c r="W33" s="9">
        <v>5.669592807738205</v>
      </c>
      <c r="X33" s="9">
        <v>48.229938979938211</v>
      </c>
      <c r="Z33" s="1" t="s">
        <v>39</v>
      </c>
      <c r="AA33">
        <f>SQRT(AA32)</f>
        <v>19.614113224757382</v>
      </c>
    </row>
    <row r="34" spans="11:27" x14ac:dyDescent="0.35">
      <c r="K34" s="3">
        <v>42430</v>
      </c>
      <c r="L34" s="4">
        <v>2059.73999</v>
      </c>
      <c r="M34" s="4">
        <v>0.78502400000000006</v>
      </c>
      <c r="O34" s="5">
        <f t="shared" si="1"/>
        <v>6.3904990415635687</v>
      </c>
      <c r="P34" s="5">
        <f t="shared" si="0"/>
        <v>29.62654647373294</v>
      </c>
      <c r="R34" s="6">
        <f t="shared" si="2"/>
        <v>6.3904990415635687E-2</v>
      </c>
      <c r="S34" s="6">
        <f t="shared" si="3"/>
        <v>1.0639049904156357</v>
      </c>
      <c r="V34" s="9">
        <v>2</v>
      </c>
      <c r="W34" s="9">
        <v>8.0692279954420414</v>
      </c>
      <c r="X34" s="9">
        <v>-12.325225437312271</v>
      </c>
      <c r="Z34" s="1" t="s">
        <v>40</v>
      </c>
      <c r="AA34">
        <f>AVERAGE(X33:X159)</f>
        <v>-2.2204460492503131E-15</v>
      </c>
    </row>
    <row r="35" spans="11:27" x14ac:dyDescent="0.35">
      <c r="K35" s="3">
        <v>42461</v>
      </c>
      <c r="L35" s="4">
        <v>2065.3000489999999</v>
      </c>
      <c r="M35" s="4">
        <v>1.147343</v>
      </c>
      <c r="O35" s="5">
        <f t="shared" si="1"/>
        <v>0.26957616481642077</v>
      </c>
      <c r="P35" s="5">
        <f t="shared" si="0"/>
        <v>37.948982283852629</v>
      </c>
      <c r="R35" s="6">
        <f t="shared" si="2"/>
        <v>2.6957616481642077E-3</v>
      </c>
      <c r="S35" s="6">
        <f t="shared" si="3"/>
        <v>1.0026957616481642</v>
      </c>
      <c r="V35" s="9">
        <v>3</v>
      </c>
      <c r="W35" s="9">
        <v>5.3926041911250895</v>
      </c>
      <c r="X35" s="9">
        <v>-14.48986429743932</v>
      </c>
    </row>
    <row r="36" spans="11:27" x14ac:dyDescent="0.35">
      <c r="K36" s="3">
        <v>42491</v>
      </c>
      <c r="L36" s="4">
        <v>2096.9499510000001</v>
      </c>
      <c r="M36" s="4">
        <v>1.3083739999999999</v>
      </c>
      <c r="O36" s="5">
        <f t="shared" si="1"/>
        <v>1.5208366645339311</v>
      </c>
      <c r="P36" s="5">
        <f t="shared" si="0"/>
        <v>13.133631046589636</v>
      </c>
      <c r="R36" s="6">
        <f t="shared" si="2"/>
        <v>1.5208366645339311E-2</v>
      </c>
      <c r="S36" s="6">
        <f t="shared" si="3"/>
        <v>1.0152083666453393</v>
      </c>
      <c r="V36" s="9">
        <v>4</v>
      </c>
      <c r="W36" s="9">
        <v>4.6593860617101592</v>
      </c>
      <c r="X36" s="9">
        <v>4.4378740446040714</v>
      </c>
    </row>
    <row r="37" spans="11:27" x14ac:dyDescent="0.35">
      <c r="K37" s="3">
        <v>42522</v>
      </c>
      <c r="L37" s="4">
        <v>2098.860107</v>
      </c>
      <c r="M37" s="4">
        <v>1.71095</v>
      </c>
      <c r="O37" s="5">
        <f t="shared" si="1"/>
        <v>9.1050648411616919E-2</v>
      </c>
      <c r="P37" s="5">
        <f t="shared" si="0"/>
        <v>26.826362692051891</v>
      </c>
      <c r="R37" s="6">
        <f t="shared" si="2"/>
        <v>9.1050648411616919E-4</v>
      </c>
      <c r="S37" s="6">
        <f t="shared" si="3"/>
        <v>1.0009105064841162</v>
      </c>
      <c r="V37" s="9">
        <v>5</v>
      </c>
      <c r="W37" s="9">
        <v>-5.318580492634803</v>
      </c>
      <c r="X37" s="9">
        <v>28.498749346642221</v>
      </c>
    </row>
    <row r="38" spans="11:27" x14ac:dyDescent="0.35">
      <c r="K38" s="3">
        <v>42552</v>
      </c>
      <c r="L38" s="4">
        <v>2173.6000979999999</v>
      </c>
      <c r="M38" s="4">
        <v>1.489533</v>
      </c>
      <c r="O38" s="5">
        <f t="shared" si="1"/>
        <v>3.4990433050203329</v>
      </c>
      <c r="P38" s="5">
        <f t="shared" si="0"/>
        <v>-13.85861237948896</v>
      </c>
      <c r="R38" s="6">
        <f t="shared" si="2"/>
        <v>3.4990433050203329E-2</v>
      </c>
      <c r="S38" s="6">
        <f t="shared" si="3"/>
        <v>1.0349904330502033</v>
      </c>
      <c r="V38" s="9">
        <v>6</v>
      </c>
      <c r="W38" s="9">
        <v>7.8317525397976224</v>
      </c>
      <c r="X38" s="9">
        <v>77.389414825008501</v>
      </c>
    </row>
    <row r="39" spans="11:27" x14ac:dyDescent="0.35">
      <c r="K39" s="3">
        <v>42583</v>
      </c>
      <c r="L39" s="4">
        <v>2170.9499510000001</v>
      </c>
      <c r="M39" s="4">
        <v>1.36876</v>
      </c>
      <c r="O39" s="5">
        <f t="shared" si="1"/>
        <v>-0.12199870176701211</v>
      </c>
      <c r="P39" s="5">
        <f t="shared" si="0"/>
        <v>-8.4557427519320107</v>
      </c>
      <c r="R39" s="6">
        <f t="shared" si="2"/>
        <v>-1.2199870176701211E-3</v>
      </c>
      <c r="S39" s="6">
        <f t="shared" si="3"/>
        <v>0.99878001298232988</v>
      </c>
      <c r="V39" s="9">
        <v>7</v>
      </c>
      <c r="W39" s="9">
        <v>1.9132688098665582</v>
      </c>
      <c r="X39" s="9">
        <v>18.020000326736401</v>
      </c>
    </row>
    <row r="40" spans="11:27" x14ac:dyDescent="0.35">
      <c r="K40" s="3">
        <v>42614</v>
      </c>
      <c r="L40" s="4">
        <v>2168.2700199999999</v>
      </c>
      <c r="M40" s="4">
        <v>1.388889</v>
      </c>
      <c r="O40" s="5">
        <f t="shared" si="1"/>
        <v>-0.12352134063968734</v>
      </c>
      <c r="P40" s="5">
        <f t="shared" si="0"/>
        <v>1.4598926479974184</v>
      </c>
      <c r="R40" s="6">
        <f t="shared" si="2"/>
        <v>-1.2352134063968734E-3</v>
      </c>
      <c r="S40" s="6">
        <f t="shared" si="3"/>
        <v>0.99876478659360313</v>
      </c>
      <c r="V40" s="9">
        <v>8</v>
      </c>
      <c r="W40" s="9">
        <v>1.7914620664313241</v>
      </c>
      <c r="X40" s="9">
        <v>-48.551113002774336</v>
      </c>
    </row>
    <row r="41" spans="11:27" x14ac:dyDescent="0.35">
      <c r="K41" s="3">
        <v>42644</v>
      </c>
      <c r="L41" s="4">
        <v>2126.1499020000001</v>
      </c>
      <c r="M41" s="4">
        <v>1.147343</v>
      </c>
      <c r="O41" s="5">
        <f t="shared" si="1"/>
        <v>-1.9616837421336797</v>
      </c>
      <c r="P41" s="5">
        <f t="shared" si="0"/>
        <v>-19.105531255217976</v>
      </c>
      <c r="R41" s="6">
        <f t="shared" si="2"/>
        <v>-1.9616837421336797E-2</v>
      </c>
      <c r="S41" s="6">
        <f t="shared" si="3"/>
        <v>0.9803831625786632</v>
      </c>
      <c r="V41" s="9">
        <v>9</v>
      </c>
      <c r="W41" s="9">
        <v>4.2440999048435524</v>
      </c>
      <c r="X41" s="9">
        <v>-16.504336267922525</v>
      </c>
    </row>
    <row r="42" spans="11:27" x14ac:dyDescent="0.35">
      <c r="K42" s="3">
        <v>42675</v>
      </c>
      <c r="L42" s="4">
        <v>2198.8100589999999</v>
      </c>
      <c r="M42" s="4">
        <v>1.2077290000000001</v>
      </c>
      <c r="O42" s="5">
        <f t="shared" si="1"/>
        <v>3.3603545390870515</v>
      </c>
      <c r="P42" s="5">
        <f t="shared" si="0"/>
        <v>5.1292902176948987</v>
      </c>
      <c r="R42" s="6">
        <f t="shared" si="2"/>
        <v>3.3603545390870515E-2</v>
      </c>
      <c r="S42" s="6">
        <f t="shared" si="3"/>
        <v>1.0336035453908705</v>
      </c>
      <c r="V42" s="9">
        <v>10</v>
      </c>
      <c r="W42" s="9">
        <v>3.9200220728153381</v>
      </c>
      <c r="X42" s="9">
        <v>-1.7693831677434222</v>
      </c>
    </row>
    <row r="43" spans="11:27" x14ac:dyDescent="0.35">
      <c r="K43" s="3">
        <v>42705</v>
      </c>
      <c r="L43" s="4">
        <v>2238.830078</v>
      </c>
      <c r="M43" s="4">
        <v>1.1876009999999999</v>
      </c>
      <c r="O43" s="5">
        <f t="shared" si="1"/>
        <v>1.8037111058687216</v>
      </c>
      <c r="P43" s="5">
        <f t="shared" si="0"/>
        <v>-1.6806430655334021</v>
      </c>
      <c r="R43" s="6">
        <f t="shared" si="2"/>
        <v>1.8037111058687216E-2</v>
      </c>
      <c r="S43" s="6">
        <f t="shared" si="3"/>
        <v>1.0180371110586872</v>
      </c>
      <c r="V43" s="9">
        <v>11</v>
      </c>
      <c r="W43" s="9">
        <v>-1.7920250344067157</v>
      </c>
      <c r="X43" s="9">
        <v>19.312392411082246</v>
      </c>
    </row>
    <row r="44" spans="11:27" x14ac:dyDescent="0.35">
      <c r="K44" s="3">
        <v>42736</v>
      </c>
      <c r="L44" s="4">
        <v>2278.8701169999999</v>
      </c>
      <c r="M44" s="4">
        <v>1.4694039999999999</v>
      </c>
      <c r="O44" s="5">
        <f t="shared" si="1"/>
        <v>1.7726314594618486</v>
      </c>
      <c r="P44" s="5">
        <f t="shared" si="0"/>
        <v>21.292157045840387</v>
      </c>
      <c r="R44" s="6">
        <f t="shared" si="2"/>
        <v>1.7726314594618486E-2</v>
      </c>
      <c r="S44" s="6">
        <f t="shared" si="3"/>
        <v>1.0177263145946185</v>
      </c>
      <c r="V44" s="9">
        <v>12</v>
      </c>
      <c r="W44" s="9">
        <v>6.9516977664135027</v>
      </c>
      <c r="X44" s="9">
        <v>-10.588403040652377</v>
      </c>
    </row>
    <row r="45" spans="11:27" x14ac:dyDescent="0.35">
      <c r="K45" s="3">
        <v>42767</v>
      </c>
      <c r="L45" s="4">
        <v>2363.639893</v>
      </c>
      <c r="M45" s="4">
        <v>1.5700480000000001</v>
      </c>
      <c r="O45" s="5">
        <f t="shared" si="1"/>
        <v>3.6523000999039823</v>
      </c>
      <c r="P45" s="5">
        <f t="shared" si="0"/>
        <v>6.6249315741400192</v>
      </c>
      <c r="R45" s="6">
        <f t="shared" si="2"/>
        <v>3.6523000999039823E-2</v>
      </c>
      <c r="S45" s="6">
        <f t="shared" si="3"/>
        <v>1.0365230009990398</v>
      </c>
      <c r="V45" s="9">
        <v>13</v>
      </c>
      <c r="W45" s="9">
        <v>-1.8659113034288628</v>
      </c>
      <c r="X45" s="9">
        <v>34.71628488064156</v>
      </c>
    </row>
    <row r="46" spans="11:27" x14ac:dyDescent="0.35">
      <c r="K46" s="3">
        <v>42795</v>
      </c>
      <c r="L46" s="4">
        <v>2362.719971</v>
      </c>
      <c r="M46" s="4">
        <v>1.5096620000000001</v>
      </c>
      <c r="O46" s="5">
        <f t="shared" si="1"/>
        <v>-3.8927294496726716E-2</v>
      </c>
      <c r="P46" s="5">
        <f t="shared" si="0"/>
        <v>-3.9220407430190951</v>
      </c>
      <c r="R46" s="6">
        <f t="shared" si="2"/>
        <v>-3.8927294496726716E-4</v>
      </c>
      <c r="S46" s="6">
        <f t="shared" si="3"/>
        <v>0.99961072705503273</v>
      </c>
      <c r="V46" s="9">
        <v>14</v>
      </c>
      <c r="W46" s="9">
        <v>4.6001972249310024</v>
      </c>
      <c r="X46" s="9">
        <v>-11.499474910770481</v>
      </c>
    </row>
    <row r="47" spans="11:27" x14ac:dyDescent="0.35">
      <c r="K47" s="3">
        <v>42826</v>
      </c>
      <c r="L47" s="4">
        <v>2384.1999510000001</v>
      </c>
      <c r="M47" s="4">
        <v>1.4291469999999999</v>
      </c>
      <c r="O47" s="5">
        <f t="shared" si="1"/>
        <v>0.90501322804596995</v>
      </c>
      <c r="P47" s="5">
        <f t="shared" si="0"/>
        <v>-5.4808021914759752</v>
      </c>
      <c r="R47" s="6">
        <f t="shared" si="2"/>
        <v>9.0501322804596995E-3</v>
      </c>
      <c r="S47" s="6">
        <f t="shared" si="3"/>
        <v>1.0090501322804597</v>
      </c>
      <c r="V47" s="9">
        <v>15</v>
      </c>
      <c r="W47" s="9">
        <v>4.8183068997919491</v>
      </c>
      <c r="X47" s="9">
        <v>-20.233434025380383</v>
      </c>
    </row>
    <row r="48" spans="11:27" x14ac:dyDescent="0.35">
      <c r="K48" s="3">
        <v>42856</v>
      </c>
      <c r="L48" s="4">
        <v>2411.8000489999999</v>
      </c>
      <c r="M48" s="4">
        <v>1.388889</v>
      </c>
      <c r="O48" s="5">
        <f t="shared" si="1"/>
        <v>1.1509759254333396</v>
      </c>
      <c r="P48" s="5">
        <f t="shared" si="0"/>
        <v>-2.8573615824288581</v>
      </c>
      <c r="R48" s="6">
        <f t="shared" si="2"/>
        <v>1.1509759254333396E-2</v>
      </c>
      <c r="S48" s="6">
        <f t="shared" si="3"/>
        <v>1.0115097592543334</v>
      </c>
      <c r="V48" s="9">
        <v>16</v>
      </c>
      <c r="W48" s="9">
        <v>5.1541736200936827E-2</v>
      </c>
      <c r="X48" s="9">
        <v>-28.819721381372133</v>
      </c>
    </row>
    <row r="49" spans="11:24" x14ac:dyDescent="0.35">
      <c r="K49" s="3">
        <v>42887</v>
      </c>
      <c r="L49" s="4">
        <v>2423.4099120000001</v>
      </c>
      <c r="M49" s="4">
        <v>1.3285020000000001</v>
      </c>
      <c r="O49" s="5">
        <f t="shared" si="1"/>
        <v>0.48022259241076171</v>
      </c>
      <c r="P49" s="5">
        <f t="shared" si="0"/>
        <v>-4.4452155298152274</v>
      </c>
      <c r="R49" s="6">
        <f t="shared" si="2"/>
        <v>4.8022259241076171E-3</v>
      </c>
      <c r="S49" s="6">
        <f t="shared" si="3"/>
        <v>1.0048022259241076</v>
      </c>
      <c r="V49" s="9">
        <v>17</v>
      </c>
      <c r="W49" s="9">
        <v>-4.5309114513221829</v>
      </c>
      <c r="X49" s="9">
        <v>-2.3683204973820091</v>
      </c>
    </row>
    <row r="50" spans="11:24" x14ac:dyDescent="0.35">
      <c r="K50" s="3">
        <v>42917</v>
      </c>
      <c r="L50" s="4">
        <v>2470.3000489999999</v>
      </c>
      <c r="M50" s="4">
        <v>1.6304350000000001</v>
      </c>
      <c r="O50" s="5">
        <f t="shared" si="1"/>
        <v>1.9164017661809751</v>
      </c>
      <c r="P50" s="5">
        <f t="shared" si="0"/>
        <v>20.479485870665933</v>
      </c>
      <c r="R50" s="6">
        <f t="shared" si="2"/>
        <v>1.9164017661809751E-2</v>
      </c>
      <c r="S50" s="6">
        <f t="shared" si="3"/>
        <v>1.0191640176618098</v>
      </c>
      <c r="V50" s="9">
        <v>18</v>
      </c>
      <c r="W50" s="9">
        <v>9.713574116387603</v>
      </c>
      <c r="X50" s="9">
        <v>17.252707305800186</v>
      </c>
    </row>
    <row r="51" spans="11:24" x14ac:dyDescent="0.35">
      <c r="K51" s="3">
        <v>42948</v>
      </c>
      <c r="L51" s="4">
        <v>2471.6499020000001</v>
      </c>
      <c r="M51" s="4">
        <v>2.0330110000000001</v>
      </c>
      <c r="O51" s="5">
        <f t="shared" si="1"/>
        <v>5.4628357104125058E-2</v>
      </c>
      <c r="P51" s="5">
        <f t="shared" si="0"/>
        <v>22.067109497410115</v>
      </c>
      <c r="R51" s="6">
        <f t="shared" si="2"/>
        <v>5.4628357104125058E-4</v>
      </c>
      <c r="S51" s="6">
        <f t="shared" si="3"/>
        <v>1.0005462835710413</v>
      </c>
      <c r="V51" s="9">
        <v>19</v>
      </c>
      <c r="W51" s="9">
        <v>-2.1867305565122521</v>
      </c>
      <c r="X51" s="9">
        <v>-7.3442783911905618</v>
      </c>
    </row>
    <row r="52" spans="11:24" x14ac:dyDescent="0.35">
      <c r="K52" s="3">
        <v>42979</v>
      </c>
      <c r="L52" s="4">
        <v>2519.360107</v>
      </c>
      <c r="M52" s="4">
        <v>2.6570049999999998</v>
      </c>
      <c r="O52" s="5">
        <f t="shared" si="1"/>
        <v>1.9119039323979514</v>
      </c>
      <c r="P52" s="5">
        <f t="shared" si="0"/>
        <v>26.768160324286804</v>
      </c>
      <c r="R52" s="6">
        <f t="shared" si="2"/>
        <v>1.9119039323979514E-2</v>
      </c>
      <c r="S52" s="6">
        <f t="shared" si="3"/>
        <v>1.0191190393239795</v>
      </c>
      <c r="V52" s="9">
        <v>20</v>
      </c>
      <c r="W52" s="9">
        <v>2.1775458638319796</v>
      </c>
      <c r="X52" s="9">
        <v>19.333604918509764</v>
      </c>
    </row>
    <row r="53" spans="11:24" x14ac:dyDescent="0.35">
      <c r="K53" s="3">
        <v>43009</v>
      </c>
      <c r="L53" s="4">
        <v>2575.26001</v>
      </c>
      <c r="M53" s="4">
        <v>3.2004830000000002</v>
      </c>
      <c r="O53" s="5">
        <f t="shared" si="1"/>
        <v>2.1945560290304478</v>
      </c>
      <c r="P53" s="5">
        <f t="shared" si="0"/>
        <v>18.610218731825334</v>
      </c>
      <c r="R53" s="6">
        <f t="shared" si="2"/>
        <v>2.1945560290304478E-2</v>
      </c>
      <c r="S53" s="6">
        <f t="shared" si="3"/>
        <v>1.0219455602903045</v>
      </c>
      <c r="V53" s="9">
        <v>21</v>
      </c>
      <c r="W53" s="9">
        <v>2.5047766296834215</v>
      </c>
      <c r="X53" s="9">
        <v>2.2205525362599907</v>
      </c>
    </row>
    <row r="54" spans="11:24" x14ac:dyDescent="0.35">
      <c r="K54" s="3">
        <v>43040</v>
      </c>
      <c r="L54" s="4">
        <v>2647.580078</v>
      </c>
      <c r="M54" s="4">
        <v>4.1143320000000001</v>
      </c>
      <c r="O54" s="5">
        <f t="shared" si="1"/>
        <v>2.7695540908411864</v>
      </c>
      <c r="P54" s="5">
        <f t="shared" si="0"/>
        <v>25.117475210754382</v>
      </c>
      <c r="R54" s="6">
        <f t="shared" si="2"/>
        <v>2.7695540908411864E-2</v>
      </c>
      <c r="S54" s="6">
        <f t="shared" si="3"/>
        <v>1.0276955409084119</v>
      </c>
      <c r="V54" s="9">
        <v>22</v>
      </c>
      <c r="W54" s="9">
        <v>-2.8047052277193822</v>
      </c>
      <c r="X54" s="9">
        <v>-27.513907932598482</v>
      </c>
    </row>
    <row r="55" spans="11:24" x14ac:dyDescent="0.35">
      <c r="K55" s="3">
        <v>43070</v>
      </c>
      <c r="L55" s="4">
        <v>2673.610107</v>
      </c>
      <c r="M55" s="4">
        <v>3.5789049999999998</v>
      </c>
      <c r="O55" s="5">
        <f t="shared" si="1"/>
        <v>0.97836144642915457</v>
      </c>
      <c r="P55" s="5">
        <f t="shared" si="0"/>
        <v>-13.941960031900669</v>
      </c>
      <c r="R55" s="6">
        <f t="shared" si="2"/>
        <v>9.7836144642915457E-3</v>
      </c>
      <c r="S55" s="6">
        <f t="shared" si="3"/>
        <v>1.0097836144642915</v>
      </c>
      <c r="V55" s="9">
        <v>23</v>
      </c>
      <c r="W55" s="9">
        <v>4.0324546932027703</v>
      </c>
      <c r="X55" s="9">
        <v>-15.032640493709383</v>
      </c>
    </row>
    <row r="56" spans="11:24" x14ac:dyDescent="0.35">
      <c r="K56" s="3">
        <v>43101</v>
      </c>
      <c r="L56" s="4">
        <v>2823.8100589999999</v>
      </c>
      <c r="M56" s="4">
        <v>2.73752</v>
      </c>
      <c r="O56" s="5">
        <f t="shared" si="1"/>
        <v>5.4657398659986534</v>
      </c>
      <c r="P56" s="5">
        <f t="shared" si="0"/>
        <v>-26.800448665229549</v>
      </c>
      <c r="R56" s="6">
        <f t="shared" si="2"/>
        <v>5.4657398659986534E-2</v>
      </c>
      <c r="S56" s="6">
        <f t="shared" si="3"/>
        <v>1.0546573986599865</v>
      </c>
      <c r="V56" s="9">
        <v>24</v>
      </c>
      <c r="W56" s="9">
        <v>-10.078382834269181</v>
      </c>
      <c r="X56" s="9">
        <v>-13.405528700269947</v>
      </c>
    </row>
    <row r="57" spans="11:24" x14ac:dyDescent="0.35">
      <c r="K57" s="3">
        <v>43132</v>
      </c>
      <c r="L57" s="4">
        <v>2713.830078</v>
      </c>
      <c r="M57" s="4">
        <v>2.5241549999999999</v>
      </c>
      <c r="O57" s="5">
        <f t="shared" si="1"/>
        <v>-3.9726107788009557</v>
      </c>
      <c r="P57" s="5">
        <f t="shared" si="0"/>
        <v>-8.1146047798994587</v>
      </c>
      <c r="R57" s="6">
        <f t="shared" si="2"/>
        <v>-3.9726107788009557E-2</v>
      </c>
      <c r="S57" s="6">
        <f t="shared" si="3"/>
        <v>0.96027389221199044</v>
      </c>
      <c r="V57" s="9">
        <v>25</v>
      </c>
      <c r="W57" s="9">
        <v>-3.7373047220016211</v>
      </c>
      <c r="X57" s="9">
        <v>-35.349313440817397</v>
      </c>
    </row>
    <row r="58" spans="11:24" x14ac:dyDescent="0.35">
      <c r="K58" s="3">
        <v>43160</v>
      </c>
      <c r="L58" s="4">
        <v>2640.8701169999999</v>
      </c>
      <c r="M58" s="4">
        <v>2.1819649999999999</v>
      </c>
      <c r="O58" s="5">
        <f t="shared" si="1"/>
        <v>-2.7252497391879515</v>
      </c>
      <c r="P58" s="5">
        <f t="shared" si="0"/>
        <v>-14.568050630075046</v>
      </c>
      <c r="R58" s="6">
        <f t="shared" si="2"/>
        <v>-2.7252497391879515E-2</v>
      </c>
      <c r="S58" s="6">
        <f t="shared" si="3"/>
        <v>0.97274750260812048</v>
      </c>
      <c r="V58" s="9">
        <v>26</v>
      </c>
      <c r="W58" s="9">
        <v>14.119187300321954</v>
      </c>
      <c r="X58" s="9">
        <v>9.0609815536854654</v>
      </c>
    </row>
    <row r="59" spans="11:24" x14ac:dyDescent="0.35">
      <c r="K59" s="3">
        <v>43191</v>
      </c>
      <c r="L59" s="4">
        <v>2648.0500489999999</v>
      </c>
      <c r="M59" s="4">
        <v>2.0571660000000001</v>
      </c>
      <c r="O59" s="5">
        <f t="shared" si="1"/>
        <v>0.27150859477309552</v>
      </c>
      <c r="P59" s="5">
        <f t="shared" si="0"/>
        <v>-5.8896539488898174</v>
      </c>
      <c r="R59" s="6">
        <f t="shared" si="2"/>
        <v>2.7150859477309552E-3</v>
      </c>
      <c r="S59" s="6">
        <f t="shared" si="3"/>
        <v>1.002715085947731</v>
      </c>
      <c r="V59" s="9">
        <v>27</v>
      </c>
      <c r="W59" s="9">
        <v>0.83979720463809038</v>
      </c>
      <c r="X59" s="9">
        <v>-28.465181588460737</v>
      </c>
    </row>
    <row r="60" spans="11:24" x14ac:dyDescent="0.35">
      <c r="K60" s="3">
        <v>43221</v>
      </c>
      <c r="L60" s="4">
        <v>2705.2700199999999</v>
      </c>
      <c r="M60" s="4">
        <v>2.1417069999999998</v>
      </c>
      <c r="O60" s="5">
        <f t="shared" si="1"/>
        <v>2.1378191291432813</v>
      </c>
      <c r="P60" s="5">
        <f t="shared" si="0"/>
        <v>4.027386715730497</v>
      </c>
      <c r="R60" s="6">
        <f t="shared" si="2"/>
        <v>2.1378191291432813E-2</v>
      </c>
      <c r="S60" s="6">
        <f t="shared" si="3"/>
        <v>1.0213781912914328</v>
      </c>
      <c r="V60" s="9">
        <v>28</v>
      </c>
      <c r="W60" s="9">
        <v>-2.2096066685022056</v>
      </c>
      <c r="X60" s="9">
        <v>18.914963022900821</v>
      </c>
    </row>
    <row r="61" spans="11:24" x14ac:dyDescent="0.35">
      <c r="K61" s="3">
        <v>43252</v>
      </c>
      <c r="L61" s="4">
        <v>2718.3701169999999</v>
      </c>
      <c r="M61" s="4">
        <v>2.1698870000000001</v>
      </c>
      <c r="O61" s="5">
        <f t="shared" si="1"/>
        <v>0.48307491443217998</v>
      </c>
      <c r="P61" s="5">
        <f t="shared" si="0"/>
        <v>1.3071917843099579</v>
      </c>
      <c r="R61" s="6">
        <f t="shared" si="2"/>
        <v>4.8307491443217998E-3</v>
      </c>
      <c r="S61" s="6">
        <f t="shared" si="3"/>
        <v>1.0048307491443218</v>
      </c>
      <c r="V61" s="9">
        <v>29</v>
      </c>
      <c r="W61" s="9">
        <v>-7.9733323551500614</v>
      </c>
      <c r="X61" s="9">
        <v>22.283544103857874</v>
      </c>
    </row>
    <row r="62" spans="11:24" x14ac:dyDescent="0.35">
      <c r="K62" s="3">
        <v>43282</v>
      </c>
      <c r="L62" s="4">
        <v>2816.290039</v>
      </c>
      <c r="M62" s="4">
        <v>1.5458940000000001</v>
      </c>
      <c r="O62" s="5">
        <f t="shared" si="1"/>
        <v>3.5387950784307343</v>
      </c>
      <c r="P62" s="5">
        <f t="shared" si="0"/>
        <v>-33.907270868537864</v>
      </c>
      <c r="R62" s="6">
        <f t="shared" si="2"/>
        <v>3.5387950784307343E-2</v>
      </c>
      <c r="S62" s="6">
        <f t="shared" si="3"/>
        <v>1.0353879507843073</v>
      </c>
      <c r="V62" s="9">
        <v>30</v>
      </c>
      <c r="W62" s="9">
        <v>6.1680311142398137E-2</v>
      </c>
      <c r="X62" s="9">
        <v>-3.4518640304261772</v>
      </c>
    </row>
    <row r="63" spans="11:24" x14ac:dyDescent="0.35">
      <c r="K63" s="3">
        <v>43313</v>
      </c>
      <c r="L63" s="4">
        <v>2901.5200199999999</v>
      </c>
      <c r="M63" s="4">
        <v>1.9202900000000001</v>
      </c>
      <c r="O63" s="5">
        <f t="shared" si="1"/>
        <v>2.9814314708128009</v>
      </c>
      <c r="P63" s="5">
        <f t="shared" si="0"/>
        <v>21.687383252232607</v>
      </c>
      <c r="R63" s="6">
        <f t="shared" si="2"/>
        <v>2.9814314708128009E-2</v>
      </c>
      <c r="S63" s="6">
        <f t="shared" si="3"/>
        <v>1.029814314708128</v>
      </c>
      <c r="V63" s="9">
        <v>31</v>
      </c>
      <c r="W63" s="9">
        <v>11.468093411952417</v>
      </c>
      <c r="X63" s="9">
        <v>18.158453061780524</v>
      </c>
    </row>
    <row r="64" spans="11:24" x14ac:dyDescent="0.35">
      <c r="K64" s="3">
        <v>43344</v>
      </c>
      <c r="L64" s="4">
        <v>2913.9799800000001</v>
      </c>
      <c r="M64" s="4">
        <v>1.9323669999999999</v>
      </c>
      <c r="O64" s="5">
        <f t="shared" si="1"/>
        <v>0.42850929639177693</v>
      </c>
      <c r="P64" s="5">
        <f t="shared" si="0"/>
        <v>0.62694600418969904</v>
      </c>
      <c r="R64" s="6">
        <f t="shared" si="2"/>
        <v>4.2850929639177693E-3</v>
      </c>
      <c r="S64" s="6">
        <f t="shared" si="3"/>
        <v>1.0042850929639178</v>
      </c>
      <c r="V64" s="9">
        <v>32</v>
      </c>
      <c r="W64" s="9">
        <v>1.207095564893431</v>
      </c>
      <c r="X64" s="9">
        <v>36.741886718959201</v>
      </c>
    </row>
    <row r="65" spans="11:24" x14ac:dyDescent="0.35">
      <c r="K65" s="3">
        <v>43374</v>
      </c>
      <c r="L65" s="4">
        <v>2711.73999</v>
      </c>
      <c r="M65" s="4">
        <v>1.2962959999999999</v>
      </c>
      <c r="O65" s="5">
        <f t="shared" si="1"/>
        <v>-7.1929345879864215</v>
      </c>
      <c r="P65" s="5">
        <f t="shared" si="0"/>
        <v>-39.923470942898</v>
      </c>
      <c r="R65" s="6">
        <f t="shared" si="2"/>
        <v>-7.1929345879864215E-2</v>
      </c>
      <c r="S65" s="6">
        <f t="shared" si="3"/>
        <v>0.92807065412013579</v>
      </c>
      <c r="V65" s="9">
        <v>33</v>
      </c>
      <c r="W65" s="9">
        <v>3.304684695200276</v>
      </c>
      <c r="X65" s="9">
        <v>9.8289463513893605</v>
      </c>
    </row>
    <row r="66" spans="11:24" x14ac:dyDescent="0.35">
      <c r="K66" s="3">
        <v>43405</v>
      </c>
      <c r="L66" s="4">
        <v>2760.169922</v>
      </c>
      <c r="M66" s="4">
        <v>1.5338160000000001</v>
      </c>
      <c r="O66" s="5">
        <f t="shared" si="1"/>
        <v>1.770175218783443</v>
      </c>
      <c r="P66" s="5">
        <f t="shared" si="0"/>
        <v>16.824778098835473</v>
      </c>
      <c r="R66" s="6">
        <f t="shared" si="2"/>
        <v>1.770175218783443E-2</v>
      </c>
      <c r="S66" s="6">
        <f t="shared" si="3"/>
        <v>1.0177017521878344</v>
      </c>
      <c r="V66" s="9">
        <v>34</v>
      </c>
      <c r="W66" s="9">
        <v>0.90781880935157888</v>
      </c>
      <c r="X66" s="9">
        <v>25.918543882700313</v>
      </c>
    </row>
    <row r="67" spans="11:24" x14ac:dyDescent="0.35">
      <c r="K67" s="3">
        <v>43435</v>
      </c>
      <c r="L67" s="4">
        <v>2506.8500979999999</v>
      </c>
      <c r="M67" s="4">
        <v>1.2761670000000001</v>
      </c>
      <c r="O67" s="5">
        <f t="shared" si="1"/>
        <v>-9.626521976606206</v>
      </c>
      <c r="P67" s="5">
        <f t="shared" si="0"/>
        <v>-18.389769380018432</v>
      </c>
      <c r="R67" s="6">
        <f t="shared" si="2"/>
        <v>-9.626521976606206E-2</v>
      </c>
      <c r="S67" s="6">
        <f t="shared" si="3"/>
        <v>0.90373478023393794</v>
      </c>
      <c r="V67" s="9">
        <v>35</v>
      </c>
      <c r="W67" s="9">
        <v>6.6209124091910061</v>
      </c>
      <c r="X67" s="9">
        <v>-20.479524788679967</v>
      </c>
    </row>
    <row r="68" spans="11:24" x14ac:dyDescent="0.35">
      <c r="K68" s="3">
        <v>43466</v>
      </c>
      <c r="L68" s="4">
        <v>2704.1000979999999</v>
      </c>
      <c r="M68" s="4">
        <v>1.300322</v>
      </c>
      <c r="O68" s="5">
        <f t="shared" si="1"/>
        <v>7.5742151976753824</v>
      </c>
      <c r="P68" s="5">
        <f t="shared" si="1"/>
        <v>1.875087200270789</v>
      </c>
      <c r="R68" s="6">
        <f t="shared" si="2"/>
        <v>7.5742151976753824E-2</v>
      </c>
      <c r="S68" s="6">
        <f t="shared" si="3"/>
        <v>1.0757421519767538</v>
      </c>
      <c r="V68" s="9">
        <v>36</v>
      </c>
      <c r="W68" s="9">
        <v>0.55066696027257367</v>
      </c>
      <c r="X68" s="9">
        <v>-9.0064097122045847</v>
      </c>
    </row>
    <row r="69" spans="11:24" x14ac:dyDescent="0.35">
      <c r="K69" s="3">
        <v>43497</v>
      </c>
      <c r="L69" s="4">
        <v>2784.48999</v>
      </c>
      <c r="M69" s="4">
        <v>1.489533</v>
      </c>
      <c r="O69" s="5">
        <f t="shared" ref="O69:P130" si="4">(LN(L69)-LN(L68))*100</f>
        <v>2.9295553154108589</v>
      </c>
      <c r="P69" s="5">
        <f t="shared" si="4"/>
        <v>13.585072190687065</v>
      </c>
      <c r="R69" s="6">
        <f t="shared" ref="R69:R130" si="5">O69/100</f>
        <v>2.9295553154108589E-2</v>
      </c>
      <c r="S69" s="6">
        <f t="shared" ref="S69:S130" si="6">R69+1</f>
        <v>1.0292955531541086</v>
      </c>
      <c r="V69" s="9">
        <v>37</v>
      </c>
      <c r="W69" s="9">
        <v>0.54811443763685763</v>
      </c>
      <c r="X69" s="9">
        <v>0.91177821036056073</v>
      </c>
    </row>
    <row r="70" spans="11:24" x14ac:dyDescent="0.35">
      <c r="K70" s="3">
        <v>43525</v>
      </c>
      <c r="L70" s="4">
        <v>2834.3999020000001</v>
      </c>
      <c r="M70" s="4">
        <v>1.521739</v>
      </c>
      <c r="O70" s="5">
        <f t="shared" si="4"/>
        <v>1.7765510853123168</v>
      </c>
      <c r="P70" s="5">
        <f t="shared" si="4"/>
        <v>2.1391111834595744</v>
      </c>
      <c r="R70" s="6">
        <f t="shared" si="5"/>
        <v>1.7765510853123168E-2</v>
      </c>
      <c r="S70" s="6">
        <f t="shared" si="6"/>
        <v>1.0177655108531232</v>
      </c>
      <c r="V70" s="9">
        <v>38</v>
      </c>
      <c r="W70" s="9">
        <v>-2.5333457970488906</v>
      </c>
      <c r="X70" s="9">
        <v>-16.572185458169084</v>
      </c>
    </row>
    <row r="71" spans="11:24" x14ac:dyDescent="0.35">
      <c r="K71" s="3">
        <v>43556</v>
      </c>
      <c r="L71" s="4">
        <v>2945.830078</v>
      </c>
      <c r="M71" s="4">
        <v>1.489533</v>
      </c>
      <c r="O71" s="5">
        <f t="shared" si="4"/>
        <v>3.856039749641571</v>
      </c>
      <c r="P71" s="5">
        <f t="shared" si="4"/>
        <v>-2.1391111834595744</v>
      </c>
      <c r="R71" s="6">
        <f t="shared" si="5"/>
        <v>3.856039749641571E-2</v>
      </c>
      <c r="S71" s="6">
        <f t="shared" si="6"/>
        <v>1.0385603974964157</v>
      </c>
      <c r="V71" s="9">
        <v>39</v>
      </c>
      <c r="W71" s="9">
        <v>6.3884172189544417</v>
      </c>
      <c r="X71" s="9">
        <v>-1.259127001259543</v>
      </c>
    </row>
    <row r="72" spans="11:24" x14ac:dyDescent="0.35">
      <c r="K72" s="3">
        <v>43586</v>
      </c>
      <c r="L72" s="4">
        <v>2752.0600589999999</v>
      </c>
      <c r="M72" s="4">
        <v>1.6223829999999999</v>
      </c>
      <c r="O72" s="5">
        <f t="shared" si="4"/>
        <v>-6.8040893892824528</v>
      </c>
      <c r="P72" s="5">
        <f t="shared" si="4"/>
        <v>8.5433408044702794</v>
      </c>
      <c r="R72" s="6">
        <f t="shared" si="5"/>
        <v>-6.8040893892824528E-2</v>
      </c>
      <c r="S72" s="6">
        <f t="shared" si="6"/>
        <v>0.93195910610717547</v>
      </c>
      <c r="V72" s="9">
        <v>40</v>
      </c>
      <c r="W72" s="9">
        <v>3.7788899893971566</v>
      </c>
      <c r="X72" s="9">
        <v>-5.4595330549305583</v>
      </c>
    </row>
    <row r="73" spans="11:24" x14ac:dyDescent="0.35">
      <c r="K73" s="3">
        <v>43617</v>
      </c>
      <c r="L73" s="4">
        <v>2941.76001</v>
      </c>
      <c r="M73" s="4">
        <v>1.6304350000000001</v>
      </c>
      <c r="O73" s="5">
        <f t="shared" si="4"/>
        <v>6.6658301495080785</v>
      </c>
      <c r="P73" s="5">
        <f t="shared" si="4"/>
        <v>0.49507943244583297</v>
      </c>
      <c r="R73" s="6">
        <f t="shared" si="5"/>
        <v>6.6658301495080785E-2</v>
      </c>
      <c r="S73" s="6">
        <f t="shared" si="6"/>
        <v>1.0666583014950808</v>
      </c>
      <c r="V73" s="9">
        <v>41</v>
      </c>
      <c r="W73" s="9">
        <v>3.7267886655788516</v>
      </c>
      <c r="X73" s="9">
        <v>17.565368380261535</v>
      </c>
    </row>
    <row r="74" spans="11:24" x14ac:dyDescent="0.35">
      <c r="K74" s="3">
        <v>43647</v>
      </c>
      <c r="L74" s="4">
        <v>2980.3798830000001</v>
      </c>
      <c r="M74" s="4">
        <v>1.4855069999999999</v>
      </c>
      <c r="O74" s="5">
        <f t="shared" si="4"/>
        <v>1.3042724816945572</v>
      </c>
      <c r="P74" s="5">
        <f t="shared" si="4"/>
        <v>-9.3090722253008789</v>
      </c>
      <c r="R74" s="6">
        <f t="shared" si="5"/>
        <v>1.3042724816945572E-2</v>
      </c>
      <c r="S74" s="6">
        <f t="shared" si="6"/>
        <v>1.0130427248169456</v>
      </c>
      <c r="V74" s="9">
        <v>42</v>
      </c>
      <c r="W74" s="9">
        <v>6.877829164068336</v>
      </c>
      <c r="X74" s="9">
        <v>-0.25289758992831679</v>
      </c>
    </row>
    <row r="75" spans="11:24" x14ac:dyDescent="0.35">
      <c r="K75" s="3">
        <v>43678</v>
      </c>
      <c r="L75" s="4">
        <v>2926.459961</v>
      </c>
      <c r="M75" s="4">
        <v>1.2882450000000001</v>
      </c>
      <c r="O75" s="5">
        <f t="shared" si="4"/>
        <v>-1.8257281784817003</v>
      </c>
      <c r="P75" s="5">
        <f t="shared" si="4"/>
        <v>-14.247530114309898</v>
      </c>
      <c r="R75" s="6">
        <f t="shared" si="5"/>
        <v>-1.8257281784817003E-2</v>
      </c>
      <c r="S75" s="6">
        <f t="shared" si="6"/>
        <v>0.981742718215183</v>
      </c>
      <c r="V75" s="9">
        <v>43</v>
      </c>
      <c r="W75" s="9">
        <v>0.68992627595366729</v>
      </c>
      <c r="X75" s="9">
        <v>-4.6119670189727628</v>
      </c>
    </row>
    <row r="76" spans="11:24" x14ac:dyDescent="0.35">
      <c r="K76" s="3">
        <v>43709</v>
      </c>
      <c r="L76" s="4">
        <v>2976.73999</v>
      </c>
      <c r="M76" s="4">
        <v>1.2278579999999999</v>
      </c>
      <c r="O76" s="5">
        <f t="shared" si="4"/>
        <v>1.7035250490978981</v>
      </c>
      <c r="P76" s="5">
        <f t="shared" si="4"/>
        <v>-4.8009639124897392</v>
      </c>
      <c r="R76" s="6">
        <f t="shared" si="5"/>
        <v>1.7035250490978981E-2</v>
      </c>
      <c r="S76" s="6">
        <f t="shared" si="6"/>
        <v>1.017035250490979</v>
      </c>
      <c r="V76" s="9">
        <v>44</v>
      </c>
      <c r="W76" s="9">
        <v>2.2723300841045173</v>
      </c>
      <c r="X76" s="9">
        <v>-7.7531322755804926</v>
      </c>
    </row>
    <row r="77" spans="11:24" x14ac:dyDescent="0.35">
      <c r="K77" s="3">
        <v>43739</v>
      </c>
      <c r="L77" s="4">
        <v>3037.5600589999999</v>
      </c>
      <c r="M77" s="4">
        <v>1.2037040000000001</v>
      </c>
      <c r="O77" s="5">
        <f t="shared" si="4"/>
        <v>2.0225842365794833</v>
      </c>
      <c r="P77" s="5">
        <f t="shared" si="4"/>
        <v>-1.9867718374356107</v>
      </c>
      <c r="R77" s="6">
        <f t="shared" si="5"/>
        <v>2.0225842365794833E-2</v>
      </c>
      <c r="S77" s="6">
        <f t="shared" si="6"/>
        <v>1.0202258423657948</v>
      </c>
      <c r="V77" s="9">
        <v>45</v>
      </c>
      <c r="W77" s="9">
        <v>2.6846572378963751</v>
      </c>
      <c r="X77" s="9">
        <v>-5.5420188203252332</v>
      </c>
    </row>
    <row r="78" spans="11:24" x14ac:dyDescent="0.35">
      <c r="K78" s="3">
        <v>43770</v>
      </c>
      <c r="L78" s="4">
        <v>3140.9799800000001</v>
      </c>
      <c r="M78" s="4">
        <v>1.1674720000000001</v>
      </c>
      <c r="O78" s="5">
        <f t="shared" si="4"/>
        <v>3.3480265788400132</v>
      </c>
      <c r="P78" s="5">
        <f t="shared" si="4"/>
        <v>-3.056274208123591</v>
      </c>
      <c r="R78" s="6">
        <f t="shared" si="5"/>
        <v>3.3480265788400132E-2</v>
      </c>
      <c r="S78" s="6">
        <f t="shared" si="6"/>
        <v>1.0334802657884001</v>
      </c>
      <c r="V78" s="9">
        <v>46</v>
      </c>
      <c r="W78" s="9">
        <v>1.5602192005868867</v>
      </c>
      <c r="X78" s="9">
        <v>-6.0054347304021141</v>
      </c>
    </row>
    <row r="79" spans="11:24" x14ac:dyDescent="0.35">
      <c r="K79" s="3">
        <v>43800</v>
      </c>
      <c r="L79" s="4">
        <v>3230.780029</v>
      </c>
      <c r="M79" s="4">
        <v>1.2761670000000001</v>
      </c>
      <c r="O79" s="5">
        <f t="shared" si="4"/>
        <v>2.8188756355888245</v>
      </c>
      <c r="P79" s="5">
        <f t="shared" si="4"/>
        <v>8.9020326697857541</v>
      </c>
      <c r="R79" s="6">
        <f t="shared" si="5"/>
        <v>2.8188756355888245E-2</v>
      </c>
      <c r="S79" s="6">
        <f t="shared" si="6"/>
        <v>1.0281887563558882</v>
      </c>
      <c r="V79" s="9">
        <v>47</v>
      </c>
      <c r="W79" s="9">
        <v>3.9678024534375789</v>
      </c>
      <c r="X79" s="9">
        <v>16.511683417228355</v>
      </c>
    </row>
    <row r="80" spans="11:24" x14ac:dyDescent="0.35">
      <c r="K80" s="3">
        <v>43831</v>
      </c>
      <c r="L80" s="4">
        <v>3225.5200199999999</v>
      </c>
      <c r="M80" s="4">
        <v>1.5096620000000001</v>
      </c>
      <c r="O80" s="5">
        <f t="shared" si="4"/>
        <v>-0.16294193652264255</v>
      </c>
      <c r="P80" s="5">
        <f t="shared" si="4"/>
        <v>16.802473060928094</v>
      </c>
      <c r="R80" s="6">
        <f t="shared" si="5"/>
        <v>-1.6294193652264255E-3</v>
      </c>
      <c r="S80" s="6">
        <f t="shared" si="6"/>
        <v>0.99837058063477357</v>
      </c>
      <c r="V80" s="9">
        <v>48</v>
      </c>
      <c r="W80" s="9">
        <v>0.84676117797528871</v>
      </c>
      <c r="X80" s="9">
        <v>21.220348319434827</v>
      </c>
    </row>
    <row r="81" spans="11:24" x14ac:dyDescent="0.35">
      <c r="K81" s="3">
        <v>43862</v>
      </c>
      <c r="L81" s="4">
        <v>2954.219971</v>
      </c>
      <c r="M81" s="4">
        <v>1.6465380000000001</v>
      </c>
      <c r="O81" s="5">
        <f t="shared" si="4"/>
        <v>-8.7859536953221351</v>
      </c>
      <c r="P81" s="5">
        <f t="shared" si="4"/>
        <v>8.6789117115913026</v>
      </c>
      <c r="R81" s="6">
        <f t="shared" si="5"/>
        <v>-8.7859536953221351E-2</v>
      </c>
      <c r="S81" s="6">
        <f t="shared" si="6"/>
        <v>0.91214046304677865</v>
      </c>
      <c r="V81" s="9">
        <v>49</v>
      </c>
      <c r="W81" s="9">
        <v>3.9602623710523934</v>
      </c>
      <c r="X81" s="9">
        <v>22.807897953234409</v>
      </c>
    </row>
    <row r="82" spans="11:24" x14ac:dyDescent="0.35">
      <c r="K82" s="3">
        <v>43891</v>
      </c>
      <c r="L82" s="4">
        <v>2584.5900879999999</v>
      </c>
      <c r="M82" s="4">
        <v>1.0708530000000001</v>
      </c>
      <c r="O82" s="5">
        <f t="shared" si="4"/>
        <v>-13.366772472854827</v>
      </c>
      <c r="P82" s="5">
        <f t="shared" si="4"/>
        <v>-43.021937468365934</v>
      </c>
      <c r="R82" s="6">
        <f t="shared" si="5"/>
        <v>-0.13366772472854827</v>
      </c>
      <c r="S82" s="6">
        <f t="shared" si="6"/>
        <v>0.86633227527145173</v>
      </c>
      <c r="V82" s="9">
        <v>50</v>
      </c>
      <c r="W82" s="9">
        <v>4.4340949308499873</v>
      </c>
      <c r="X82" s="9">
        <v>14.176123800975347</v>
      </c>
    </row>
    <row r="83" spans="11:24" x14ac:dyDescent="0.35">
      <c r="K83" s="3">
        <v>43922</v>
      </c>
      <c r="L83" s="4">
        <v>2912.429932</v>
      </c>
      <c r="M83" s="4">
        <v>1.3405800000000001</v>
      </c>
      <c r="O83" s="5">
        <f t="shared" si="4"/>
        <v>11.942083884125143</v>
      </c>
      <c r="P83" s="5">
        <f t="shared" si="4"/>
        <v>22.464682899397815</v>
      </c>
      <c r="R83" s="6">
        <f t="shared" si="5"/>
        <v>0.11942083884125143</v>
      </c>
      <c r="S83" s="6">
        <f t="shared" si="6"/>
        <v>1.1194208388412514</v>
      </c>
      <c r="V83" s="9">
        <v>51</v>
      </c>
      <c r="W83" s="9">
        <v>5.3980106659619054</v>
      </c>
      <c r="X83" s="9">
        <v>19.719464544792476</v>
      </c>
    </row>
    <row r="84" spans="11:24" x14ac:dyDescent="0.35">
      <c r="K84" s="3">
        <v>43952</v>
      </c>
      <c r="L84" s="4">
        <v>3044.3100589999999</v>
      </c>
      <c r="M84" s="4">
        <v>1.658615</v>
      </c>
      <c r="O84" s="5">
        <f t="shared" si="4"/>
        <v>4.4286532959149305</v>
      </c>
      <c r="P84" s="5">
        <f t="shared" si="4"/>
        <v>21.288056062861436</v>
      </c>
      <c r="R84" s="6">
        <f t="shared" si="5"/>
        <v>4.4286532959149305E-2</v>
      </c>
      <c r="S84" s="6">
        <f t="shared" si="6"/>
        <v>1.0442865329591493</v>
      </c>
      <c r="V84" s="9">
        <v>52</v>
      </c>
      <c r="W84" s="9">
        <v>2.3952896322103481</v>
      </c>
      <c r="X84" s="9">
        <v>-16.337249664111017</v>
      </c>
    </row>
    <row r="85" spans="11:24" x14ac:dyDescent="0.35">
      <c r="K85" s="3">
        <v>43983</v>
      </c>
      <c r="L85" s="4">
        <v>3100.290039</v>
      </c>
      <c r="M85" s="4">
        <v>2.0410629999999998</v>
      </c>
      <c r="O85" s="5">
        <f t="shared" si="4"/>
        <v>1.8221374203115204</v>
      </c>
      <c r="P85" s="5">
        <f t="shared" si="4"/>
        <v>20.748783380734736</v>
      </c>
      <c r="R85" s="6">
        <f t="shared" si="5"/>
        <v>1.8221374203115204E-2</v>
      </c>
      <c r="S85" s="6">
        <f t="shared" si="6"/>
        <v>1.0182213742031152</v>
      </c>
      <c r="V85" s="9">
        <v>53</v>
      </c>
      <c r="W85" s="9">
        <v>9.9178448464023852</v>
      </c>
      <c r="X85" s="9">
        <v>-36.718293511631934</v>
      </c>
    </row>
    <row r="86" spans="11:24" x14ac:dyDescent="0.35">
      <c r="K86" s="3">
        <v>44013</v>
      </c>
      <c r="L86" s="4">
        <v>3271.1201169999999</v>
      </c>
      <c r="M86" s="4">
        <v>2.463768</v>
      </c>
      <c r="O86" s="5">
        <f t="shared" si="4"/>
        <v>5.3636801597344075</v>
      </c>
      <c r="P86" s="5">
        <f t="shared" si="4"/>
        <v>18.822113482090298</v>
      </c>
      <c r="R86" s="6">
        <f t="shared" si="5"/>
        <v>5.3636801597344075E-2</v>
      </c>
      <c r="S86" s="6">
        <f t="shared" si="6"/>
        <v>1.0536368015973441</v>
      </c>
      <c r="V86" s="9">
        <v>54</v>
      </c>
      <c r="W86" s="9">
        <v>-5.904425356345878</v>
      </c>
      <c r="X86" s="9">
        <v>-2.2101794235535808</v>
      </c>
    </row>
    <row r="87" spans="11:24" x14ac:dyDescent="0.35">
      <c r="K87" s="3">
        <v>44044</v>
      </c>
      <c r="L87" s="4">
        <v>3500.3100589999999</v>
      </c>
      <c r="M87" s="4">
        <v>3.1803539999999999</v>
      </c>
      <c r="O87" s="5">
        <f t="shared" si="4"/>
        <v>6.7719083177738781</v>
      </c>
      <c r="P87" s="5">
        <f t="shared" si="4"/>
        <v>25.530062595692925</v>
      </c>
      <c r="R87" s="6">
        <f t="shared" si="5"/>
        <v>6.7719083177738781E-2</v>
      </c>
      <c r="S87" s="6">
        <f t="shared" si="6"/>
        <v>1.0677190831777388</v>
      </c>
      <c r="V87" s="9">
        <v>55</v>
      </c>
      <c r="W87" s="9">
        <v>-3.8133732062530834</v>
      </c>
      <c r="X87" s="9">
        <v>-10.754677423821963</v>
      </c>
    </row>
    <row r="88" spans="11:24" x14ac:dyDescent="0.35">
      <c r="K88" s="3">
        <v>44075</v>
      </c>
      <c r="L88" s="4">
        <v>3363</v>
      </c>
      <c r="M88" s="4">
        <v>4.5853460000000004</v>
      </c>
      <c r="O88" s="5">
        <f t="shared" si="4"/>
        <v>-4.0018120099238885</v>
      </c>
      <c r="P88" s="5">
        <f t="shared" si="4"/>
        <v>36.587305497792677</v>
      </c>
      <c r="R88" s="6">
        <f t="shared" si="5"/>
        <v>-4.0018120099238885E-2</v>
      </c>
      <c r="S88" s="6">
        <f t="shared" si="6"/>
        <v>0.95998187990076111</v>
      </c>
      <c r="V88" s="9">
        <v>56</v>
      </c>
      <c r="W88" s="9">
        <v>1.2103350534516613</v>
      </c>
      <c r="X88" s="9">
        <v>-7.0999890023414789</v>
      </c>
    </row>
    <row r="89" spans="11:24" x14ac:dyDescent="0.35">
      <c r="K89" s="3">
        <v>44105</v>
      </c>
      <c r="L89" s="4">
        <v>3269.959961</v>
      </c>
      <c r="M89" s="4">
        <v>3.86876</v>
      </c>
      <c r="O89" s="5">
        <f t="shared" si="4"/>
        <v>-2.8055692266441667</v>
      </c>
      <c r="P89" s="5">
        <f t="shared" si="4"/>
        <v>-16.993152406738886</v>
      </c>
      <c r="R89" s="6">
        <f t="shared" si="5"/>
        <v>-2.8055692266441667E-2</v>
      </c>
      <c r="S89" s="6">
        <f t="shared" si="6"/>
        <v>0.97194430773355833</v>
      </c>
      <c r="V89" s="9">
        <v>57</v>
      </c>
      <c r="W89" s="9">
        <v>4.3389822788342833</v>
      </c>
      <c r="X89" s="9">
        <v>-0.31159556310378633</v>
      </c>
    </row>
    <row r="90" spans="11:24" x14ac:dyDescent="0.35">
      <c r="K90" s="3">
        <v>44136</v>
      </c>
      <c r="L90" s="4">
        <v>3621.6298830000001</v>
      </c>
      <c r="M90" s="4">
        <v>4.5330110000000001</v>
      </c>
      <c r="O90" s="5">
        <f t="shared" si="4"/>
        <v>10.214642793926032</v>
      </c>
      <c r="P90" s="5">
        <f t="shared" si="4"/>
        <v>15.845235634314125</v>
      </c>
      <c r="R90" s="6">
        <f t="shared" si="5"/>
        <v>0.10214642793926032</v>
      </c>
      <c r="S90" s="6">
        <f t="shared" si="6"/>
        <v>1.1021464279392603</v>
      </c>
      <c r="V90" s="9">
        <v>58</v>
      </c>
      <c r="W90" s="9">
        <v>1.5650007785793292</v>
      </c>
      <c r="X90" s="9">
        <v>-0.25780899426937132</v>
      </c>
    </row>
    <row r="91" spans="11:24" x14ac:dyDescent="0.35">
      <c r="K91" s="3">
        <v>44166</v>
      </c>
      <c r="L91" s="4">
        <v>3756.070068</v>
      </c>
      <c r="M91" s="4">
        <v>5.0523350000000002</v>
      </c>
      <c r="O91" s="5">
        <f t="shared" si="4"/>
        <v>3.6449047693139391</v>
      </c>
      <c r="P91" s="5">
        <f t="shared" si="4"/>
        <v>10.846411405715294</v>
      </c>
      <c r="R91" s="6">
        <f t="shared" si="5"/>
        <v>3.6449047693139391E-2</v>
      </c>
      <c r="S91" s="6">
        <f t="shared" si="6"/>
        <v>1.0364490476931394</v>
      </c>
      <c r="V91" s="9">
        <v>59</v>
      </c>
      <c r="W91" s="9">
        <v>6.6875515205790057</v>
      </c>
      <c r="X91" s="9">
        <v>-40.594822389116871</v>
      </c>
    </row>
    <row r="92" spans="11:24" x14ac:dyDescent="0.35">
      <c r="K92" s="3">
        <v>44197</v>
      </c>
      <c r="L92" s="4">
        <v>3714.23999</v>
      </c>
      <c r="M92" s="4">
        <v>7.9347830000000004</v>
      </c>
      <c r="O92" s="5">
        <f t="shared" si="4"/>
        <v>-1.1199137618310928</v>
      </c>
      <c r="P92" s="5">
        <f t="shared" si="4"/>
        <v>45.14054937465248</v>
      </c>
      <c r="R92" s="6">
        <f t="shared" si="5"/>
        <v>-1.1199137618310928E-2</v>
      </c>
      <c r="S92" s="6">
        <f t="shared" si="6"/>
        <v>0.98880086238168907</v>
      </c>
      <c r="V92" s="9">
        <v>60</v>
      </c>
      <c r="W92" s="9">
        <v>5.7531978466382618</v>
      </c>
      <c r="X92" s="9">
        <v>15.934185405594345</v>
      </c>
    </row>
    <row r="93" spans="11:24" x14ac:dyDescent="0.35">
      <c r="K93" s="3">
        <v>44228</v>
      </c>
      <c r="L93" s="4">
        <v>3811.1499020000001</v>
      </c>
      <c r="M93" s="4">
        <v>7.5281799999999999</v>
      </c>
      <c r="O93" s="5">
        <f t="shared" si="4"/>
        <v>2.5756876645441906</v>
      </c>
      <c r="P93" s="5">
        <f t="shared" si="4"/>
        <v>-5.2602693677980206</v>
      </c>
      <c r="R93" s="6">
        <f t="shared" si="5"/>
        <v>2.5756876645441906E-2</v>
      </c>
      <c r="S93" s="6">
        <f t="shared" si="6"/>
        <v>1.0257568766454419</v>
      </c>
      <c r="V93" s="9">
        <v>61</v>
      </c>
      <c r="W93" s="9">
        <v>1.4735280218545186</v>
      </c>
      <c r="X93" s="9">
        <v>-0.84658201766481955</v>
      </c>
    </row>
    <row r="94" spans="11:24" x14ac:dyDescent="0.35">
      <c r="K94" s="3">
        <v>44256</v>
      </c>
      <c r="L94" s="4">
        <v>3972.889893</v>
      </c>
      <c r="M94" s="4">
        <v>6.4694039999999999</v>
      </c>
      <c r="O94" s="5">
        <f t="shared" si="4"/>
        <v>4.1562807478932484</v>
      </c>
      <c r="P94" s="5">
        <f t="shared" si="4"/>
        <v>-15.156932592597293</v>
      </c>
      <c r="R94" s="6">
        <f t="shared" si="5"/>
        <v>4.1562807478932484E-2</v>
      </c>
      <c r="S94" s="6">
        <f t="shared" si="6"/>
        <v>1.0415628074789325</v>
      </c>
      <c r="V94" s="9">
        <v>62</v>
      </c>
      <c r="W94" s="9">
        <v>-11.302914495690391</v>
      </c>
      <c r="X94" s="9">
        <v>-28.620556447207608</v>
      </c>
    </row>
    <row r="95" spans="11:24" x14ac:dyDescent="0.35">
      <c r="K95" s="3">
        <v>44287</v>
      </c>
      <c r="L95" s="4">
        <v>4181.169922</v>
      </c>
      <c r="M95" s="4">
        <v>5.7004830000000002</v>
      </c>
      <c r="O95" s="5">
        <f t="shared" si="4"/>
        <v>5.1097330391762341</v>
      </c>
      <c r="P95" s="5">
        <f t="shared" si="4"/>
        <v>-12.653307871186437</v>
      </c>
      <c r="R95" s="6">
        <f t="shared" si="5"/>
        <v>5.1097330391762341E-2</v>
      </c>
      <c r="S95" s="6">
        <f t="shared" si="6"/>
        <v>1.0510973303917623</v>
      </c>
      <c r="V95" s="9">
        <v>63</v>
      </c>
      <c r="W95" s="9">
        <v>3.7226710707617814</v>
      </c>
      <c r="X95" s="9">
        <v>13.102107028073693</v>
      </c>
    </row>
    <row r="96" spans="11:24" x14ac:dyDescent="0.35">
      <c r="K96" s="3">
        <v>44317</v>
      </c>
      <c r="L96" s="4">
        <v>4204.1098629999997</v>
      </c>
      <c r="M96" s="4">
        <v>6.1594199999999999</v>
      </c>
      <c r="O96" s="5">
        <f t="shared" si="4"/>
        <v>0.54714926199288527</v>
      </c>
      <c r="P96" s="5">
        <f t="shared" si="4"/>
        <v>7.7431709175686425</v>
      </c>
      <c r="R96" s="6">
        <f t="shared" si="5"/>
        <v>5.4714926199288527E-3</v>
      </c>
      <c r="S96" s="6">
        <f t="shared" si="6"/>
        <v>1.0054714926199289</v>
      </c>
      <c r="V96" s="9">
        <v>64</v>
      </c>
      <c r="W96" s="9">
        <v>-15.382533771750918</v>
      </c>
      <c r="X96" s="9">
        <v>-3.0072356082675142</v>
      </c>
    </row>
    <row r="97" spans="11:24" x14ac:dyDescent="0.35">
      <c r="K97" s="3">
        <v>44348</v>
      </c>
      <c r="L97" s="4">
        <v>4297.5</v>
      </c>
      <c r="M97" s="4">
        <v>5.9742350000000002</v>
      </c>
      <c r="O97" s="5">
        <f t="shared" si="4"/>
        <v>2.1970872633021443</v>
      </c>
      <c r="P97" s="5">
        <f t="shared" si="4"/>
        <v>-3.0526561120546525</v>
      </c>
      <c r="R97" s="6">
        <f t="shared" si="5"/>
        <v>2.1970872633021443E-2</v>
      </c>
      <c r="S97" s="6">
        <f t="shared" si="6"/>
        <v>1.0219708726330214</v>
      </c>
      <c r="V97" s="9">
        <v>65</v>
      </c>
      <c r="W97" s="9">
        <v>13.452452498640842</v>
      </c>
      <c r="X97" s="9">
        <v>-11.577365298370053</v>
      </c>
    </row>
    <row r="98" spans="11:24" x14ac:dyDescent="0.35">
      <c r="K98" s="3">
        <v>44378</v>
      </c>
      <c r="L98" s="4">
        <v>4395.2597660000001</v>
      </c>
      <c r="M98" s="4">
        <v>5.8816430000000004</v>
      </c>
      <c r="O98" s="5">
        <f t="shared" si="4"/>
        <v>2.249317600757017</v>
      </c>
      <c r="P98" s="5">
        <f t="shared" si="4"/>
        <v>-1.5619911499535011</v>
      </c>
      <c r="R98" s="6">
        <f t="shared" si="5"/>
        <v>2.249317600757017E-2</v>
      </c>
      <c r="S98" s="6">
        <f t="shared" si="6"/>
        <v>1.0224931760075702</v>
      </c>
      <c r="V98" s="9">
        <v>66</v>
      </c>
      <c r="W98" s="9">
        <v>5.6662336535563345</v>
      </c>
      <c r="X98" s="9">
        <v>7.9188385371307302</v>
      </c>
    </row>
    <row r="99" spans="11:24" x14ac:dyDescent="0.35">
      <c r="K99" s="3">
        <v>44409</v>
      </c>
      <c r="L99" s="4">
        <v>4522.6801759999998</v>
      </c>
      <c r="M99" s="4">
        <v>8.0152979999999996</v>
      </c>
      <c r="O99" s="5">
        <f t="shared" si="4"/>
        <v>2.8578143122841126</v>
      </c>
      <c r="P99" s="5">
        <f t="shared" si="4"/>
        <v>30.951582100905718</v>
      </c>
      <c r="R99" s="6">
        <f t="shared" si="5"/>
        <v>2.8578143122841126E-2</v>
      </c>
      <c r="S99" s="6">
        <f t="shared" si="6"/>
        <v>1.0285781431228411</v>
      </c>
      <c r="V99" s="9">
        <v>67</v>
      </c>
      <c r="W99" s="9">
        <v>3.7333594512631016</v>
      </c>
      <c r="X99" s="9">
        <v>-1.5942482678035272</v>
      </c>
    </row>
    <row r="100" spans="11:24" x14ac:dyDescent="0.35">
      <c r="K100" s="3">
        <v>44440</v>
      </c>
      <c r="L100" s="4">
        <v>4307.5400390000004</v>
      </c>
      <c r="M100" s="4">
        <v>8.9895329999999998</v>
      </c>
      <c r="O100" s="5">
        <f t="shared" si="4"/>
        <v>-4.8737792845710004</v>
      </c>
      <c r="P100" s="5">
        <f t="shared" si="4"/>
        <v>11.470893486960732</v>
      </c>
      <c r="R100" s="6">
        <f t="shared" si="5"/>
        <v>-4.8737792845710004E-2</v>
      </c>
      <c r="S100" s="6">
        <f t="shared" si="6"/>
        <v>0.95126220715429</v>
      </c>
      <c r="V100" s="9">
        <v>68</v>
      </c>
      <c r="W100" s="9">
        <v>7.2193744096815182</v>
      </c>
      <c r="X100" s="9">
        <v>-9.3584855931410935</v>
      </c>
    </row>
    <row r="101" spans="11:24" x14ac:dyDescent="0.35">
      <c r="K101" s="3">
        <v>44470</v>
      </c>
      <c r="L101" s="4">
        <v>4605.3798829999996</v>
      </c>
      <c r="M101" s="4">
        <v>11.68277</v>
      </c>
      <c r="O101" s="5">
        <f t="shared" si="4"/>
        <v>6.6858175339211456</v>
      </c>
      <c r="P101" s="5">
        <f t="shared" si="4"/>
        <v>26.205420629000908</v>
      </c>
      <c r="R101" s="6">
        <f t="shared" si="5"/>
        <v>6.6858175339211456E-2</v>
      </c>
      <c r="S101" s="6">
        <f t="shared" si="6"/>
        <v>1.0668581753392115</v>
      </c>
      <c r="V101" s="9">
        <v>69</v>
      </c>
      <c r="W101" s="9">
        <v>-10.651061854008191</v>
      </c>
      <c r="X101" s="9">
        <v>19.19440265847847</v>
      </c>
    </row>
    <row r="102" spans="11:24" x14ac:dyDescent="0.35">
      <c r="K102" s="3">
        <v>44501</v>
      </c>
      <c r="L102" s="4">
        <v>4567</v>
      </c>
      <c r="M102" s="4">
        <v>15.825282</v>
      </c>
      <c r="O102" s="5">
        <f t="shared" si="4"/>
        <v>-0.83686256959172312</v>
      </c>
      <c r="P102" s="5">
        <f t="shared" si="4"/>
        <v>30.349368095975571</v>
      </c>
      <c r="R102" s="6">
        <f t="shared" si="5"/>
        <v>-8.3686256959172312E-3</v>
      </c>
      <c r="S102" s="6">
        <f t="shared" si="6"/>
        <v>0.99163137430408277</v>
      </c>
      <c r="V102" s="9">
        <v>70</v>
      </c>
      <c r="W102" s="9">
        <v>11.929653206567631</v>
      </c>
      <c r="X102" s="9">
        <v>-11.434573774121798</v>
      </c>
    </row>
    <row r="103" spans="11:24" x14ac:dyDescent="0.35">
      <c r="K103" s="3">
        <v>44531</v>
      </c>
      <c r="L103" s="4">
        <v>4766.1801759999998</v>
      </c>
      <c r="M103" s="4">
        <v>11.723027</v>
      </c>
      <c r="O103" s="5">
        <f t="shared" si="4"/>
        <v>4.2688648207292346</v>
      </c>
      <c r="P103" s="5">
        <f t="shared" si="4"/>
        <v>-30.005376052492274</v>
      </c>
      <c r="R103" s="6">
        <f t="shared" si="5"/>
        <v>4.2688648207292346E-2</v>
      </c>
      <c r="S103" s="6">
        <f t="shared" si="6"/>
        <v>1.0426886482072923</v>
      </c>
      <c r="V103" s="9">
        <v>71</v>
      </c>
      <c r="W103" s="9">
        <v>2.9416406479853192</v>
      </c>
      <c r="X103" s="9">
        <v>-12.250712873286197</v>
      </c>
    </row>
    <row r="104" spans="11:24" x14ac:dyDescent="0.35">
      <c r="K104" s="3">
        <v>44562</v>
      </c>
      <c r="L104" s="4">
        <v>4515.5498049999997</v>
      </c>
      <c r="M104" s="4">
        <v>10.535427</v>
      </c>
      <c r="O104" s="5">
        <f t="shared" si="4"/>
        <v>-5.4018229975975274</v>
      </c>
      <c r="P104" s="5">
        <f t="shared" si="4"/>
        <v>-10.681144925552521</v>
      </c>
      <c r="R104" s="6">
        <f t="shared" si="5"/>
        <v>-5.4018229975975274E-2</v>
      </c>
      <c r="S104" s="6">
        <f t="shared" si="6"/>
        <v>0.94598177002402473</v>
      </c>
      <c r="V104" s="9">
        <v>72</v>
      </c>
      <c r="W104" s="9">
        <v>-2.3054324947545117</v>
      </c>
      <c r="X104" s="9">
        <v>-11.942097619555387</v>
      </c>
    </row>
    <row r="105" spans="11:24" x14ac:dyDescent="0.35">
      <c r="K105" s="3">
        <v>44593</v>
      </c>
      <c r="L105" s="4">
        <v>4373.9399409999996</v>
      </c>
      <c r="M105" s="4">
        <v>11.489533</v>
      </c>
      <c r="O105" s="5">
        <f t="shared" si="4"/>
        <v>-3.1862761183795385</v>
      </c>
      <c r="P105" s="5">
        <f t="shared" si="4"/>
        <v>8.6692869000146278</v>
      </c>
      <c r="R105" s="6">
        <f t="shared" si="5"/>
        <v>-3.1862761183795385E-2</v>
      </c>
      <c r="S105" s="6">
        <f t="shared" si="6"/>
        <v>0.96813723881620461</v>
      </c>
      <c r="V105" s="9">
        <v>73</v>
      </c>
      <c r="W105" s="9">
        <v>3.6109400031726837</v>
      </c>
      <c r="X105" s="9">
        <v>-8.4119039156624229</v>
      </c>
    </row>
    <row r="106" spans="11:24" x14ac:dyDescent="0.35">
      <c r="K106" s="3">
        <v>44621</v>
      </c>
      <c r="L106" s="4">
        <v>4530.4101559999999</v>
      </c>
      <c r="M106" s="4">
        <v>15.495169000000001</v>
      </c>
      <c r="O106" s="5">
        <f t="shared" si="4"/>
        <v>3.5148286309219401</v>
      </c>
      <c r="P106" s="5">
        <f t="shared" si="4"/>
        <v>29.909185092796562</v>
      </c>
      <c r="R106" s="6">
        <f t="shared" si="5"/>
        <v>3.5148286309219401E-2</v>
      </c>
      <c r="S106" s="6">
        <f t="shared" si="6"/>
        <v>1.0351482863092194</v>
      </c>
      <c r="V106" s="9">
        <v>74</v>
      </c>
      <c r="W106" s="9">
        <v>4.1458047125893085</v>
      </c>
      <c r="X106" s="9">
        <v>-6.1325765500249192</v>
      </c>
    </row>
    <row r="107" spans="11:24" x14ac:dyDescent="0.35">
      <c r="K107" s="3">
        <v>44652</v>
      </c>
      <c r="L107" s="4">
        <v>4131.9301759999998</v>
      </c>
      <c r="M107" s="4">
        <v>10.128824</v>
      </c>
      <c r="O107" s="5">
        <f t="shared" si="4"/>
        <v>-9.2067824799297426</v>
      </c>
      <c r="P107" s="5">
        <f t="shared" si="4"/>
        <v>-42.514307722216181</v>
      </c>
      <c r="R107" s="6">
        <f t="shared" si="5"/>
        <v>-9.2067824799297426E-2</v>
      </c>
      <c r="S107" s="6">
        <f t="shared" si="6"/>
        <v>0.90793217520070257</v>
      </c>
      <c r="V107" s="9">
        <v>75</v>
      </c>
      <c r="W107" s="9">
        <v>6.3677508625731125</v>
      </c>
      <c r="X107" s="9">
        <v>-9.4240250706967039</v>
      </c>
    </row>
    <row r="108" spans="11:24" x14ac:dyDescent="0.35">
      <c r="K108" s="3">
        <v>44682</v>
      </c>
      <c r="L108" s="4">
        <v>4132.1499020000001</v>
      </c>
      <c r="M108" s="4">
        <v>9.8752010000000006</v>
      </c>
      <c r="O108" s="5">
        <f t="shared" si="4"/>
        <v>5.317615462985259E-3</v>
      </c>
      <c r="P108" s="5">
        <f t="shared" si="4"/>
        <v>-2.5358555691766149</v>
      </c>
      <c r="R108" s="6">
        <f t="shared" si="5"/>
        <v>5.317615462985259E-5</v>
      </c>
      <c r="S108" s="6">
        <f t="shared" si="6"/>
        <v>1.0000531761546299</v>
      </c>
      <c r="V108" s="9">
        <v>76</v>
      </c>
      <c r="W108" s="9">
        <v>5.4806923586837204</v>
      </c>
      <c r="X108" s="9">
        <v>3.4213403111020337</v>
      </c>
    </row>
    <row r="109" spans="11:24" x14ac:dyDescent="0.35">
      <c r="K109" s="3">
        <v>44713</v>
      </c>
      <c r="L109" s="4">
        <v>3785.3798830000001</v>
      </c>
      <c r="M109" s="4">
        <v>8.1038650000000008</v>
      </c>
      <c r="O109" s="5">
        <f t="shared" si="4"/>
        <v>-8.7651581672096412</v>
      </c>
      <c r="P109" s="5">
        <f t="shared" si="4"/>
        <v>-19.768555664306398</v>
      </c>
      <c r="R109" s="6">
        <f t="shared" si="5"/>
        <v>-8.7651581672096412E-2</v>
      </c>
      <c r="S109" s="6">
        <f t="shared" si="6"/>
        <v>0.91234841832790359</v>
      </c>
      <c r="V109" s="9">
        <v>77</v>
      </c>
      <c r="W109" s="9">
        <v>0.48203050591123087</v>
      </c>
      <c r="X109" s="9">
        <v>16.320442555016864</v>
      </c>
    </row>
    <row r="110" spans="11:24" x14ac:dyDescent="0.35">
      <c r="K110" s="3">
        <v>44743</v>
      </c>
      <c r="L110" s="4">
        <v>4130.2900390000004</v>
      </c>
      <c r="M110" s="4">
        <v>10.229469</v>
      </c>
      <c r="O110" s="5">
        <f t="shared" si="4"/>
        <v>8.7201384625050338</v>
      </c>
      <c r="P110" s="5">
        <f t="shared" si="4"/>
        <v>23.293156409065354</v>
      </c>
      <c r="R110" s="6">
        <f t="shared" si="5"/>
        <v>8.7201384625050338E-2</v>
      </c>
      <c r="S110" s="6">
        <f t="shared" si="6"/>
        <v>1.0872013846250503</v>
      </c>
      <c r="V110" s="9">
        <v>78</v>
      </c>
      <c r="W110" s="9">
        <v>-13.973421208459552</v>
      </c>
      <c r="X110" s="9">
        <v>22.652332920050853</v>
      </c>
    </row>
    <row r="111" spans="11:24" x14ac:dyDescent="0.35">
      <c r="K111" s="3">
        <v>44774</v>
      </c>
      <c r="L111" s="4">
        <v>3955</v>
      </c>
      <c r="M111" s="4">
        <v>11.533816</v>
      </c>
      <c r="O111" s="5">
        <f t="shared" si="4"/>
        <v>-4.3367030648273186</v>
      </c>
      <c r="P111" s="5">
        <f t="shared" si="4"/>
        <v>12.001056977287083</v>
      </c>
      <c r="R111" s="6">
        <f t="shared" si="5"/>
        <v>-4.3367030648273186E-2</v>
      </c>
      <c r="S111" s="6">
        <f t="shared" si="6"/>
        <v>0.95663296935172681</v>
      </c>
      <c r="V111" s="9">
        <v>79</v>
      </c>
      <c r="W111" s="9">
        <v>-21.652618048627815</v>
      </c>
      <c r="X111" s="9">
        <v>-21.369319419738119</v>
      </c>
    </row>
    <row r="112" spans="11:24" x14ac:dyDescent="0.35">
      <c r="K112" s="3">
        <v>44805</v>
      </c>
      <c r="L112" s="4">
        <v>3585.6201169999999</v>
      </c>
      <c r="M112" s="4">
        <v>10.559581</v>
      </c>
      <c r="O112" s="5">
        <f t="shared" si="4"/>
        <v>-9.804916667328456</v>
      </c>
      <c r="P112" s="5">
        <f t="shared" si="4"/>
        <v>-8.8249642770258596</v>
      </c>
      <c r="R112" s="6">
        <f t="shared" si="5"/>
        <v>-9.804916667328456E-2</v>
      </c>
      <c r="S112" s="6">
        <f t="shared" si="6"/>
        <v>0.90195083332671544</v>
      </c>
      <c r="V112" s="9">
        <v>80</v>
      </c>
      <c r="W112" s="9">
        <v>20.774663885776537</v>
      </c>
      <c r="X112" s="9">
        <v>1.6900190136212778</v>
      </c>
    </row>
    <row r="113" spans="11:24" x14ac:dyDescent="0.35">
      <c r="K113" s="3">
        <v>44835</v>
      </c>
      <c r="L113" s="4">
        <v>3871.9799800000001</v>
      </c>
      <c r="M113" s="4">
        <v>10.016102999999999</v>
      </c>
      <c r="O113" s="5">
        <f t="shared" si="4"/>
        <v>7.6834564400085625</v>
      </c>
      <c r="P113" s="5">
        <f t="shared" si="4"/>
        <v>-5.2839501609425188</v>
      </c>
      <c r="R113" s="6">
        <f t="shared" si="5"/>
        <v>7.6834564400085625E-2</v>
      </c>
      <c r="S113" s="6">
        <f t="shared" si="6"/>
        <v>1.0768345644000856</v>
      </c>
      <c r="V113" s="9">
        <v>81</v>
      </c>
      <c r="W113" s="9">
        <v>8.1792927886286844</v>
      </c>
      <c r="X113" s="9">
        <v>13.108763274232752</v>
      </c>
    </row>
    <row r="114" spans="11:24" x14ac:dyDescent="0.35">
      <c r="K114" s="3">
        <v>44866</v>
      </c>
      <c r="L114" s="4">
        <v>4080.110107</v>
      </c>
      <c r="M114" s="4">
        <v>10.056361000000001</v>
      </c>
      <c r="O114" s="5">
        <f t="shared" si="4"/>
        <v>5.2357976115313676</v>
      </c>
      <c r="P114" s="5">
        <f t="shared" si="4"/>
        <v>0.40112717581921586</v>
      </c>
      <c r="R114" s="6">
        <f t="shared" si="5"/>
        <v>5.2357976115313676E-2</v>
      </c>
      <c r="S114" s="6">
        <f t="shared" si="6"/>
        <v>1.0523579761153137</v>
      </c>
      <c r="V114" s="9">
        <v>82</v>
      </c>
      <c r="W114" s="9">
        <v>3.809779509921106</v>
      </c>
      <c r="X114" s="9">
        <v>16.939003870813629</v>
      </c>
    </row>
    <row r="115" spans="11:24" x14ac:dyDescent="0.35">
      <c r="K115" s="3">
        <v>44896</v>
      </c>
      <c r="L115" s="4">
        <v>3839.5</v>
      </c>
      <c r="M115" s="4">
        <v>7.6288239999999998</v>
      </c>
      <c r="O115" s="5">
        <f t="shared" si="4"/>
        <v>-6.0781825273270584</v>
      </c>
      <c r="P115" s="5">
        <f t="shared" si="4"/>
        <v>-27.627166463239526</v>
      </c>
      <c r="R115" s="6">
        <f t="shared" si="5"/>
        <v>-6.0781825273270584E-2</v>
      </c>
      <c r="S115" s="6">
        <f t="shared" si="6"/>
        <v>0.93921817472672942</v>
      </c>
      <c r="V115" s="9">
        <v>83</v>
      </c>
      <c r="W115" s="9">
        <v>9.7467539100621714</v>
      </c>
      <c r="X115" s="9">
        <v>9.0753595720281268</v>
      </c>
    </row>
    <row r="116" spans="11:24" x14ac:dyDescent="0.35">
      <c r="K116" s="3">
        <v>44927</v>
      </c>
      <c r="L116" s="4">
        <v>4076.6000979999999</v>
      </c>
      <c r="M116" s="4">
        <v>10.157005</v>
      </c>
      <c r="O116" s="5">
        <f t="shared" si="4"/>
        <v>5.9921181918673128</v>
      </c>
      <c r="P116" s="5">
        <f t="shared" si="4"/>
        <v>28.622991025159283</v>
      </c>
      <c r="R116" s="6">
        <f t="shared" si="5"/>
        <v>5.9921181918673128E-2</v>
      </c>
      <c r="S116" s="6">
        <f t="shared" si="6"/>
        <v>1.0599211819186731</v>
      </c>
      <c r="V116" s="9">
        <v>84</v>
      </c>
      <c r="W116" s="9">
        <v>12.10748061562229</v>
      </c>
      <c r="X116" s="9">
        <v>13.422581980070635</v>
      </c>
    </row>
    <row r="117" spans="11:24" x14ac:dyDescent="0.35">
      <c r="K117" s="3">
        <v>44958</v>
      </c>
      <c r="L117" s="4">
        <v>3970.1499020000001</v>
      </c>
      <c r="M117" s="4">
        <v>9.4967790000000001</v>
      </c>
      <c r="O117" s="5">
        <f t="shared" si="4"/>
        <v>-2.645947903070045</v>
      </c>
      <c r="P117" s="5">
        <f t="shared" si="4"/>
        <v>-6.7210926745005839</v>
      </c>
      <c r="R117" s="6">
        <f t="shared" si="5"/>
        <v>-2.645947903070045E-2</v>
      </c>
      <c r="S117" s="6">
        <f t="shared" si="6"/>
        <v>0.97354052096929955</v>
      </c>
      <c r="V117" s="9">
        <v>85</v>
      </c>
      <c r="W117" s="9">
        <v>-5.9533777407685218</v>
      </c>
      <c r="X117" s="9">
        <v>42.540683238561201</v>
      </c>
    </row>
    <row r="118" spans="11:24" x14ac:dyDescent="0.35">
      <c r="K118" s="3">
        <v>44986</v>
      </c>
      <c r="L118" s="4">
        <v>4109.3100590000004</v>
      </c>
      <c r="M118" s="4">
        <v>8.7600639999999999</v>
      </c>
      <c r="O118" s="5">
        <f t="shared" si="4"/>
        <v>3.4451292883709073</v>
      </c>
      <c r="P118" s="5">
        <f t="shared" si="4"/>
        <v>-8.074947762589213</v>
      </c>
      <c r="R118" s="6">
        <f t="shared" si="5"/>
        <v>3.4451292883709073E-2</v>
      </c>
      <c r="S118" s="6">
        <f t="shared" si="6"/>
        <v>1.0344512928837091</v>
      </c>
      <c r="V118" s="9">
        <v>86</v>
      </c>
      <c r="W118" s="9">
        <v>-3.9480192562786458</v>
      </c>
      <c r="X118" s="9">
        <v>-13.045133150460241</v>
      </c>
    </row>
    <row r="119" spans="11:24" x14ac:dyDescent="0.35">
      <c r="K119" s="3">
        <v>45017</v>
      </c>
      <c r="L119" s="4">
        <v>4169.4799800000001</v>
      </c>
      <c r="M119" s="4">
        <v>8.0434780000000003</v>
      </c>
      <c r="O119" s="5">
        <f t="shared" si="4"/>
        <v>1.4536177438277065</v>
      </c>
      <c r="P119" s="5">
        <f t="shared" si="4"/>
        <v>-8.5341634140942979</v>
      </c>
      <c r="R119" s="6">
        <f t="shared" si="5"/>
        <v>1.4536177438277065E-2</v>
      </c>
      <c r="S119" s="6">
        <f t="shared" si="6"/>
        <v>1.0145361774382771</v>
      </c>
      <c r="V119" s="9">
        <v>87</v>
      </c>
      <c r="W119" s="9">
        <v>17.878814736166916</v>
      </c>
      <c r="X119" s="9">
        <v>-2.0335791018527907</v>
      </c>
    </row>
    <row r="120" spans="11:24" x14ac:dyDescent="0.35">
      <c r="K120" s="3">
        <v>45047</v>
      </c>
      <c r="L120" s="4">
        <v>4179.830078</v>
      </c>
      <c r="M120" s="4">
        <v>8.1280190000000001</v>
      </c>
      <c r="O120" s="5">
        <f t="shared" si="4"/>
        <v>0.24792715157904155</v>
      </c>
      <c r="P120" s="5">
        <f t="shared" si="4"/>
        <v>1.0455651715076897</v>
      </c>
      <c r="R120" s="6">
        <f t="shared" si="5"/>
        <v>2.4792715157904155E-3</v>
      </c>
      <c r="S120" s="6">
        <f t="shared" si="6"/>
        <v>1.0024792715157904</v>
      </c>
      <c r="V120" s="9">
        <v>88</v>
      </c>
      <c r="W120" s="9">
        <v>6.8654317735455779</v>
      </c>
      <c r="X120" s="9">
        <v>3.9809796321697162</v>
      </c>
    </row>
    <row r="121" spans="11:24" x14ac:dyDescent="0.35">
      <c r="K121" s="3">
        <v>45078</v>
      </c>
      <c r="L121" s="4">
        <v>4450.3798829999996</v>
      </c>
      <c r="M121" s="4">
        <v>8.1360709999999994</v>
      </c>
      <c r="O121" s="5">
        <f t="shared" si="4"/>
        <v>6.2718864986678113</v>
      </c>
      <c r="P121" s="5">
        <f t="shared" si="4"/>
        <v>9.9015692336390515E-2</v>
      </c>
      <c r="R121" s="6">
        <f t="shared" si="5"/>
        <v>6.2718864986678113E-2</v>
      </c>
      <c r="S121" s="6">
        <f t="shared" si="6"/>
        <v>1.0627188649866781</v>
      </c>
      <c r="V121" s="9">
        <v>89</v>
      </c>
      <c r="W121" s="9">
        <v>-1.122218728544816</v>
      </c>
      <c r="X121" s="9">
        <v>46.262768103197295</v>
      </c>
    </row>
    <row r="122" spans="11:24" x14ac:dyDescent="0.35">
      <c r="K122" s="3">
        <v>45108</v>
      </c>
      <c r="L122" s="4">
        <v>4588.9599609999996</v>
      </c>
      <c r="M122" s="4">
        <v>8.1239939999999997</v>
      </c>
      <c r="O122" s="5">
        <f t="shared" si="4"/>
        <v>3.0663950879192825</v>
      </c>
      <c r="P122" s="5">
        <f t="shared" si="4"/>
        <v>-0.14854801897543624</v>
      </c>
      <c r="R122" s="6">
        <f t="shared" si="5"/>
        <v>3.0663950879192825E-2</v>
      </c>
      <c r="S122" s="6">
        <f t="shared" si="6"/>
        <v>1.0306639508791928</v>
      </c>
      <c r="V122" s="9">
        <v>90</v>
      </c>
      <c r="W122" s="9">
        <v>5.0730167029751261</v>
      </c>
      <c r="X122" s="9">
        <v>-10.333286070773147</v>
      </c>
    </row>
    <row r="123" spans="11:24" x14ac:dyDescent="0.35">
      <c r="K123" s="3">
        <v>45139</v>
      </c>
      <c r="L123" s="4">
        <v>4507.6601559999999</v>
      </c>
      <c r="M123" s="4">
        <v>7.3752009999999997</v>
      </c>
      <c r="O123" s="5">
        <f t="shared" si="4"/>
        <v>-1.7875203912074866</v>
      </c>
      <c r="P123" s="5">
        <f t="shared" si="4"/>
        <v>-9.669874907364683</v>
      </c>
      <c r="R123" s="6">
        <f t="shared" si="5"/>
        <v>-1.7875203912074866E-2</v>
      </c>
      <c r="S123" s="6">
        <f t="shared" si="6"/>
        <v>0.98212479608792513</v>
      </c>
      <c r="V123" s="9">
        <v>91</v>
      </c>
      <c r="W123" s="9">
        <v>7.7226926671885501</v>
      </c>
      <c r="X123" s="9">
        <v>-22.879625259785843</v>
      </c>
    </row>
    <row r="124" spans="11:24" x14ac:dyDescent="0.35">
      <c r="K124" s="3">
        <v>45170</v>
      </c>
      <c r="L124" s="4">
        <v>4288.0498049999997</v>
      </c>
      <c r="M124" s="4">
        <v>6.8478260000000004</v>
      </c>
      <c r="O124" s="5">
        <f t="shared" si="4"/>
        <v>-4.9946167794944429</v>
      </c>
      <c r="P124" s="5">
        <f t="shared" si="4"/>
        <v>-7.4191926453656354</v>
      </c>
      <c r="R124" s="6">
        <f t="shared" si="5"/>
        <v>-4.9946167794944429E-2</v>
      </c>
      <c r="S124" s="6">
        <f t="shared" si="6"/>
        <v>0.95005383220505557</v>
      </c>
      <c r="V124" s="9">
        <v>92</v>
      </c>
      <c r="W124" s="9">
        <v>9.3210418222308959</v>
      </c>
      <c r="X124" s="9">
        <v>-21.974349693417331</v>
      </c>
    </row>
    <row r="125" spans="11:24" x14ac:dyDescent="0.35">
      <c r="K125" s="3">
        <v>45200</v>
      </c>
      <c r="L125" s="4">
        <v>4193.7998049999997</v>
      </c>
      <c r="M125" s="4">
        <v>5.53</v>
      </c>
      <c r="O125" s="5">
        <f t="shared" si="4"/>
        <v>-2.2224840999765405</v>
      </c>
      <c r="P125" s="5">
        <f t="shared" si="4"/>
        <v>-21.374341410388187</v>
      </c>
      <c r="R125" s="6">
        <f t="shared" si="5"/>
        <v>-2.2224840999765405E-2</v>
      </c>
      <c r="S125" s="6">
        <f t="shared" si="6"/>
        <v>0.97777515900023459</v>
      </c>
      <c r="V125" s="9">
        <v>93</v>
      </c>
      <c r="W125" s="9">
        <v>1.6724137873054747</v>
      </c>
      <c r="X125" s="9">
        <v>6.0707571302631678</v>
      </c>
    </row>
    <row r="126" spans="11:24" x14ac:dyDescent="0.35">
      <c r="K126" s="3">
        <v>45231</v>
      </c>
      <c r="L126" s="4">
        <v>4567.7998049999997</v>
      </c>
      <c r="M126" s="4">
        <v>5.31</v>
      </c>
      <c r="O126" s="5">
        <f t="shared" si="4"/>
        <v>8.5424448194652669</v>
      </c>
      <c r="P126" s="5">
        <f t="shared" si="4"/>
        <v>-4.0595980280395905</v>
      </c>
      <c r="R126" s="6">
        <f t="shared" si="5"/>
        <v>8.5424448194652669E-2</v>
      </c>
      <c r="S126" s="6">
        <f t="shared" si="6"/>
        <v>1.0854244481946527</v>
      </c>
      <c r="V126" s="9">
        <v>94</v>
      </c>
      <c r="W126" s="9">
        <v>4.4383382434901373</v>
      </c>
      <c r="X126" s="9">
        <v>-7.4909943555447898</v>
      </c>
    </row>
    <row r="127" spans="11:24" x14ac:dyDescent="0.35">
      <c r="K127" s="3">
        <v>45261</v>
      </c>
      <c r="L127" s="4">
        <v>4769.830078</v>
      </c>
      <c r="M127" s="4">
        <v>6.32</v>
      </c>
      <c r="O127" s="5">
        <f t="shared" si="4"/>
        <v>4.3279035336988514</v>
      </c>
      <c r="P127" s="5">
        <f t="shared" si="4"/>
        <v>17.412737290491865</v>
      </c>
      <c r="R127" s="6">
        <f t="shared" si="5"/>
        <v>4.3279035336988514E-2</v>
      </c>
      <c r="S127" s="6">
        <f t="shared" si="6"/>
        <v>1.0432790353369885</v>
      </c>
      <c r="V127" s="9">
        <v>95</v>
      </c>
      <c r="W127" s="9">
        <v>4.5258961805802418</v>
      </c>
      <c r="X127" s="9">
        <v>-6.0878873305337429</v>
      </c>
    </row>
    <row r="128" spans="11:24" x14ac:dyDescent="0.35">
      <c r="K128" s="3">
        <v>45292</v>
      </c>
      <c r="L128" s="4">
        <v>4845.6499020000001</v>
      </c>
      <c r="M128" s="4">
        <v>4.4400000000000004</v>
      </c>
      <c r="O128" s="5">
        <f t="shared" si="4"/>
        <v>1.5770693841691497</v>
      </c>
      <c r="P128" s="5">
        <f t="shared" si="4"/>
        <v>-35.306483171463256</v>
      </c>
      <c r="R128" s="6">
        <f t="shared" si="5"/>
        <v>1.5770693841691497E-2</v>
      </c>
      <c r="S128" s="6">
        <f t="shared" si="6"/>
        <v>1.0157706938416915</v>
      </c>
      <c r="V128" s="9">
        <v>96</v>
      </c>
      <c r="W128" s="9">
        <v>5.5459684103156617</v>
      </c>
      <c r="X128" s="9">
        <v>25.405613690590055</v>
      </c>
    </row>
    <row r="129" spans="11:24" x14ac:dyDescent="0.35">
      <c r="K129" s="3">
        <v>45323</v>
      </c>
      <c r="L129" s="4">
        <v>5096.2700000000004</v>
      </c>
      <c r="M129" s="4">
        <v>4.93</v>
      </c>
      <c r="O129" s="5">
        <f t="shared" si="4"/>
        <v>5.0427524551251324</v>
      </c>
      <c r="P129" s="5">
        <f t="shared" si="4"/>
        <v>10.468461161046516</v>
      </c>
      <c r="R129" s="6">
        <f t="shared" si="5"/>
        <v>5.0427524551251324E-2</v>
      </c>
      <c r="S129" s="6">
        <f t="shared" si="6"/>
        <v>1.0504275245512513</v>
      </c>
      <c r="V129" s="9">
        <v>97</v>
      </c>
      <c r="W129" s="9">
        <v>-7.4151269749975217</v>
      </c>
      <c r="X129" s="9">
        <v>18.886020461958253</v>
      </c>
    </row>
    <row r="130" spans="11:24" x14ac:dyDescent="0.35">
      <c r="K130" s="3">
        <v>45352</v>
      </c>
      <c r="L130" s="4">
        <v>5123.6899999999996</v>
      </c>
      <c r="M130" s="4">
        <v>5</v>
      </c>
      <c r="O130" s="5">
        <f t="shared" si="4"/>
        <v>0.53659829967518391</v>
      </c>
      <c r="P130" s="5">
        <f t="shared" si="4"/>
        <v>1.4098924379501554</v>
      </c>
      <c r="R130" s="6">
        <f t="shared" si="5"/>
        <v>5.3659829967518391E-3</v>
      </c>
      <c r="S130" s="6">
        <f t="shared" si="6"/>
        <v>1.0053659829967518</v>
      </c>
      <c r="V130" s="9">
        <v>98</v>
      </c>
      <c r="W130" s="9">
        <v>11.963159674883045</v>
      </c>
      <c r="X130" s="9">
        <v>14.242260954117864</v>
      </c>
    </row>
    <row r="131" spans="11:24" x14ac:dyDescent="0.35">
      <c r="M131" s="4"/>
      <c r="V131" s="9">
        <v>99</v>
      </c>
      <c r="W131" s="9">
        <v>-0.64771713251766005</v>
      </c>
      <c r="X131" s="9">
        <v>30.99708522849323</v>
      </c>
    </row>
    <row r="132" spans="11:24" x14ac:dyDescent="0.35">
      <c r="V132" s="9">
        <v>100</v>
      </c>
      <c r="W132" s="9">
        <v>7.9114264500257399</v>
      </c>
      <c r="X132" s="9">
        <v>-37.91680250251801</v>
      </c>
    </row>
    <row r="133" spans="11:24" x14ac:dyDescent="0.35">
      <c r="V133" s="9">
        <v>101</v>
      </c>
      <c r="W133" s="9">
        <v>-8.3003293393504034</v>
      </c>
      <c r="X133" s="9">
        <v>-2.3808155862021181</v>
      </c>
    </row>
    <row r="134" spans="11:24" x14ac:dyDescent="0.35">
      <c r="V134" s="9">
        <v>102</v>
      </c>
      <c r="W134" s="9">
        <v>-4.5862289960708864</v>
      </c>
      <c r="X134" s="9">
        <v>13.255515896085514</v>
      </c>
    </row>
    <row r="135" spans="11:24" x14ac:dyDescent="0.35">
      <c r="V135" s="9">
        <v>103</v>
      </c>
      <c r="W135" s="9">
        <v>6.6473746271200769</v>
      </c>
      <c r="X135" s="9">
        <v>23.261810465676486</v>
      </c>
    </row>
    <row r="136" spans="11:24" x14ac:dyDescent="0.35">
      <c r="V136" s="9">
        <v>104</v>
      </c>
      <c r="W136" s="9">
        <v>-14.67889052081493</v>
      </c>
      <c r="X136" s="9">
        <v>-27.835417201401249</v>
      </c>
    </row>
    <row r="137" spans="11:24" x14ac:dyDescent="0.35">
      <c r="V137" s="9">
        <v>105</v>
      </c>
      <c r="W137" s="9">
        <v>0.76409759537424315</v>
      </c>
      <c r="X137" s="9">
        <v>-3.2999531645508582</v>
      </c>
    </row>
    <row r="138" spans="11:24" x14ac:dyDescent="0.35">
      <c r="V138" s="9">
        <v>106</v>
      </c>
      <c r="W138" s="9">
        <v>-13.938559983528688</v>
      </c>
      <c r="X138" s="9">
        <v>-5.82999568077771</v>
      </c>
    </row>
    <row r="139" spans="11:24" x14ac:dyDescent="0.35">
      <c r="V139" s="9">
        <v>107</v>
      </c>
      <c r="W139" s="9">
        <v>15.373456306413143</v>
      </c>
      <c r="X139" s="9">
        <v>7.9197001026522109</v>
      </c>
    </row>
    <row r="140" spans="11:24" x14ac:dyDescent="0.35">
      <c r="V140" s="9">
        <v>108</v>
      </c>
      <c r="W140" s="9">
        <v>-6.5147826894271095</v>
      </c>
      <c r="X140" s="9">
        <v>18.515839666714193</v>
      </c>
    </row>
    <row r="141" spans="11:24" x14ac:dyDescent="0.35">
      <c r="V141" s="9">
        <v>109</v>
      </c>
      <c r="W141" s="9">
        <v>-15.68159121362487</v>
      </c>
      <c r="X141" s="9">
        <v>6.8566269365990102</v>
      </c>
    </row>
    <row r="142" spans="11:24" x14ac:dyDescent="0.35">
      <c r="V142" s="9">
        <v>110</v>
      </c>
      <c r="W142" s="9">
        <v>13.635582424464463</v>
      </c>
      <c r="X142" s="9">
        <v>-18.919532585406984</v>
      </c>
    </row>
    <row r="143" spans="11:24" x14ac:dyDescent="0.35">
      <c r="V143" s="9">
        <v>111</v>
      </c>
      <c r="W143" s="9">
        <v>9.5323740562050432</v>
      </c>
      <c r="X143" s="9">
        <v>-9.1312468803858273</v>
      </c>
    </row>
    <row r="144" spans="11:24" x14ac:dyDescent="0.35">
      <c r="V144" s="9">
        <v>112</v>
      </c>
      <c r="W144" s="9">
        <v>-9.434165497416938</v>
      </c>
      <c r="X144" s="9">
        <v>-18.193000965822588</v>
      </c>
    </row>
    <row r="145" spans="22:24" x14ac:dyDescent="0.35">
      <c r="V145" s="9">
        <v>113</v>
      </c>
      <c r="W145" s="9">
        <v>10.800255387629001</v>
      </c>
      <c r="X145" s="9">
        <v>17.822735637530283</v>
      </c>
    </row>
    <row r="146" spans="22:24" x14ac:dyDescent="0.35">
      <c r="V146" s="9">
        <v>114</v>
      </c>
      <c r="W146" s="9">
        <v>-3.6804331274350837</v>
      </c>
      <c r="X146" s="9">
        <v>-3.0406595470655002</v>
      </c>
    </row>
    <row r="147" spans="22:24" x14ac:dyDescent="0.35">
      <c r="V147" s="9">
        <v>115</v>
      </c>
      <c r="W147" s="9">
        <v>6.53053198455477</v>
      </c>
      <c r="X147" s="9">
        <v>-14.605479747143983</v>
      </c>
    </row>
    <row r="148" spans="22:24" x14ac:dyDescent="0.35">
      <c r="V148" s="9">
        <v>116</v>
      </c>
      <c r="W148" s="9">
        <v>3.1920001842961385</v>
      </c>
      <c r="X148" s="9">
        <v>-11.726163598390436</v>
      </c>
    </row>
    <row r="149" spans="22:24" x14ac:dyDescent="0.35">
      <c r="V149" s="9">
        <v>117</v>
      </c>
      <c r="W149" s="9">
        <v>1.1708035738501208</v>
      </c>
      <c r="X149" s="9">
        <v>-0.12523840234243111</v>
      </c>
    </row>
    <row r="150" spans="22:24" x14ac:dyDescent="0.35">
      <c r="V150" s="9">
        <v>118</v>
      </c>
      <c r="W150" s="9">
        <v>11.269253617399352</v>
      </c>
      <c r="X150" s="9">
        <v>-11.170237925062962</v>
      </c>
    </row>
    <row r="151" spans="22:24" x14ac:dyDescent="0.35">
      <c r="V151" s="9">
        <v>119</v>
      </c>
      <c r="W151" s="9">
        <v>5.8956292266381451</v>
      </c>
      <c r="X151" s="9">
        <v>-6.0441772456135814</v>
      </c>
    </row>
    <row r="152" spans="22:24" x14ac:dyDescent="0.35">
      <c r="V152" s="9">
        <v>120</v>
      </c>
      <c r="W152" s="9">
        <v>-2.2413816921458141</v>
      </c>
      <c r="X152" s="9">
        <v>-7.428493215218869</v>
      </c>
    </row>
    <row r="153" spans="22:24" x14ac:dyDescent="0.35">
      <c r="V153" s="9">
        <v>121</v>
      </c>
      <c r="W153" s="9">
        <v>-7.617696636504574</v>
      </c>
      <c r="X153" s="9">
        <v>0.19850399113893857</v>
      </c>
    </row>
    <row r="154" spans="22:24" x14ac:dyDescent="0.35">
      <c r="V154" s="9">
        <v>122</v>
      </c>
      <c r="W154" s="9">
        <v>-2.9705465205711503</v>
      </c>
      <c r="X154" s="9">
        <v>-18.403794889817036</v>
      </c>
    </row>
    <row r="155" spans="22:24" x14ac:dyDescent="0.35">
      <c r="V155" s="9">
        <v>123</v>
      </c>
      <c r="W155" s="9">
        <v>15.075574087443561</v>
      </c>
      <c r="X155" s="9">
        <v>-19.135172115483151</v>
      </c>
    </row>
    <row r="156" spans="22:24" x14ac:dyDescent="0.35">
      <c r="V156" s="9">
        <v>124</v>
      </c>
      <c r="W156" s="9">
        <v>8.01039781739515</v>
      </c>
      <c r="X156" s="9">
        <v>9.4023394730967151</v>
      </c>
    </row>
    <row r="157" spans="22:24" x14ac:dyDescent="0.35">
      <c r="V157" s="9">
        <v>125</v>
      </c>
      <c r="W157" s="9">
        <v>3.3989521491006078</v>
      </c>
      <c r="X157" s="9">
        <v>-38.705435320563865</v>
      </c>
    </row>
    <row r="158" spans="22:24" x14ac:dyDescent="0.35">
      <c r="V158" s="9">
        <v>126</v>
      </c>
      <c r="W158" s="9">
        <v>9.2087568543293976</v>
      </c>
      <c r="X158" s="9">
        <v>1.2597043067171185</v>
      </c>
    </row>
    <row r="159" spans="22:24" ht="15" thickBot="1" x14ac:dyDescent="0.4">
      <c r="V159" s="10">
        <v>127</v>
      </c>
      <c r="W159" s="10">
        <v>1.6547263562094847</v>
      </c>
      <c r="X159" s="10">
        <v>-0.24483391825932932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Andres Orea</dc:creator>
  <cp:lastModifiedBy>Fernando de Andrés Orea</cp:lastModifiedBy>
  <dcterms:created xsi:type="dcterms:W3CDTF">2024-03-30T04:21:10Z</dcterms:created>
  <dcterms:modified xsi:type="dcterms:W3CDTF">2024-03-30T04:46:48Z</dcterms:modified>
</cp:coreProperties>
</file>