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ran\Documents\Py_Scripts\Calcu\"/>
    </mc:Choice>
  </mc:AlternateContent>
  <xr:revisionPtr revIDLastSave="0" documentId="13_ncr:1_{585C41D1-BBAF-45E4-AFCE-7B4F62B4A2A7}" xr6:coauthVersionLast="47" xr6:coauthVersionMax="47" xr10:uidLastSave="{00000000-0000-0000-0000-000000000000}"/>
  <bookViews>
    <workbookView xWindow="-120" yWindow="-120" windowWidth="29040" windowHeight="15840" xr2:uid="{B8964F4E-596B-43C8-85F3-7C6EF4334C39}"/>
  </bookViews>
  <sheets>
    <sheet name="Sheet1" sheetId="1" r:id="rId1"/>
  </sheets>
  <externalReferences>
    <externalReference r:id="rId2"/>
  </externalReferences>
  <definedNames>
    <definedName name="OIS">Sheet1!$O$6:$P$58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G4" i="1"/>
  <c r="C8" i="1"/>
  <c r="C7" i="1"/>
  <c r="H4" i="1" a="1"/>
  <c r="H4" i="1" l="1"/>
  <c r="F5" i="1"/>
  <c r="B10" i="1"/>
  <c r="G5" i="1" l="1"/>
  <c r="H5" i="1" a="1"/>
  <c r="H5" i="1" l="1"/>
  <c r="J5" i="1" s="1"/>
  <c r="F6" i="1"/>
  <c r="G6" i="1" l="1"/>
  <c r="H6" i="1" a="1"/>
  <c r="H6" i="1" l="1"/>
  <c r="J6" i="1" s="1"/>
  <c r="F7" i="1"/>
  <c r="G7" i="1" l="1"/>
  <c r="H7" i="1" a="1"/>
  <c r="H7" i="1" l="1"/>
  <c r="J7" i="1" s="1"/>
  <c r="F8" i="1"/>
  <c r="G8" i="1" l="1"/>
  <c r="H8" i="1" a="1"/>
  <c r="H8" i="1" l="1"/>
  <c r="J8" i="1" s="1"/>
  <c r="F9" i="1"/>
  <c r="G9" i="1" l="1"/>
  <c r="H9" i="1" a="1"/>
  <c r="H9" i="1" l="1"/>
  <c r="J9" i="1" s="1"/>
  <c r="F10" i="1"/>
  <c r="G10" i="1" l="1"/>
  <c r="H10" i="1" a="1"/>
  <c r="H10" i="1" l="1"/>
  <c r="J10" i="1" s="1"/>
  <c r="F11" i="1"/>
  <c r="G11" i="1" l="1"/>
  <c r="H11" i="1" a="1"/>
  <c r="H11" i="1" l="1"/>
  <c r="J11" i="1" s="1"/>
  <c r="F12" i="1"/>
  <c r="G12" i="1" l="1"/>
  <c r="H12" i="1" a="1"/>
  <c r="H12" i="1" l="1"/>
  <c r="J12" i="1" s="1"/>
  <c r="F13" i="1"/>
  <c r="G13" i="1" l="1"/>
  <c r="H13" i="1" a="1"/>
  <c r="H13" i="1" l="1"/>
  <c r="J13" i="1" s="1"/>
  <c r="F14" i="1"/>
  <c r="G14" i="1" l="1"/>
  <c r="H14" i="1" a="1"/>
  <c r="H14" i="1" l="1"/>
  <c r="J14" i="1" s="1"/>
  <c r="F15" i="1"/>
  <c r="G15" i="1" l="1"/>
  <c r="H15" i="1" a="1"/>
  <c r="H15" i="1" l="1"/>
  <c r="J15" i="1" s="1"/>
  <c r="F16" i="1"/>
  <c r="G16" i="1" l="1"/>
  <c r="H16" i="1" a="1"/>
  <c r="H16" i="1" l="1"/>
  <c r="J16" i="1" s="1"/>
  <c r="F17" i="1"/>
  <c r="G17" i="1" l="1"/>
  <c r="H17" i="1" a="1"/>
  <c r="H17" i="1" l="1"/>
  <c r="J17" i="1" s="1"/>
  <c r="F18" i="1"/>
  <c r="G18" i="1" l="1"/>
  <c r="H18" i="1" a="1"/>
  <c r="H18" i="1" l="1"/>
  <c r="J18" i="1" s="1"/>
  <c r="F19" i="1"/>
  <c r="G19" i="1" l="1"/>
  <c r="H19" i="1" a="1"/>
  <c r="H19" i="1" l="1"/>
  <c r="J19" i="1" s="1"/>
  <c r="F20" i="1"/>
  <c r="G20" i="1" l="1"/>
  <c r="H20" i="1" a="1"/>
  <c r="H20" i="1" l="1"/>
  <c r="J20" i="1" s="1"/>
  <c r="F21" i="1"/>
  <c r="G21" i="1" l="1"/>
  <c r="H21" i="1" a="1"/>
  <c r="H21" i="1" l="1"/>
  <c r="J21" i="1" s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<sst xmlns="http://schemas.openxmlformats.org/spreadsheetml/2006/main" count="9" uniqueCount="9">
  <si>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EUR Std</t>
  </si>
  <si>
    <t>VL5</t>
  </si>
  <si>
    <t>FD</t>
  </si>
  <si>
    <t>flujo</t>
  </si>
  <si>
    <t>F inicial</t>
  </si>
  <si>
    <t>F fin</t>
  </si>
  <si>
    <t>Valor</t>
  </si>
  <si>
    <t>n</t>
  </si>
  <si>
    <t>YearFrac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</si>
</sst>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"/>
    <numFmt numFmtId="165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0" applyNumberFormat="1"/>
    <xf numFmtId="43" fontId="0" fillId="0" borderId="0" xfId="1" applyFont="1"/>
    <xf numFmtId="165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erran/Documents/vbGif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definedNames>
      <definedName name="f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049E-3107-4557-B411-5DEFCB3E3361}">
  <sheetPr codeName="Sheet1"/>
  <dimension ref="B2:P58"/>
  <sheetViews>
    <sheetView tabSelected="1" workbookViewId="0">
      <selection activeCell="I5" sqref="I5"/>
    </sheetView>
  </sheetViews>
  <sheetFormatPr defaultRowHeight="15" x14ac:dyDescent="0.25"/>
  <cols>
    <col min="2" max="2" width="14.28515625" bestFit="1" customWidth="1"/>
    <col min="3" max="5" width="14.28515625" customWidth="1"/>
    <col min="6" max="6" width="12.85546875" customWidth="1"/>
    <col min="7" max="8" width="10.7109375" bestFit="1" customWidth="1"/>
    <col min="9" max="9" width="10.7109375" customWidth="1"/>
    <col min="10" max="10" width="12" bestFit="1" customWidth="1"/>
    <col min="11" max="11" width="10.7109375" customWidth="1"/>
    <col min="12" max="13" width="12" bestFit="1" customWidth="1"/>
    <col min="15" max="15" width="10.7109375" bestFit="1" customWidth="1"/>
    <col min="16" max="16" width="9.5703125" bestFit="1" customWidth="1"/>
  </cols>
  <sheetData>
    <row r="2" spans="2:16" x14ac:dyDescent="0.25">
      <c r="L2" t="s">
        <v>6</v>
      </c>
    </row>
    <row r="3" spans="2:16" x14ac:dyDescent="0.25">
      <c r="B3" s="4">
        <v>1000000</v>
      </c>
      <c r="C3" s="4"/>
      <c r="D3" s="4"/>
      <c r="E3" s="4" t="s">
        <v>7</v>
      </c>
      <c r="F3" t="s">
        <v>4</v>
      </c>
      <c r="G3" t="s">
        <v>5</v>
      </c>
      <c r="H3" s="2" t="s">
        <v>2</v>
      </c>
      <c r="I3" s="2" t="s">
        <v>8</v>
      </c>
      <c r="J3" t="s">
        <v>3</v>
      </c>
      <c r="L3" s="5">
        <f>+SUM(J4:J21)</f>
        <v>45452.158182460218</v>
      </c>
    </row>
    <row r="4" spans="2:16" x14ac:dyDescent="0.25">
      <c r="B4" s="2">
        <v>0.01</v>
      </c>
      <c r="C4" s="2"/>
      <c r="D4" s="2"/>
      <c r="E4">
        <v>0</v>
      </c>
      <c r="F4" s="1">
        <v>44196</v>
      </c>
      <c r="G4" s="1">
        <f>+EDATE(F4,3)</f>
        <v>44286</v>
      </c>
      <c r="H4" s="6" cm="1">
        <f t="array" ref="H4">+[1]!fd(G4,OIS)</f>
        <v>1</v>
      </c>
      <c r="I4" s="6">
        <f>+YEARFRAC(F4,G4,4)</f>
        <v>0.25</v>
      </c>
      <c r="J4" s="5">
        <f>I4*$B$4*H4*$B$3</f>
        <v>2500</v>
      </c>
    </row>
    <row r="5" spans="2:16" x14ac:dyDescent="0.25">
      <c r="E5" s="6">
        <v>1</v>
      </c>
      <c r="F5" s="1">
        <f>+G4</f>
        <v>44286</v>
      </c>
      <c r="G5" s="1">
        <f>+EDATE(F5,3)</f>
        <v>44377</v>
      </c>
      <c r="H5" s="6" cm="1">
        <f t="array" ref="H5">+[1]!fd(G5,OIS)</f>
        <v>1.0012844282666669</v>
      </c>
      <c r="I5" s="6">
        <f t="shared" ref="I5:I21" si="0">+YEARFRAC(F5,G5,4)</f>
        <v>0.25</v>
      </c>
      <c r="J5" s="5">
        <f>+YEARFRAC(F5,G5,4)*$B$4*H5*$B$3</f>
        <v>2503.2110706666672</v>
      </c>
      <c r="M5" s="5"/>
      <c r="O5" t="s">
        <v>0</v>
      </c>
      <c r="P5" t="s">
        <v>1</v>
      </c>
    </row>
    <row r="6" spans="2:16" x14ac:dyDescent="0.25">
      <c r="B6" s="1">
        <v>44196</v>
      </c>
      <c r="C6" s="1"/>
      <c r="D6" s="1"/>
      <c r="E6">
        <v>2</v>
      </c>
      <c r="F6" s="1">
        <f>+G5</f>
        <v>44377</v>
      </c>
      <c r="G6" s="1">
        <f>+EDATE(F6,3)</f>
        <v>44469</v>
      </c>
      <c r="H6" s="6" cm="1">
        <f t="array" ref="H6">+[1]!fd(G6,OIS)</f>
        <v>1.0025191413829788</v>
      </c>
      <c r="I6" s="6">
        <f t="shared" si="0"/>
        <v>0.25</v>
      </c>
      <c r="J6" s="5">
        <f>+YEARFRAC(F6,G6,4)*$B$4*H6*$B$3</f>
        <v>2506.2978534574472</v>
      </c>
      <c r="O6" s="1">
        <v>44286</v>
      </c>
      <c r="P6" s="3">
        <v>1</v>
      </c>
    </row>
    <row r="7" spans="2:16" x14ac:dyDescent="0.25">
      <c r="B7" s="1">
        <v>44286</v>
      </c>
      <c r="C7">
        <f>+YEARFRAC($B$6,B7)</f>
        <v>0.25</v>
      </c>
      <c r="E7" s="6">
        <v>3</v>
      </c>
      <c r="F7" s="1">
        <f t="shared" ref="F7:F21" si="1">+G6</f>
        <v>44469</v>
      </c>
      <c r="G7" s="1">
        <f t="shared" ref="G7:G21" si="2">+EDATE(F7,3)</f>
        <v>44560</v>
      </c>
      <c r="H7" s="6" cm="1">
        <f t="array" ref="H7">+[1]!fd(G7,OIS)</f>
        <v>1.0037972227692307</v>
      </c>
      <c r="I7" s="6">
        <f t="shared" si="0"/>
        <v>0.25</v>
      </c>
      <c r="J7" s="5">
        <f>+YEARFRAC(F7,G7,4)*$B$4*H7*$B$3</f>
        <v>2509.4930569230769</v>
      </c>
      <c r="O7" s="1">
        <v>44287</v>
      </c>
      <c r="P7" s="3">
        <v>1.000013472</v>
      </c>
    </row>
    <row r="8" spans="2:16" x14ac:dyDescent="0.25">
      <c r="B8" s="1">
        <v>45747</v>
      </c>
      <c r="C8">
        <f>+YEARFRAC($B$6,B8)</f>
        <v>4.25</v>
      </c>
      <c r="E8">
        <v>4</v>
      </c>
      <c r="F8" s="1">
        <f t="shared" si="1"/>
        <v>44560</v>
      </c>
      <c r="G8" s="1">
        <f t="shared" si="2"/>
        <v>44650</v>
      </c>
      <c r="H8" s="6" cm="1">
        <f t="array" ref="H8">+[1]!fd(G8,OIS)</f>
        <v>1.0050359422857145</v>
      </c>
      <c r="I8" s="6">
        <f t="shared" si="0"/>
        <v>0.25</v>
      </c>
      <c r="J8" s="5">
        <f>+YEARFRAC(F8,G8,4)*$B$4*H8*$B$3</f>
        <v>2512.5898557142864</v>
      </c>
      <c r="O8" s="1">
        <v>44288</v>
      </c>
      <c r="P8" s="3">
        <v>1.0000807</v>
      </c>
    </row>
    <row r="9" spans="2:16" x14ac:dyDescent="0.25">
      <c r="E9" s="6">
        <v>5</v>
      </c>
      <c r="F9" s="1">
        <f t="shared" si="1"/>
        <v>44650</v>
      </c>
      <c r="G9" s="1">
        <f t="shared" si="2"/>
        <v>44742</v>
      </c>
      <c r="H9" s="6" cm="1">
        <f t="array" ref="H9">+[1]!fd(G9,OIS)</f>
        <v>1.0063281307582417</v>
      </c>
      <c r="I9" s="6">
        <f t="shared" si="0"/>
        <v>0.25</v>
      </c>
      <c r="J9" s="5">
        <f>+YEARFRAC(F9,G9,4)*$B$4*H9*$B$3</f>
        <v>2515.820326895604</v>
      </c>
      <c r="O9" s="1">
        <v>44295</v>
      </c>
      <c r="P9" s="3">
        <v>1.0001746330000001</v>
      </c>
    </row>
    <row r="10" spans="2:16" x14ac:dyDescent="0.25">
      <c r="B10">
        <f>+C8/C7</f>
        <v>17</v>
      </c>
      <c r="E10">
        <v>6</v>
      </c>
      <c r="F10" s="1">
        <f t="shared" si="1"/>
        <v>44742</v>
      </c>
      <c r="G10" s="1">
        <f t="shared" si="2"/>
        <v>44834</v>
      </c>
      <c r="H10" s="6" cm="1">
        <f t="array" ref="H10">+[1]!fd(G10,OIS)</f>
        <v>1.0076334297912088</v>
      </c>
      <c r="I10" s="6">
        <f t="shared" si="0"/>
        <v>0.25</v>
      </c>
      <c r="J10" s="5">
        <f>+YEARFRAC(F10,G10,4)*$B$4*H10*$B$3</f>
        <v>2519.083574478022</v>
      </c>
      <c r="O10" s="1">
        <v>44319</v>
      </c>
      <c r="P10" s="3">
        <v>1.0004842279999999</v>
      </c>
    </row>
    <row r="11" spans="2:16" x14ac:dyDescent="0.25">
      <c r="E11" s="6">
        <v>7</v>
      </c>
      <c r="F11" s="1">
        <f t="shared" si="1"/>
        <v>44834</v>
      </c>
      <c r="G11" s="1">
        <f t="shared" si="2"/>
        <v>44925</v>
      </c>
      <c r="H11" s="6" cm="1">
        <f t="array" ref="H11">+[1]!fd(G11,OIS)</f>
        <v>1.0089158594395606</v>
      </c>
      <c r="I11" s="6">
        <f t="shared" si="0"/>
        <v>0.25</v>
      </c>
      <c r="J11" s="5">
        <f>+YEARFRAC(F11,G11,4)*$B$4*H11*$B$3</f>
        <v>2522.2896485989017</v>
      </c>
      <c r="O11" s="1">
        <v>44349</v>
      </c>
      <c r="P11" s="3">
        <v>1.0009150840000001</v>
      </c>
    </row>
    <row r="12" spans="2:16" x14ac:dyDescent="0.25">
      <c r="E12">
        <v>8</v>
      </c>
      <c r="F12" s="1">
        <f t="shared" si="1"/>
        <v>44925</v>
      </c>
      <c r="G12" s="1">
        <f t="shared" si="2"/>
        <v>45015</v>
      </c>
      <c r="H12" s="6" cm="1">
        <f t="array" ref="H12">+[1]!fd(G12,OIS)</f>
        <v>1.0101209842967034</v>
      </c>
      <c r="I12" s="6">
        <f t="shared" si="0"/>
        <v>0.25</v>
      </c>
      <c r="J12" s="5">
        <f>+YEARFRAC(F12,G12,4)*$B$4*H12*$B$3</f>
        <v>2525.3024607417588</v>
      </c>
      <c r="O12" s="1">
        <v>44379</v>
      </c>
      <c r="P12" s="3">
        <v>1.0013108100000001</v>
      </c>
    </row>
    <row r="13" spans="2:16" x14ac:dyDescent="0.25">
      <c r="E13" s="6">
        <v>9</v>
      </c>
      <c r="F13" s="1">
        <f t="shared" si="1"/>
        <v>45015</v>
      </c>
      <c r="G13" s="1">
        <f t="shared" si="2"/>
        <v>45107</v>
      </c>
      <c r="H13" s="6" cm="1">
        <f t="array" ref="H13">+[1]!fd(G13,OIS)</f>
        <v>1.0113506318571428</v>
      </c>
      <c r="I13" s="6">
        <f t="shared" si="0"/>
        <v>0.25</v>
      </c>
      <c r="J13" s="5">
        <f>+YEARFRAC(F13,G13,4)*$B$4*H13*$B$3</f>
        <v>2528.376579642857</v>
      </c>
      <c r="O13" s="1">
        <v>44473</v>
      </c>
      <c r="P13" s="3">
        <v>1.002572845</v>
      </c>
    </row>
    <row r="14" spans="2:16" x14ac:dyDescent="0.25">
      <c r="E14">
        <v>10</v>
      </c>
      <c r="F14" s="1">
        <f t="shared" si="1"/>
        <v>45107</v>
      </c>
      <c r="G14" s="1">
        <f t="shared" si="2"/>
        <v>45199</v>
      </c>
      <c r="H14" s="6" cm="1">
        <f t="array" ref="H14">+[1]!fd(G14,OIS)</f>
        <v>1.0124781065494506</v>
      </c>
      <c r="I14" s="6">
        <f t="shared" si="0"/>
        <v>0.25</v>
      </c>
      <c r="J14" s="5">
        <f>+YEARFRAC(F14,G14,4)*$B$4*H14*$B$3</f>
        <v>2531.1952663736265</v>
      </c>
      <c r="O14" s="1">
        <v>44564</v>
      </c>
      <c r="P14" s="3">
        <v>1.0038535159999999</v>
      </c>
    </row>
    <row r="15" spans="2:16" x14ac:dyDescent="0.25">
      <c r="E15" s="6">
        <v>11</v>
      </c>
      <c r="F15" s="1">
        <f t="shared" si="1"/>
        <v>45199</v>
      </c>
      <c r="G15" s="1">
        <f t="shared" si="2"/>
        <v>45290</v>
      </c>
      <c r="H15" s="6" cm="1">
        <f t="array" ref="H15">+[1]!fd(G15,OIS)</f>
        <v>1.0135027607608695</v>
      </c>
      <c r="I15" s="6">
        <f t="shared" si="0"/>
        <v>0.25</v>
      </c>
      <c r="J15" s="5">
        <f>+YEARFRAC(F15,G15,4)*$B$4*H15*$B$3</f>
        <v>2533.7569019021739</v>
      </c>
      <c r="O15" s="1">
        <v>44655</v>
      </c>
      <c r="P15" s="3">
        <v>1.0051046880000001</v>
      </c>
    </row>
    <row r="16" spans="2:16" x14ac:dyDescent="0.25">
      <c r="E16">
        <v>12</v>
      </c>
      <c r="F16" s="1">
        <f t="shared" si="1"/>
        <v>45290</v>
      </c>
      <c r="G16" s="1">
        <f t="shared" si="2"/>
        <v>45381</v>
      </c>
      <c r="H16" s="6" cm="1">
        <f t="array" ref="H16">+[1]!fd(G16,OIS)</f>
        <v>1.0144283115164834</v>
      </c>
      <c r="I16" s="6">
        <f t="shared" si="0"/>
        <v>0.25</v>
      </c>
      <c r="J16" s="5">
        <f>+YEARFRAC(F16,G16,4)*$B$4*H16*$B$3</f>
        <v>2536.0707787912088</v>
      </c>
      <c r="O16" s="1">
        <v>44746</v>
      </c>
      <c r="P16" s="3">
        <v>1.0063843809999999</v>
      </c>
    </row>
    <row r="17" spans="5:16" x14ac:dyDescent="0.25">
      <c r="E17" s="6">
        <v>13</v>
      </c>
      <c r="F17" s="1">
        <f t="shared" si="1"/>
        <v>45381</v>
      </c>
      <c r="G17" s="1">
        <f t="shared" si="2"/>
        <v>45473</v>
      </c>
      <c r="H17" s="6" cm="1">
        <f t="array" ref="H17">+[1]!fd(G17,OIS)</f>
        <v>1.0152985229120879</v>
      </c>
      <c r="I17" s="6">
        <f t="shared" si="0"/>
        <v>0.25</v>
      </c>
      <c r="J17" s="5">
        <f>+YEARFRAC(F17,G17,4)*$B$4*H17*$B$3</f>
        <v>2538.2463072802198</v>
      </c>
      <c r="O17" s="1">
        <v>44837</v>
      </c>
      <c r="P17" s="3">
        <v>1.007676011</v>
      </c>
    </row>
    <row r="18" spans="5:16" x14ac:dyDescent="0.25">
      <c r="E18">
        <v>14</v>
      </c>
      <c r="F18" s="1">
        <f t="shared" si="1"/>
        <v>45473</v>
      </c>
      <c r="G18" s="1">
        <f t="shared" si="2"/>
        <v>45565</v>
      </c>
      <c r="H18" s="6" cm="1">
        <f t="array" ref="H18">+[1]!fd(G18,OIS)</f>
        <v>1.0160877852173913</v>
      </c>
      <c r="I18" s="6">
        <f t="shared" si="0"/>
        <v>0.25</v>
      </c>
      <c r="J18" s="5">
        <f>+YEARFRAC(F18,G18,4)*$B$4*H18*$B$3</f>
        <v>2540.2194630434783</v>
      </c>
      <c r="O18" s="1">
        <v>44928</v>
      </c>
      <c r="P18" s="3">
        <v>1.0089581270000001</v>
      </c>
    </row>
    <row r="19" spans="5:16" x14ac:dyDescent="0.25">
      <c r="E19" s="6">
        <v>15</v>
      </c>
      <c r="F19" s="1">
        <f t="shared" si="1"/>
        <v>45565</v>
      </c>
      <c r="G19" s="1">
        <f t="shared" si="2"/>
        <v>45656</v>
      </c>
      <c r="H19" s="6" cm="1">
        <f t="array" ref="H19">+[1]!fd(G19,OIS)</f>
        <v>1.0167853825543478</v>
      </c>
      <c r="I19" s="6">
        <f t="shared" si="0"/>
        <v>0.25</v>
      </c>
      <c r="J19" s="5">
        <f>+YEARFRAC(F19,G19,4)*$B$4*H19*$B$3</f>
        <v>2541.9634563858694</v>
      </c>
      <c r="O19" s="1">
        <v>45019</v>
      </c>
      <c r="P19" s="3">
        <v>1.010174449</v>
      </c>
    </row>
    <row r="20" spans="5:16" x14ac:dyDescent="0.25">
      <c r="E20">
        <v>16</v>
      </c>
      <c r="F20" s="1">
        <f t="shared" si="1"/>
        <v>45656</v>
      </c>
      <c r="G20" s="1">
        <f t="shared" si="2"/>
        <v>45746</v>
      </c>
      <c r="H20" s="6" cm="1">
        <f t="array" ref="H20">+[1]!fd(G20,OIS)</f>
        <v>1.0173944979666667</v>
      </c>
      <c r="I20" s="6">
        <f t="shared" si="0"/>
        <v>0.25</v>
      </c>
      <c r="J20" s="5">
        <f>+YEARFRAC(F20,G20,4)*$B$4*H20*$B$3</f>
        <v>2543.4862449166671</v>
      </c>
      <c r="O20" s="1">
        <v>45110</v>
      </c>
      <c r="P20" s="3">
        <v>1.0113907289999999</v>
      </c>
    </row>
    <row r="21" spans="5:16" x14ac:dyDescent="0.25">
      <c r="E21" s="6">
        <v>17</v>
      </c>
      <c r="F21" s="1">
        <f t="shared" si="1"/>
        <v>45746</v>
      </c>
      <c r="G21" s="1">
        <f t="shared" si="2"/>
        <v>45838</v>
      </c>
      <c r="H21" s="6" cm="1">
        <f t="array" ref="H21">+[1]!fd(G21,OIS)</f>
        <v>1.0179021346593407</v>
      </c>
      <c r="I21" s="6">
        <f t="shared" si="0"/>
        <v>0.25</v>
      </c>
      <c r="J21" s="5">
        <f>+YEARFRAC(F21,G21,4)*$B$4*H21*$B$3</f>
        <v>2544.7553366483517</v>
      </c>
      <c r="O21" s="1">
        <v>45201</v>
      </c>
      <c r="P21" s="3">
        <v>1.012502542</v>
      </c>
    </row>
    <row r="22" spans="5:16" x14ac:dyDescent="0.25">
      <c r="O22" s="1">
        <v>45293</v>
      </c>
      <c r="P22" s="3">
        <v>1.0135364760000001</v>
      </c>
    </row>
    <row r="23" spans="5:16" x14ac:dyDescent="0.25">
      <c r="H23" s="1"/>
      <c r="I23" s="1"/>
      <c r="J23" s="1"/>
      <c r="K23" s="1"/>
      <c r="O23" s="1">
        <v>45384</v>
      </c>
      <c r="P23" s="3">
        <v>1.014458715</v>
      </c>
    </row>
    <row r="24" spans="5:16" x14ac:dyDescent="0.25">
      <c r="H24" s="1"/>
      <c r="I24" s="1"/>
      <c r="J24" s="1"/>
      <c r="K24" s="1"/>
      <c r="O24" s="1">
        <v>45475</v>
      </c>
      <c r="P24" s="3">
        <v>1.0153173950000001</v>
      </c>
    </row>
    <row r="25" spans="5:16" x14ac:dyDescent="0.25">
      <c r="H25" s="1"/>
      <c r="I25" s="1"/>
      <c r="J25" s="1"/>
      <c r="K25" s="1"/>
      <c r="O25" s="1">
        <v>45567</v>
      </c>
      <c r="P25" s="3">
        <v>1.0161049049999999</v>
      </c>
    </row>
    <row r="26" spans="5:16" x14ac:dyDescent="0.25">
      <c r="O26" s="1">
        <v>45659</v>
      </c>
      <c r="P26" s="3">
        <v>1.01680832</v>
      </c>
    </row>
    <row r="27" spans="5:16" x14ac:dyDescent="0.25">
      <c r="O27" s="1">
        <v>45749</v>
      </c>
      <c r="P27" s="3">
        <v>1.017414711</v>
      </c>
    </row>
    <row r="28" spans="5:16" x14ac:dyDescent="0.25">
      <c r="O28" s="1">
        <v>45840</v>
      </c>
      <c r="P28" s="3">
        <v>1.017913088</v>
      </c>
    </row>
    <row r="29" spans="5:16" x14ac:dyDescent="0.25">
      <c r="O29" s="1">
        <v>45932</v>
      </c>
      <c r="P29" s="3">
        <v>1.018300193</v>
      </c>
    </row>
    <row r="30" spans="5:16" x14ac:dyDescent="0.25">
      <c r="O30" s="1">
        <v>46024</v>
      </c>
      <c r="P30" s="3">
        <v>1.01857709</v>
      </c>
    </row>
    <row r="31" spans="5:16" x14ac:dyDescent="0.25">
      <c r="O31" s="1">
        <v>46114</v>
      </c>
      <c r="P31" s="3">
        <v>1.0187364240000001</v>
      </c>
    </row>
    <row r="32" spans="5:16" x14ac:dyDescent="0.25">
      <c r="O32" s="1">
        <v>46205</v>
      </c>
      <c r="P32" s="3">
        <v>1.0187809000000001</v>
      </c>
    </row>
    <row r="33" spans="15:16" x14ac:dyDescent="0.25">
      <c r="O33" s="1">
        <v>46297</v>
      </c>
      <c r="P33" s="3">
        <v>1.0187100630000001</v>
      </c>
    </row>
    <row r="34" spans="15:16" x14ac:dyDescent="0.25">
      <c r="O34" s="1">
        <v>46391</v>
      </c>
      <c r="P34" s="3">
        <v>1.0185218700000001</v>
      </c>
    </row>
    <row r="35" spans="15:16" x14ac:dyDescent="0.25">
      <c r="O35" s="1">
        <v>46479</v>
      </c>
      <c r="P35" s="3">
        <v>1.018224426</v>
      </c>
    </row>
    <row r="36" spans="15:16" x14ac:dyDescent="0.25">
      <c r="O36" s="1">
        <v>46570</v>
      </c>
      <c r="P36" s="3">
        <v>1.0178109280000001</v>
      </c>
    </row>
    <row r="37" spans="15:16" x14ac:dyDescent="0.25">
      <c r="O37" s="1">
        <v>46664</v>
      </c>
      <c r="P37" s="3">
        <v>1.0172829830000001</v>
      </c>
    </row>
    <row r="38" spans="15:16" x14ac:dyDescent="0.25">
      <c r="O38" s="1">
        <v>46755</v>
      </c>
      <c r="P38" s="3">
        <v>1.016650966</v>
      </c>
    </row>
    <row r="39" spans="15:16" x14ac:dyDescent="0.25">
      <c r="O39" s="1">
        <v>46846</v>
      </c>
      <c r="P39" s="3">
        <v>1.015929764</v>
      </c>
    </row>
    <row r="40" spans="15:16" x14ac:dyDescent="0.25">
      <c r="O40" s="1">
        <v>46937</v>
      </c>
      <c r="P40" s="3">
        <v>1.015117651</v>
      </c>
    </row>
    <row r="41" spans="15:16" x14ac:dyDescent="0.25">
      <c r="O41" s="1">
        <v>47028</v>
      </c>
      <c r="P41" s="3">
        <v>1.014202147</v>
      </c>
    </row>
    <row r="42" spans="15:16" x14ac:dyDescent="0.25">
      <c r="O42" s="1">
        <v>47120</v>
      </c>
      <c r="P42" s="3">
        <v>1.013164723</v>
      </c>
    </row>
    <row r="43" spans="15:16" x14ac:dyDescent="0.25">
      <c r="O43" s="1">
        <v>47210</v>
      </c>
      <c r="P43" s="3">
        <v>1.0120965159999999</v>
      </c>
    </row>
    <row r="44" spans="15:16" x14ac:dyDescent="0.25">
      <c r="O44" s="1">
        <v>47301</v>
      </c>
      <c r="P44" s="3">
        <v>1.0108919569999999</v>
      </c>
    </row>
    <row r="45" spans="15:16" x14ac:dyDescent="0.25">
      <c r="O45" s="1">
        <v>47393</v>
      </c>
      <c r="P45" s="3">
        <v>1.0095494279999999</v>
      </c>
    </row>
    <row r="46" spans="15:16" x14ac:dyDescent="0.25">
      <c r="O46" s="1">
        <v>47485</v>
      </c>
      <c r="P46" s="3">
        <v>1.008165135</v>
      </c>
    </row>
    <row r="47" spans="15:16" x14ac:dyDescent="0.25">
      <c r="O47" s="1">
        <v>47575</v>
      </c>
      <c r="P47" s="3">
        <v>1.006707944</v>
      </c>
    </row>
    <row r="48" spans="15:16" x14ac:dyDescent="0.25">
      <c r="O48" s="1">
        <v>47666</v>
      </c>
      <c r="P48" s="3">
        <v>1.005186699</v>
      </c>
    </row>
    <row r="49" spans="15:16" x14ac:dyDescent="0.25">
      <c r="O49" s="1">
        <v>47758</v>
      </c>
      <c r="P49" s="3">
        <v>1.0036046970000001</v>
      </c>
    </row>
    <row r="50" spans="15:16" x14ac:dyDescent="0.25">
      <c r="O50" s="1">
        <v>47850</v>
      </c>
      <c r="P50" s="3">
        <v>1.0019638479999999</v>
      </c>
    </row>
    <row r="51" spans="15:16" x14ac:dyDescent="0.25">
      <c r="O51" s="1">
        <v>47940</v>
      </c>
      <c r="P51" s="3">
        <v>1.0002660619999999</v>
      </c>
    </row>
    <row r="52" spans="15:16" x14ac:dyDescent="0.25">
      <c r="O52" s="1">
        <v>48673</v>
      </c>
      <c r="P52" s="3">
        <v>0.985105589</v>
      </c>
    </row>
    <row r="53" spans="15:16" x14ac:dyDescent="0.25">
      <c r="O53" s="1">
        <v>49767</v>
      </c>
      <c r="P53" s="3">
        <v>0.95850549299999999</v>
      </c>
    </row>
    <row r="54" spans="15:16" x14ac:dyDescent="0.25">
      <c r="O54" s="1">
        <v>51593</v>
      </c>
      <c r="P54" s="3">
        <v>0.92000511799999996</v>
      </c>
    </row>
    <row r="55" spans="15:16" x14ac:dyDescent="0.25">
      <c r="O55" s="1">
        <v>53419</v>
      </c>
      <c r="P55" s="3">
        <v>0.89284311299999997</v>
      </c>
    </row>
    <row r="56" spans="15:16" x14ac:dyDescent="0.25">
      <c r="O56" s="1">
        <v>55246</v>
      </c>
      <c r="P56" s="3">
        <v>0.87446762499999997</v>
      </c>
    </row>
    <row r="57" spans="15:16" x14ac:dyDescent="0.25">
      <c r="O57" s="1">
        <v>58900</v>
      </c>
      <c r="P57" s="3">
        <v>0.84619182599999998</v>
      </c>
    </row>
    <row r="58" spans="15:16" x14ac:dyDescent="0.25">
      <c r="O58" s="1">
        <v>62550</v>
      </c>
      <c r="P58" s="3">
        <v>0.82595553300000002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</dc:creator>
  <cp:lastModifiedBy>Ferran</cp:lastModifiedBy>
  <dcterms:created xsi:type="dcterms:W3CDTF">2021-06-18T17:00:51Z</dcterms:created>
  <dcterms:modified xsi:type="dcterms:W3CDTF">2021-06-27T22:36:18Z</dcterms:modified>
</cp:coreProperties>
</file>