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fe/Downloads/"/>
    </mc:Choice>
  </mc:AlternateContent>
  <xr:revisionPtr revIDLastSave="0" documentId="8_{059D49B8-9BD6-7A46-A8C1-4F75EA3E3203}" xr6:coauthVersionLast="47" xr6:coauthVersionMax="47" xr10:uidLastSave="{00000000-0000-0000-0000-000000000000}"/>
  <bookViews>
    <workbookView xWindow="0" yWindow="840" windowWidth="34200" windowHeight="21400" xr2:uid="{CF99FCD0-B9A5-7241-934C-5CD743D9C45A}"/>
  </bookViews>
  <sheets>
    <sheet name="Planilha1" sheetId="1" r:id="rId1"/>
    <sheet name="Planilha2" sheetId="2" r:id="rId2"/>
  </sheets>
  <definedNames>
    <definedName name="_xlchart.v1.2" hidden="1">Planilha1!$B$31:$B$36</definedName>
    <definedName name="_xlchart.v1.3" hidden="1">Planilha1!$C$31:$C$36</definedName>
    <definedName name="_xlchart.v2.0" hidden="1">Planilha1!$B$31:$B$36</definedName>
    <definedName name="_xlchart.v2.1" hidden="1">Planilha1!$C$31:$C$36</definedName>
    <definedName name="aporte">Planilha1!$D$13</definedName>
    <definedName name="dividendos">Planilha1!$D$17</definedName>
    <definedName name="patrimonio">Planilha1!$D$16</definedName>
    <definedName name="qtd_anos">Planilha1!$D$14</definedName>
    <definedName name="recomendacao">Planilha1!$D$8</definedName>
    <definedName name="rendimento">Planilha1!$D$7</definedName>
    <definedName name="salario">Planilha1!$D$6</definedName>
    <definedName name="taxa_mensal">Planilha1!$D$15</definedName>
    <definedName name="valor_inicial">Planilha1!$D$12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32" i="1"/>
  <c r="C33" i="1"/>
  <c r="D33" i="1" s="1"/>
  <c r="C34" i="1"/>
  <c r="C35" i="1"/>
  <c r="D35" i="1" s="1"/>
  <c r="C36" i="1"/>
  <c r="D36" i="1" s="1"/>
  <c r="C31" i="1"/>
  <c r="D31" i="1" s="1"/>
  <c r="B11" i="2"/>
  <c r="B12" i="2"/>
  <c r="B13" i="2"/>
  <c r="B14" i="2"/>
  <c r="B15" i="2"/>
  <c r="B16" i="2"/>
  <c r="B17" i="2"/>
  <c r="B18" i="2"/>
  <c r="B19" i="2"/>
  <c r="B20" i="2"/>
  <c r="B21" i="2"/>
  <c r="B22" i="2"/>
  <c r="B6" i="2"/>
  <c r="B7" i="2"/>
  <c r="B8" i="2"/>
  <c r="B9" i="2"/>
  <c r="B10" i="2"/>
  <c r="B5" i="2"/>
  <c r="D34" i="1"/>
  <c r="D16" i="1"/>
  <c r="D17" i="1" s="1"/>
  <c r="D8" i="1"/>
  <c r="C23" i="1"/>
  <c r="D23" i="1" s="1"/>
  <c r="C22" i="1"/>
  <c r="D22" i="1" s="1"/>
  <c r="C24" i="1"/>
  <c r="D24" i="1" s="1"/>
  <c r="C25" i="1"/>
  <c r="D25" i="1" s="1"/>
  <c r="C21" i="1"/>
  <c r="D21" i="1" s="1"/>
  <c r="D32" i="1" l="1"/>
  <c r="D37" i="1"/>
</calcChain>
</file>

<file path=xl/sharedStrings.xml><?xml version="1.0" encoding="utf-8"?>
<sst xmlns="http://schemas.openxmlformats.org/spreadsheetml/2006/main" count="72" uniqueCount="37">
  <si>
    <t>Tabela de Juros Compostos</t>
  </si>
  <si>
    <t>Quanto Investiu inicialmente?</t>
  </si>
  <si>
    <t>Quanto investira mensalmente?</t>
  </si>
  <si>
    <t>Taxa de Rendimento mensal?</t>
  </si>
  <si>
    <t>Valor Total:</t>
  </si>
  <si>
    <t>Dividendos Mensais: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</si>
  <si>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</si>
  <si>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</si>
  <si>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</si>
  <si>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</si>
  <si>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</si>
  <si>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</si>
  <si>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Configurações</t>
  </si>
  <si>
    <t>Salário</t>
  </si>
  <si>
    <t>Rendimento</t>
  </si>
  <si>
    <t>Dividendo</t>
  </si>
  <si>
    <t>Agressivo</t>
  </si>
  <si>
    <t>PERFIL</t>
  </si>
  <si>
    <t>TIPOS DE FII</t>
  </si>
  <si>
    <t>Percentual Sugerido</t>
  </si>
  <si>
    <t>Valores</t>
  </si>
  <si>
    <t>VALOR A SER INVESTIDO POR MÊS</t>
  </si>
  <si>
    <t>PAPEL</t>
  </si>
  <si>
    <t>TIJOLO</t>
  </si>
  <si>
    <t>HÍBRIDO</t>
  </si>
  <si>
    <t>FOFs</t>
  </si>
  <si>
    <t>DESENVOLVIMENTO</t>
  </si>
  <si>
    <t>HOTELARIAS</t>
  </si>
  <si>
    <t>TIPO DE FII</t>
  </si>
  <si>
    <t>Conservador</t>
  </si>
  <si>
    <t>%</t>
  </si>
  <si>
    <t>TOTAL</t>
  </si>
  <si>
    <t>CHAVE</t>
  </si>
  <si>
    <t>Moderado</t>
  </si>
  <si>
    <t>Recomendação (30%)</t>
  </si>
  <si>
    <t>IntelInvest</t>
  </si>
  <si>
    <t>Por quantos anos?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</si>
</sst>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24"/>
      <color theme="1"/>
      <name val="Aptos Narrow (Corpo)"/>
    </font>
    <font>
      <sz val="48"/>
      <color theme="6"/>
      <name val="Aptos Narrow"/>
      <scheme val="minor"/>
    </font>
    <font>
      <sz val="24"/>
      <color rgb="FF0070C0"/>
      <name val="Aptos Narrow"/>
      <scheme val="minor"/>
    </font>
    <font>
      <sz val="14"/>
      <color rgb="FF0070C0"/>
      <name val="Aptos Narrow (Corpo)"/>
    </font>
    <font>
      <sz val="22"/>
      <color rgb="FF0070C0"/>
      <name val="Aptos Narrow"/>
      <scheme val="minor"/>
    </font>
    <font>
      <sz val="12"/>
      <color theme="5" tint="-0.499984740745262"/>
      <name val="Aptos Narrow"/>
      <family val="2"/>
      <scheme val="minor"/>
    </font>
    <font>
      <sz val="22"/>
      <color theme="5" tint="-0.499984740745262"/>
      <name val="Aptos Narrow"/>
      <scheme val="minor"/>
    </font>
    <font>
      <b/>
      <sz val="12"/>
      <color theme="1"/>
      <name val="Aptos Narrow"/>
      <scheme val="minor"/>
    </font>
    <font>
      <sz val="48"/>
      <color theme="6"/>
      <name val="Gill Sans Ultra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1">
    <border>
      <left/>
      <right/>
      <top/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theme="1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0"/>
      </bottom>
      <diagonal/>
    </border>
    <border>
      <left style="medium">
        <color theme="1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theme="2" tint="-9.9948118533890809E-2"/>
      </left>
      <right style="thick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/>
      </left>
      <right style="thick">
        <color indexed="64"/>
      </right>
      <top style="thin">
        <color theme="2" tint="-9.9948118533890809E-2"/>
      </top>
      <bottom style="thin">
        <color theme="0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theme="0"/>
      </right>
      <top/>
      <bottom style="thick">
        <color indexed="64"/>
      </bottom>
      <diagonal/>
    </border>
    <border>
      <left style="thin">
        <color theme="0"/>
      </left>
      <right style="thick">
        <color indexed="64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indexed="64"/>
      </left>
      <right/>
      <top style="thin">
        <color theme="0"/>
      </top>
      <bottom style="thick">
        <color indexed="64"/>
      </bottom>
      <diagonal/>
    </border>
    <border>
      <left/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medium">
        <color theme="1"/>
      </top>
      <bottom style="thin">
        <color theme="2" tint="-9.9948118533890809E-2"/>
      </bottom>
      <diagonal/>
    </border>
    <border>
      <left style="thick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indexed="64"/>
      </left>
      <right/>
      <top style="thin">
        <color theme="2" tint="-9.9948118533890809E-2"/>
      </top>
      <bottom/>
      <diagonal/>
    </border>
    <border>
      <left style="thin">
        <color theme="2" tint="-9.9948118533890809E-2"/>
      </left>
      <right style="thick">
        <color indexed="64"/>
      </right>
      <top style="medium">
        <color theme="1"/>
      </top>
      <bottom style="thin">
        <color theme="2" tint="-9.9948118533890809E-2"/>
      </bottom>
      <diagonal/>
    </border>
    <border>
      <left style="thin">
        <color theme="0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theme="2" tint="-9.9948118533890809E-2"/>
      </right>
      <top style="medium">
        <color theme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1"/>
      </top>
      <bottom style="thin">
        <color theme="2" tint="-9.9948118533890809E-2"/>
      </bottom>
      <diagonal/>
    </border>
    <border>
      <left style="thick">
        <color indexed="64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ck">
        <color indexed="64"/>
      </right>
      <top style="thin">
        <color theme="2" tint="-9.9948118533890809E-2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theme="1"/>
      </bottom>
      <diagonal/>
    </border>
    <border>
      <left/>
      <right/>
      <top style="thick">
        <color indexed="64"/>
      </top>
      <bottom style="medium">
        <color theme="1"/>
      </bottom>
      <diagonal/>
    </border>
    <border>
      <left/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auto="1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ck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indexed="64"/>
      </right>
      <top/>
      <bottom style="thin">
        <color theme="0"/>
      </bottom>
      <diagonal/>
    </border>
    <border>
      <left style="thin">
        <color theme="2" tint="-9.9948118533890809E-2"/>
      </left>
      <right style="thick">
        <color indexed="64"/>
      </right>
      <top style="thin">
        <color theme="0"/>
      </top>
      <bottom style="thin">
        <color theme="0"/>
      </bottom>
      <diagonal/>
    </border>
    <border>
      <left style="thin">
        <color theme="2" tint="-9.9948118533890809E-2"/>
      </left>
      <right style="thick">
        <color indexed="64"/>
      </right>
      <top style="thin">
        <color theme="0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/>
    <xf numFmtId="0" fontId="2" fillId="0" borderId="0" xfId="0" applyFont="1"/>
    <xf numFmtId="0" fontId="7" fillId="3" borderId="0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8" fontId="0" fillId="4" borderId="17" xfId="0" applyNumberFormat="1" applyFill="1" applyBorder="1" applyAlignment="1">
      <alignment horizontal="center"/>
    </xf>
    <xf numFmtId="8" fontId="0" fillId="4" borderId="18" xfId="0" applyNumberFormat="1" applyFill="1" applyBorder="1" applyAlignment="1">
      <alignment horizontal="center"/>
    </xf>
    <xf numFmtId="8" fontId="0" fillId="4" borderId="19" xfId="0" applyNumberFormat="1" applyFill="1" applyBorder="1" applyAlignment="1">
      <alignment horizontal="center"/>
    </xf>
    <xf numFmtId="0" fontId="8" fillId="0" borderId="0" xfId="0" applyFont="1"/>
    <xf numFmtId="8" fontId="0" fillId="4" borderId="20" xfId="0" applyNumberFormat="1" applyFont="1" applyFill="1" applyBorder="1" applyAlignment="1">
      <alignment horizontal="center"/>
    </xf>
    <xf numFmtId="8" fontId="0" fillId="4" borderId="21" xfId="0" applyNumberFormat="1" applyFont="1" applyFill="1" applyBorder="1" applyAlignment="1">
      <alignment horizontal="center"/>
    </xf>
    <xf numFmtId="8" fontId="0" fillId="4" borderId="22" xfId="0" applyNumberFormat="1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166" fontId="0" fillId="0" borderId="26" xfId="1" applyNumberFormat="1" applyFont="1" applyBorder="1" applyAlignment="1">
      <alignment horizontal="center"/>
    </xf>
    <xf numFmtId="8" fontId="0" fillId="4" borderId="27" xfId="0" applyNumberFormat="1" applyFont="1" applyFill="1" applyBorder="1" applyAlignment="1">
      <alignment horizontal="center"/>
    </xf>
    <xf numFmtId="8" fontId="0" fillId="4" borderId="30" xfId="0" applyNumberFormat="1" applyFont="1" applyFill="1" applyBorder="1" applyAlignment="1">
      <alignment horizontal="center"/>
    </xf>
    <xf numFmtId="166" fontId="0" fillId="0" borderId="40" xfId="0" applyNumberFormat="1" applyFont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10" fontId="0" fillId="0" borderId="46" xfId="0" applyNumberFormat="1" applyFont="1" applyBorder="1" applyAlignment="1">
      <alignment horizontal="center"/>
    </xf>
    <xf numFmtId="166" fontId="0" fillId="4" borderId="41" xfId="0" applyNumberFormat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10" fontId="0" fillId="0" borderId="26" xfId="0" applyNumberFormat="1" applyFont="1" applyBorder="1" applyAlignment="1">
      <alignment horizontal="center"/>
    </xf>
    <xf numFmtId="0" fontId="0" fillId="0" borderId="42" xfId="0" applyFont="1" applyBorder="1" applyAlignment="1">
      <alignment horizontal="left" indent="2"/>
    </xf>
    <xf numFmtId="0" fontId="0" fillId="0" borderId="43" xfId="0" applyFont="1" applyBorder="1" applyAlignment="1">
      <alignment horizontal="left" indent="2"/>
    </xf>
    <xf numFmtId="0" fontId="0" fillId="0" borderId="44" xfId="0" applyFont="1" applyBorder="1" applyAlignment="1">
      <alignment horizontal="left" indent="2"/>
    </xf>
    <xf numFmtId="0" fontId="0" fillId="0" borderId="45" xfId="0" applyFont="1" applyBorder="1" applyAlignment="1">
      <alignment horizontal="left" indent="2"/>
    </xf>
    <xf numFmtId="0" fontId="0" fillId="4" borderId="28" xfId="0" applyFont="1" applyFill="1" applyBorder="1" applyAlignment="1">
      <alignment horizontal="left" indent="2"/>
    </xf>
    <xf numFmtId="0" fontId="0" fillId="4" borderId="29" xfId="0" applyFont="1" applyFill="1" applyBorder="1" applyAlignment="1">
      <alignment horizontal="left" indent="2"/>
    </xf>
    <xf numFmtId="0" fontId="0" fillId="0" borderId="36" xfId="0" applyFont="1" applyBorder="1" applyAlignment="1">
      <alignment horizontal="left" indent="2"/>
    </xf>
    <xf numFmtId="0" fontId="0" fillId="0" borderId="37" xfId="0" applyFont="1" applyBorder="1" applyAlignment="1">
      <alignment horizontal="left" indent="2"/>
    </xf>
    <xf numFmtId="0" fontId="0" fillId="0" borderId="38" xfId="0" applyFont="1" applyBorder="1" applyAlignment="1">
      <alignment horizontal="left" indent="2"/>
    </xf>
    <xf numFmtId="0" fontId="0" fillId="0" borderId="1" xfId="0" applyFont="1" applyBorder="1" applyAlignment="1">
      <alignment horizontal="left" indent="2"/>
    </xf>
    <xf numFmtId="0" fontId="0" fillId="0" borderId="39" xfId="0" applyFont="1" applyBorder="1" applyAlignment="1">
      <alignment horizontal="left" indent="2"/>
    </xf>
    <xf numFmtId="0" fontId="0" fillId="0" borderId="2" xfId="0" applyFont="1" applyBorder="1" applyAlignment="1">
      <alignment horizontal="left" indent="2"/>
    </xf>
    <xf numFmtId="0" fontId="0" fillId="4" borderId="32" xfId="0" applyFont="1" applyFill="1" applyBorder="1" applyAlignment="1">
      <alignment horizontal="left" indent="2"/>
    </xf>
    <xf numFmtId="0" fontId="0" fillId="4" borderId="33" xfId="0" applyFont="1" applyFill="1" applyBorder="1" applyAlignment="1">
      <alignment horizontal="left" indent="2"/>
    </xf>
    <xf numFmtId="0" fontId="0" fillId="4" borderId="34" xfId="0" applyFont="1" applyFill="1" applyBorder="1" applyAlignment="1">
      <alignment horizontal="left" indent="2"/>
    </xf>
    <xf numFmtId="0" fontId="0" fillId="4" borderId="35" xfId="0" applyFont="1" applyFill="1" applyBorder="1" applyAlignment="1">
      <alignment horizontal="left" indent="2"/>
    </xf>
    <xf numFmtId="0" fontId="0" fillId="4" borderId="14" xfId="0" applyFont="1" applyFill="1" applyBorder="1" applyAlignment="1">
      <alignment horizontal="left" indent="2"/>
    </xf>
    <xf numFmtId="0" fontId="0" fillId="4" borderId="15" xfId="0" applyFont="1" applyFill="1" applyBorder="1" applyAlignment="1">
      <alignment horizontal="left" indent="2"/>
    </xf>
    <xf numFmtId="0" fontId="0" fillId="4" borderId="16" xfId="0" applyFont="1" applyFill="1" applyBorder="1" applyAlignment="1">
      <alignment horizontal="left" indent="2"/>
    </xf>
    <xf numFmtId="9" fontId="0" fillId="0" borderId="0" xfId="2" applyFont="1"/>
    <xf numFmtId="9" fontId="0" fillId="0" borderId="0" xfId="2" applyFont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45" xfId="2" applyFont="1" applyBorder="1" applyAlignment="1">
      <alignment horizontal="center"/>
    </xf>
    <xf numFmtId="0" fontId="0" fillId="4" borderId="31" xfId="0" applyFont="1" applyFill="1" applyBorder="1" applyAlignment="1">
      <alignment horizontal="left" indent="2"/>
    </xf>
    <xf numFmtId="166" fontId="0" fillId="4" borderId="49" xfId="0" applyNumberFormat="1" applyFill="1" applyBorder="1" applyAlignment="1">
      <alignment horizontal="center"/>
    </xf>
    <xf numFmtId="166" fontId="0" fillId="4" borderId="41" xfId="0" applyNumberFormat="1" applyFill="1" applyBorder="1" applyAlignment="1">
      <alignment horizontal="center"/>
    </xf>
    <xf numFmtId="0" fontId="0" fillId="5" borderId="50" xfId="0" applyFont="1" applyFill="1" applyBorder="1" applyAlignment="1">
      <alignment horizontal="left" indent="2"/>
    </xf>
    <xf numFmtId="0" fontId="0" fillId="5" borderId="51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10" fillId="6" borderId="5" xfId="0" applyFont="1" applyFill="1" applyBorder="1"/>
    <xf numFmtId="0" fontId="10" fillId="6" borderId="6" xfId="0" applyFont="1" applyFill="1" applyBorder="1"/>
    <xf numFmtId="0" fontId="10" fillId="6" borderId="23" xfId="0" applyFont="1" applyFill="1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6" borderId="28" xfId="0" applyFont="1" applyFill="1" applyBorder="1"/>
    <xf numFmtId="0" fontId="0" fillId="6" borderId="47" xfId="0" applyFill="1" applyBorder="1"/>
    <xf numFmtId="166" fontId="0" fillId="6" borderId="48" xfId="0" applyNumberFormat="1" applyFill="1" applyBorder="1" applyAlignment="1">
      <alignment horizontal="center"/>
    </xf>
    <xf numFmtId="166" fontId="0" fillId="4" borderId="55" xfId="0" applyNumberFormat="1" applyFill="1" applyBorder="1" applyAlignment="1">
      <alignment horizontal="center"/>
    </xf>
    <xf numFmtId="166" fontId="0" fillId="4" borderId="56" xfId="0" applyNumberFormat="1" applyFill="1" applyBorder="1" applyAlignment="1">
      <alignment horizontal="center"/>
    </xf>
    <xf numFmtId="166" fontId="0" fillId="4" borderId="57" xfId="0" applyNumberFormat="1" applyFill="1" applyBorder="1" applyAlignment="1">
      <alignment horizontal="center"/>
    </xf>
    <xf numFmtId="0" fontId="4" fillId="0" borderId="0" xfId="0" applyFont="1" applyFill="1" applyAlignment="1"/>
    <xf numFmtId="0" fontId="11" fillId="2" borderId="58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Planilha1!$B$31:$B$36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Planilha1!$C$31:$C$36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8C4F-B7DE-6FBADE7AAD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699448</xdr:colOff>
      <xdr:row>37</xdr:row>
      <xdr:rowOff>201683</xdr:rowOff>
    </xdr:from>
    <xdr:to>
      <xdr:col>3</xdr:col>
      <xdr:colOff>938285</xdr:colOff>
      <xdr:row>53</xdr:row>
      <xdr:rowOff>113732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E7F5E5-141A-D747-8C0D-4B5F7BD2E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96D1-313A-7447-83C7-FCBF5E8E17DC}">
  <dimension ref="A1:G1048576"/>
  <sheetViews>
    <sheetView showGridLines="0" tabSelected="1" zoomScale="135" zoomScaleNormal="100" workbookViewId="0">
      <selection activeCell="E49" sqref="E49"/>
    </sheetView>
  </sheetViews>
  <sheetFormatPr baseColWidth="10" defaultColWidth="0" defaultRowHeight="16" zeroHeight="1" x14ac:dyDescent="0.2"/>
  <cols>
    <col min="1" max="1" width="9.1640625" customWidth="1"/>
    <col min="2" max="2" width="32.33203125" bestFit="1" customWidth="1"/>
    <col min="3" max="3" width="26" bestFit="1" customWidth="1"/>
    <col min="4" max="4" width="12.6640625" bestFit="1" customWidth="1"/>
    <col min="5" max="5" width="14.33203125" customWidth="1"/>
    <col min="6" max="6" width="13.6640625" hidden="1" customWidth="1"/>
    <col min="7" max="7" width="11.6640625" hidden="1" customWidth="1"/>
    <col min="8" max="8" width="10.83203125" hidden="1" customWidth="1"/>
    <col min="9" max="16384" width="10.83203125" hidden="1"/>
  </cols>
  <sheetData>
    <row r="1" spans="2:5" ht="38" customHeight="1" thickBot="1" x14ac:dyDescent="0.25"/>
    <row r="2" spans="2:5" ht="65" thickTop="1" thickBot="1" x14ac:dyDescent="0.8">
      <c r="B2" s="82" t="s">
        <v>35</v>
      </c>
      <c r="C2" s="83"/>
      <c r="D2" s="84"/>
      <c r="E2" s="81"/>
    </row>
    <row r="3" spans="2:5" ht="18" thickTop="1" thickBot="1" x14ac:dyDescent="0.25"/>
    <row r="4" spans="2:5" ht="16" customHeight="1" thickTop="1" x14ac:dyDescent="0.2">
      <c r="B4" s="28" t="s">
        <v>12</v>
      </c>
      <c r="C4" s="29"/>
      <c r="D4" s="30"/>
    </row>
    <row r="5" spans="2:5" ht="16" customHeight="1" thickBot="1" x14ac:dyDescent="0.25">
      <c r="B5" s="31"/>
      <c r="C5" s="27"/>
      <c r="D5" s="32"/>
    </row>
    <row r="6" spans="2:5" x14ac:dyDescent="0.2">
      <c r="B6" s="37" t="s">
        <v>13</v>
      </c>
      <c r="C6" s="38"/>
      <c r="D6" s="26">
        <v>10000</v>
      </c>
    </row>
    <row r="7" spans="2:5" x14ac:dyDescent="0.2">
      <c r="B7" s="39" t="s">
        <v>14</v>
      </c>
      <c r="C7" s="40"/>
      <c r="D7" s="33">
        <v>0.01</v>
      </c>
    </row>
    <row r="8" spans="2:5" ht="17" thickBot="1" x14ac:dyDescent="0.25">
      <c r="B8" s="41" t="s">
        <v>34</v>
      </c>
      <c r="C8" s="42"/>
      <c r="D8" s="34">
        <f>0.3*D6</f>
        <v>3000</v>
      </c>
      <c r="E8" s="16"/>
    </row>
    <row r="9" spans="2:5" ht="18" thickTop="1" thickBot="1" x14ac:dyDescent="0.25"/>
    <row r="10" spans="2:5" ht="16" customHeight="1" thickTop="1" x14ac:dyDescent="0.4">
      <c r="B10" s="5" t="s">
        <v>0</v>
      </c>
      <c r="C10" s="6"/>
      <c r="D10" s="20"/>
      <c r="E10" s="2"/>
    </row>
    <row r="11" spans="2:5" ht="16" customHeight="1" thickBot="1" x14ac:dyDescent="0.45">
      <c r="B11" s="21"/>
      <c r="C11" s="4"/>
      <c r="D11" s="22"/>
      <c r="E11" s="2"/>
    </row>
    <row r="12" spans="2:5" ht="16" customHeight="1" x14ac:dyDescent="0.2">
      <c r="B12" s="43" t="s">
        <v>1</v>
      </c>
      <c r="C12" s="44"/>
      <c r="D12" s="26">
        <v>100000</v>
      </c>
    </row>
    <row r="13" spans="2:5" ht="16" customHeight="1" x14ac:dyDescent="0.2">
      <c r="B13" s="45" t="s">
        <v>2</v>
      </c>
      <c r="C13" s="46"/>
      <c r="D13" s="23">
        <v>1000</v>
      </c>
    </row>
    <row r="14" spans="2:5" ht="16" customHeight="1" x14ac:dyDescent="0.2">
      <c r="B14" s="45" t="s">
        <v>36</v>
      </c>
      <c r="C14" s="46"/>
      <c r="D14" s="35">
        <v>2</v>
      </c>
    </row>
    <row r="15" spans="2:5" ht="16" customHeight="1" x14ac:dyDescent="0.2">
      <c r="B15" s="47" t="s">
        <v>3</v>
      </c>
      <c r="C15" s="48"/>
      <c r="D15" s="36">
        <v>1.0800000000000001E-2</v>
      </c>
    </row>
    <row r="16" spans="2:5" ht="16" customHeight="1" x14ac:dyDescent="0.2">
      <c r="B16" s="49" t="s">
        <v>4</v>
      </c>
      <c r="C16" s="50"/>
      <c r="D16" s="24">
        <f>FV(D15,D14*12,D13*-1,D12*-1)</f>
        <v>156640.1964140097</v>
      </c>
    </row>
    <row r="17" spans="1:4" ht="16" customHeight="1" thickBot="1" x14ac:dyDescent="0.25">
      <c r="B17" s="51" t="s">
        <v>5</v>
      </c>
      <c r="C17" s="52"/>
      <c r="D17" s="25">
        <f>D16*0.01</f>
        <v>1566.4019641400971</v>
      </c>
    </row>
    <row r="18" spans="1:4" ht="18" thickTop="1" thickBot="1" x14ac:dyDescent="0.25"/>
    <row r="19" spans="1:4" ht="16" customHeight="1" thickTop="1" x14ac:dyDescent="0.2">
      <c r="B19" s="7" t="s">
        <v>11</v>
      </c>
      <c r="C19" s="8"/>
      <c r="D19" s="9" t="s">
        <v>15</v>
      </c>
    </row>
    <row r="20" spans="1:4" ht="16" customHeight="1" thickBot="1" x14ac:dyDescent="0.25">
      <c r="B20" s="10"/>
      <c r="C20" s="11"/>
      <c r="D20" s="12"/>
    </row>
    <row r="21" spans="1:4" ht="16" customHeight="1" x14ac:dyDescent="0.2">
      <c r="A21" s="3">
        <v>2</v>
      </c>
      <c r="B21" s="53" t="s">
        <v>6</v>
      </c>
      <c r="C21" s="13">
        <f>FV($D$15,$A21*12,$D$13*-1,$D$12*-1)</f>
        <v>156640.1964140097</v>
      </c>
      <c r="D21" s="17">
        <f>C21*$D$7</f>
        <v>1566.4019641400971</v>
      </c>
    </row>
    <row r="22" spans="1:4" ht="16" customHeight="1" x14ac:dyDescent="0.2">
      <c r="A22" s="3">
        <v>5</v>
      </c>
      <c r="B22" s="54" t="s">
        <v>7</v>
      </c>
      <c r="C22" s="14">
        <f>FV($D$15,$A22*12,$D$13*-1,$D$12*-1)</f>
        <v>274312.36026725755</v>
      </c>
      <c r="D22" s="18">
        <f>C22*$D$7</f>
        <v>2743.1236026725755</v>
      </c>
    </row>
    <row r="23" spans="1:4" x14ac:dyDescent="0.2">
      <c r="A23" s="3">
        <v>10</v>
      </c>
      <c r="B23" s="54" t="s">
        <v>8</v>
      </c>
      <c r="C23" s="14">
        <f>FV($D$15,$A23*12,$D$13*-1,$D$12*-1)</f>
        <v>606391.94580998423</v>
      </c>
      <c r="D23" s="18">
        <f>C23*$D$7</f>
        <v>6063.9194580998428</v>
      </c>
    </row>
    <row r="24" spans="1:4" x14ac:dyDescent="0.2">
      <c r="A24" s="3">
        <v>20</v>
      </c>
      <c r="B24" s="54" t="s">
        <v>9</v>
      </c>
      <c r="C24" s="14">
        <f>FV($D$15,$A24*12,$D$13*-1,$D$12*-1)</f>
        <v>2444261.9060609285</v>
      </c>
      <c r="D24" s="18">
        <f>C24*$D$7</f>
        <v>24442.619060609286</v>
      </c>
    </row>
    <row r="25" spans="1:4" ht="17" thickBot="1" x14ac:dyDescent="0.25">
      <c r="A25" s="3">
        <v>30</v>
      </c>
      <c r="B25" s="55" t="s">
        <v>10</v>
      </c>
      <c r="C25" s="15">
        <f>FV($D$15,$A25*12,$D$13*-1,$D$12*-1)</f>
        <v>9114522.005458843</v>
      </c>
      <c r="D25" s="19">
        <f>C25*$D$7</f>
        <v>91145.220054588426</v>
      </c>
    </row>
    <row r="26" spans="1:4" ht="18" thickTop="1" thickBot="1" x14ac:dyDescent="0.25"/>
    <row r="27" spans="1:4" ht="18" thickTop="1" thickBot="1" x14ac:dyDescent="0.25">
      <c r="B27" s="66" t="s">
        <v>17</v>
      </c>
      <c r="C27" s="67" t="s">
        <v>33</v>
      </c>
      <c r="D27" s="68"/>
    </row>
    <row r="28" spans="1:4" ht="17" thickBot="1" x14ac:dyDescent="0.25">
      <c r="B28" s="63" t="s">
        <v>21</v>
      </c>
      <c r="C28" s="64">
        <f>aporte</f>
        <v>1000</v>
      </c>
      <c r="D28" s="65"/>
    </row>
    <row r="29" spans="1:4" ht="18" thickTop="1" thickBot="1" x14ac:dyDescent="0.25"/>
    <row r="30" spans="1:4" ht="17" thickTop="1" x14ac:dyDescent="0.2">
      <c r="B30" s="69" t="s">
        <v>18</v>
      </c>
      <c r="C30" s="70" t="s">
        <v>19</v>
      </c>
      <c r="D30" s="71" t="s">
        <v>20</v>
      </c>
    </row>
    <row r="31" spans="1:4" x14ac:dyDescent="0.2">
      <c r="B31" s="72" t="s">
        <v>22</v>
      </c>
      <c r="C31" s="60">
        <f>VLOOKUP($C$27&amp;"-"&amp;B31,Planilha2!B4:E22,4,FALSE)</f>
        <v>0.32</v>
      </c>
      <c r="D31" s="78">
        <f>C31*$C$28</f>
        <v>320</v>
      </c>
    </row>
    <row r="32" spans="1:4" x14ac:dyDescent="0.2">
      <c r="B32" s="73" t="s">
        <v>23</v>
      </c>
      <c r="C32" s="61">
        <f>VLOOKUP($C$27&amp;"-"&amp;B32,Planilha2!B5:E23,4,FALSE)</f>
        <v>0.35</v>
      </c>
      <c r="D32" s="79">
        <f t="shared" ref="D32:D36" si="0">C32*$C$28</f>
        <v>350</v>
      </c>
    </row>
    <row r="33" spans="2:4" x14ac:dyDescent="0.2">
      <c r="B33" s="73" t="s">
        <v>24</v>
      </c>
      <c r="C33" s="61">
        <f>VLOOKUP($C$27&amp;"-"&amp;B33,Planilha2!B6:E24,4,FALSE)</f>
        <v>0.08</v>
      </c>
      <c r="D33" s="79">
        <f t="shared" si="0"/>
        <v>80</v>
      </c>
    </row>
    <row r="34" spans="2:4" x14ac:dyDescent="0.2">
      <c r="B34" s="73" t="s">
        <v>25</v>
      </c>
      <c r="C34" s="61">
        <f>VLOOKUP($C$27&amp;"-"&amp;B34,Planilha2!B7:E25,4,FALSE)</f>
        <v>0.05</v>
      </c>
      <c r="D34" s="79">
        <f t="shared" si="0"/>
        <v>50</v>
      </c>
    </row>
    <row r="35" spans="2:4" x14ac:dyDescent="0.2">
      <c r="B35" s="73" t="s">
        <v>26</v>
      </c>
      <c r="C35" s="61">
        <f>VLOOKUP($C$27&amp;"-"&amp;B35,Planilha2!B8:E26,4,FALSE)</f>
        <v>0.1</v>
      </c>
      <c r="D35" s="79">
        <f t="shared" si="0"/>
        <v>100</v>
      </c>
    </row>
    <row r="36" spans="2:4" x14ac:dyDescent="0.2">
      <c r="B36" s="74" t="s">
        <v>27</v>
      </c>
      <c r="C36" s="62">
        <f>VLOOKUP($C$27&amp;"-"&amp;B36,Planilha2!B9:E27,4,FALSE)</f>
        <v>0.1</v>
      </c>
      <c r="D36" s="80">
        <f t="shared" si="0"/>
        <v>100</v>
      </c>
    </row>
    <row r="37" spans="2:4" ht="17" thickBot="1" x14ac:dyDescent="0.25">
      <c r="B37" s="75" t="s">
        <v>31</v>
      </c>
      <c r="C37" s="76"/>
      <c r="D37" s="77">
        <f>SUM(D31:D36)</f>
        <v>1000</v>
      </c>
    </row>
    <row r="38" spans="2:4" ht="17" thickTop="1" x14ac:dyDescent="0.2"/>
    <row r="39" spans="2:4" x14ac:dyDescent="0.2"/>
    <row r="40" spans="2:4" x14ac:dyDescent="0.2"/>
    <row r="41" spans="2:4" x14ac:dyDescent="0.2"/>
    <row r="42" spans="2:4" x14ac:dyDescent="0.2"/>
    <row r="43" spans="2:4" x14ac:dyDescent="0.2"/>
    <row r="44" spans="2:4" x14ac:dyDescent="0.2"/>
    <row r="45" spans="2:4" x14ac:dyDescent="0.2"/>
    <row r="46" spans="2:4" x14ac:dyDescent="0.2"/>
    <row r="47" spans="2:4" x14ac:dyDescent="0.2"/>
    <row r="48" spans="2:4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1048576" ht="15" hidden="1" customHeight="1" x14ac:dyDescent="0.2"/>
  </sheetData>
  <mergeCells count="16">
    <mergeCell ref="C27:D27"/>
    <mergeCell ref="C28:D28"/>
    <mergeCell ref="B2:D2"/>
    <mergeCell ref="B10:D11"/>
    <mergeCell ref="B12:C12"/>
    <mergeCell ref="B13:C13"/>
    <mergeCell ref="B14:C14"/>
    <mergeCell ref="B15:C15"/>
    <mergeCell ref="B17:C17"/>
    <mergeCell ref="B16:C16"/>
    <mergeCell ref="B4:D5"/>
    <mergeCell ref="B19:C20"/>
    <mergeCell ref="D19:D20"/>
    <mergeCell ref="B6:C6"/>
    <mergeCell ref="B7:C7"/>
    <mergeCell ref="B8:C8"/>
  </mergeCells>
  <dataValidations count="1">
    <dataValidation type="list" allowBlank="1" showInputMessage="1" showErrorMessage="1" sqref="C27" xr:uid="{2822CF7F-A773-E74E-9878-C61CA5A354F1}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6513-BA84-C145-AB8C-60E2D55A9DD4}">
  <dimension ref="B4:E22"/>
  <sheetViews>
    <sheetView workbookViewId="0">
      <selection activeCell="G14" sqref="G14"/>
    </sheetView>
  </sheetViews>
  <sheetFormatPr baseColWidth="10" defaultRowHeight="16" x14ac:dyDescent="0.2"/>
  <cols>
    <col min="2" max="2" width="29" bestFit="1" customWidth="1"/>
    <col min="3" max="3" width="24.83203125" customWidth="1"/>
    <col min="4" max="4" width="17.6640625" bestFit="1" customWidth="1"/>
  </cols>
  <sheetData>
    <row r="4" spans="2:5" x14ac:dyDescent="0.2">
      <c r="B4" s="1" t="s">
        <v>32</v>
      </c>
      <c r="C4" s="1" t="s">
        <v>17</v>
      </c>
      <c r="D4" s="1" t="s">
        <v>28</v>
      </c>
      <c r="E4" s="1" t="s">
        <v>30</v>
      </c>
    </row>
    <row r="5" spans="2:5" x14ac:dyDescent="0.2">
      <c r="B5" s="1" t="str">
        <f>C5&amp;"-"&amp;D5</f>
        <v>Conservador-PAPEL</v>
      </c>
      <c r="C5" s="1" t="s">
        <v>29</v>
      </c>
      <c r="D5" s="1" t="s">
        <v>22</v>
      </c>
      <c r="E5" s="57">
        <v>0.3</v>
      </c>
    </row>
    <row r="6" spans="2:5" x14ac:dyDescent="0.2">
      <c r="B6" s="1" t="str">
        <f t="shared" ref="B6:B22" si="0">C6&amp;"-"&amp;D6</f>
        <v>Conservador-TIJOLO</v>
      </c>
      <c r="C6" s="1" t="s">
        <v>29</v>
      </c>
      <c r="D6" s="1" t="s">
        <v>23</v>
      </c>
      <c r="E6" s="57">
        <v>0.5</v>
      </c>
    </row>
    <row r="7" spans="2:5" x14ac:dyDescent="0.2">
      <c r="B7" s="1" t="str">
        <f t="shared" si="0"/>
        <v>Conservador-HÍBRIDO</v>
      </c>
      <c r="C7" s="1" t="s">
        <v>29</v>
      </c>
      <c r="D7" s="1" t="s">
        <v>24</v>
      </c>
      <c r="E7" s="57">
        <v>0.1</v>
      </c>
    </row>
    <row r="8" spans="2:5" x14ac:dyDescent="0.2">
      <c r="B8" s="1" t="str">
        <f t="shared" si="0"/>
        <v>Conservador-FOFs</v>
      </c>
      <c r="C8" s="1" t="s">
        <v>29</v>
      </c>
      <c r="D8" s="1" t="s">
        <v>25</v>
      </c>
      <c r="E8" s="57">
        <v>0.1</v>
      </c>
    </row>
    <row r="9" spans="2:5" x14ac:dyDescent="0.2">
      <c r="B9" s="1" t="str">
        <f t="shared" si="0"/>
        <v>Conservador-DESENVOLVIMENTO</v>
      </c>
      <c r="C9" s="1" t="s">
        <v>29</v>
      </c>
      <c r="D9" s="1" t="s">
        <v>26</v>
      </c>
      <c r="E9" s="57">
        <v>0</v>
      </c>
    </row>
    <row r="10" spans="2:5" ht="17" thickBot="1" x14ac:dyDescent="0.25">
      <c r="B10" s="58" t="str">
        <f t="shared" si="0"/>
        <v>Conservador-HOTELARIAS</v>
      </c>
      <c r="C10" s="58" t="s">
        <v>29</v>
      </c>
      <c r="D10" s="58" t="s">
        <v>27</v>
      </c>
      <c r="E10" s="59">
        <v>0</v>
      </c>
    </row>
    <row r="11" spans="2:5" x14ac:dyDescent="0.2">
      <c r="B11" s="1" t="str">
        <f t="shared" si="0"/>
        <v>Moderado-PAPEL</v>
      </c>
      <c r="C11" s="1" t="s">
        <v>33</v>
      </c>
      <c r="D11" s="1" t="s">
        <v>22</v>
      </c>
      <c r="E11" s="57">
        <v>0.32</v>
      </c>
    </row>
    <row r="12" spans="2:5" x14ac:dyDescent="0.2">
      <c r="B12" s="1" t="str">
        <f t="shared" si="0"/>
        <v>Moderado-TIJOLO</v>
      </c>
      <c r="C12" s="1" t="s">
        <v>33</v>
      </c>
      <c r="D12" s="1" t="s">
        <v>23</v>
      </c>
      <c r="E12" s="57">
        <v>0.35</v>
      </c>
    </row>
    <row r="13" spans="2:5" x14ac:dyDescent="0.2">
      <c r="B13" s="1" t="str">
        <f t="shared" si="0"/>
        <v>Moderado-HÍBRIDO</v>
      </c>
      <c r="C13" s="1" t="s">
        <v>33</v>
      </c>
      <c r="D13" s="1" t="s">
        <v>24</v>
      </c>
      <c r="E13" s="57">
        <v>0.08</v>
      </c>
    </row>
    <row r="14" spans="2:5" x14ac:dyDescent="0.2">
      <c r="B14" s="1" t="str">
        <f t="shared" si="0"/>
        <v>Moderado-FOFs</v>
      </c>
      <c r="C14" s="1" t="s">
        <v>33</v>
      </c>
      <c r="D14" s="1" t="s">
        <v>25</v>
      </c>
      <c r="E14" s="57">
        <v>0.05</v>
      </c>
    </row>
    <row r="15" spans="2:5" x14ac:dyDescent="0.2">
      <c r="B15" s="1" t="str">
        <f t="shared" si="0"/>
        <v>Moderado-DESENVOLVIMENTO</v>
      </c>
      <c r="C15" s="1" t="s">
        <v>33</v>
      </c>
      <c r="D15" s="1" t="s">
        <v>26</v>
      </c>
      <c r="E15" s="57">
        <v>0.1</v>
      </c>
    </row>
    <row r="16" spans="2:5" ht="17" thickBot="1" x14ac:dyDescent="0.25">
      <c r="B16" s="58" t="str">
        <f t="shared" si="0"/>
        <v>Moderado-HOTELARIAS</v>
      </c>
      <c r="C16" s="58" t="s">
        <v>33</v>
      </c>
      <c r="D16" s="58" t="s">
        <v>27</v>
      </c>
      <c r="E16" s="59">
        <v>0.1</v>
      </c>
    </row>
    <row r="17" spans="2:5" x14ac:dyDescent="0.2">
      <c r="B17" s="1" t="str">
        <f t="shared" si="0"/>
        <v>Agressivo-PAPEL</v>
      </c>
      <c r="C17" s="1" t="s">
        <v>16</v>
      </c>
      <c r="D17" s="1" t="s">
        <v>22</v>
      </c>
      <c r="E17" s="57">
        <v>0.5</v>
      </c>
    </row>
    <row r="18" spans="2:5" x14ac:dyDescent="0.2">
      <c r="B18" s="1" t="str">
        <f t="shared" si="0"/>
        <v>Agressivo-TIJOLO</v>
      </c>
      <c r="C18" s="1" t="s">
        <v>16</v>
      </c>
      <c r="D18" s="1" t="s">
        <v>23</v>
      </c>
      <c r="E18" s="56">
        <v>0.1</v>
      </c>
    </row>
    <row r="19" spans="2:5" x14ac:dyDescent="0.2">
      <c r="B19" s="1" t="str">
        <f t="shared" si="0"/>
        <v>Agressivo-HÍBRIDO</v>
      </c>
      <c r="C19" s="1" t="s">
        <v>16</v>
      </c>
      <c r="D19" s="1" t="s">
        <v>24</v>
      </c>
      <c r="E19" s="56">
        <v>0.05</v>
      </c>
    </row>
    <row r="20" spans="2:5" x14ac:dyDescent="0.2">
      <c r="B20" s="1" t="str">
        <f t="shared" si="0"/>
        <v>Agressivo-FOFs</v>
      </c>
      <c r="C20" s="1" t="s">
        <v>16</v>
      </c>
      <c r="D20" s="1" t="s">
        <v>25</v>
      </c>
      <c r="E20" s="56">
        <v>0.05</v>
      </c>
    </row>
    <row r="21" spans="2:5" x14ac:dyDescent="0.2">
      <c r="B21" s="1" t="str">
        <f t="shared" si="0"/>
        <v>Agressivo-DESENVOLVIMENTO</v>
      </c>
      <c r="C21" s="1" t="s">
        <v>16</v>
      </c>
      <c r="D21" s="1" t="s">
        <v>26</v>
      </c>
      <c r="E21" s="56">
        <v>0.2</v>
      </c>
    </row>
    <row r="22" spans="2:5" x14ac:dyDescent="0.2">
      <c r="B22" s="1" t="str">
        <f t="shared" si="0"/>
        <v>Agressivo-HOTELARIAS</v>
      </c>
      <c r="C22" s="1" t="s">
        <v>16</v>
      </c>
      <c r="D22" s="1" t="s">
        <v>27</v>
      </c>
      <c r="E22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dividendos</vt:lpstr>
      <vt:lpstr>patrimonio</vt:lpstr>
      <vt:lpstr>qtd_anos</vt:lpstr>
      <vt:lpstr>recomendacao</vt:lpstr>
      <vt:lpstr>rendimento</vt:lpstr>
      <vt:lpstr>salario</vt:lpstr>
      <vt:lpstr>taxa_mensal</vt:lpstr>
      <vt:lpstr>valor_inicial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Coutinho</dc:creator>
  <cp:lastModifiedBy>Felipe Coutinho</cp:lastModifiedBy>
  <dcterms:created xsi:type="dcterms:W3CDTF">2025-06-06T21:42:04Z</dcterms:created>
  <dcterms:modified xsi:type="dcterms:W3CDTF">2025-06-07T21:25:54Z</dcterms:modified>
</cp:coreProperties>
</file>