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/>
  <mc:AlternateContent xmlns:mc="http://schemas.openxmlformats.org/markup-compatibility/2006">
    <mc:Choice Requires="x15">
      <x15ac:absPath xmlns:x15ac="http://schemas.microsoft.com/office/spreadsheetml/2010/11/ac" url="C:\Users\ffernandez.PHGLASS\Downloads\Vental\"/>
    </mc:Choice>
  </mc:AlternateContent>
  <xr:revisionPtr revIDLastSave="0" documentId="10_ncr:8100000_{7FDFAB61-AEE7-4CED-8E13-66057EE9C924}" xr6:coauthVersionLast="34" xr6:coauthVersionMax="34" xr10:uidLastSave="{00000000-0000-0000-0000-000000000000}"/>
  <bookViews>
    <workbookView xWindow="0" yWindow="0" windowWidth="20490" windowHeight="7755" activeTab="1" xr2:uid="{00000000-000D-0000-FFFF-FFFF00000000}"/>
  </bookViews>
  <sheets>
    <sheet name="ODC 3666" sheetId="8" r:id="rId1"/>
    <sheet name="TP" sheetId="7" r:id="rId2"/>
  </sheets>
  <definedNames>
    <definedName name="_xlnm._FilterDatabase" localSheetId="1" hidden="1">TP!$B$4:$T$5</definedName>
    <definedName name="_xlnm.Print_Area" localSheetId="0">'ODC 3666'!$B$2:$G$40</definedName>
  </definedNames>
  <calcPr calcId="162913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7" l="1"/>
  <c r="F7" i="7" l="1"/>
  <c r="D22" i="8" l="1"/>
  <c r="D17" i="8" l="1"/>
  <c r="D16" i="8" l="1"/>
  <c r="K5" i="7" l="1"/>
  <c r="L5" i="7" l="1"/>
  <c r="T5" i="7"/>
  <c r="E22" i="8" s="1"/>
  <c r="O5" i="7" l="1"/>
  <c r="F22" i="8" s="1"/>
  <c r="G22" i="8" s="1"/>
  <c r="M5" i="7"/>
  <c r="G23" i="8" l="1"/>
  <c r="P5" i="7"/>
  <c r="Q5" i="7" s="1"/>
  <c r="B36" i="8"/>
  <c r="S5" i="7" l="1"/>
  <c r="S7" i="7" s="1"/>
  <c r="B22" i="8" l="1"/>
  <c r="G25" i="8"/>
  <c r="G26" i="8" s="1"/>
  <c r="G27" i="8" s="1"/>
</calcChain>
</file>

<file path=xl/sharedStrings.xml><?xml version="1.0" encoding="utf-8"?>
<sst xmlns="http://schemas.openxmlformats.org/spreadsheetml/2006/main" count="73" uniqueCount="68">
  <si>
    <t>ITEM</t>
  </si>
  <si>
    <t>ANCHO</t>
  </si>
  <si>
    <t>CANTIDAD</t>
  </si>
  <si>
    <t>M2</t>
  </si>
  <si>
    <t>N°</t>
  </si>
  <si>
    <t>C1</t>
  </si>
  <si>
    <t>ALTO</t>
  </si>
  <si>
    <t>SEP</t>
  </si>
  <si>
    <t>C2</t>
  </si>
  <si>
    <t>V.ACUR</t>
  </si>
  <si>
    <t>TOTAL</t>
  </si>
  <si>
    <t>DESC</t>
  </si>
  <si>
    <t>REAL</t>
  </si>
  <si>
    <t>% DES</t>
  </si>
  <si>
    <t>NOMENCLATURA</t>
  </si>
  <si>
    <t>NOM</t>
  </si>
  <si>
    <t>TM2</t>
  </si>
  <si>
    <t>ORDEN DE COMPRA Nº</t>
  </si>
  <si>
    <t>VENTALPLASTIC SPA</t>
  </si>
  <si>
    <t>Razón Social:</t>
  </si>
  <si>
    <t>Fecha :</t>
  </si>
  <si>
    <t xml:space="preserve">RUT:   </t>
  </si>
  <si>
    <t xml:space="preserve">Atencion : </t>
  </si>
  <si>
    <t xml:space="preserve">Dirección:   </t>
  </si>
  <si>
    <t xml:space="preserve">Correo : </t>
  </si>
  <si>
    <t xml:space="preserve">Telefono:  </t>
  </si>
  <si>
    <t>Forma de Pago:</t>
  </si>
  <si>
    <t>Despacho a:</t>
  </si>
  <si>
    <t>Entrega :</t>
  </si>
  <si>
    <t>Obra:</t>
  </si>
  <si>
    <t>CÓDIGO</t>
  </si>
  <si>
    <t>CANT.</t>
  </si>
  <si>
    <t>DETALLE</t>
  </si>
  <si>
    <t>PRECIO UNITARIO</t>
  </si>
  <si>
    <t>Descuento</t>
  </si>
  <si>
    <t>Sub Total</t>
  </si>
  <si>
    <t>19% IVA</t>
  </si>
  <si>
    <t xml:space="preserve">TOTAL </t>
  </si>
  <si>
    <t>Solicitado por :</t>
  </si>
  <si>
    <t>V°B° Adquisiciones :</t>
  </si>
  <si>
    <t>Sres.  Proveedores,  toda factura para ser cancelada  debe venir con Orden de Compra adjunta.</t>
  </si>
  <si>
    <t>RUT: 99.558.220-1</t>
  </si>
  <si>
    <t>SAN PABLO #9222 - PUDAHUEL - SANTIAGO</t>
  </si>
  <si>
    <t>TELEFONO 27735163 - 27731932</t>
  </si>
  <si>
    <t xml:space="preserve"> </t>
  </si>
  <si>
    <t>OT:</t>
  </si>
  <si>
    <t>Total Neto</t>
  </si>
  <si>
    <t>SREDVH</t>
  </si>
  <si>
    <t>CAMINO A VALPARAISO Nº, PADRE HURTADO . CHILE</t>
  </si>
  <si>
    <t>60 DIAS</t>
  </si>
  <si>
    <t>Presupuesto:</t>
  </si>
  <si>
    <t>JI</t>
  </si>
  <si>
    <t>Jorge Nuñez</t>
  </si>
  <si>
    <t>jnuñez@phglass.cl</t>
  </si>
  <si>
    <t>GONZALO CANCINO</t>
  </si>
  <si>
    <t>Etiquetas de fila</t>
  </si>
  <si>
    <t>Total general</t>
  </si>
  <si>
    <t>Suma de TM2</t>
  </si>
  <si>
    <t>Suma de TOTAL2</t>
  </si>
  <si>
    <t>GLASSER SUR SPA</t>
  </si>
  <si>
    <t>76.829.725-8</t>
  </si>
  <si>
    <t>EMMANUEL PADILLA</t>
  </si>
  <si>
    <t>15 BR OSC</t>
  </si>
  <si>
    <t>URGENTE</t>
  </si>
  <si>
    <t>5 INC</t>
  </si>
  <si>
    <t>5 INC+15 BR OSC+5 INC</t>
  </si>
  <si>
    <t>RODRIGO ROJAS URGENTE</t>
  </si>
  <si>
    <t>R.ROJAS (F)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</si>
</sst>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$&quot;\ #,##0;[Red]\-&quot;$&quot;\ #,##0"/>
    <numFmt numFmtId="164" formatCode="&quot;$&quot;\ #,##0"/>
    <numFmt numFmtId="165" formatCode="&quot;$&quot;#,##0"/>
    <numFmt numFmtId="166" formatCode="_ [$$-340A]* #,##0_ ;_ [$$-340A]* \-#,##0_ ;_ [$$-340A]* &quot;-&quot;??_ ;_ @_ "/>
    <numFmt numFmtId="167" formatCode="0.0%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4"/>
      <name val="Arial Black"/>
      <family val="2"/>
    </font>
    <font>
      <b/>
      <sz val="8"/>
      <name val="Arial Black"/>
      <family val="2"/>
    </font>
    <font>
      <sz val="8"/>
      <color theme="1"/>
      <name val="Calibri"/>
      <family val="2"/>
      <scheme val="minor"/>
    </font>
    <font>
      <b/>
      <sz val="8"/>
      <name val="Arial"/>
      <family val="2"/>
    </font>
    <font>
      <b/>
      <sz val="10"/>
      <name val="Arial"/>
      <family val="2"/>
    </font>
    <font>
      <u/>
      <sz val="10"/>
      <color theme="10"/>
      <name val="Arial"/>
      <family val="2"/>
    </font>
    <font>
      <sz val="10"/>
      <color theme="1"/>
      <name val="Calibri"/>
      <family val="2"/>
      <scheme val="minor"/>
    </font>
    <font>
      <sz val="10"/>
      <color indexed="8"/>
      <name val="MS Sans Serif"/>
      <family val="2"/>
    </font>
    <font>
      <sz val="10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1"/>
      <name val="Calibri"/>
      <family val="2"/>
    </font>
    <font>
      <b/>
      <u/>
      <sz val="10"/>
      <name val="Arial"/>
      <family val="2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2" fillId="0" borderId="0"/>
    <xf numFmtId="9" fontId="4" fillId="0" borderId="0" applyFont="0" applyFill="0" applyBorder="0" applyAlignment="0" applyProtection="0"/>
    <xf numFmtId="0" fontId="11" fillId="0" borderId="0" applyNumberFormat="0" applyFill="0" applyBorder="0" applyAlignment="0" applyProtection="0">
      <alignment vertical="top"/>
      <protection locked="0"/>
    </xf>
    <xf numFmtId="0" fontId="13" fillId="0" borderId="0"/>
  </cellStyleXfs>
  <cellXfs count="108">
    <xf numFmtId="0" fontId="0" fillId="0" borderId="0" xfId="0"/>
    <xf numFmtId="0" fontId="0" fillId="0" borderId="0" xfId="0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0" fontId="0" fillId="0" borderId="0" xfId="0" applyFont="1" applyAlignment="1">
      <alignment horizontal="center" vertical="center"/>
    </xf>
    <xf numFmtId="164" fontId="0" fillId="0" borderId="0" xfId="0" applyNumberFormat="1" applyFont="1" applyAlignment="1">
      <alignment horizontal="center" vertical="center"/>
    </xf>
    <xf numFmtId="6" fontId="5" fillId="0" borderId="0" xfId="0" applyNumberFormat="1" applyFont="1" applyFill="1" applyBorder="1" applyAlignment="1" applyProtection="1">
      <alignment horizontal="center" vertical="center" wrapText="1"/>
      <protection locked="0"/>
    </xf>
    <xf numFmtId="167" fontId="0" fillId="0" borderId="0" xfId="2" applyNumberFormat="1" applyFont="1" applyAlignment="1">
      <alignment horizontal="center" vertical="center"/>
    </xf>
    <xf numFmtId="0" fontId="6" fillId="0" borderId="0" xfId="0" quotePrefix="1" applyFont="1" applyAlignment="1">
      <alignment horizontal="right"/>
    </xf>
    <xf numFmtId="0" fontId="6" fillId="0" borderId="0" xfId="0" quotePrefix="1" applyFont="1" applyAlignment="1">
      <alignment horizontal="left"/>
    </xf>
    <xf numFmtId="0" fontId="7" fillId="0" borderId="0" xfId="0" applyFont="1" applyAlignment="1">
      <alignment horizontal="left"/>
    </xf>
    <xf numFmtId="0" fontId="8" fillId="0" borderId="0" xfId="0" applyFont="1"/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left"/>
    </xf>
    <xf numFmtId="0" fontId="9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Alignment="1"/>
    <xf numFmtId="0" fontId="9" fillId="0" borderId="0" xfId="0" applyFont="1" applyAlignment="1">
      <alignment horizontal="right"/>
    </xf>
    <xf numFmtId="0" fontId="0" fillId="0" borderId="0" xfId="0" applyAlignment="1">
      <alignment horizontal="left"/>
    </xf>
    <xf numFmtId="0" fontId="10" fillId="0" borderId="0" xfId="0" applyFont="1" applyAlignment="1">
      <alignment horizontal="left"/>
    </xf>
    <xf numFmtId="0" fontId="10" fillId="0" borderId="0" xfId="0" applyFont="1" applyAlignment="1">
      <alignment horizontal="right"/>
    </xf>
    <xf numFmtId="0" fontId="10" fillId="0" borderId="0" xfId="0" applyFont="1" applyAlignment="1">
      <alignment horizontal="center" vertical="center"/>
    </xf>
    <xf numFmtId="1" fontId="11" fillId="0" borderId="16" xfId="3" applyNumberFormat="1" applyBorder="1" applyAlignment="1" applyProtection="1"/>
    <xf numFmtId="0" fontId="0" fillId="0" borderId="0" xfId="0" applyBorder="1"/>
    <xf numFmtId="0" fontId="10" fillId="0" borderId="0" xfId="0" applyFont="1" applyBorder="1"/>
    <xf numFmtId="0" fontId="10" fillId="0" borderId="18" xfId="0" applyFont="1" applyBorder="1" applyAlignment="1">
      <alignment horizontal="center" vertical="center"/>
    </xf>
    <xf numFmtId="165" fontId="10" fillId="0" borderId="19" xfId="0" applyNumberFormat="1" applyFont="1" applyBorder="1" applyAlignment="1">
      <alignment horizontal="center" vertical="center"/>
    </xf>
    <xf numFmtId="0" fontId="10" fillId="0" borderId="20" xfId="0" applyFont="1" applyBorder="1" applyAlignment="1">
      <alignment horizontal="center" vertical="center"/>
    </xf>
    <xf numFmtId="165" fontId="10" fillId="0" borderId="8" xfId="0" applyNumberFormat="1" applyFont="1" applyBorder="1" applyAlignment="1">
      <alignment horizontal="center" vertical="center"/>
    </xf>
    <xf numFmtId="0" fontId="10" fillId="0" borderId="21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165" fontId="10" fillId="0" borderId="9" xfId="0" applyNumberFormat="1" applyFont="1" applyBorder="1" applyAlignment="1">
      <alignment horizontal="center" vertical="center"/>
    </xf>
    <xf numFmtId="165" fontId="10" fillId="0" borderId="22" xfId="0" applyNumberFormat="1" applyFont="1" applyBorder="1" applyAlignment="1">
      <alignment horizontal="center" vertical="center"/>
    </xf>
    <xf numFmtId="0" fontId="10" fillId="0" borderId="1" xfId="0" applyFont="1" applyBorder="1"/>
    <xf numFmtId="0" fontId="16" fillId="0" borderId="2" xfId="0" applyFont="1" applyBorder="1"/>
    <xf numFmtId="0" fontId="0" fillId="0" borderId="10" xfId="0" applyBorder="1"/>
    <xf numFmtId="0" fontId="0" fillId="0" borderId="11" xfId="0" applyBorder="1"/>
    <xf numFmtId="0" fontId="10" fillId="0" borderId="14" xfId="0" applyFont="1" applyBorder="1"/>
    <xf numFmtId="0" fontId="16" fillId="0" borderId="15" xfId="0" applyFont="1" applyBorder="1"/>
    <xf numFmtId="0" fontId="0" fillId="0" borderId="12" xfId="0" applyBorder="1"/>
    <xf numFmtId="0" fontId="0" fillId="0" borderId="17" xfId="0" applyBorder="1" applyAlignment="1">
      <alignment horizontal="center"/>
    </xf>
    <xf numFmtId="0" fontId="16" fillId="0" borderId="0" xfId="0" applyFont="1" applyBorder="1"/>
    <xf numFmtId="0" fontId="0" fillId="0" borderId="0" xfId="0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17" fillId="0" borderId="0" xfId="0" applyFont="1" applyBorder="1" applyAlignment="1">
      <alignment vertical="top"/>
    </xf>
    <xf numFmtId="0" fontId="18" fillId="0" borderId="1" xfId="0" applyFont="1" applyBorder="1"/>
    <xf numFmtId="0" fontId="0" fillId="0" borderId="2" xfId="0" applyFont="1" applyBorder="1"/>
    <xf numFmtId="0" fontId="18" fillId="0" borderId="2" xfId="0" applyFont="1" applyBorder="1"/>
    <xf numFmtId="14" fontId="18" fillId="0" borderId="10" xfId="0" applyNumberFormat="1" applyFont="1" applyBorder="1" applyAlignment="1">
      <alignment horizontal="left"/>
    </xf>
    <xf numFmtId="0" fontId="18" fillId="0" borderId="13" xfId="0" applyFont="1" applyBorder="1"/>
    <xf numFmtId="0" fontId="0" fillId="0" borderId="0" xfId="0" applyFont="1" applyBorder="1"/>
    <xf numFmtId="0" fontId="18" fillId="0" borderId="0" xfId="0" applyFont="1" applyBorder="1"/>
    <xf numFmtId="1" fontId="18" fillId="0" borderId="16" xfId="0" applyNumberFormat="1" applyFont="1" applyBorder="1"/>
    <xf numFmtId="0" fontId="18" fillId="0" borderId="16" xfId="0" applyFont="1" applyBorder="1"/>
    <xf numFmtId="0" fontId="18" fillId="0" borderId="13" xfId="0" applyFont="1" applyBorder="1" applyAlignment="1">
      <alignment horizontal="left"/>
    </xf>
    <xf numFmtId="0" fontId="18" fillId="0" borderId="0" xfId="0" applyFont="1" applyBorder="1" applyAlignment="1">
      <alignment horizontal="left"/>
    </xf>
    <xf numFmtId="0" fontId="18" fillId="0" borderId="0" xfId="0" applyFont="1" applyBorder="1" applyAlignment="1">
      <alignment horizontal="right"/>
    </xf>
    <xf numFmtId="0" fontId="0" fillId="0" borderId="15" xfId="0" applyFont="1" applyBorder="1"/>
    <xf numFmtId="0" fontId="18" fillId="0" borderId="15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164" fontId="0" fillId="0" borderId="0" xfId="0" applyNumberFormat="1" applyFont="1" applyFill="1" applyAlignment="1">
      <alignment horizontal="center" vertical="center"/>
    </xf>
    <xf numFmtId="0" fontId="1" fillId="0" borderId="14" xfId="0" applyFont="1" applyBorder="1"/>
    <xf numFmtId="0" fontId="0" fillId="0" borderId="15" xfId="0" applyBorder="1"/>
    <xf numFmtId="0" fontId="1" fillId="0" borderId="26" xfId="0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16" xfId="0" applyFont="1" applyBorder="1" applyAlignment="1">
      <alignment horizontal="left"/>
    </xf>
    <xf numFmtId="14" fontId="18" fillId="4" borderId="16" xfId="0" applyNumberFormat="1" applyFont="1" applyFill="1" applyBorder="1" applyAlignment="1">
      <alignment horizontal="left"/>
    </xf>
    <xf numFmtId="0" fontId="0" fillId="4" borderId="0" xfId="0" applyFill="1" applyAlignment="1">
      <alignment horizontal="center" vertical="center"/>
    </xf>
    <xf numFmtId="2" fontId="0" fillId="4" borderId="0" xfId="0" applyNumberFormat="1" applyFont="1" applyFill="1" applyAlignment="1">
      <alignment horizontal="center" vertical="center"/>
    </xf>
    <xf numFmtId="166" fontId="0" fillId="4" borderId="0" xfId="0" applyNumberFormat="1" applyFont="1" applyFill="1" applyAlignment="1">
      <alignment horizontal="center" vertical="center"/>
    </xf>
    <xf numFmtId="0" fontId="0" fillId="0" borderId="0" xfId="0" pivotButton="1"/>
    <xf numFmtId="0" fontId="0" fillId="0" borderId="0" xfId="0" applyNumberFormat="1"/>
    <xf numFmtId="164" fontId="0" fillId="0" borderId="0" xfId="0" applyNumberFormat="1" applyAlignment="1">
      <alignment horizontal="center" vertical="center"/>
    </xf>
    <xf numFmtId="165" fontId="0" fillId="0" borderId="0" xfId="0" applyNumberFormat="1"/>
    <xf numFmtId="0" fontId="0" fillId="0" borderId="0" xfId="0" applyAlignment="1">
      <alignment horizontal="center"/>
    </xf>
    <xf numFmtId="3" fontId="0" fillId="0" borderId="17" xfId="0" applyNumberFormat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4" borderId="30" xfId="0" applyFill="1" applyBorder="1" applyAlignment="1">
      <alignment vertical="center"/>
    </xf>
    <xf numFmtId="3" fontId="0" fillId="4" borderId="30" xfId="0" applyNumberFormat="1" applyFill="1" applyBorder="1" applyAlignment="1">
      <alignment horizontal="center" vertical="center"/>
    </xf>
    <xf numFmtId="3" fontId="0" fillId="4" borderId="9" xfId="0" applyNumberForma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0" fillId="4" borderId="4" xfId="0" applyFill="1" applyBorder="1" applyAlignment="1">
      <alignment vertical="center"/>
    </xf>
    <xf numFmtId="3" fontId="0" fillId="4" borderId="4" xfId="0" applyNumberFormat="1" applyFill="1" applyBorder="1" applyAlignment="1">
      <alignment horizontal="center" vertical="center"/>
    </xf>
    <xf numFmtId="3" fontId="0" fillId="4" borderId="8" xfId="0" applyNumberFormat="1" applyFill="1" applyBorder="1" applyAlignment="1">
      <alignment horizontal="center" vertical="center"/>
    </xf>
    <xf numFmtId="0" fontId="12" fillId="0" borderId="29" xfId="0" applyFont="1" applyBorder="1" applyAlignment="1">
      <alignment horizontal="center"/>
    </xf>
    <xf numFmtId="0" fontId="14" fillId="0" borderId="30" xfId="4" applyFont="1" applyFill="1" applyBorder="1" applyAlignment="1">
      <alignment horizontal="center" vertical="center"/>
    </xf>
    <xf numFmtId="3" fontId="12" fillId="0" borderId="30" xfId="0" applyNumberFormat="1" applyFont="1" applyBorder="1" applyAlignment="1">
      <alignment horizontal="center"/>
    </xf>
    <xf numFmtId="0" fontId="14" fillId="0" borderId="30" xfId="4" quotePrefix="1" applyFont="1" applyFill="1" applyBorder="1" applyAlignment="1">
      <alignment horizontal="left" vertical="center"/>
    </xf>
    <xf numFmtId="164" fontId="15" fillId="3" borderId="30" xfId="0" applyNumberFormat="1" applyFont="1" applyFill="1" applyBorder="1" applyAlignment="1">
      <alignment horizontal="center" vertical="center"/>
    </xf>
    <xf numFmtId="164" fontId="12" fillId="0" borderId="9" xfId="0" applyNumberFormat="1" applyFont="1" applyBorder="1" applyAlignment="1">
      <alignment horizontal="center" vertical="center"/>
    </xf>
    <xf numFmtId="0" fontId="10" fillId="2" borderId="11" xfId="0" applyFont="1" applyFill="1" applyBorder="1" applyAlignment="1">
      <alignment horizontal="center" vertical="center"/>
    </xf>
    <xf numFmtId="0" fontId="10" fillId="2" borderId="28" xfId="0" applyFont="1" applyFill="1" applyBorder="1" applyAlignment="1">
      <alignment horizontal="center" vertical="center"/>
    </xf>
    <xf numFmtId="1" fontId="18" fillId="0" borderId="0" xfId="0" applyNumberFormat="1" applyFont="1" applyBorder="1" applyAlignment="1">
      <alignment horizontal="left"/>
    </xf>
    <xf numFmtId="14" fontId="0" fillId="0" borderId="0" xfId="0" applyNumberFormat="1" applyAlignment="1">
      <alignment horizontal="left"/>
    </xf>
    <xf numFmtId="0" fontId="10" fillId="2" borderId="2" xfId="0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 vertical="center"/>
    </xf>
    <xf numFmtId="0" fontId="10" fillId="2" borderId="11" xfId="0" applyFont="1" applyFill="1" applyBorder="1" applyAlignment="1">
      <alignment horizontal="center" vertical="center" wrapText="1"/>
    </xf>
    <xf numFmtId="0" fontId="10" fillId="2" borderId="28" xfId="0" applyFont="1" applyFill="1" applyBorder="1" applyAlignment="1">
      <alignment horizontal="center" vertical="center" wrapText="1"/>
    </xf>
    <xf numFmtId="0" fontId="18" fillId="0" borderId="0" xfId="0" applyFont="1" applyBorder="1" applyAlignment="1">
      <alignment horizontal="left"/>
    </xf>
    <xf numFmtId="0" fontId="3" fillId="0" borderId="6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</cellXfs>
  <cellStyles count="5">
    <cellStyle name="Hipervínculo" xfId="3" builtinId="8"/>
    <cellStyle name="Normal" xfId="0" builtinId="0"/>
    <cellStyle name="Normal 3" xfId="1" xr:uid="{00000000-0005-0000-0000-000002000000}"/>
    <cellStyle name="Normal_Hoja1" xfId="4" xr:uid="{00000000-0005-0000-0000-000003000000}"/>
    <cellStyle name="Porcentaje" xfId="2" builtinId="5"/>
  </cellStyles>
  <dxfs count="7">
    <dxf>
      <numFmt numFmtId="165" formatCode="&quot;$&quot;#,##0"/>
    </dxf>
    <dxf>
      <font>
        <b/>
        <i val="0"/>
        <color rgb="FFFF0000"/>
      </font>
      <numFmt numFmtId="168" formatCode="&quot;Pendiente&quot;\ #,##0"/>
      <fill>
        <patternFill>
          <bgColor rgb="FFFFA7A7"/>
        </patternFill>
      </fill>
    </dxf>
    <dxf>
      <font>
        <b/>
        <i val="0"/>
        <color rgb="FFFF0000"/>
      </font>
      <numFmt numFmtId="168" formatCode="&quot;Pendiente&quot;\ #,##0"/>
      <fill>
        <patternFill>
          <bgColor rgb="FFFFA7A7"/>
        </patternFill>
      </fill>
    </dxf>
    <dxf>
      <font>
        <b/>
        <i val="0"/>
        <color rgb="FFFF0000"/>
      </font>
      <numFmt numFmtId="168" formatCode="&quot;Pendiente&quot;\ #,##0"/>
      <fill>
        <patternFill>
          <bgColor rgb="FFFFA7A7"/>
        </patternFill>
      </fill>
    </dxf>
    <dxf>
      <font>
        <b/>
        <i val="0"/>
        <color rgb="FFFF0000"/>
      </font>
      <numFmt numFmtId="168" formatCode="&quot;Pendiente&quot;\ #,##0"/>
      <fill>
        <patternFill>
          <bgColor rgb="FFFFA7A7"/>
        </patternFill>
      </fill>
    </dxf>
    <dxf>
      <font>
        <b/>
        <i val="0"/>
        <color rgb="FFFF0000"/>
      </font>
      <numFmt numFmtId="168" formatCode="&quot;Pendiente&quot;\ #,##0"/>
      <fill>
        <patternFill>
          <bgColor rgb="FFFFA7A7"/>
        </patternFill>
      </fill>
    </dxf>
    <dxf>
      <font>
        <b/>
        <i val="0"/>
        <color rgb="FFFF0000"/>
      </font>
      <numFmt numFmtId="168" formatCode="&quot;Pendiente&quot;\ #,##0"/>
      <fill>
        <patternFill>
          <bgColor rgb="FFFFA7A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1</xdr:row>
      <xdr:rowOff>104775</xdr:rowOff>
    </xdr:from>
    <xdr:to>
      <xdr:col>3</xdr:col>
      <xdr:colOff>28575</xdr:colOff>
      <xdr:row>5</xdr:row>
      <xdr:rowOff>228600</xdr:rowOff>
    </xdr:to>
    <xdr:pic>
      <xdr:nvPicPr>
        <xdr:cNvPr id="3" name="3 Imagen" descr="Logo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1050" y="295275"/>
          <a:ext cx="1247775" cy="981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uario de Windows" refreshedDate="43318.684326041664" createdVersion="5" refreshedVersion="5" minRefreshableVersion="3" recordCount="1" xr:uid="{00000000-000A-0000-FFFF-FFFF00000000}">
  <cacheSource type="worksheet">
    <worksheetSource ref="B4:T5" sheet="TP"/>
  </cacheSource>
  <cacheFields count="19">
    <cacheField name="N°" numFmtId="0">
      <sharedItems containsSemiMixedTypes="0" containsString="0" containsNumber="1" containsInteger="1" minValue="1" maxValue="1"/>
    </cacheField>
    <cacheField name="ITEM" numFmtId="0">
      <sharedItems/>
    </cacheField>
    <cacheField name="ANCHO" numFmtId="3">
      <sharedItems containsSemiMixedTypes="0" containsString="0" containsNumber="1" containsInteger="1" minValue="906" maxValue="906"/>
    </cacheField>
    <cacheField name="ALTO" numFmtId="3">
      <sharedItems containsSemiMixedTypes="0" containsString="0" containsNumber="1" containsInteger="1" minValue="2405" maxValue="2405"/>
    </cacheField>
    <cacheField name="CANTIDAD" numFmtId="3">
      <sharedItems containsSemiMixedTypes="0" containsString="0" containsNumber="1" containsInteger="1" minValue="1" maxValue="1"/>
    </cacheField>
    <cacheField name="JI" numFmtId="3">
      <sharedItems/>
    </cacheField>
    <cacheField name="C1" numFmtId="3">
      <sharedItems/>
    </cacheField>
    <cacheField name="SEP" numFmtId="3">
      <sharedItems/>
    </cacheField>
    <cacheField name="C2" numFmtId="3">
      <sharedItems/>
    </cacheField>
    <cacheField name="NOM" numFmtId="0">
      <sharedItems count="8">
        <s v="5 INC+15 BR OSC+5 INC"/>
        <s v="4INC+15BROSC+4INC" u="1"/>
        <s v="4INC+12BROSC+8LAM" u="1"/>
        <s v="4 INC+15 BR OSC+4 INC" u="1"/>
        <s v="4 INC+15 BR OSC+5 EMP" u="1"/>
        <s v="5INC+15BROSC+5INC" u="1"/>
        <s v="4 INC+15 BR OSC+4 EMP" u="1"/>
        <s v="5INC+10BROSC+10LAM" u="1"/>
      </sharedItems>
    </cacheField>
    <cacheField name="M2" numFmtId="2">
      <sharedItems containsSemiMixedTypes="0" containsString="0" containsNumber="1" minValue="2.1789299999999998" maxValue="2.1789299999999998"/>
    </cacheField>
    <cacheField name="TM2" numFmtId="2">
      <sharedItems containsSemiMixedTypes="0" containsString="0" containsNumber="1" minValue="2.1789299999999998" maxValue="2.1789299999999998"/>
    </cacheField>
    <cacheField name="V.ACUR" numFmtId="166">
      <sharedItems containsSemiMixedTypes="0" containsString="0" containsNumber="1" containsInteger="1" minValue="16409" maxValue="16409"/>
    </cacheField>
    <cacheField name="TOTAL" numFmtId="164">
      <sharedItems containsSemiMixedTypes="0" containsString="0" containsNumber="1" minValue="35754.06237" maxValue="35754.06237"/>
    </cacheField>
    <cacheField name="DESC" numFmtId="164">
      <sharedItems containsSemiMixedTypes="0" containsString="0" containsNumber="1" containsInteger="1" minValue="0" maxValue="0"/>
    </cacheField>
    <cacheField name="REAL" numFmtId="6">
      <sharedItems containsSemiMixedTypes="0" containsString="0" containsNumber="1" minValue="35754.06237" maxValue="35754.06237"/>
    </cacheField>
    <cacheField name="% DES" numFmtId="167">
      <sharedItems containsSemiMixedTypes="0" containsString="0" containsNumber="1" containsInteger="1" minValue="0" maxValue="0"/>
    </cacheField>
    <cacheField name="TOTAL2" numFmtId="164">
      <sharedItems containsSemiMixedTypes="0" containsString="0" containsNumber="1" minValue="35754.06237" maxValue="35754.06237"/>
    </cacheField>
    <cacheField name="NOMENCLATURA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">
  <r>
    <n v="1"/>
    <s v="R.ROJAS (F)"/>
    <n v="906"/>
    <n v="2405"/>
    <n v="1"/>
    <s v="5 INC+15 BR OSC+5 INC"/>
    <s v="5 INC"/>
    <s v="15 BR OSC"/>
    <s v="5 INC"/>
    <x v="0"/>
    <n v="2.1789299999999998"/>
    <n v="2.1789299999999998"/>
    <n v="16409"/>
    <n v="35754.06237"/>
    <n v="0"/>
    <n v="35754.06237"/>
    <n v="0"/>
    <n v="35754.06237"/>
    <s v="R.ROJAS (F) 906X2405 5 INC+15 BR OSC+5 INC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Tabla dinámica1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C11:E13" firstHeaderRow="0" firstDataRow="1" firstDataCol="1"/>
  <pivotFields count="19">
    <pivotField showAll="0"/>
    <pivotField showAll="0"/>
    <pivotField numFmtId="3" showAll="0"/>
    <pivotField numFmtId="3" showAll="0"/>
    <pivotField numFmtId="3" showAll="0"/>
    <pivotField showAll="0"/>
    <pivotField showAll="0"/>
    <pivotField showAll="0"/>
    <pivotField showAll="0"/>
    <pivotField axis="axisRow" showAll="0">
      <items count="9">
        <item m="1" x="2"/>
        <item m="1" x="1"/>
        <item m="1" x="7"/>
        <item m="1" x="5"/>
        <item m="1" x="6"/>
        <item m="1" x="3"/>
        <item x="0"/>
        <item m="1" x="4"/>
        <item t="default"/>
      </items>
    </pivotField>
    <pivotField numFmtId="2" showAll="0"/>
    <pivotField dataField="1" numFmtId="2" showAll="0"/>
    <pivotField numFmtId="166" showAll="0"/>
    <pivotField numFmtId="164" showAll="0"/>
    <pivotField numFmtId="164" showAll="0"/>
    <pivotField numFmtId="6" showAll="0"/>
    <pivotField numFmtId="167" showAll="0"/>
    <pivotField dataField="1" numFmtId="164" showAll="0"/>
    <pivotField showAll="0"/>
  </pivotFields>
  <rowFields count="1">
    <field x="9"/>
  </rowFields>
  <rowItems count="2"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TM2" fld="11" baseField="0" baseItem="0"/>
    <dataField name="Suma de TOTAL2" fld="17" baseField="0" baseItem="0" numFmtId="165"/>
  </dataFields>
  <formats count="1">
    <format dxfId="0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jnu&#241;ez@phglass.cl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37"/>
  <sheetViews>
    <sheetView view="pageBreakPreview" topLeftCell="A19" zoomScale="86" zoomScaleNormal="100" zoomScaleSheetLayoutView="86" workbookViewId="0">
      <selection activeCell="F31" sqref="F31:F32"/>
    </sheetView>
  </sheetViews>
  <sheetFormatPr baseColWidth="10" defaultRowHeight="15" x14ac:dyDescent="0.25"/>
  <cols>
    <col min="2" max="2" width="9.7109375" customWidth="1"/>
    <col min="3" max="3" width="8.85546875" customWidth="1"/>
    <col min="4" max="4" width="8" customWidth="1"/>
    <col min="5" max="5" width="54.7109375" customWidth="1"/>
    <col min="6" max="6" width="14" customWidth="1"/>
    <col min="7" max="7" width="19.5703125" bestFit="1" customWidth="1"/>
  </cols>
  <sheetData>
    <row r="2" spans="2:9" x14ac:dyDescent="0.25">
      <c r="F2" s="3"/>
      <c r="G2" s="3"/>
    </row>
    <row r="3" spans="2:9" x14ac:dyDescent="0.25">
      <c r="F3" s="3"/>
      <c r="G3" s="3"/>
    </row>
    <row r="4" spans="2:9" ht="22.5" x14ac:dyDescent="0.45">
      <c r="E4" s="10" t="s">
        <v>17</v>
      </c>
      <c r="F4" s="11">
        <v>3666</v>
      </c>
      <c r="G4" s="3"/>
    </row>
    <row r="5" spans="2:9" x14ac:dyDescent="0.25">
      <c r="F5" s="3"/>
      <c r="G5" s="3"/>
    </row>
    <row r="6" spans="2:9" ht="23.25" customHeight="1" x14ac:dyDescent="0.25">
      <c r="F6" s="3"/>
      <c r="G6" s="3"/>
    </row>
    <row r="7" spans="2:9" x14ac:dyDescent="0.25">
      <c r="B7" s="12" t="s">
        <v>18</v>
      </c>
      <c r="C7" s="12"/>
      <c r="D7" s="13"/>
      <c r="E7" s="12"/>
      <c r="F7" s="14"/>
      <c r="G7" s="14"/>
    </row>
    <row r="8" spans="2:9" x14ac:dyDescent="0.25">
      <c r="B8" s="15" t="s">
        <v>41</v>
      </c>
      <c r="C8" s="15"/>
      <c r="D8" s="13"/>
      <c r="E8" s="16"/>
      <c r="F8" s="14"/>
      <c r="G8" s="14"/>
    </row>
    <row r="9" spans="2:9" x14ac:dyDescent="0.25">
      <c r="B9" s="16" t="s">
        <v>42</v>
      </c>
      <c r="C9" s="17"/>
      <c r="D9" s="13"/>
      <c r="E9" s="18"/>
      <c r="F9" s="14"/>
      <c r="G9" s="14"/>
    </row>
    <row r="10" spans="2:9" x14ac:dyDescent="0.25">
      <c r="B10" s="15" t="s">
        <v>43</v>
      </c>
      <c r="C10" s="15"/>
      <c r="D10" s="13"/>
      <c r="E10" s="19"/>
      <c r="F10" s="14"/>
      <c r="G10" s="14"/>
    </row>
    <row r="11" spans="2:9" ht="15.75" thickBot="1" x14ac:dyDescent="0.3">
      <c r="B11" s="20"/>
      <c r="C11" s="21"/>
      <c r="D11" s="21"/>
      <c r="E11" s="22"/>
      <c r="F11" s="23"/>
      <c r="G11" s="3"/>
    </row>
    <row r="12" spans="2:9" x14ac:dyDescent="0.25">
      <c r="B12" s="47" t="s">
        <v>19</v>
      </c>
      <c r="C12" s="48"/>
      <c r="D12" s="49" t="s">
        <v>59</v>
      </c>
      <c r="E12" s="49"/>
      <c r="F12" s="49" t="s">
        <v>20</v>
      </c>
      <c r="G12" s="50">
        <v>43318</v>
      </c>
    </row>
    <row r="13" spans="2:9" x14ac:dyDescent="0.25">
      <c r="B13" s="51" t="s">
        <v>21</v>
      </c>
      <c r="C13" s="52"/>
      <c r="D13" s="53" t="s">
        <v>60</v>
      </c>
      <c r="E13" s="53"/>
      <c r="F13" s="53" t="s">
        <v>22</v>
      </c>
      <c r="G13" s="54" t="s">
        <v>52</v>
      </c>
      <c r="I13" t="s">
        <v>44</v>
      </c>
    </row>
    <row r="14" spans="2:9" x14ac:dyDescent="0.25">
      <c r="B14" s="51" t="s">
        <v>23</v>
      </c>
      <c r="C14" s="52"/>
      <c r="D14" s="53" t="s">
        <v>48</v>
      </c>
      <c r="E14" s="53"/>
      <c r="F14" s="53" t="s">
        <v>24</v>
      </c>
      <c r="G14" s="24" t="s">
        <v>53</v>
      </c>
    </row>
    <row r="15" spans="2:9" x14ac:dyDescent="0.25">
      <c r="B15" s="51" t="s">
        <v>25</v>
      </c>
      <c r="C15" s="52"/>
      <c r="D15" s="95">
        <v>23476901</v>
      </c>
      <c r="E15" s="95"/>
      <c r="F15" s="53" t="s">
        <v>26</v>
      </c>
      <c r="G15" s="55" t="s">
        <v>49</v>
      </c>
    </row>
    <row r="16" spans="2:9" x14ac:dyDescent="0.25">
      <c r="B16" s="56" t="s">
        <v>27</v>
      </c>
      <c r="C16" s="52"/>
      <c r="D16" s="57" t="str">
        <f>+B9</f>
        <v>SAN PABLO #9222 - PUDAHUEL - SANTIAGO</v>
      </c>
      <c r="E16" s="58"/>
      <c r="F16" s="53" t="s">
        <v>28</v>
      </c>
      <c r="G16" s="68" t="s">
        <v>63</v>
      </c>
    </row>
    <row r="17" spans="2:7" x14ac:dyDescent="0.25">
      <c r="B17" s="56" t="s">
        <v>29</v>
      </c>
      <c r="C17" s="52"/>
      <c r="D17" s="101" t="str">
        <f>+TP!B2</f>
        <v>RODRIGO ROJAS URGENTE</v>
      </c>
      <c r="E17" s="101"/>
      <c r="F17" s="53" t="s">
        <v>45</v>
      </c>
      <c r="G17" s="67"/>
    </row>
    <row r="18" spans="2:7" ht="15.75" thickBot="1" x14ac:dyDescent="0.3">
      <c r="B18" s="63" t="s">
        <v>50</v>
      </c>
      <c r="C18" s="59"/>
      <c r="D18" s="60"/>
      <c r="E18" s="59"/>
      <c r="F18" s="64"/>
      <c r="G18" s="61"/>
    </row>
    <row r="19" spans="2:7" ht="15.75" thickBot="1" x14ac:dyDescent="0.3">
      <c r="C19" s="21"/>
      <c r="D19" s="96"/>
      <c r="E19" s="96"/>
      <c r="F19" s="23"/>
      <c r="G19" s="3"/>
    </row>
    <row r="20" spans="2:7" ht="15" customHeight="1" x14ac:dyDescent="0.25">
      <c r="B20" s="93" t="s">
        <v>0</v>
      </c>
      <c r="C20" s="97" t="s">
        <v>30</v>
      </c>
      <c r="D20" s="93" t="s">
        <v>31</v>
      </c>
      <c r="E20" s="97" t="s">
        <v>32</v>
      </c>
      <c r="F20" s="99" t="s">
        <v>33</v>
      </c>
      <c r="G20" s="93" t="s">
        <v>10</v>
      </c>
    </row>
    <row r="21" spans="2:7" x14ac:dyDescent="0.25">
      <c r="B21" s="94"/>
      <c r="C21" s="98"/>
      <c r="D21" s="94"/>
      <c r="E21" s="98"/>
      <c r="F21" s="100"/>
      <c r="G21" s="94"/>
    </row>
    <row r="22" spans="2:7" ht="15.75" thickBot="1" x14ac:dyDescent="0.3">
      <c r="B22" s="87">
        <f>+TP!B5</f>
        <v>1</v>
      </c>
      <c r="C22" s="88" t="s">
        <v>47</v>
      </c>
      <c r="D22" s="89">
        <f>+TP!F5</f>
        <v>1</v>
      </c>
      <c r="E22" s="90" t="str">
        <f>+TP!T5</f>
        <v>R.ROJAS (F) 906X2405 5 INC+15 BR OSC+5 INC</v>
      </c>
      <c r="F22" s="91">
        <f>+TP!O5</f>
        <v>35754.06237</v>
      </c>
      <c r="G22" s="92">
        <f>+F22*D22</f>
        <v>35754.06237</v>
      </c>
    </row>
    <row r="23" spans="2:7" x14ac:dyDescent="0.25">
      <c r="F23" s="27" t="s">
        <v>46</v>
      </c>
      <c r="G23" s="28">
        <f>SUM(G22:G22)</f>
        <v>35754.06237</v>
      </c>
    </row>
    <row r="24" spans="2:7" x14ac:dyDescent="0.25">
      <c r="F24" s="29" t="s">
        <v>34</v>
      </c>
      <c r="G24" s="30"/>
    </row>
    <row r="25" spans="2:7" x14ac:dyDescent="0.25">
      <c r="F25" s="31" t="s">
        <v>35</v>
      </c>
      <c r="G25" s="30">
        <f>G23-G24</f>
        <v>35754.06237</v>
      </c>
    </row>
    <row r="26" spans="2:7" ht="15.75" thickBot="1" x14ac:dyDescent="0.3">
      <c r="F26" s="32" t="s">
        <v>36</v>
      </c>
      <c r="G26" s="33">
        <f>G25*19%</f>
        <v>6793.2718502999996</v>
      </c>
    </row>
    <row r="27" spans="2:7" ht="15.75" thickBot="1" x14ac:dyDescent="0.3">
      <c r="F27" s="32" t="s">
        <v>37</v>
      </c>
      <c r="G27" s="34">
        <f>SUM(G25:G26)</f>
        <v>42547.334220299999</v>
      </c>
    </row>
    <row r="28" spans="2:7" x14ac:dyDescent="0.25">
      <c r="F28" s="3"/>
      <c r="G28" s="3"/>
    </row>
    <row r="29" spans="2:7" ht="8.25" customHeight="1" thickBot="1" x14ac:dyDescent="0.3">
      <c r="F29" s="3"/>
      <c r="G29" s="3"/>
    </row>
    <row r="30" spans="2:7" ht="16.5" customHeight="1" x14ac:dyDescent="0.25">
      <c r="B30" s="35" t="s">
        <v>38</v>
      </c>
      <c r="C30" s="36"/>
      <c r="D30" s="37"/>
      <c r="E30" s="38"/>
      <c r="F30" s="3"/>
      <c r="G30" s="3"/>
    </row>
    <row r="31" spans="2:7" ht="16.5" customHeight="1" thickBot="1" x14ac:dyDescent="0.3">
      <c r="B31" s="39" t="s">
        <v>61</v>
      </c>
      <c r="C31" s="40"/>
      <c r="D31" s="41"/>
      <c r="E31" s="42"/>
      <c r="F31" s="45"/>
      <c r="G31" s="45"/>
    </row>
    <row r="32" spans="2:7" x14ac:dyDescent="0.25">
      <c r="B32" s="35" t="s">
        <v>39</v>
      </c>
      <c r="C32" s="36"/>
      <c r="D32" s="37"/>
      <c r="E32" s="38"/>
      <c r="F32" s="3"/>
      <c r="G32" s="3"/>
    </row>
    <row r="33" spans="2:7" ht="15.75" thickBot="1" x14ac:dyDescent="0.3">
      <c r="B33" s="39" t="s">
        <v>54</v>
      </c>
      <c r="C33" s="40"/>
      <c r="D33" s="41"/>
      <c r="E33" s="42"/>
      <c r="F33" s="3"/>
      <c r="G33" s="3"/>
    </row>
    <row r="35" spans="2:7" x14ac:dyDescent="0.25">
      <c r="B35" s="26"/>
      <c r="C35" s="43"/>
      <c r="D35" s="25"/>
      <c r="E35" s="44"/>
    </row>
    <row r="36" spans="2:7" x14ac:dyDescent="0.25">
      <c r="B36" s="46" t="str">
        <f>+"NOTA: DESPACHAR A"&amp;" "&amp;D16</f>
        <v>NOTA: DESPACHAR A SAN PABLO #9222 - PUDAHUEL - SANTIAGO</v>
      </c>
      <c r="C36" s="46"/>
      <c r="D36" s="46"/>
      <c r="E36" s="46"/>
    </row>
    <row r="37" spans="2:7" x14ac:dyDescent="0.25">
      <c r="B37" s="26" t="s">
        <v>40</v>
      </c>
    </row>
  </sheetData>
  <mergeCells count="9">
    <mergeCell ref="G20:G21"/>
    <mergeCell ref="D15:E15"/>
    <mergeCell ref="D19:E19"/>
    <mergeCell ref="B20:B21"/>
    <mergeCell ref="C20:C21"/>
    <mergeCell ref="D20:D21"/>
    <mergeCell ref="E20:E21"/>
    <mergeCell ref="F20:F21"/>
    <mergeCell ref="D17:E17"/>
  </mergeCells>
  <conditionalFormatting sqref="D14">
    <cfRule type="cellIs" dxfId="6" priority="6" operator="lessThan">
      <formula>1</formula>
    </cfRule>
  </conditionalFormatting>
  <conditionalFormatting sqref="G12">
    <cfRule type="cellIs" dxfId="5" priority="5" operator="lessThan">
      <formula>1</formula>
    </cfRule>
  </conditionalFormatting>
  <conditionalFormatting sqref="G13:G14">
    <cfRule type="cellIs" dxfId="4" priority="4" operator="lessThan">
      <formula>1</formula>
    </cfRule>
  </conditionalFormatting>
  <conditionalFormatting sqref="G16">
    <cfRule type="cellIs" dxfId="3" priority="3" operator="lessThan">
      <formula>1</formula>
    </cfRule>
  </conditionalFormatting>
  <conditionalFormatting sqref="D12">
    <cfRule type="cellIs" dxfId="2" priority="2" operator="lessThan">
      <formula>1</formula>
    </cfRule>
  </conditionalFormatting>
  <conditionalFormatting sqref="D13">
    <cfRule type="cellIs" dxfId="1" priority="1" operator="lessThan">
      <formula>1</formula>
    </cfRule>
  </conditionalFormatting>
  <hyperlinks>
    <hyperlink ref="G14" r:id="rId1" xr:uid="{00000000-0004-0000-0000-000000000000}"/>
  </hyperlinks>
  <printOptions horizontalCentered="1"/>
  <pageMargins left="0.15748031496062992" right="0.15748031496062992" top="0.15748031496062992" bottom="0.74803149606299213" header="0.31496062992125984" footer="0.31496062992125984"/>
  <pageSetup scale="85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1:T66"/>
  <sheetViews>
    <sheetView tabSelected="1" zoomScale="85" zoomScaleNormal="85" workbookViewId="0">
      <selection activeCell="E5" sqref="E5"/>
    </sheetView>
  </sheetViews>
  <sheetFormatPr baseColWidth="10" defaultRowHeight="15" x14ac:dyDescent="0.25"/>
  <cols>
    <col min="1" max="1" width="11.42578125" style="3"/>
    <col min="2" max="2" width="4" style="3" bestFit="1" customWidth="1"/>
    <col min="3" max="3" width="21.140625" style="3" customWidth="1"/>
    <col min="4" max="4" width="12.85546875" style="3" customWidth="1"/>
    <col min="5" max="5" width="15.5703125" style="3" customWidth="1"/>
    <col min="6" max="6" width="11.42578125" style="3"/>
    <col min="7" max="7" width="22.28515625" style="3" bestFit="1" customWidth="1"/>
    <col min="8" max="10" width="11.42578125" style="3"/>
    <col min="11" max="11" width="22.28515625" style="3" bestFit="1" customWidth="1"/>
    <col min="12" max="19" width="11.42578125" style="3"/>
    <col min="20" max="20" width="50.5703125" style="3" customWidth="1"/>
    <col min="21" max="16384" width="11.42578125" style="3"/>
  </cols>
  <sheetData>
    <row r="1" spans="2:20" ht="15.75" thickBot="1" x14ac:dyDescent="0.3"/>
    <row r="2" spans="2:20" ht="15" customHeight="1" x14ac:dyDescent="0.25">
      <c r="B2" s="102" t="s">
        <v>66</v>
      </c>
      <c r="C2" s="103"/>
      <c r="D2" s="103"/>
      <c r="E2" s="103"/>
      <c r="F2" s="103"/>
      <c r="G2" s="103"/>
      <c r="H2" s="103"/>
      <c r="I2" s="103"/>
      <c r="J2" s="104"/>
    </row>
    <row r="3" spans="2:20" ht="15" customHeight="1" thickBot="1" x14ac:dyDescent="0.3">
      <c r="B3" s="105"/>
      <c r="C3" s="106"/>
      <c r="D3" s="106"/>
      <c r="E3" s="106"/>
      <c r="F3" s="106"/>
      <c r="G3" s="106"/>
      <c r="H3" s="106"/>
      <c r="I3" s="106"/>
      <c r="J3" s="107"/>
      <c r="Q3" s="5"/>
    </row>
    <row r="4" spans="2:20" s="1" customFormat="1" ht="15.75" thickBot="1" x14ac:dyDescent="0.3">
      <c r="B4" s="82" t="s">
        <v>4</v>
      </c>
      <c r="C4" s="65" t="s">
        <v>0</v>
      </c>
      <c r="D4" s="66" t="s">
        <v>1</v>
      </c>
      <c r="E4" s="66" t="s">
        <v>6</v>
      </c>
      <c r="F4" s="66" t="s">
        <v>2</v>
      </c>
      <c r="G4" s="66" t="s">
        <v>51</v>
      </c>
      <c r="H4" s="66" t="s">
        <v>5</v>
      </c>
      <c r="I4" s="66" t="s">
        <v>7</v>
      </c>
      <c r="J4" s="83" t="s">
        <v>8</v>
      </c>
      <c r="K4" s="1" t="s">
        <v>15</v>
      </c>
      <c r="L4" s="2" t="s">
        <v>3</v>
      </c>
      <c r="M4" s="2" t="s">
        <v>16</v>
      </c>
      <c r="N4" s="2" t="s">
        <v>9</v>
      </c>
      <c r="O4" s="2" t="s">
        <v>10</v>
      </c>
      <c r="P4" s="62" t="s">
        <v>11</v>
      </c>
      <c r="Q4" s="62" t="s">
        <v>12</v>
      </c>
      <c r="R4" s="2" t="s">
        <v>13</v>
      </c>
      <c r="S4" s="2" t="s">
        <v>10</v>
      </c>
      <c r="T4" s="2" t="s">
        <v>14</v>
      </c>
    </row>
    <row r="5" spans="2:20" x14ac:dyDescent="0.25">
      <c r="B5" s="4">
        <v>1</v>
      </c>
      <c r="C5" s="84" t="s">
        <v>67</v>
      </c>
      <c r="D5" s="85">
        <v>906</v>
      </c>
      <c r="E5" s="85" t="str">
        <f>"2405"</f>
        <v>2405</v>
      </c>
      <c r="F5" s="85">
        <v>1</v>
      </c>
      <c r="G5" s="85" t="s">
        <v>65</v>
      </c>
      <c r="H5" s="85" t="s">
        <v>64</v>
      </c>
      <c r="I5" s="85" t="s">
        <v>62</v>
      </c>
      <c r="J5" s="86" t="s">
        <v>64</v>
      </c>
      <c r="K5" s="69" t="str">
        <f t="shared" ref="K5" si="0">+H5&amp;"+"&amp;I5&amp;"+"&amp;J5</f>
        <v>5 INC+15 BR OSC+5 INC</v>
      </c>
      <c r="L5" s="70">
        <f t="shared" ref="L5" si="1">+D5*E5/1000000</f>
        <v>2.1789299999999998</v>
      </c>
      <c r="M5" s="70">
        <f t="shared" ref="M5" si="2">+L5*F5</f>
        <v>2.1789299999999998</v>
      </c>
      <c r="N5" s="71">
        <v>16409</v>
      </c>
      <c r="O5" s="7">
        <f t="shared" ref="O5" si="3">+N5*L5</f>
        <v>35754.06237</v>
      </c>
      <c r="P5" s="7">
        <f t="shared" ref="P5" si="4">+O5*R5</f>
        <v>0</v>
      </c>
      <c r="Q5" s="8">
        <f t="shared" ref="Q5" si="5">+O5+P5</f>
        <v>35754.06237</v>
      </c>
      <c r="R5" s="9">
        <v>0</v>
      </c>
      <c r="S5" s="7">
        <f t="shared" ref="S5" si="6">+Q5*F5</f>
        <v>35754.06237</v>
      </c>
      <c r="T5" s="6" t="str">
        <f t="shared" ref="T5" si="7">+C5&amp;" "&amp;D5&amp;"X"&amp;E5&amp;" "&amp;K5</f>
        <v>R.ROJAS (F) 906X2405 5 INC+15 BR OSC+5 INC</v>
      </c>
    </row>
    <row r="6" spans="2:20" ht="15.75" thickBot="1" x14ac:dyDescent="0.3">
      <c r="B6" s="78"/>
      <c r="C6" s="79"/>
      <c r="D6" s="80"/>
      <c r="E6" s="80"/>
      <c r="F6" s="80"/>
      <c r="G6" s="80"/>
      <c r="H6" s="80"/>
      <c r="I6" s="80"/>
      <c r="J6" s="81"/>
      <c r="K6" s="69"/>
      <c r="L6" s="70"/>
      <c r="M6" s="70"/>
      <c r="N6" s="71"/>
      <c r="O6" s="7"/>
      <c r="P6" s="7"/>
      <c r="Q6" s="8"/>
      <c r="R6" s="9"/>
      <c r="S6" s="7"/>
      <c r="T6" s="6"/>
    </row>
    <row r="7" spans="2:20" ht="15.75" thickBot="1" x14ac:dyDescent="0.3">
      <c r="F7" s="77">
        <f>SUM(F5:F6)</f>
        <v>1</v>
      </c>
      <c r="S7" s="74">
        <f>SUM(S5:S6)</f>
        <v>35754.06237</v>
      </c>
    </row>
    <row r="8" spans="2:20" x14ac:dyDescent="0.25">
      <c r="C8"/>
      <c r="D8"/>
      <c r="E8"/>
    </row>
    <row r="9" spans="2:20" x14ac:dyDescent="0.25">
      <c r="C9"/>
      <c r="D9"/>
      <c r="E9"/>
    </row>
    <row r="10" spans="2:20" x14ac:dyDescent="0.25">
      <c r="C10"/>
      <c r="D10"/>
      <c r="E10"/>
    </row>
    <row r="11" spans="2:20" x14ac:dyDescent="0.25">
      <c r="C11" s="72" t="s">
        <v>55</v>
      </c>
      <c r="D11" t="s">
        <v>57</v>
      </c>
      <c r="E11" t="s">
        <v>58</v>
      </c>
    </row>
    <row r="12" spans="2:20" x14ac:dyDescent="0.25">
      <c r="C12" s="20" t="s">
        <v>65</v>
      </c>
      <c r="D12" s="73">
        <v>2.1789299999999998</v>
      </c>
      <c r="E12" s="75">
        <v>35754.06237</v>
      </c>
    </row>
    <row r="13" spans="2:20" x14ac:dyDescent="0.25">
      <c r="C13" s="20" t="s">
        <v>56</v>
      </c>
      <c r="D13" s="73">
        <v>2.1789299999999998</v>
      </c>
      <c r="E13" s="75">
        <v>35754.06237</v>
      </c>
    </row>
    <row r="14" spans="2:20" x14ac:dyDescent="0.25">
      <c r="C14"/>
      <c r="D14"/>
      <c r="E14"/>
    </row>
    <row r="15" spans="2:20" x14ac:dyDescent="0.25">
      <c r="C15"/>
      <c r="D15"/>
      <c r="E15"/>
    </row>
    <row r="16" spans="2:20" x14ac:dyDescent="0.25">
      <c r="C16"/>
      <c r="D16"/>
      <c r="E16"/>
    </row>
    <row r="17" spans="3:5" x14ac:dyDescent="0.25">
      <c r="C17"/>
      <c r="D17"/>
      <c r="E17"/>
    </row>
    <row r="18" spans="3:5" x14ac:dyDescent="0.25">
      <c r="C18" s="76"/>
      <c r="D18"/>
      <c r="E18"/>
    </row>
    <row r="19" spans="3:5" x14ac:dyDescent="0.25">
      <c r="C19" s="76"/>
      <c r="D19"/>
      <c r="E19"/>
    </row>
    <row r="20" spans="3:5" x14ac:dyDescent="0.25">
      <c r="C20" s="76"/>
      <c r="D20"/>
      <c r="E20"/>
    </row>
    <row r="21" spans="3:5" x14ac:dyDescent="0.25">
      <c r="C21" s="76"/>
      <c r="D21"/>
      <c r="E21"/>
    </row>
    <row r="22" spans="3:5" x14ac:dyDescent="0.25">
      <c r="C22" s="76"/>
      <c r="D22"/>
      <c r="E22"/>
    </row>
    <row r="23" spans="3:5" x14ac:dyDescent="0.25">
      <c r="C23" s="76"/>
      <c r="D23"/>
      <c r="E23"/>
    </row>
    <row r="24" spans="3:5" x14ac:dyDescent="0.25">
      <c r="C24" s="76"/>
      <c r="D24"/>
      <c r="E24"/>
    </row>
    <row r="25" spans="3:5" x14ac:dyDescent="0.25">
      <c r="C25" s="76"/>
      <c r="D25"/>
      <c r="E25"/>
    </row>
    <row r="26" spans="3:5" x14ac:dyDescent="0.25">
      <c r="C26" s="76"/>
      <c r="D26"/>
      <c r="E26"/>
    </row>
    <row r="27" spans="3:5" x14ac:dyDescent="0.25">
      <c r="C27" s="76"/>
      <c r="D27"/>
      <c r="E27"/>
    </row>
    <row r="28" spans="3:5" x14ac:dyDescent="0.25">
      <c r="C28" s="76"/>
      <c r="D28"/>
      <c r="E28"/>
    </row>
    <row r="29" spans="3:5" x14ac:dyDescent="0.25">
      <c r="E29"/>
    </row>
    <row r="30" spans="3:5" x14ac:dyDescent="0.25">
      <c r="E30"/>
    </row>
    <row r="31" spans="3:5" x14ac:dyDescent="0.25">
      <c r="E31"/>
    </row>
    <row r="32" spans="3:5" x14ac:dyDescent="0.25">
      <c r="E32"/>
    </row>
    <row r="33" spans="5:5" x14ac:dyDescent="0.25">
      <c r="E33"/>
    </row>
    <row r="34" spans="5:5" x14ac:dyDescent="0.25">
      <c r="E34"/>
    </row>
    <row r="35" spans="5:5" x14ac:dyDescent="0.25">
      <c r="E35"/>
    </row>
    <row r="36" spans="5:5" x14ac:dyDescent="0.25">
      <c r="E36"/>
    </row>
    <row r="37" spans="5:5" x14ac:dyDescent="0.25">
      <c r="E37"/>
    </row>
    <row r="38" spans="5:5" x14ac:dyDescent="0.25">
      <c r="E38"/>
    </row>
    <row r="39" spans="5:5" x14ac:dyDescent="0.25">
      <c r="E39"/>
    </row>
    <row r="40" spans="5:5" x14ac:dyDescent="0.25">
      <c r="E40"/>
    </row>
    <row r="41" spans="5:5" x14ac:dyDescent="0.25">
      <c r="E41"/>
    </row>
    <row r="42" spans="5:5" x14ac:dyDescent="0.25">
      <c r="E42"/>
    </row>
    <row r="43" spans="5:5" x14ac:dyDescent="0.25">
      <c r="E43"/>
    </row>
    <row r="44" spans="5:5" x14ac:dyDescent="0.25">
      <c r="E44"/>
    </row>
    <row r="45" spans="5:5" x14ac:dyDescent="0.25">
      <c r="E45"/>
    </row>
    <row r="46" spans="5:5" x14ac:dyDescent="0.25">
      <c r="E46"/>
    </row>
    <row r="47" spans="5:5" x14ac:dyDescent="0.25">
      <c r="E47"/>
    </row>
    <row r="48" spans="5:5" x14ac:dyDescent="0.25">
      <c r="E48"/>
    </row>
    <row r="49" spans="5:5" x14ac:dyDescent="0.25">
      <c r="E49"/>
    </row>
    <row r="50" spans="5:5" x14ac:dyDescent="0.25">
      <c r="E50"/>
    </row>
    <row r="51" spans="5:5" x14ac:dyDescent="0.25">
      <c r="E51"/>
    </row>
    <row r="52" spans="5:5" x14ac:dyDescent="0.25">
      <c r="E52"/>
    </row>
    <row r="53" spans="5:5" x14ac:dyDescent="0.25">
      <c r="E53"/>
    </row>
    <row r="54" spans="5:5" x14ac:dyDescent="0.25">
      <c r="E54"/>
    </row>
    <row r="55" spans="5:5" x14ac:dyDescent="0.25">
      <c r="E55"/>
    </row>
    <row r="56" spans="5:5" x14ac:dyDescent="0.25">
      <c r="E56"/>
    </row>
    <row r="57" spans="5:5" x14ac:dyDescent="0.25">
      <c r="E57"/>
    </row>
    <row r="58" spans="5:5" x14ac:dyDescent="0.25">
      <c r="E58"/>
    </row>
    <row r="59" spans="5:5" x14ac:dyDescent="0.25">
      <c r="E59"/>
    </row>
    <row r="60" spans="5:5" x14ac:dyDescent="0.25">
      <c r="E60"/>
    </row>
    <row r="61" spans="5:5" x14ac:dyDescent="0.25">
      <c r="E61"/>
    </row>
    <row r="62" spans="5:5" x14ac:dyDescent="0.25">
      <c r="E62"/>
    </row>
    <row r="63" spans="5:5" x14ac:dyDescent="0.25">
      <c r="E63"/>
    </row>
    <row r="64" spans="5:5" x14ac:dyDescent="0.25">
      <c r="E64"/>
    </row>
    <row r="65" spans="5:5" x14ac:dyDescent="0.25">
      <c r="E65"/>
    </row>
    <row r="66" spans="5:5" x14ac:dyDescent="0.25">
      <c r="E66"/>
    </row>
  </sheetData>
  <autoFilter ref="B4:T5" xr:uid="{00000000-0009-0000-0000-000001000000}"/>
  <mergeCells count="1">
    <mergeCell ref="B2:J3"/>
  </mergeCells>
  <pageMargins left="0.7" right="0.7" top="0.75" bottom="0.75" header="0.3" footer="0.3"/>
  <pageSetup scale="33" fitToHeight="0" orientation="portrait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ODC 3666</vt:lpstr>
      <vt:lpstr>TP</vt:lpstr>
      <vt:lpstr>'ODC 3666'!Área_de_impresión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Sabrina_</dc:creator>
  <cp:lastModifiedBy>Francisco Fernandez</cp:lastModifiedBy>
  <cp:lastPrinted>2018-01-18T12:31:20Z</cp:lastPrinted>
  <dcterms:created xsi:type="dcterms:W3CDTF">2016-04-26T20:33:04Z</dcterms:created>
  <dcterms:modified xsi:type="dcterms:W3CDTF">2018-08-07T14:08:44Z</dcterms:modified>
</cp:coreProperties>
</file>