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feiw\Documents\TensileConv\"/>
    </mc:Choice>
  </mc:AlternateContent>
  <xr:revisionPtr revIDLastSave="0" documentId="13_ncr:1_{178C4763-AE42-49D8-900F-F69F685614D9}" xr6:coauthVersionLast="40" xr6:coauthVersionMax="40" xr10:uidLastSave="{00000000-0000-0000-0000-000000000000}"/>
  <bookViews>
    <workbookView xWindow="-110" yWindow="-110" windowWidth="19420" windowHeight="10420" activeTab="1" xr2:uid="{00000000-000D-0000-FFFF-FFFF00000000}"/>
  </bookViews>
  <sheets>
    <sheet name="Fiji" sheetId="13" r:id="rId1"/>
    <sheet name="Vega64" sheetId="14" r:id="rId2"/>
    <sheet name="7" sheetId="15" r:id="rId3"/>
    <sheet name="14" sheetId="16" r:id="rId4"/>
    <sheet name="28" sheetId="17" r:id="rId5"/>
    <sheet name="conv1x1 in ResNet" sheetId="3" r:id="rId6"/>
    <sheet name="MIOpen" sheetId="1" r:id="rId7"/>
    <sheet name="TensileConv" sheetId="2" r:id="rId8"/>
    <sheet name="Sheet1" sheetId="4" r:id="rId9"/>
    <sheet name="Sheet1 (2)" sheetId="6" r:id="rId10"/>
    <sheet name="Sheet2" sheetId="7" r:id="rId11"/>
    <sheet name="Sheet3" sheetId="8" r:id="rId12"/>
    <sheet name="Sheet1 (3)" sheetId="10" r:id="rId13"/>
    <sheet name="Sheet5" sheetId="11" r:id="rId14"/>
    <sheet name="Sheet6" sheetId="12" r:id="rId15"/>
  </sheets>
  <externalReferences>
    <externalReference r:id="rId16"/>
  </externalReferences>
  <definedNames>
    <definedName name="_xlnm._FilterDatabase" localSheetId="6" hidden="1">MIOpen!$A$1:$N$45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7" l="1"/>
  <c r="I21" i="17" s="1"/>
  <c r="I20" i="17"/>
  <c r="G20" i="17"/>
  <c r="G19" i="17"/>
  <c r="I19" i="17" s="1"/>
  <c r="I18" i="17"/>
  <c r="G18" i="17"/>
  <c r="G17" i="17"/>
  <c r="I17" i="17" s="1"/>
  <c r="I16" i="17"/>
  <c r="G16" i="17"/>
  <c r="G15" i="17"/>
  <c r="I15" i="17" s="1"/>
  <c r="I14" i="17"/>
  <c r="G14" i="17"/>
  <c r="G13" i="17"/>
  <c r="I13" i="17" s="1"/>
  <c r="I12" i="17"/>
  <c r="G12" i="17"/>
  <c r="G11" i="17"/>
  <c r="I11" i="17" s="1"/>
  <c r="I10" i="17"/>
  <c r="G10" i="17"/>
  <c r="G9" i="17"/>
  <c r="I9" i="17" s="1"/>
  <c r="I8" i="17"/>
  <c r="G8" i="17"/>
  <c r="G7" i="17"/>
  <c r="I7" i="17" s="1"/>
  <c r="I6" i="17"/>
  <c r="G6" i="17"/>
  <c r="G5" i="17"/>
  <c r="I5" i="17" s="1"/>
  <c r="I4" i="17"/>
  <c r="G4" i="17"/>
  <c r="G3" i="17"/>
  <c r="I3" i="17" s="1"/>
  <c r="I2" i="17"/>
  <c r="G2" i="17"/>
  <c r="G16" i="16"/>
  <c r="I16" i="16" s="1"/>
  <c r="I15" i="16"/>
  <c r="G15" i="16"/>
  <c r="G14" i="16"/>
  <c r="I14" i="16" s="1"/>
  <c r="I13" i="16"/>
  <c r="G13" i="16"/>
  <c r="G12" i="16"/>
  <c r="I12" i="16" s="1"/>
  <c r="I11" i="16"/>
  <c r="I10" i="16"/>
  <c r="G10" i="16"/>
  <c r="G9" i="16"/>
  <c r="I9" i="16" s="1"/>
  <c r="I8" i="16"/>
  <c r="G8" i="16"/>
  <c r="G7" i="16"/>
  <c r="I7" i="16" s="1"/>
  <c r="I6" i="16"/>
  <c r="G5" i="16"/>
  <c r="I5" i="16" s="1"/>
  <c r="I4" i="16"/>
  <c r="G4" i="16"/>
  <c r="G3" i="16"/>
  <c r="I3" i="16" s="1"/>
  <c r="I2" i="16"/>
  <c r="G2" i="16"/>
  <c r="I16" i="15"/>
  <c r="I15" i="15"/>
  <c r="I14" i="15"/>
  <c r="I13" i="15"/>
  <c r="I12" i="15"/>
  <c r="I11" i="15"/>
  <c r="I10" i="15"/>
  <c r="I9" i="15"/>
  <c r="I8" i="15"/>
  <c r="I7" i="15"/>
  <c r="I6" i="15"/>
  <c r="G6" i="15"/>
  <c r="I5" i="15"/>
  <c r="I4" i="15"/>
  <c r="I3" i="15"/>
  <c r="I2" i="15"/>
  <c r="G30" i="14"/>
  <c r="I30" i="14" s="1"/>
  <c r="I29" i="14"/>
  <c r="G29" i="14"/>
  <c r="G28" i="14"/>
  <c r="I28" i="14" s="1"/>
  <c r="I27" i="14"/>
  <c r="G27" i="14"/>
  <c r="G26" i="14"/>
  <c r="I26" i="14" s="1"/>
  <c r="I25" i="14"/>
  <c r="G25" i="14"/>
  <c r="G24" i="14"/>
  <c r="I24" i="14" s="1"/>
  <c r="I23" i="14"/>
  <c r="G23" i="14"/>
  <c r="G22" i="14"/>
  <c r="I22" i="14" s="1"/>
  <c r="I21" i="14"/>
  <c r="G21" i="14"/>
  <c r="G20" i="14"/>
  <c r="I20" i="14" s="1"/>
  <c r="I19" i="14"/>
  <c r="G19" i="14"/>
  <c r="G18" i="14"/>
  <c r="I18" i="14" s="1"/>
  <c r="I17" i="14"/>
  <c r="G17" i="14"/>
  <c r="G16" i="14"/>
  <c r="I16" i="14" s="1"/>
  <c r="I15" i="14"/>
  <c r="G15" i="14"/>
  <c r="G14" i="14"/>
  <c r="I14" i="14" s="1"/>
  <c r="I13" i="14"/>
  <c r="G13" i="14"/>
  <c r="G12" i="14"/>
  <c r="I12" i="14" s="1"/>
  <c r="I11" i="14"/>
  <c r="G11" i="14"/>
  <c r="I10" i="14"/>
  <c r="I9" i="14"/>
  <c r="I8" i="14"/>
  <c r="I7" i="14"/>
  <c r="I6" i="14"/>
  <c r="I5" i="14"/>
  <c r="I4" i="14"/>
  <c r="G4" i="14"/>
  <c r="I3" i="14"/>
  <c r="I2" i="14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F20" i="12" l="1"/>
  <c r="G20" i="12"/>
  <c r="H20" i="12"/>
  <c r="I20" i="12"/>
  <c r="J20" i="12"/>
  <c r="K20" i="12"/>
  <c r="L20" i="12"/>
  <c r="M20" i="12"/>
  <c r="N20" i="12"/>
  <c r="O20" i="12"/>
  <c r="E20" i="12"/>
  <c r="O29" i="11" l="1"/>
  <c r="P29" i="11"/>
  <c r="O30" i="11" s="1"/>
  <c r="R21" i="11"/>
  <c r="R22" i="11"/>
  <c r="R23" i="11"/>
  <c r="R24" i="11"/>
  <c r="R25" i="11"/>
  <c r="R26" i="11"/>
  <c r="R27" i="11"/>
  <c r="R28" i="11"/>
  <c r="Q21" i="11"/>
  <c r="Q22" i="11"/>
  <c r="Q23" i="11"/>
  <c r="Q24" i="11"/>
  <c r="Q25" i="11"/>
  <c r="Q26" i="11"/>
  <c r="Q27" i="11"/>
  <c r="Q28" i="11"/>
  <c r="R20" i="11"/>
  <c r="R29" i="11" s="1"/>
  <c r="Q20" i="11"/>
  <c r="Q29" i="11" s="1"/>
  <c r="L21" i="11"/>
  <c r="L22" i="11"/>
  <c r="L23" i="11"/>
  <c r="L24" i="11"/>
  <c r="L29" i="11" s="1"/>
  <c r="K30" i="11" s="1"/>
  <c r="L25" i="11"/>
  <c r="L26" i="11"/>
  <c r="L27" i="11"/>
  <c r="L28" i="11"/>
  <c r="K21" i="11"/>
  <c r="K22" i="11"/>
  <c r="K23" i="11"/>
  <c r="K29" i="11" s="1"/>
  <c r="K24" i="11"/>
  <c r="K25" i="11"/>
  <c r="K26" i="11"/>
  <c r="K27" i="11"/>
  <c r="K28" i="11"/>
  <c r="L20" i="11"/>
  <c r="K20" i="11"/>
  <c r="J21" i="11"/>
  <c r="J22" i="11"/>
  <c r="J23" i="11"/>
  <c r="J29" i="11" s="1"/>
  <c r="J24" i="11"/>
  <c r="J25" i="11"/>
  <c r="J26" i="11"/>
  <c r="J27" i="11"/>
  <c r="J28" i="11"/>
  <c r="J20" i="11"/>
  <c r="I21" i="11"/>
  <c r="I22" i="11"/>
  <c r="I23" i="11"/>
  <c r="I29" i="11" s="1"/>
  <c r="I24" i="11"/>
  <c r="I25" i="11"/>
  <c r="I26" i="11"/>
  <c r="I27" i="11"/>
  <c r="I28" i="11"/>
  <c r="I20" i="11"/>
  <c r="AE26" i="11"/>
  <c r="Q30" i="11" l="1"/>
  <c r="I30" i="11"/>
  <c r="X29" i="11"/>
  <c r="W29" i="11"/>
  <c r="V29" i="11"/>
  <c r="U29" i="11"/>
  <c r="U30" i="11" s="1"/>
  <c r="T29" i="11"/>
  <c r="S29" i="11"/>
  <c r="N29" i="11"/>
  <c r="M29" i="11"/>
  <c r="H29" i="11"/>
  <c r="G29" i="11"/>
  <c r="W30" i="11" l="1"/>
  <c r="G30" i="11"/>
  <c r="M30" i="11"/>
  <c r="S30" i="11"/>
  <c r="M14" i="11"/>
  <c r="N14" i="11"/>
  <c r="M15" i="11" s="1"/>
  <c r="S14" i="11"/>
  <c r="T14" i="11"/>
  <c r="S15" i="11" s="1"/>
  <c r="U14" i="11"/>
  <c r="V14" i="11"/>
  <c r="U15" i="11" s="1"/>
  <c r="W14" i="11"/>
  <c r="X14" i="11"/>
  <c r="W15" i="11" s="1"/>
  <c r="H14" i="11"/>
  <c r="G14" i="11"/>
  <c r="G15" i="11" l="1"/>
  <c r="I8" i="8"/>
  <c r="H5" i="8"/>
  <c r="I5" i="8" s="1"/>
  <c r="H6" i="8"/>
  <c r="I6" i="8" s="1"/>
  <c r="H7" i="8"/>
  <c r="I7" i="8" s="1"/>
  <c r="H8" i="8"/>
  <c r="H9" i="8"/>
  <c r="I9" i="8" s="1"/>
  <c r="H10" i="8"/>
  <c r="I10" i="8" s="1"/>
  <c r="H11" i="8"/>
  <c r="I11" i="8" s="1"/>
  <c r="H12" i="8"/>
  <c r="I12" i="8" s="1"/>
  <c r="H13" i="8"/>
  <c r="I13" i="8" s="1"/>
  <c r="H4" i="8"/>
  <c r="I4" i="8" s="1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Z20" i="3" l="1"/>
  <c r="Y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20" i="3" l="1"/>
  <c r="F4" i="2"/>
  <c r="F5" i="2"/>
  <c r="F6" i="2"/>
  <c r="L6" i="2" s="1"/>
  <c r="F7" i="2"/>
  <c r="L7" i="2" s="1"/>
  <c r="F8" i="2"/>
  <c r="F9" i="2"/>
  <c r="F10" i="2"/>
  <c r="L10" i="2" s="1"/>
  <c r="F11" i="2"/>
  <c r="L11" i="2" s="1"/>
  <c r="F12" i="2"/>
  <c r="F13" i="2"/>
  <c r="F14" i="2"/>
  <c r="F15" i="2"/>
  <c r="L15" i="2" s="1"/>
  <c r="F16" i="2"/>
  <c r="F17" i="2"/>
  <c r="F18" i="2"/>
  <c r="J18" i="2" s="1"/>
  <c r="F19" i="2"/>
  <c r="L19" i="2" s="1"/>
  <c r="F20" i="2"/>
  <c r="K20" i="2" s="1"/>
  <c r="F21" i="2"/>
  <c r="F22" i="2"/>
  <c r="F23" i="2"/>
  <c r="L23" i="2" s="1"/>
  <c r="F24" i="2"/>
  <c r="F25" i="2"/>
  <c r="F26" i="2"/>
  <c r="J26" i="2" s="1"/>
  <c r="F27" i="2"/>
  <c r="L27" i="2" s="1"/>
  <c r="F28" i="2"/>
  <c r="K28" i="2" s="1"/>
  <c r="F29" i="2"/>
  <c r="F30" i="2"/>
  <c r="F31" i="2"/>
  <c r="L31" i="2" s="1"/>
  <c r="F32" i="2"/>
  <c r="F3" i="2"/>
  <c r="K10" i="2"/>
  <c r="K8" i="2"/>
  <c r="K12" i="2"/>
  <c r="K3" i="2" l="1"/>
  <c r="L3" i="2"/>
  <c r="K29" i="2"/>
  <c r="L29" i="2"/>
  <c r="J25" i="2"/>
  <c r="L25" i="2"/>
  <c r="K21" i="2"/>
  <c r="L21" i="2"/>
  <c r="J17" i="2"/>
  <c r="L17" i="2"/>
  <c r="K13" i="2"/>
  <c r="L13" i="2"/>
  <c r="K9" i="2"/>
  <c r="L9" i="2"/>
  <c r="J5" i="2"/>
  <c r="L5" i="2"/>
  <c r="J27" i="2"/>
  <c r="J19" i="2"/>
  <c r="J11" i="2"/>
  <c r="J32" i="2"/>
  <c r="L32" i="2"/>
  <c r="J28" i="2"/>
  <c r="L28" i="2"/>
  <c r="J24" i="2"/>
  <c r="L24" i="2"/>
  <c r="J20" i="2"/>
  <c r="L20" i="2"/>
  <c r="J16" i="2"/>
  <c r="L16" i="2"/>
  <c r="J12" i="2"/>
  <c r="L12" i="2"/>
  <c r="J8" i="2"/>
  <c r="L8" i="2"/>
  <c r="J4" i="2"/>
  <c r="L4" i="2"/>
  <c r="J10" i="2"/>
  <c r="J31" i="2"/>
  <c r="J23" i="2"/>
  <c r="J15" i="2"/>
  <c r="J7" i="2"/>
  <c r="K30" i="2"/>
  <c r="L30" i="2"/>
  <c r="K26" i="2"/>
  <c r="L26" i="2"/>
  <c r="K22" i="2"/>
  <c r="L22" i="2"/>
  <c r="K18" i="2"/>
  <c r="L18" i="2"/>
  <c r="K14" i="2"/>
  <c r="L14" i="2"/>
  <c r="J30" i="2"/>
  <c r="J22" i="2"/>
  <c r="J14" i="2"/>
  <c r="J6" i="2"/>
  <c r="K25" i="2"/>
  <c r="K17" i="2"/>
  <c r="K32" i="2"/>
  <c r="K24" i="2"/>
  <c r="K16" i="2"/>
  <c r="K5" i="2"/>
  <c r="J3" i="2"/>
  <c r="J29" i="2"/>
  <c r="J21" i="2"/>
  <c r="J13" i="2"/>
  <c r="J9" i="2"/>
  <c r="K6" i="2"/>
  <c r="K7" i="2"/>
  <c r="K31" i="2"/>
  <c r="K27" i="2"/>
  <c r="K23" i="2"/>
  <c r="K19" i="2"/>
  <c r="K15" i="2"/>
  <c r="K11" i="2"/>
  <c r="K4" i="2"/>
  <c r="P3" i="1"/>
  <c r="S3" i="1" s="1"/>
  <c r="P4" i="1"/>
  <c r="U4" i="1" s="1"/>
  <c r="P5" i="1"/>
  <c r="U5" i="1" s="1"/>
  <c r="P6" i="1"/>
  <c r="U6" i="1" s="1"/>
  <c r="P7" i="1"/>
  <c r="S7" i="1" s="1"/>
  <c r="P8" i="1"/>
  <c r="U8" i="1" s="1"/>
  <c r="P9" i="1"/>
  <c r="U9" i="1" s="1"/>
  <c r="P10" i="1"/>
  <c r="U10" i="1" s="1"/>
  <c r="P11" i="1"/>
  <c r="S11" i="1" s="1"/>
  <c r="P12" i="1"/>
  <c r="U12" i="1" s="1"/>
  <c r="P13" i="1"/>
  <c r="U13" i="1" s="1"/>
  <c r="P14" i="1"/>
  <c r="U14" i="1" s="1"/>
  <c r="P15" i="1"/>
  <c r="S15" i="1" s="1"/>
  <c r="P16" i="1"/>
  <c r="U16" i="1" s="1"/>
  <c r="P17" i="1"/>
  <c r="U17" i="1" s="1"/>
  <c r="P18" i="1"/>
  <c r="U18" i="1" s="1"/>
  <c r="P19" i="1"/>
  <c r="S19" i="1" s="1"/>
  <c r="P20" i="1"/>
  <c r="U20" i="1" s="1"/>
  <c r="P21" i="1"/>
  <c r="U21" i="1" s="1"/>
  <c r="P22" i="1"/>
  <c r="U22" i="1" s="1"/>
  <c r="P23" i="1"/>
  <c r="S23" i="1" s="1"/>
  <c r="P24" i="1"/>
  <c r="U24" i="1" s="1"/>
  <c r="P25" i="1"/>
  <c r="U25" i="1" s="1"/>
  <c r="P26" i="1"/>
  <c r="U26" i="1" s="1"/>
  <c r="P27" i="1"/>
  <c r="S27" i="1" s="1"/>
  <c r="P28" i="1"/>
  <c r="U28" i="1" s="1"/>
  <c r="P29" i="1"/>
  <c r="U29" i="1" s="1"/>
  <c r="P30" i="1"/>
  <c r="U30" i="1" s="1"/>
  <c r="P31" i="1"/>
  <c r="S31" i="1" s="1"/>
  <c r="P32" i="1"/>
  <c r="U32" i="1" s="1"/>
  <c r="P33" i="1"/>
  <c r="U33" i="1" s="1"/>
  <c r="P34" i="1"/>
  <c r="U34" i="1" s="1"/>
  <c r="P35" i="1"/>
  <c r="S35" i="1" s="1"/>
  <c r="P36" i="1"/>
  <c r="U36" i="1" s="1"/>
  <c r="P37" i="1"/>
  <c r="U37" i="1" s="1"/>
  <c r="P38" i="1"/>
  <c r="U38" i="1" s="1"/>
  <c r="P39" i="1"/>
  <c r="S39" i="1" s="1"/>
  <c r="P40" i="1"/>
  <c r="U40" i="1" s="1"/>
  <c r="P41" i="1"/>
  <c r="U41" i="1" s="1"/>
  <c r="P42" i="1"/>
  <c r="U42" i="1" s="1"/>
  <c r="P43" i="1"/>
  <c r="S43" i="1" s="1"/>
  <c r="P44" i="1"/>
  <c r="U44" i="1" s="1"/>
  <c r="P45" i="1"/>
  <c r="U45" i="1" s="1"/>
  <c r="P2" i="1"/>
  <c r="T2" i="1" s="1"/>
  <c r="T17" i="1" l="1"/>
  <c r="S38" i="1"/>
  <c r="S44" i="1"/>
  <c r="T13" i="1"/>
  <c r="S29" i="1"/>
  <c r="T26" i="1"/>
  <c r="T45" i="1"/>
  <c r="T33" i="1"/>
  <c r="S25" i="1"/>
  <c r="T22" i="1"/>
  <c r="T9" i="1"/>
  <c r="S42" i="1"/>
  <c r="T29" i="1"/>
  <c r="T5" i="1"/>
  <c r="U19" i="1"/>
  <c r="U15" i="1"/>
  <c r="S45" i="1"/>
  <c r="T41" i="1"/>
  <c r="T37" i="1"/>
  <c r="S33" i="1"/>
  <c r="T30" i="1"/>
  <c r="T21" i="1"/>
  <c r="S17" i="1"/>
  <c r="T14" i="1"/>
  <c r="S13" i="1"/>
  <c r="T10" i="1"/>
  <c r="S9" i="1"/>
  <c r="T6" i="1"/>
  <c r="S5" i="1"/>
  <c r="U2" i="1"/>
  <c r="U11" i="1"/>
  <c r="S2" i="1"/>
  <c r="T42" i="1"/>
  <c r="S41" i="1"/>
  <c r="T38" i="1"/>
  <c r="S37" i="1"/>
  <c r="T34" i="1"/>
  <c r="T25" i="1"/>
  <c r="S21" i="1"/>
  <c r="T18" i="1"/>
  <c r="S14" i="1"/>
  <c r="S10" i="1"/>
  <c r="S6" i="1"/>
  <c r="U23" i="1"/>
  <c r="U7" i="1"/>
  <c r="U43" i="1"/>
  <c r="U35" i="1"/>
  <c r="U27" i="1"/>
  <c r="T43" i="1"/>
  <c r="T39" i="1"/>
  <c r="T35" i="1"/>
  <c r="S34" i="1"/>
  <c r="T31" i="1"/>
  <c r="S30" i="1"/>
  <c r="T27" i="1"/>
  <c r="S26" i="1"/>
  <c r="T23" i="1"/>
  <c r="S22" i="1"/>
  <c r="T19" i="1"/>
  <c r="S18" i="1"/>
  <c r="T15" i="1"/>
  <c r="T11" i="1"/>
  <c r="T7" i="1"/>
  <c r="T3" i="1"/>
  <c r="U3" i="1"/>
  <c r="U39" i="1"/>
  <c r="U31" i="1"/>
  <c r="T44" i="1"/>
  <c r="T40" i="1"/>
  <c r="T36" i="1"/>
  <c r="T32" i="1"/>
  <c r="T28" i="1"/>
  <c r="T24" i="1"/>
  <c r="T20" i="1"/>
  <c r="T16" i="1"/>
  <c r="T12" i="1"/>
  <c r="T8" i="1"/>
  <c r="T4" i="1"/>
  <c r="S40" i="1"/>
  <c r="S36" i="1"/>
  <c r="S32" i="1"/>
  <c r="S28" i="1"/>
  <c r="S24" i="1"/>
  <c r="S20" i="1"/>
  <c r="S16" i="1"/>
  <c r="S12" i="1"/>
  <c r="S8" i="1"/>
  <c r="S4" i="1"/>
</calcChain>
</file>

<file path=xl/sharedStrings.xml><?xml version="1.0" encoding="utf-8"?>
<sst xmlns="http://schemas.openxmlformats.org/spreadsheetml/2006/main" count="614" uniqueCount="191">
  <si>
    <t>W</t>
  </si>
  <si>
    <t>H</t>
  </si>
  <si>
    <t>C</t>
  </si>
  <si>
    <t>N</t>
  </si>
  <si>
    <t xml:space="preserve">K </t>
  </si>
  <si>
    <t>R</t>
  </si>
  <si>
    <t>S</t>
  </si>
  <si>
    <t>pad_w</t>
  </si>
  <si>
    <t>pad_h</t>
  </si>
  <si>
    <t>Hor. Stride</t>
  </si>
  <si>
    <t>Vert. Stride</t>
  </si>
  <si>
    <t>Thoery</t>
  </si>
  <si>
    <t>Ratio</t>
  </si>
  <si>
    <t>Default</t>
  </si>
  <si>
    <t>Serach</t>
  </si>
  <si>
    <t>V1.3</t>
  </si>
  <si>
    <t>K</t>
  </si>
  <si>
    <t>W/H</t>
  </si>
  <si>
    <t>8/16/32</t>
  </si>
  <si>
    <t>1/2/4</t>
  </si>
  <si>
    <t>1/2</t>
  </si>
  <si>
    <t>TensorConv</t>
  </si>
  <si>
    <t>TensorConv0.1</t>
  </si>
  <si>
    <t>MLOpen1.3</t>
  </si>
  <si>
    <t>Elapse Time(us)</t>
  </si>
  <si>
    <t>Efficiency</t>
  </si>
  <si>
    <t>Size</t>
  </si>
  <si>
    <t>theoretics</t>
  </si>
  <si>
    <t>ResNet50 cov1x1 kernels</t>
  </si>
  <si>
    <t>ResNet cov1x1 kernels</t>
  </si>
  <si>
    <t>input</t>
  </si>
  <si>
    <t>stride</t>
  </si>
  <si>
    <t>padding</t>
  </si>
  <si>
    <t>called times</t>
  </si>
  <si>
    <t>layer</t>
  </si>
  <si>
    <t>X</t>
  </si>
  <si>
    <t>Y</t>
  </si>
  <si>
    <t>bias</t>
  </si>
  <si>
    <t>No.</t>
  </si>
  <si>
    <t>total</t>
  </si>
  <si>
    <t>res2a_branch1</t>
  </si>
  <si>
    <t>1/2/4/8/32</t>
  </si>
  <si>
    <t>res2a_branch2a</t>
  </si>
  <si>
    <t>res2a_branch2c</t>
  </si>
  <si>
    <t>res2b_branch2a</t>
  </si>
  <si>
    <t>res2b_branch2c</t>
  </si>
  <si>
    <t>res2c_branch2a</t>
  </si>
  <si>
    <t>res2c_branch2c</t>
  </si>
  <si>
    <t>res3a_branch1</t>
  </si>
  <si>
    <t>res3a_branch2a</t>
  </si>
  <si>
    <t>res3a_branch2c</t>
  </si>
  <si>
    <t>res3b_branch2a</t>
  </si>
  <si>
    <t>res3b_branch2c</t>
  </si>
  <si>
    <t>res3c_branch2a</t>
  </si>
  <si>
    <t>res3c_branch2c</t>
  </si>
  <si>
    <t>res3d_branch2a</t>
  </si>
  <si>
    <t>res3d_branch2c</t>
  </si>
  <si>
    <t>res4a_branch1</t>
  </si>
  <si>
    <t>res4a_branch2a</t>
  </si>
  <si>
    <t>res4a_branch2c</t>
  </si>
  <si>
    <t>res4b_branch2a</t>
  </si>
  <si>
    <t>res4b_branch2c</t>
  </si>
  <si>
    <t>res4c_branch2a</t>
  </si>
  <si>
    <t>res4c_branch2c</t>
  </si>
  <si>
    <t>res4d_branch2a</t>
  </si>
  <si>
    <t>res4d_branch2c</t>
  </si>
  <si>
    <t>res4e_branch2a</t>
  </si>
  <si>
    <t>res4e_branch2c</t>
  </si>
  <si>
    <t>res4f_branch2a</t>
  </si>
  <si>
    <t>res4f_branch2c</t>
  </si>
  <si>
    <t>res5a_branch1</t>
  </si>
  <si>
    <t>res5a_branch2a</t>
  </si>
  <si>
    <t>res5a_branch2c</t>
  </si>
  <si>
    <t>res5b_branch2a</t>
  </si>
  <si>
    <t>res5b_branch2c</t>
  </si>
  <si>
    <t>res5c_branch2a</t>
  </si>
  <si>
    <t>res5c_branch2c</t>
  </si>
  <si>
    <t>ResNet101 cov1x1 kernels</t>
  </si>
  <si>
    <t>res3b1_branch2a</t>
  </si>
  <si>
    <t>res3b1_branch2c</t>
  </si>
  <si>
    <t>res3b2_branch2a</t>
  </si>
  <si>
    <t>res3b2_branch2c</t>
  </si>
  <si>
    <t>res3b3_branch2a</t>
  </si>
  <si>
    <t>res3b3_branch2c</t>
  </si>
  <si>
    <t>res4b1_branch2a</t>
  </si>
  <si>
    <t>res4b1_branch2c</t>
  </si>
  <si>
    <t>res4b2_branch2a</t>
  </si>
  <si>
    <t>res4b2_branch2c</t>
  </si>
  <si>
    <t>res4b3_branch2a</t>
  </si>
  <si>
    <t>res4b3_branch2c</t>
  </si>
  <si>
    <t>res4b4_branch2a</t>
  </si>
  <si>
    <t>res4b4_branch2c</t>
  </si>
  <si>
    <t>res4b5_branch2a</t>
  </si>
  <si>
    <t>res4b5_branch2c</t>
  </si>
  <si>
    <t>res4b6_branch2a</t>
  </si>
  <si>
    <t>res4b6_branch2c</t>
  </si>
  <si>
    <t>res4b7_branch2a</t>
  </si>
  <si>
    <t>res4b7_branch2c</t>
  </si>
  <si>
    <t>res4b8_branch2a</t>
  </si>
  <si>
    <t>res4b8_branch2c</t>
  </si>
  <si>
    <t>res4b9_branch2a</t>
  </si>
  <si>
    <t>res4b9_branch2c</t>
  </si>
  <si>
    <t>res4b10_branch2a</t>
  </si>
  <si>
    <t>res4b10_branch2c</t>
  </si>
  <si>
    <t>res4b11_branch2a</t>
  </si>
  <si>
    <t>res4b11_branch2c</t>
  </si>
  <si>
    <t>res4b12_branch2a</t>
  </si>
  <si>
    <t>res4b12_branch2c</t>
  </si>
  <si>
    <t>res4b13_branch2a</t>
  </si>
  <si>
    <t>res4b13_branch2c</t>
  </si>
  <si>
    <t>res4b14_branch2a</t>
  </si>
  <si>
    <t>res4b14_branch2c</t>
  </si>
  <si>
    <t>res4b15_branch2a</t>
  </si>
  <si>
    <t>res4b15_branch2c</t>
  </si>
  <si>
    <t>res4b16_branch2a</t>
  </si>
  <si>
    <t>res4b16_branch2c</t>
  </si>
  <si>
    <t>res4b17_branch2a</t>
  </si>
  <si>
    <t>res4b17_branch2c</t>
  </si>
  <si>
    <t>res4b18_branch2a</t>
  </si>
  <si>
    <t>res4b18_branch2c</t>
  </si>
  <si>
    <t>res4b19_branch2a</t>
  </si>
  <si>
    <t>res4b19_branch2c</t>
  </si>
  <si>
    <t>res4b20_branch2a</t>
  </si>
  <si>
    <t>res4b20_branch2c</t>
  </si>
  <si>
    <t>res4b21_branch2a</t>
  </si>
  <si>
    <t>res4b21_branch2c</t>
  </si>
  <si>
    <t>res4b22_branch2a</t>
  </si>
  <si>
    <t>res4b22_branch2c</t>
  </si>
  <si>
    <t>group_size</t>
  </si>
  <si>
    <t>WH=7*7</t>
  </si>
  <si>
    <t>WH=14*14</t>
  </si>
  <si>
    <t>WH=28*28</t>
  </si>
  <si>
    <t>WH=56*56</t>
  </si>
  <si>
    <t>WH=112*112</t>
  </si>
  <si>
    <t>ID</t>
  </si>
  <si>
    <t>N=1</t>
  </si>
  <si>
    <t>N=2</t>
  </si>
  <si>
    <t>N=4</t>
  </si>
  <si>
    <t>N=8</t>
  </si>
  <si>
    <t>N=16</t>
  </si>
  <si>
    <t>N=32</t>
  </si>
  <si>
    <t xml:space="preserve">x Axial ID </t>
  </si>
  <si>
    <t>14*14</t>
  </si>
  <si>
    <t>28*28</t>
  </si>
  <si>
    <t>56*56</t>
  </si>
  <si>
    <t>112*112</t>
  </si>
  <si>
    <t>TC</t>
  </si>
  <si>
    <t>perf</t>
  </si>
  <si>
    <t>WH</t>
  </si>
  <si>
    <t>Anakin(us)</t>
  </si>
  <si>
    <t>TensileConv(us)</t>
  </si>
  <si>
    <t>diff(us)</t>
  </si>
  <si>
    <t xml:space="preserve">gain </t>
  </si>
  <si>
    <t>1,16,512</t>
  </si>
  <si>
    <t>2,8,128</t>
  </si>
  <si>
    <t>1,8,64</t>
  </si>
  <si>
    <t>1,16,64</t>
  </si>
  <si>
    <t>1,16,128</t>
  </si>
  <si>
    <t>1,8,128</t>
  </si>
  <si>
    <t>1,32,64</t>
  </si>
  <si>
    <t>1,8,512</t>
  </si>
  <si>
    <t>4,16,64</t>
  </si>
  <si>
    <t>4,8,128</t>
  </si>
  <si>
    <t>8,16,64</t>
  </si>
  <si>
    <t>1,8,256</t>
  </si>
  <si>
    <t>32,4,128</t>
  </si>
  <si>
    <t>1,4,256</t>
  </si>
  <si>
    <t>1,16,256</t>
  </si>
  <si>
    <t>1,32,256</t>
  </si>
  <si>
    <t>1,32,512</t>
  </si>
  <si>
    <t>1,32,128</t>
  </si>
  <si>
    <t>P4</t>
  </si>
  <si>
    <t>Fury</t>
  </si>
  <si>
    <t>total (us)</t>
  </si>
  <si>
    <t>dfff (us)</t>
  </si>
  <si>
    <t>local.x</t>
  </si>
  <si>
    <t>global.x</t>
  </si>
  <si>
    <t>slot_size</t>
  </si>
  <si>
    <t>MI8</t>
  </si>
  <si>
    <t>res50</t>
  </si>
  <si>
    <t>res101</t>
  </si>
  <si>
    <t>ResNet50</t>
  </si>
  <si>
    <t>ResNet101</t>
  </si>
  <si>
    <t>TensileConv</t>
  </si>
  <si>
    <t>Anakin</t>
  </si>
  <si>
    <t>MIOpen</t>
  </si>
  <si>
    <t>ResNet50 中 Conv1x1 耗时(ms)</t>
  </si>
  <si>
    <t xml:space="preserve">ID </t>
  </si>
  <si>
    <t>Tensile</t>
  </si>
  <si>
    <t>Diff</t>
  </si>
  <si>
    <t xml:space="preserve">Efficiency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</si>
</sst>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0" fontId="0" fillId="0" borderId="0" xfId="0" applyNumberFormat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2" borderId="0" xfId="0" applyFill="1"/>
    <xf numFmtId="10" fontId="0" fillId="2" borderId="0" xfId="0" applyNumberFormat="1" applyFill="1"/>
    <xf numFmtId="49" fontId="0" fillId="0" borderId="0" xfId="0" applyNumberFormat="1"/>
    <xf numFmtId="0" fontId="0" fillId="0" borderId="4" xfId="0" applyBorder="1"/>
    <xf numFmtId="0" fontId="0" fillId="0" borderId="8" xfId="0" applyBorder="1"/>
    <xf numFmtId="0" fontId="0" fillId="3" borderId="13" xfId="0" applyFill="1" applyBorder="1"/>
    <xf numFmtId="0" fontId="0" fillId="3" borderId="4" xfId="0" applyFill="1" applyBorder="1"/>
    <xf numFmtId="0" fontId="0" fillId="3" borderId="14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5" borderId="7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5" borderId="18" xfId="0" applyFont="1" applyFill="1" applyBorder="1" applyAlignment="1">
      <alignment vertical="center"/>
    </xf>
    <xf numFmtId="0" fontId="0" fillId="0" borderId="21" xfId="0" applyFill="1" applyBorder="1"/>
    <xf numFmtId="0" fontId="0" fillId="0" borderId="22" xfId="0" applyFill="1" applyBorder="1"/>
    <xf numFmtId="0" fontId="0" fillId="2" borderId="4" xfId="0" applyFill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7" borderId="4" xfId="0" applyFill="1" applyBorder="1"/>
    <xf numFmtId="0" fontId="1" fillId="5" borderId="4" xfId="0" applyFont="1" applyFill="1" applyBorder="1" applyAlignment="1">
      <alignment vertical="center"/>
    </xf>
    <xf numFmtId="0" fontId="0" fillId="2" borderId="28" xfId="0" applyFill="1" applyBorder="1"/>
    <xf numFmtId="0" fontId="0" fillId="0" borderId="28" xfId="0" applyBorder="1"/>
    <xf numFmtId="0" fontId="0" fillId="7" borderId="28" xfId="0" applyFill="1" applyBorder="1"/>
    <xf numFmtId="0" fontId="0" fillId="0" borderId="2" xfId="0" applyBorder="1"/>
    <xf numFmtId="0" fontId="1" fillId="5" borderId="27" xfId="0" applyFont="1" applyFill="1" applyBorder="1" applyAlignment="1">
      <alignment horizontal="center" vertical="center"/>
    </xf>
    <xf numFmtId="0" fontId="0" fillId="0" borderId="10" xfId="0" applyFill="1" applyBorder="1"/>
    <xf numFmtId="0" fontId="0" fillId="0" borderId="4" xfId="0" applyFill="1" applyBorder="1"/>
    <xf numFmtId="0" fontId="0" fillId="0" borderId="28" xfId="0" applyFill="1" applyBorder="1"/>
    <xf numFmtId="10" fontId="0" fillId="0" borderId="11" xfId="0" applyNumberFormat="1" applyFill="1" applyBorder="1"/>
    <xf numFmtId="10" fontId="0" fillId="0" borderId="12" xfId="0" applyNumberForma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8" xfId="0" applyFill="1" applyBorder="1"/>
    <xf numFmtId="10" fontId="0" fillId="0" borderId="23" xfId="0" applyNumberFormat="1" applyFill="1" applyBorder="1"/>
    <xf numFmtId="10" fontId="0" fillId="2" borderId="29" xfId="0" applyNumberFormat="1" applyFill="1" applyBorder="1"/>
    <xf numFmtId="10" fontId="0" fillId="0" borderId="29" xfId="0" applyNumberFormat="1" applyBorder="1"/>
    <xf numFmtId="10" fontId="0" fillId="7" borderId="29" xfId="0" applyNumberFormat="1" applyFill="1" applyBorder="1"/>
    <xf numFmtId="10" fontId="0" fillId="0" borderId="30" xfId="0" applyNumberFormat="1" applyBorder="1"/>
    <xf numFmtId="0" fontId="1" fillId="5" borderId="14" xfId="0" applyFont="1" applyFill="1" applyBorder="1" applyAlignment="1">
      <alignment horizontal="center" vertical="center"/>
    </xf>
    <xf numFmtId="10" fontId="0" fillId="0" borderId="14" xfId="0" applyNumberFormat="1" applyFill="1" applyBorder="1"/>
    <xf numFmtId="10" fontId="0" fillId="2" borderId="14" xfId="0" applyNumberFormat="1" applyFill="1" applyBorder="1"/>
    <xf numFmtId="10" fontId="0" fillId="7" borderId="14" xfId="0" applyNumberFormat="1" applyFill="1" applyBorder="1"/>
    <xf numFmtId="10" fontId="0" fillId="0" borderId="9" xfId="0" applyNumberFormat="1" applyFill="1" applyBorder="1"/>
    <xf numFmtId="0" fontId="0" fillId="5" borderId="4" xfId="0" applyFill="1" applyBorder="1"/>
    <xf numFmtId="10" fontId="0" fillId="0" borderId="13" xfId="0" applyNumberFormat="1" applyBorder="1"/>
    <xf numFmtId="10" fontId="0" fillId="0" borderId="4" xfId="0" applyNumberFormat="1" applyBorder="1"/>
    <xf numFmtId="10" fontId="0" fillId="0" borderId="14" xfId="0" applyNumberFormat="1" applyBorder="1"/>
    <xf numFmtId="0" fontId="0" fillId="4" borderId="4" xfId="0" applyFill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0" fontId="0" fillId="5" borderId="24" xfId="0" applyFill="1" applyBorder="1"/>
    <xf numFmtId="0" fontId="0" fillId="4" borderId="24" xfId="0" applyFill="1" applyBorder="1"/>
    <xf numFmtId="0" fontId="0" fillId="0" borderId="0" xfId="0" applyBorder="1"/>
    <xf numFmtId="0" fontId="0" fillId="0" borderId="0" xfId="0" applyFill="1" applyBorder="1"/>
    <xf numFmtId="10" fontId="0" fillId="0" borderId="11" xfId="0" applyNumberFormat="1" applyBorder="1"/>
    <xf numFmtId="10" fontId="0" fillId="0" borderId="10" xfId="0" applyNumberFormat="1" applyBorder="1"/>
    <xf numFmtId="10" fontId="0" fillId="0" borderId="12" xfId="0" applyNumberFormat="1" applyBorder="1"/>
    <xf numFmtId="0" fontId="0" fillId="9" borderId="7" xfId="0" applyNumberFormat="1" applyFill="1" applyBorder="1"/>
    <xf numFmtId="0" fontId="0" fillId="9" borderId="8" xfId="0" applyFill="1" applyBorder="1"/>
    <xf numFmtId="0" fontId="0" fillId="9" borderId="9" xfId="0" applyFill="1" applyBorder="1"/>
    <xf numFmtId="0" fontId="0" fillId="5" borderId="10" xfId="0" applyFill="1" applyBorder="1"/>
    <xf numFmtId="0" fontId="0" fillId="5" borderId="29" xfId="0" applyFill="1" applyBorder="1"/>
    <xf numFmtId="0" fontId="0" fillId="8" borderId="7" xfId="0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0" borderId="1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0" fontId="0" fillId="10" borderId="5" xfId="0" applyNumberFormat="1" applyFill="1" applyBorder="1" applyAlignment="1">
      <alignment horizontal="center"/>
    </xf>
    <xf numFmtId="10" fontId="0" fillId="10" borderId="6" xfId="0" applyNumberFormat="1" applyFill="1" applyBorder="1" applyAlignment="1">
      <alignment horizontal="center"/>
    </xf>
    <xf numFmtId="10" fontId="0" fillId="10" borderId="31" xfId="0" applyNumberFormat="1" applyFill="1" applyBorder="1" applyAlignment="1">
      <alignment horizontal="center"/>
    </xf>
    <xf numFmtId="0" fontId="0" fillId="10" borderId="31" xfId="0" applyFill="1" applyBorder="1"/>
    <xf numFmtId="10" fontId="0" fillId="10" borderId="32" xfId="0" applyNumberFormat="1" applyFill="1" applyBorder="1" applyAlignment="1">
      <alignment horizontal="center"/>
    </xf>
    <xf numFmtId="0" fontId="0" fillId="9" borderId="33" xfId="0" applyNumberFormat="1" applyFill="1" applyBorder="1"/>
    <xf numFmtId="10" fontId="0" fillId="0" borderId="34" xfId="0" applyNumberFormat="1" applyBorder="1"/>
    <xf numFmtId="10" fontId="0" fillId="0" borderId="26" xfId="0" applyNumberFormat="1" applyBorder="1"/>
    <xf numFmtId="10" fontId="0" fillId="0" borderId="33" xfId="0" applyNumberFormat="1" applyBorder="1"/>
    <xf numFmtId="2" fontId="0" fillId="0" borderId="11" xfId="0" applyNumberFormat="1" applyBorder="1"/>
    <xf numFmtId="2" fontId="0" fillId="0" borderId="13" xfId="0" applyNumberFormat="1" applyBorder="1"/>
    <xf numFmtId="0" fontId="0" fillId="11" borderId="7" xfId="0" applyNumberFormat="1" applyFill="1" applyBorder="1"/>
    <xf numFmtId="0" fontId="0" fillId="11" borderId="9" xfId="0" applyFill="1" applyBorder="1"/>
    <xf numFmtId="2" fontId="0" fillId="0" borderId="7" xfId="0" applyNumberFormat="1" applyBorder="1"/>
    <xf numFmtId="0" fontId="0" fillId="0" borderId="13" xfId="0" applyBorder="1"/>
    <xf numFmtId="0" fontId="0" fillId="0" borderId="7" xfId="0" applyBorder="1"/>
    <xf numFmtId="0" fontId="0" fillId="0" borderId="11" xfId="0" applyBorder="1"/>
    <xf numFmtId="0" fontId="0" fillId="11" borderId="7" xfId="0" applyFill="1" applyBorder="1"/>
    <xf numFmtId="0" fontId="0" fillId="8" borderId="18" xfId="0" applyFill="1" applyBorder="1"/>
    <xf numFmtId="0" fontId="3" fillId="8" borderId="7" xfId="0" applyFont="1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7" xfId="0" applyFill="1" applyBorder="1"/>
    <xf numFmtId="0" fontId="0" fillId="4" borderId="9" xfId="0" applyFill="1" applyBorder="1"/>
    <xf numFmtId="0" fontId="0" fillId="13" borderId="4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3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8" borderId="36" xfId="0" applyFont="1" applyFill="1" applyBorder="1" applyAlignment="1">
      <alignment horizontal="center" vertical="center"/>
    </xf>
    <xf numFmtId="0" fontId="3" fillId="8" borderId="37" xfId="0" applyFont="1" applyFill="1" applyBorder="1" applyAlignment="1">
      <alignment horizontal="center" vertical="center"/>
    </xf>
    <xf numFmtId="0" fontId="3" fillId="12" borderId="38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37" xfId="0" applyFont="1" applyFill="1" applyBorder="1" applyAlignment="1">
      <alignment horizontal="center" vertical="center"/>
    </xf>
    <xf numFmtId="10" fontId="0" fillId="3" borderId="13" xfId="0" applyNumberFormat="1" applyFill="1" applyBorder="1"/>
    <xf numFmtId="10" fontId="0" fillId="3" borderId="4" xfId="0" applyNumberFormat="1" applyFill="1" applyBorder="1"/>
    <xf numFmtId="10" fontId="0" fillId="3" borderId="7" xfId="0" applyNumberFormat="1" applyFill="1" applyBorder="1"/>
    <xf numFmtId="10" fontId="0" fillId="3" borderId="8" xfId="0" applyNumberFormat="1" applyFill="1" applyBorder="1"/>
    <xf numFmtId="10" fontId="0" fillId="3" borderId="11" xfId="0" applyNumberFormat="1" applyFill="1" applyBorder="1"/>
    <xf numFmtId="10" fontId="0" fillId="3" borderId="10" xfId="0" applyNumberFormat="1" applyFill="1" applyBorder="1"/>
    <xf numFmtId="10" fontId="0" fillId="14" borderId="10" xfId="0" applyNumberFormat="1" applyFill="1" applyBorder="1"/>
    <xf numFmtId="10" fontId="0" fillId="14" borderId="4" xfId="0" applyNumberFormat="1" applyFill="1" applyBorder="1"/>
    <xf numFmtId="10" fontId="0" fillId="14" borderId="8" xfId="0" applyNumberFormat="1" applyFill="1" applyBorder="1"/>
    <xf numFmtId="10" fontId="0" fillId="14" borderId="12" xfId="0" applyNumberFormat="1" applyFill="1" applyBorder="1"/>
    <xf numFmtId="10" fontId="0" fillId="14" borderId="14" xfId="0" applyNumberFormat="1" applyFill="1" applyBorder="1"/>
    <xf numFmtId="10" fontId="0" fillId="14" borderId="9" xfId="0" applyNumberFormat="1" applyFill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31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/>
    </xf>
    <xf numFmtId="0" fontId="3" fillId="16" borderId="9" xfId="0" applyFont="1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10" fontId="0" fillId="10" borderId="5" xfId="0" applyNumberFormat="1" applyFill="1" applyBorder="1" applyAlignment="1">
      <alignment horizontal="center"/>
    </xf>
    <xf numFmtId="10" fontId="0" fillId="10" borderId="6" xfId="0" applyNumberFormat="1" applyFill="1" applyBorder="1" applyAlignment="1">
      <alignment horizontal="center"/>
    </xf>
    <xf numFmtId="10" fontId="0" fillId="10" borderId="31" xfId="0" applyNumberForma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10" fontId="0" fillId="10" borderId="19" xfId="0" applyNumberFormat="1" applyFill="1" applyBorder="1" applyAlignment="1">
      <alignment horizontal="center"/>
    </xf>
    <xf numFmtId="10" fontId="0" fillId="10" borderId="15" xfId="0" applyNumberFormat="1" applyFill="1" applyBorder="1" applyAlignment="1">
      <alignment horizontal="center"/>
    </xf>
    <xf numFmtId="10" fontId="0" fillId="10" borderId="20" xfId="0" applyNumberFormat="1" applyFill="1" applyBorder="1" applyAlignment="1">
      <alignment horizontal="center"/>
    </xf>
    <xf numFmtId="0" fontId="0" fillId="9" borderId="18" xfId="0" applyNumberFormat="1" applyFill="1" applyBorder="1" applyAlignment="1">
      <alignment horizontal="center"/>
    </xf>
    <xf numFmtId="0" fontId="0" fillId="9" borderId="33" xfId="0" applyNumberFormat="1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7" xfId="0" applyNumberFormat="1" applyFill="1" applyBorder="1" applyAlignment="1">
      <alignment horizontal="center"/>
    </xf>
    <xf numFmtId="0" fontId="0" fillId="9" borderId="8" xfId="0" applyNumberFormat="1" applyFill="1" applyBorder="1" applyAlignment="1">
      <alignment horizontal="center"/>
    </xf>
    <xf numFmtId="0" fontId="0" fillId="10" borderId="17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6" fillId="17" borderId="51" xfId="0" applyFont="1" applyFill="1" applyBorder="1" applyAlignment="1">
      <alignment horizontal="center" vertical="center"/>
    </xf>
    <xf numFmtId="0" fontId="6" fillId="17" borderId="46" xfId="0" applyFont="1" applyFill="1" applyBorder="1" applyAlignment="1">
      <alignment horizontal="center" vertical="center"/>
    </xf>
    <xf numFmtId="0" fontId="6" fillId="17" borderId="47" xfId="0" applyFont="1" applyFill="1" applyBorder="1" applyAlignment="1">
      <alignment horizontal="center" vertical="center"/>
    </xf>
    <xf numFmtId="0" fontId="0" fillId="18" borderId="52" xfId="0" applyFill="1" applyBorder="1" applyAlignment="1">
      <alignment horizontal="center" vertical="center"/>
    </xf>
    <xf numFmtId="0" fontId="0" fillId="13" borderId="35" xfId="0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0" fontId="0" fillId="18" borderId="53" xfId="0" applyFill="1" applyBorder="1" applyAlignment="1">
      <alignment horizontal="center" vertical="center"/>
    </xf>
    <xf numFmtId="0" fontId="0" fillId="18" borderId="5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18" borderId="5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8" borderId="35" xfId="0" applyFont="1" applyFill="1" applyBorder="1" applyAlignment="1">
      <alignment horizontal="center" vertical="center"/>
    </xf>
    <xf numFmtId="0" fontId="3" fillId="18" borderId="11" xfId="0" applyFont="1" applyFill="1" applyBorder="1" applyAlignment="1">
      <alignment horizontal="center" vertical="center"/>
    </xf>
    <xf numFmtId="0" fontId="3" fillId="18" borderId="1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3" fillId="18" borderId="7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</a:t>
            </a:r>
            <a:r>
              <a:rPr lang="en-US" baseline="0"/>
              <a:t> 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Fiji!$H$2:$H$22</c:f>
              <c:numCache>
                <c:formatCode>General</c:formatCode>
                <c:ptCount val="21"/>
                <c:pt idx="0">
                  <c:v>26.42179999999999</c:v>
                </c:pt>
                <c:pt idx="1">
                  <c:v>7.3249999999999993</c:v>
                </c:pt>
                <c:pt idx="2">
                  <c:v>24.741099999999996</c:v>
                </c:pt>
                <c:pt idx="3">
                  <c:v>6.8364999999999938</c:v>
                </c:pt>
                <c:pt idx="4">
                  <c:v>22.323999999999998</c:v>
                </c:pt>
                <c:pt idx="5">
                  <c:v>27.187999999999988</c:v>
                </c:pt>
                <c:pt idx="6">
                  <c:v>20.662800000000004</c:v>
                </c:pt>
                <c:pt idx="7">
                  <c:v>1.0108999999999995</c:v>
                </c:pt>
                <c:pt idx="8">
                  <c:v>2.9939000000000036</c:v>
                </c:pt>
                <c:pt idx="9">
                  <c:v>4.1257999999999981</c:v>
                </c:pt>
                <c:pt idx="10">
                  <c:v>8.3811999999999998</c:v>
                </c:pt>
                <c:pt idx="11">
                  <c:v>-18.186700000000002</c:v>
                </c:pt>
                <c:pt idx="12">
                  <c:v>-8.1510000000000105</c:v>
                </c:pt>
                <c:pt idx="13">
                  <c:v>-4.0550000000000637</c:v>
                </c:pt>
                <c:pt idx="14">
                  <c:v>38.348699999999994</c:v>
                </c:pt>
                <c:pt idx="15">
                  <c:v>12.339500000000001</c:v>
                </c:pt>
                <c:pt idx="16">
                  <c:v>-7.6779999999999973</c:v>
                </c:pt>
                <c:pt idx="17">
                  <c:v>2.2229999999999848</c:v>
                </c:pt>
                <c:pt idx="18">
                  <c:v>8.228999999999985</c:v>
                </c:pt>
                <c:pt idx="19">
                  <c:v>21.992800000000003</c:v>
                </c:pt>
                <c:pt idx="20">
                  <c:v>44.769000000000005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1-4B7D-B3A6-0EA612C5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979640"/>
        <c:axId val="511969800"/>
      </c:barChart>
      <c:catAx>
        <c:axId val="511979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69800"/>
        <c:crosses val="autoZero"/>
        <c:auto val="1"/>
        <c:lblAlgn val="ctr"/>
        <c:lblOffset val="100"/>
        <c:noMultiLvlLbl val="0"/>
      </c:catAx>
      <c:valAx>
        <c:axId val="51196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7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WH=28*28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Sheet1!$U$4:$U$39</c:f>
              <c:numCache>
                <c:formatCode>0.00%</c:formatCode>
                <c:ptCount val="36"/>
                <c:pt idx="0">
                  <c:v>7.5999999999999998E-2</c:v>
                </c:pt>
                <c:pt idx="1">
                  <c:v>0.11600000000000001</c:v>
                </c:pt>
                <c:pt idx="2">
                  <c:v>0.158</c:v>
                </c:pt>
                <c:pt idx="3">
                  <c:v>0.187</c:v>
                </c:pt>
                <c:pt idx="4">
                  <c:v>0.20499999999999999</c:v>
                </c:pt>
                <c:pt idx="5">
                  <c:v>0.215</c:v>
                </c:pt>
                <c:pt idx="6">
                  <c:v>0.14399999999999999</c:v>
                </c:pt>
                <c:pt idx="7">
                  <c:v>0.21299999999999999</c:v>
                </c:pt>
                <c:pt idx="8">
                  <c:v>0.27</c:v>
                </c:pt>
                <c:pt idx="9">
                  <c:v>0.307</c:v>
                </c:pt>
                <c:pt idx="10">
                  <c:v>0.316</c:v>
                </c:pt>
                <c:pt idx="11">
                  <c:v>0.32500000000000001</c:v>
                </c:pt>
                <c:pt idx="12">
                  <c:v>0.25</c:v>
                </c:pt>
                <c:pt idx="13">
                  <c:v>0.33700000000000002</c:v>
                </c:pt>
                <c:pt idx="14">
                  <c:v>0.40200000000000002</c:v>
                </c:pt>
                <c:pt idx="15">
                  <c:v>0.437</c:v>
                </c:pt>
                <c:pt idx="16">
                  <c:v>0.42399999999999999</c:v>
                </c:pt>
                <c:pt idx="17">
                  <c:v>0.437</c:v>
                </c:pt>
                <c:pt idx="18">
                  <c:v>0.35299999999999998</c:v>
                </c:pt>
                <c:pt idx="19">
                  <c:v>0.39600000000000002</c:v>
                </c:pt>
                <c:pt idx="20">
                  <c:v>0.433</c:v>
                </c:pt>
                <c:pt idx="21">
                  <c:v>0.44900000000000001</c:v>
                </c:pt>
                <c:pt idx="22">
                  <c:v>0.44</c:v>
                </c:pt>
                <c:pt idx="23">
                  <c:v>0.45</c:v>
                </c:pt>
                <c:pt idx="24">
                  <c:v>0.42399999999999999</c:v>
                </c:pt>
                <c:pt idx="25">
                  <c:v>0.47</c:v>
                </c:pt>
                <c:pt idx="26">
                  <c:v>0.48399999999999999</c:v>
                </c:pt>
                <c:pt idx="27">
                  <c:v>0.46500000000000002</c:v>
                </c:pt>
                <c:pt idx="28">
                  <c:v>0.41599999999999998</c:v>
                </c:pt>
                <c:pt idx="29">
                  <c:v>0.41899999999999998</c:v>
                </c:pt>
                <c:pt idx="30">
                  <c:v>0.44400000000000001</c:v>
                </c:pt>
                <c:pt idx="31">
                  <c:v>0.45100000000000001</c:v>
                </c:pt>
                <c:pt idx="32">
                  <c:v>0.46</c:v>
                </c:pt>
                <c:pt idx="33">
                  <c:v>0.45100000000000001</c:v>
                </c:pt>
                <c:pt idx="34">
                  <c:v>0.39900000000000002</c:v>
                </c:pt>
                <c:pt idx="35">
                  <c:v>0.40100000000000002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3-43A9-A06A-E9A7AC258683}"/>
            </c:ext>
          </c:extLst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Sheet1!$V$4:$V$39</c:f>
              <c:numCache>
                <c:formatCode>0.00%</c:formatCode>
                <c:ptCount val="36"/>
                <c:pt idx="0">
                  <c:v>0.13600000000000001</c:v>
                </c:pt>
                <c:pt idx="1">
                  <c:v>0.2</c:v>
                </c:pt>
                <c:pt idx="2">
                  <c:v>0.25900000000000001</c:v>
                </c:pt>
                <c:pt idx="3">
                  <c:v>0.30399999999999999</c:v>
                </c:pt>
                <c:pt idx="4">
                  <c:v>0.32900000000000001</c:v>
                </c:pt>
                <c:pt idx="5">
                  <c:v>0.34599999999999997</c:v>
                </c:pt>
                <c:pt idx="6">
                  <c:v>0.245</c:v>
                </c:pt>
                <c:pt idx="7">
                  <c:v>0.33400000000000002</c:v>
                </c:pt>
                <c:pt idx="8">
                  <c:v>0.40400000000000003</c:v>
                </c:pt>
                <c:pt idx="9">
                  <c:v>0.46200000000000002</c:v>
                </c:pt>
                <c:pt idx="10">
                  <c:v>0.48699999999999999</c:v>
                </c:pt>
                <c:pt idx="11">
                  <c:v>0.50600000000000001</c:v>
                </c:pt>
                <c:pt idx="12">
                  <c:v>0.39500000000000002</c:v>
                </c:pt>
                <c:pt idx="13">
                  <c:v>0.45200000000000001</c:v>
                </c:pt>
                <c:pt idx="14">
                  <c:v>0.51</c:v>
                </c:pt>
                <c:pt idx="15">
                  <c:v>0.51600000000000001</c:v>
                </c:pt>
                <c:pt idx="16">
                  <c:v>0.45800000000000002</c:v>
                </c:pt>
                <c:pt idx="17">
                  <c:v>0.45900000000000002</c:v>
                </c:pt>
                <c:pt idx="18">
                  <c:v>0.48199999999999998</c:v>
                </c:pt>
                <c:pt idx="19">
                  <c:v>0.49299999999999999</c:v>
                </c:pt>
                <c:pt idx="20">
                  <c:v>0.51800000000000002</c:v>
                </c:pt>
                <c:pt idx="21">
                  <c:v>0.51300000000000001</c:v>
                </c:pt>
                <c:pt idx="22">
                  <c:v>0.44400000000000001</c:v>
                </c:pt>
                <c:pt idx="23">
                  <c:v>0.441</c:v>
                </c:pt>
                <c:pt idx="24">
                  <c:v>0.505</c:v>
                </c:pt>
                <c:pt idx="25">
                  <c:v>0.52500000000000002</c:v>
                </c:pt>
                <c:pt idx="26">
                  <c:v>0.51400000000000001</c:v>
                </c:pt>
                <c:pt idx="27">
                  <c:v>0.495</c:v>
                </c:pt>
                <c:pt idx="28">
                  <c:v>0.44</c:v>
                </c:pt>
                <c:pt idx="29">
                  <c:v>0.43</c:v>
                </c:pt>
                <c:pt idx="30">
                  <c:v>0.48699999999999999</c:v>
                </c:pt>
                <c:pt idx="31">
                  <c:v>0.47599999999999998</c:v>
                </c:pt>
                <c:pt idx="32">
                  <c:v>0.438</c:v>
                </c:pt>
                <c:pt idx="33">
                  <c:v>0.35799999999999998</c:v>
                </c:pt>
                <c:pt idx="34">
                  <c:v>0.3</c:v>
                </c:pt>
                <c:pt idx="35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3-43A9-A06A-E9A7AC258683}"/>
            </c:ext>
          </c:extLst>
        </c:ser>
        <c:ser>
          <c:idx val="2"/>
          <c:order val="2"/>
          <c:tx>
            <c:strRef>
              <c:f>Sheet1!$W$3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Sheet1!$W$4:$W$39</c:f>
              <c:numCache>
                <c:formatCode>0.00%</c:formatCode>
                <c:ptCount val="36"/>
                <c:pt idx="0">
                  <c:v>0.23799999999999999</c:v>
                </c:pt>
                <c:pt idx="1">
                  <c:v>0.317</c:v>
                </c:pt>
                <c:pt idx="2">
                  <c:v>0.379</c:v>
                </c:pt>
                <c:pt idx="3">
                  <c:v>0.42599999999999999</c:v>
                </c:pt>
                <c:pt idx="4">
                  <c:v>0.45800000000000002</c:v>
                </c:pt>
                <c:pt idx="5">
                  <c:v>0.47799999999999998</c:v>
                </c:pt>
                <c:pt idx="6">
                  <c:v>0.39</c:v>
                </c:pt>
                <c:pt idx="7">
                  <c:v>0.48299999999999998</c:v>
                </c:pt>
                <c:pt idx="8">
                  <c:v>0.51800000000000002</c:v>
                </c:pt>
                <c:pt idx="9">
                  <c:v>0.54100000000000004</c:v>
                </c:pt>
                <c:pt idx="10">
                  <c:v>0.49199999999999999</c:v>
                </c:pt>
                <c:pt idx="11">
                  <c:v>0.47099999999999997</c:v>
                </c:pt>
                <c:pt idx="12">
                  <c:v>0.496</c:v>
                </c:pt>
                <c:pt idx="13">
                  <c:v>0.53</c:v>
                </c:pt>
                <c:pt idx="14">
                  <c:v>0.54100000000000004</c:v>
                </c:pt>
                <c:pt idx="15">
                  <c:v>0.52700000000000002</c:v>
                </c:pt>
                <c:pt idx="16">
                  <c:v>0.51</c:v>
                </c:pt>
                <c:pt idx="17">
                  <c:v>0.49399999999999999</c:v>
                </c:pt>
                <c:pt idx="18">
                  <c:v>0.53200000000000003</c:v>
                </c:pt>
                <c:pt idx="19">
                  <c:v>0.55700000000000005</c:v>
                </c:pt>
                <c:pt idx="20">
                  <c:v>0.54200000000000004</c:v>
                </c:pt>
                <c:pt idx="21">
                  <c:v>0.52100000000000002</c:v>
                </c:pt>
                <c:pt idx="22">
                  <c:v>0.46</c:v>
                </c:pt>
                <c:pt idx="23">
                  <c:v>0.38</c:v>
                </c:pt>
                <c:pt idx="24">
                  <c:v>0.53</c:v>
                </c:pt>
                <c:pt idx="25">
                  <c:v>0.52500000000000002</c:v>
                </c:pt>
                <c:pt idx="26">
                  <c:v>0.51400000000000001</c:v>
                </c:pt>
                <c:pt idx="27">
                  <c:v>0.44800000000000001</c:v>
                </c:pt>
                <c:pt idx="28">
                  <c:v>0.33800000000000002</c:v>
                </c:pt>
                <c:pt idx="29">
                  <c:v>0.31</c:v>
                </c:pt>
                <c:pt idx="30">
                  <c:v>0.51700000000000002</c:v>
                </c:pt>
                <c:pt idx="31">
                  <c:v>0.49199999999999999</c:v>
                </c:pt>
                <c:pt idx="32">
                  <c:v>0.434</c:v>
                </c:pt>
                <c:pt idx="33">
                  <c:v>0.36399999999999999</c:v>
                </c:pt>
                <c:pt idx="34">
                  <c:v>0.309</c:v>
                </c:pt>
                <c:pt idx="35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3-43A9-A06A-E9A7AC258683}"/>
            </c:ext>
          </c:extLst>
        </c:ser>
        <c:ser>
          <c:idx val="3"/>
          <c:order val="3"/>
          <c:tx>
            <c:strRef>
              <c:f>Sheet1!$X$3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Sheet1!$X$4:$X$39</c:f>
              <c:numCache>
                <c:formatCode>0.00%</c:formatCode>
                <c:ptCount val="36"/>
                <c:pt idx="0">
                  <c:v>0.36599999999999999</c:v>
                </c:pt>
                <c:pt idx="1">
                  <c:v>0.44600000000000001</c:v>
                </c:pt>
                <c:pt idx="2">
                  <c:v>0.48499999999999999</c:v>
                </c:pt>
                <c:pt idx="3">
                  <c:v>0.48499999999999999</c:v>
                </c:pt>
                <c:pt idx="4">
                  <c:v>0.46</c:v>
                </c:pt>
                <c:pt idx="5">
                  <c:v>0.41799999999999998</c:v>
                </c:pt>
                <c:pt idx="6">
                  <c:v>0.51</c:v>
                </c:pt>
                <c:pt idx="7">
                  <c:v>0.58899999999999997</c:v>
                </c:pt>
                <c:pt idx="8">
                  <c:v>0.57099999999999995</c:v>
                </c:pt>
                <c:pt idx="9">
                  <c:v>0.59099999999999997</c:v>
                </c:pt>
                <c:pt idx="10">
                  <c:v>0.51800000000000002</c:v>
                </c:pt>
                <c:pt idx="11">
                  <c:v>0.50600000000000001</c:v>
                </c:pt>
                <c:pt idx="12">
                  <c:v>0.59799999999999998</c:v>
                </c:pt>
                <c:pt idx="13">
                  <c:v>0.63900000000000001</c:v>
                </c:pt>
                <c:pt idx="14">
                  <c:v>0.63200000000000001</c:v>
                </c:pt>
                <c:pt idx="15">
                  <c:v>0.56499999999999995</c:v>
                </c:pt>
                <c:pt idx="16">
                  <c:v>0.5</c:v>
                </c:pt>
                <c:pt idx="17">
                  <c:v>0.372</c:v>
                </c:pt>
                <c:pt idx="18">
                  <c:v>0.60699999999999998</c:v>
                </c:pt>
                <c:pt idx="19">
                  <c:v>0.60199999999999998</c:v>
                </c:pt>
                <c:pt idx="20">
                  <c:v>0.59699999999999998</c:v>
                </c:pt>
                <c:pt idx="21">
                  <c:v>0.53900000000000003</c:v>
                </c:pt>
                <c:pt idx="22">
                  <c:v>0.39800000000000002</c:v>
                </c:pt>
                <c:pt idx="23">
                  <c:v>0.33400000000000002</c:v>
                </c:pt>
                <c:pt idx="24">
                  <c:v>0.53300000000000003</c:v>
                </c:pt>
                <c:pt idx="25">
                  <c:v>0.53100000000000003</c:v>
                </c:pt>
                <c:pt idx="26">
                  <c:v>0.503</c:v>
                </c:pt>
                <c:pt idx="27">
                  <c:v>0.42799999999999999</c:v>
                </c:pt>
                <c:pt idx="28">
                  <c:v>0.32800000000000001</c:v>
                </c:pt>
                <c:pt idx="29">
                  <c:v>0.254</c:v>
                </c:pt>
                <c:pt idx="30">
                  <c:v>0.53</c:v>
                </c:pt>
                <c:pt idx="31">
                  <c:v>0.51300000000000001</c:v>
                </c:pt>
                <c:pt idx="32">
                  <c:v>0.443</c:v>
                </c:pt>
                <c:pt idx="33">
                  <c:v>0.34599999999999997</c:v>
                </c:pt>
                <c:pt idx="34">
                  <c:v>0.29099999999999998</c:v>
                </c:pt>
                <c:pt idx="35">
                  <c:v>0.26300000000000001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23-43A9-A06A-E9A7AC258683}"/>
            </c:ext>
          </c:extLst>
        </c:ser>
        <c:ser>
          <c:idx val="4"/>
          <c:order val="4"/>
          <c:tx>
            <c:strRef>
              <c:f>Sheet1!$Y$3</c:f>
              <c:strCache>
                <c:ptCount val="1"/>
                <c:pt idx="0">
                  <c:v>N=16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Sheet1!$Y$4:$Y$39</c:f>
              <c:numCache>
                <c:formatCode>0.00%</c:formatCode>
                <c:ptCount val="36"/>
                <c:pt idx="0">
                  <c:v>0.45500000000000002</c:v>
                </c:pt>
                <c:pt idx="1">
                  <c:v>0.50700000000000001</c:v>
                </c:pt>
                <c:pt idx="2">
                  <c:v>0.54400000000000004</c:v>
                </c:pt>
                <c:pt idx="3">
                  <c:v>0.52300000000000002</c:v>
                </c:pt>
                <c:pt idx="4">
                  <c:v>0.45100000000000001</c:v>
                </c:pt>
                <c:pt idx="5">
                  <c:v>0.41699999999999998</c:v>
                </c:pt>
                <c:pt idx="6">
                  <c:v>0.57399999999999995</c:v>
                </c:pt>
                <c:pt idx="7">
                  <c:v>0.65500000000000003</c:v>
                </c:pt>
                <c:pt idx="8">
                  <c:v>0.66300000000000003</c:v>
                </c:pt>
                <c:pt idx="9">
                  <c:v>0.57699999999999996</c:v>
                </c:pt>
                <c:pt idx="10">
                  <c:v>0.48699999999999999</c:v>
                </c:pt>
                <c:pt idx="11">
                  <c:v>0.36499999999999999</c:v>
                </c:pt>
                <c:pt idx="12">
                  <c:v>0.68400000000000005</c:v>
                </c:pt>
                <c:pt idx="13">
                  <c:v>0.68500000000000005</c:v>
                </c:pt>
                <c:pt idx="14">
                  <c:v>0.65500000000000003</c:v>
                </c:pt>
                <c:pt idx="15">
                  <c:v>0.58599999999999997</c:v>
                </c:pt>
                <c:pt idx="16">
                  <c:v>0.441</c:v>
                </c:pt>
                <c:pt idx="17">
                  <c:v>0.35499999999999998</c:v>
                </c:pt>
                <c:pt idx="18">
                  <c:v>0.629</c:v>
                </c:pt>
                <c:pt idx="19">
                  <c:v>0.60299999999999998</c:v>
                </c:pt>
                <c:pt idx="20">
                  <c:v>0.58799999999999997</c:v>
                </c:pt>
                <c:pt idx="21">
                  <c:v>0.52800000000000002</c:v>
                </c:pt>
                <c:pt idx="22">
                  <c:v>0.36</c:v>
                </c:pt>
                <c:pt idx="23">
                  <c:v>0.26</c:v>
                </c:pt>
                <c:pt idx="24">
                  <c:v>0.54900000000000004</c:v>
                </c:pt>
                <c:pt idx="25">
                  <c:v>0.54500000000000004</c:v>
                </c:pt>
                <c:pt idx="26">
                  <c:v>0.52200000000000002</c:v>
                </c:pt>
                <c:pt idx="27">
                  <c:v>0.41899999999999998</c:v>
                </c:pt>
                <c:pt idx="28">
                  <c:v>0.29799999999999999</c:v>
                </c:pt>
                <c:pt idx="29">
                  <c:v>0.252</c:v>
                </c:pt>
                <c:pt idx="30">
                  <c:v>0.53400000000000003</c:v>
                </c:pt>
                <c:pt idx="31">
                  <c:v>0.52600000000000002</c:v>
                </c:pt>
                <c:pt idx="32">
                  <c:v>0.441</c:v>
                </c:pt>
                <c:pt idx="33">
                  <c:v>0.32700000000000001</c:v>
                </c:pt>
                <c:pt idx="34">
                  <c:v>0.28699999999999998</c:v>
                </c:pt>
                <c:pt idx="35">
                  <c:v>0.26200000000000001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23-43A9-A06A-E9A7AC258683}"/>
            </c:ext>
          </c:extLst>
        </c:ser>
        <c:ser>
          <c:idx val="5"/>
          <c:order val="5"/>
          <c:tx>
            <c:strRef>
              <c:f>Sheet1!$Z$3</c:f>
              <c:strCache>
                <c:ptCount val="1"/>
                <c:pt idx="0">
                  <c:v>N=32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Sheet1!$Z$4:$Z$39</c:f>
              <c:numCache>
                <c:formatCode>0.00%</c:formatCode>
                <c:ptCount val="36"/>
                <c:pt idx="0">
                  <c:v>0.42</c:v>
                </c:pt>
                <c:pt idx="1">
                  <c:v>0.48699999999999999</c:v>
                </c:pt>
                <c:pt idx="2">
                  <c:v>0.51700000000000002</c:v>
                </c:pt>
                <c:pt idx="3">
                  <c:v>0.45600000000000002</c:v>
                </c:pt>
                <c:pt idx="4">
                  <c:v>0.39100000000000001</c:v>
                </c:pt>
                <c:pt idx="5">
                  <c:v>0.307</c:v>
                </c:pt>
                <c:pt idx="6">
                  <c:v>0.57599999999999996</c:v>
                </c:pt>
                <c:pt idx="7">
                  <c:v>0.72</c:v>
                </c:pt>
                <c:pt idx="8">
                  <c:v>0.69099999999999995</c:v>
                </c:pt>
                <c:pt idx="9">
                  <c:v>0.55500000000000005</c:v>
                </c:pt>
                <c:pt idx="10">
                  <c:v>0.42899999999999999</c:v>
                </c:pt>
                <c:pt idx="11">
                  <c:v>0.35599999999999998</c:v>
                </c:pt>
                <c:pt idx="12">
                  <c:v>0.69599999999999995</c:v>
                </c:pt>
                <c:pt idx="13">
                  <c:v>0.71199999999999997</c:v>
                </c:pt>
                <c:pt idx="14">
                  <c:v>0.64300000000000002</c:v>
                </c:pt>
                <c:pt idx="15">
                  <c:v>0.56999999999999995</c:v>
                </c:pt>
                <c:pt idx="16">
                  <c:v>0.42699999999999999</c:v>
                </c:pt>
                <c:pt idx="17">
                  <c:v>0.32400000000000001</c:v>
                </c:pt>
                <c:pt idx="18">
                  <c:v>0.63900000000000001</c:v>
                </c:pt>
                <c:pt idx="19">
                  <c:v>0.58199999999999996</c:v>
                </c:pt>
                <c:pt idx="20">
                  <c:v>0.56999999999999995</c:v>
                </c:pt>
                <c:pt idx="21">
                  <c:v>0.51500000000000001</c:v>
                </c:pt>
                <c:pt idx="22">
                  <c:v>0.34100000000000003</c:v>
                </c:pt>
                <c:pt idx="23">
                  <c:v>0.25700000000000001</c:v>
                </c:pt>
                <c:pt idx="24">
                  <c:v>0.54600000000000004</c:v>
                </c:pt>
                <c:pt idx="25">
                  <c:v>0.55400000000000005</c:v>
                </c:pt>
                <c:pt idx="26">
                  <c:v>0.52200000000000002</c:v>
                </c:pt>
                <c:pt idx="27">
                  <c:v>0.40500000000000003</c:v>
                </c:pt>
                <c:pt idx="28">
                  <c:v>0.29599999999999999</c:v>
                </c:pt>
                <c:pt idx="29">
                  <c:v>0.253</c:v>
                </c:pt>
                <c:pt idx="30">
                  <c:v>0.54600000000000004</c:v>
                </c:pt>
                <c:pt idx="31">
                  <c:v>0.51700000000000002</c:v>
                </c:pt>
                <c:pt idx="32">
                  <c:v>0.42299999999999999</c:v>
                </c:pt>
                <c:pt idx="33">
                  <c:v>0.317</c:v>
                </c:pt>
                <c:pt idx="34">
                  <c:v>0.28799999999999998</c:v>
                </c:pt>
                <c:pt idx="35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23-43A9-A06A-E9A7AC258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6672"/>
        <c:axId val="385377984"/>
      </c:lineChart>
      <c:catAx>
        <c:axId val="3853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7984"/>
        <c:crosses val="autoZero"/>
        <c:auto val="1"/>
        <c:lblAlgn val="ctr"/>
        <c:lblOffset val="100"/>
        <c:noMultiLvlLbl val="0"/>
      </c:catAx>
      <c:valAx>
        <c:axId val="385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(2)'!$E$4:$E$39</c:f>
              <c:numCache>
                <c:formatCode>0.00%</c:formatCode>
                <c:ptCount val="36"/>
                <c:pt idx="0">
                  <c:v>6.0000000000000001E-3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1.4E-2</c:v>
                </c:pt>
                <c:pt idx="6">
                  <c:v>1.0999999999999999E-2</c:v>
                </c:pt>
                <c:pt idx="7">
                  <c:v>1.6E-2</c:v>
                </c:pt>
                <c:pt idx="8">
                  <c:v>2.1000000000000001E-2</c:v>
                </c:pt>
                <c:pt idx="9">
                  <c:v>2.4E-2</c:v>
                </c:pt>
                <c:pt idx="10">
                  <c:v>2.5999999999999999E-2</c:v>
                </c:pt>
                <c:pt idx="11">
                  <c:v>2.7E-2</c:v>
                </c:pt>
                <c:pt idx="12">
                  <c:v>2.1999999999999999E-2</c:v>
                </c:pt>
                <c:pt idx="13">
                  <c:v>3.1E-2</c:v>
                </c:pt>
                <c:pt idx="14">
                  <c:v>3.9E-2</c:v>
                </c:pt>
                <c:pt idx="15">
                  <c:v>4.4999999999999998E-2</c:v>
                </c:pt>
                <c:pt idx="16">
                  <c:v>4.3999999999999997E-2</c:v>
                </c:pt>
                <c:pt idx="17">
                  <c:v>4.8000000000000001E-2</c:v>
                </c:pt>
                <c:pt idx="18">
                  <c:v>0.04</c:v>
                </c:pt>
                <c:pt idx="19">
                  <c:v>5.6000000000000001E-2</c:v>
                </c:pt>
                <c:pt idx="20">
                  <c:v>7.0999999999999994E-2</c:v>
                </c:pt>
                <c:pt idx="21">
                  <c:v>7.3999999999999996E-2</c:v>
                </c:pt>
                <c:pt idx="22">
                  <c:v>6.9000000000000006E-2</c:v>
                </c:pt>
                <c:pt idx="23">
                  <c:v>7.5999999999999998E-2</c:v>
                </c:pt>
                <c:pt idx="24">
                  <c:v>7.2999999999999995E-2</c:v>
                </c:pt>
                <c:pt idx="25">
                  <c:v>0.10100000000000001</c:v>
                </c:pt>
                <c:pt idx="26">
                  <c:v>0.111</c:v>
                </c:pt>
                <c:pt idx="27">
                  <c:v>0.104</c:v>
                </c:pt>
                <c:pt idx="28">
                  <c:v>9.1999999999999998E-2</c:v>
                </c:pt>
                <c:pt idx="29">
                  <c:v>0.106</c:v>
                </c:pt>
                <c:pt idx="30">
                  <c:v>0.126</c:v>
                </c:pt>
                <c:pt idx="31">
                  <c:v>0.14599999999999999</c:v>
                </c:pt>
                <c:pt idx="32">
                  <c:v>0.14299999999999999</c:v>
                </c:pt>
                <c:pt idx="33">
                  <c:v>0.121</c:v>
                </c:pt>
                <c:pt idx="34">
                  <c:v>0.11600000000000001</c:v>
                </c:pt>
                <c:pt idx="3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2-4C57-BE0B-3173A6D7CE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(2)'!$F$4:$F$39</c:f>
              <c:numCache>
                <c:formatCode>0.00%</c:formatCode>
                <c:ptCount val="36"/>
                <c:pt idx="0">
                  <c:v>6.0000000000000001E-3</c:v>
                </c:pt>
                <c:pt idx="1">
                  <c:v>8.9999999999999993E-3</c:v>
                </c:pt>
                <c:pt idx="2">
                  <c:v>1.4999999999999999E-2</c:v>
                </c:pt>
                <c:pt idx="3">
                  <c:v>2.3E-2</c:v>
                </c:pt>
                <c:pt idx="4">
                  <c:v>3.9E-2</c:v>
                </c:pt>
                <c:pt idx="5">
                  <c:v>5.3999999999999999E-2</c:v>
                </c:pt>
                <c:pt idx="6">
                  <c:v>1.2E-2</c:v>
                </c:pt>
                <c:pt idx="7">
                  <c:v>1.7000000000000001E-2</c:v>
                </c:pt>
                <c:pt idx="8">
                  <c:v>2.9000000000000001E-2</c:v>
                </c:pt>
                <c:pt idx="9">
                  <c:v>4.2999999999999997E-2</c:v>
                </c:pt>
                <c:pt idx="10">
                  <c:v>7.1999999999999995E-2</c:v>
                </c:pt>
                <c:pt idx="11">
                  <c:v>0.10299999999999999</c:v>
                </c:pt>
                <c:pt idx="12">
                  <c:v>2.3E-2</c:v>
                </c:pt>
                <c:pt idx="13">
                  <c:v>3.5000000000000003E-2</c:v>
                </c:pt>
                <c:pt idx="14">
                  <c:v>0.06</c:v>
                </c:pt>
                <c:pt idx="15">
                  <c:v>0.09</c:v>
                </c:pt>
                <c:pt idx="16">
                  <c:v>0.11700000000000001</c:v>
                </c:pt>
                <c:pt idx="17">
                  <c:v>0.14099999999999999</c:v>
                </c:pt>
                <c:pt idx="18">
                  <c:v>4.2999999999999997E-2</c:v>
                </c:pt>
                <c:pt idx="19">
                  <c:v>6.8000000000000005E-2</c:v>
                </c:pt>
                <c:pt idx="20">
                  <c:v>0.10199999999999999</c:v>
                </c:pt>
                <c:pt idx="21">
                  <c:v>0.15</c:v>
                </c:pt>
                <c:pt idx="22">
                  <c:v>0.14699999999999999</c:v>
                </c:pt>
                <c:pt idx="23">
                  <c:v>0.161</c:v>
                </c:pt>
                <c:pt idx="24">
                  <c:v>8.2000000000000003E-2</c:v>
                </c:pt>
                <c:pt idx="25">
                  <c:v>0.11600000000000001</c:v>
                </c:pt>
                <c:pt idx="26">
                  <c:v>0.155</c:v>
                </c:pt>
                <c:pt idx="27">
                  <c:v>0.158</c:v>
                </c:pt>
                <c:pt idx="28">
                  <c:v>0.16200000000000001</c:v>
                </c:pt>
                <c:pt idx="29">
                  <c:v>0.16</c:v>
                </c:pt>
                <c:pt idx="30">
                  <c:v>0.13800000000000001</c:v>
                </c:pt>
                <c:pt idx="31">
                  <c:v>0.16800000000000001</c:v>
                </c:pt>
                <c:pt idx="32">
                  <c:v>0.17199999999999999</c:v>
                </c:pt>
                <c:pt idx="33">
                  <c:v>0.15</c:v>
                </c:pt>
                <c:pt idx="34">
                  <c:v>0.154</c:v>
                </c:pt>
                <c:pt idx="35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2-4C57-BE0B-3173A6D7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574424"/>
        <c:axId val="399570488"/>
      </c:lineChart>
      <c:catAx>
        <c:axId val="39957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70488"/>
        <c:crosses val="autoZero"/>
        <c:auto val="1"/>
        <c:lblAlgn val="ctr"/>
        <c:lblOffset val="100"/>
        <c:noMultiLvlLbl val="0"/>
      </c:catAx>
      <c:valAx>
        <c:axId val="3995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7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WH=7*7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Sheet2!$E$4:$E$39</c:f>
              <c:numCache>
                <c:formatCode>0.00%</c:formatCode>
                <c:ptCount val="36"/>
                <c:pt idx="0">
                  <c:v>5.0000000000000001E-3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1.0999999999999999E-2</c:v>
                </c:pt>
                <c:pt idx="4">
                  <c:v>1.4999999999999999E-2</c:v>
                </c:pt>
                <c:pt idx="5">
                  <c:v>1.7000000000000001E-2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1.2999999999999999E-2</c:v>
                </c:pt>
                <c:pt idx="9">
                  <c:v>1.7000000000000001E-2</c:v>
                </c:pt>
                <c:pt idx="10">
                  <c:v>1.7000000000000001E-2</c:v>
                </c:pt>
                <c:pt idx="11">
                  <c:v>1.2999999999999999E-2</c:v>
                </c:pt>
                <c:pt idx="12">
                  <c:v>1.2999999999999999E-2</c:v>
                </c:pt>
                <c:pt idx="13">
                  <c:v>1.6E-2</c:v>
                </c:pt>
                <c:pt idx="14">
                  <c:v>0.02</c:v>
                </c:pt>
                <c:pt idx="15">
                  <c:v>1.7999999999999999E-2</c:v>
                </c:pt>
                <c:pt idx="16">
                  <c:v>1.6E-2</c:v>
                </c:pt>
                <c:pt idx="17">
                  <c:v>1.4E-2</c:v>
                </c:pt>
                <c:pt idx="18">
                  <c:v>2.1999999999999999E-2</c:v>
                </c:pt>
                <c:pt idx="19">
                  <c:v>2.5999999999999999E-2</c:v>
                </c:pt>
                <c:pt idx="20">
                  <c:v>0.02</c:v>
                </c:pt>
                <c:pt idx="21">
                  <c:v>1.9E-2</c:v>
                </c:pt>
                <c:pt idx="22">
                  <c:v>1.4999999999999999E-2</c:v>
                </c:pt>
                <c:pt idx="23">
                  <c:v>1.2999999999999999E-2</c:v>
                </c:pt>
                <c:pt idx="24">
                  <c:v>2.3E-2</c:v>
                </c:pt>
                <c:pt idx="25">
                  <c:v>2.3E-2</c:v>
                </c:pt>
                <c:pt idx="26">
                  <c:v>1.7000000000000001E-2</c:v>
                </c:pt>
                <c:pt idx="27">
                  <c:v>1.7000000000000001E-2</c:v>
                </c:pt>
                <c:pt idx="28">
                  <c:v>1.4E-2</c:v>
                </c:pt>
                <c:pt idx="29">
                  <c:v>1.0999999999999999E-2</c:v>
                </c:pt>
                <c:pt idx="30">
                  <c:v>2.4E-2</c:v>
                </c:pt>
                <c:pt idx="31">
                  <c:v>2.1999999999999999E-2</c:v>
                </c:pt>
                <c:pt idx="32">
                  <c:v>1.7000000000000001E-2</c:v>
                </c:pt>
                <c:pt idx="33">
                  <c:v>1.2999999999999999E-2</c:v>
                </c:pt>
                <c:pt idx="34">
                  <c:v>1.0999999999999999E-2</c:v>
                </c:pt>
                <c:pt idx="3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A-4910-A8B4-4791A69D82D6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WH=14*14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Sheet2!$G$4:$G$39</c:f>
              <c:numCache>
                <c:formatCode>0.00%</c:formatCode>
                <c:ptCount val="36"/>
                <c:pt idx="0">
                  <c:v>2.1000000000000001E-2</c:v>
                </c:pt>
                <c:pt idx="1">
                  <c:v>2.1999999999999999E-2</c:v>
                </c:pt>
                <c:pt idx="2">
                  <c:v>3.1E-2</c:v>
                </c:pt>
                <c:pt idx="3">
                  <c:v>4.3999999999999997E-2</c:v>
                </c:pt>
                <c:pt idx="4">
                  <c:v>6.0999999999999999E-2</c:v>
                </c:pt>
                <c:pt idx="5">
                  <c:v>6.6000000000000003E-2</c:v>
                </c:pt>
                <c:pt idx="6">
                  <c:v>0.03</c:v>
                </c:pt>
                <c:pt idx="7">
                  <c:v>3.6999999999999998E-2</c:v>
                </c:pt>
                <c:pt idx="8">
                  <c:v>5.1999999999999998E-2</c:v>
                </c:pt>
                <c:pt idx="9">
                  <c:v>6.3E-2</c:v>
                </c:pt>
                <c:pt idx="10">
                  <c:v>6.6000000000000003E-2</c:v>
                </c:pt>
                <c:pt idx="11">
                  <c:v>5.5E-2</c:v>
                </c:pt>
                <c:pt idx="12">
                  <c:v>5.3999999999999999E-2</c:v>
                </c:pt>
                <c:pt idx="13">
                  <c:v>6.5000000000000002E-2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6.7000000000000004E-2</c:v>
                </c:pt>
                <c:pt idx="17">
                  <c:v>5.8000000000000003E-2</c:v>
                </c:pt>
                <c:pt idx="18">
                  <c:v>8.3000000000000004E-2</c:v>
                </c:pt>
                <c:pt idx="19">
                  <c:v>0.10299999999999999</c:v>
                </c:pt>
                <c:pt idx="20">
                  <c:v>7.8E-2</c:v>
                </c:pt>
                <c:pt idx="21">
                  <c:v>0.08</c:v>
                </c:pt>
                <c:pt idx="22">
                  <c:v>6.6000000000000003E-2</c:v>
                </c:pt>
                <c:pt idx="23">
                  <c:v>5.1999999999999998E-2</c:v>
                </c:pt>
                <c:pt idx="24">
                  <c:v>9.5000000000000001E-2</c:v>
                </c:pt>
                <c:pt idx="25">
                  <c:v>9.4E-2</c:v>
                </c:pt>
                <c:pt idx="26">
                  <c:v>6.9000000000000006E-2</c:v>
                </c:pt>
                <c:pt idx="27">
                  <c:v>7.0000000000000007E-2</c:v>
                </c:pt>
                <c:pt idx="28">
                  <c:v>5.5E-2</c:v>
                </c:pt>
                <c:pt idx="29">
                  <c:v>4.4999999999999998E-2</c:v>
                </c:pt>
                <c:pt idx="30">
                  <c:v>0.10199999999999999</c:v>
                </c:pt>
                <c:pt idx="31">
                  <c:v>9.7000000000000003E-2</c:v>
                </c:pt>
                <c:pt idx="32">
                  <c:v>6.9000000000000006E-2</c:v>
                </c:pt>
                <c:pt idx="33">
                  <c:v>5.6000000000000001E-2</c:v>
                </c:pt>
                <c:pt idx="34">
                  <c:v>4.3999999999999997E-2</c:v>
                </c:pt>
                <c:pt idx="35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A-4910-A8B4-4791A69D82D6}"/>
            </c:ext>
          </c:extLst>
        </c:ser>
        <c:ser>
          <c:idx val="2"/>
          <c:order val="2"/>
          <c:tx>
            <c:strRef>
              <c:f>Sheet2!$H$2</c:f>
              <c:strCache>
                <c:ptCount val="1"/>
                <c:pt idx="0">
                  <c:v>WH=28*28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Sheet2!$I$4:$I$39</c:f>
              <c:numCache>
                <c:formatCode>0.00%</c:formatCode>
                <c:ptCount val="36"/>
                <c:pt idx="0">
                  <c:v>7.2999999999999995E-2</c:v>
                </c:pt>
                <c:pt idx="1">
                  <c:v>9.6000000000000002E-2</c:v>
                </c:pt>
                <c:pt idx="2">
                  <c:v>0.12</c:v>
                </c:pt>
                <c:pt idx="3">
                  <c:v>0.14699999999999999</c:v>
                </c:pt>
                <c:pt idx="4">
                  <c:v>0.17399999999999999</c:v>
                </c:pt>
                <c:pt idx="5">
                  <c:v>0.193</c:v>
                </c:pt>
                <c:pt idx="6">
                  <c:v>0.123</c:v>
                </c:pt>
                <c:pt idx="7">
                  <c:v>0.156</c:v>
                </c:pt>
                <c:pt idx="8">
                  <c:v>0.184</c:v>
                </c:pt>
                <c:pt idx="9">
                  <c:v>0.2</c:v>
                </c:pt>
                <c:pt idx="10">
                  <c:v>0.221</c:v>
                </c:pt>
                <c:pt idx="11">
                  <c:v>0.21199999999999999</c:v>
                </c:pt>
                <c:pt idx="12">
                  <c:v>0.17899999999999999</c:v>
                </c:pt>
                <c:pt idx="13">
                  <c:v>0.221</c:v>
                </c:pt>
                <c:pt idx="14">
                  <c:v>0.248</c:v>
                </c:pt>
                <c:pt idx="15">
                  <c:v>0.252</c:v>
                </c:pt>
                <c:pt idx="16">
                  <c:v>0.26600000000000001</c:v>
                </c:pt>
                <c:pt idx="17">
                  <c:v>0.157</c:v>
                </c:pt>
                <c:pt idx="18">
                  <c:v>0.24</c:v>
                </c:pt>
                <c:pt idx="19">
                  <c:v>0.26300000000000001</c:v>
                </c:pt>
                <c:pt idx="20">
                  <c:v>0.21099999999999999</c:v>
                </c:pt>
                <c:pt idx="21">
                  <c:v>0.188</c:v>
                </c:pt>
                <c:pt idx="22">
                  <c:v>0.17</c:v>
                </c:pt>
                <c:pt idx="23">
                  <c:v>0.114</c:v>
                </c:pt>
                <c:pt idx="24">
                  <c:v>0.23200000000000001</c:v>
                </c:pt>
                <c:pt idx="25">
                  <c:v>0.25800000000000001</c:v>
                </c:pt>
                <c:pt idx="26">
                  <c:v>0.17</c:v>
                </c:pt>
                <c:pt idx="27">
                  <c:v>0.13900000000000001</c:v>
                </c:pt>
                <c:pt idx="28">
                  <c:v>0.121</c:v>
                </c:pt>
                <c:pt idx="29">
                  <c:v>0.109</c:v>
                </c:pt>
                <c:pt idx="30">
                  <c:v>0.21299999999999999</c:v>
                </c:pt>
                <c:pt idx="31">
                  <c:v>0.20599999999999999</c:v>
                </c:pt>
                <c:pt idx="32">
                  <c:v>0.14299999999999999</c:v>
                </c:pt>
                <c:pt idx="33">
                  <c:v>0.128</c:v>
                </c:pt>
                <c:pt idx="34">
                  <c:v>0.107</c:v>
                </c:pt>
                <c:pt idx="35">
                  <c:v>9.6000000000000002E-2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A-4910-A8B4-4791A69D82D6}"/>
            </c:ext>
          </c:extLst>
        </c:ser>
        <c:ser>
          <c:idx val="3"/>
          <c:order val="3"/>
          <c:tx>
            <c:strRef>
              <c:f>Sheet2!$J$2</c:f>
              <c:strCache>
                <c:ptCount val="1"/>
                <c:pt idx="0">
                  <c:v>WH=56*56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Sheet2!$K$4:$K$39</c:f>
              <c:numCache>
                <c:formatCode>0.00%</c:formatCode>
                <c:ptCount val="36"/>
                <c:pt idx="0">
                  <c:v>0.192</c:v>
                </c:pt>
                <c:pt idx="1">
                  <c:v>0.221</c:v>
                </c:pt>
                <c:pt idx="2">
                  <c:v>0.252</c:v>
                </c:pt>
                <c:pt idx="3">
                  <c:v>0.23400000000000001</c:v>
                </c:pt>
                <c:pt idx="4">
                  <c:v>0.26500000000000001</c:v>
                </c:pt>
                <c:pt idx="5">
                  <c:v>0.16</c:v>
                </c:pt>
                <c:pt idx="6">
                  <c:v>0.24</c:v>
                </c:pt>
                <c:pt idx="7">
                  <c:v>0.27800000000000002</c:v>
                </c:pt>
                <c:pt idx="8">
                  <c:v>0.28399999999999997</c:v>
                </c:pt>
                <c:pt idx="9">
                  <c:v>0.26100000000000001</c:v>
                </c:pt>
                <c:pt idx="10">
                  <c:v>0.218</c:v>
                </c:pt>
                <c:pt idx="11">
                  <c:v>0.153</c:v>
                </c:pt>
                <c:pt idx="12">
                  <c:v>0.28399999999999997</c:v>
                </c:pt>
                <c:pt idx="13">
                  <c:v>0.312</c:v>
                </c:pt>
                <c:pt idx="14">
                  <c:v>0.27</c:v>
                </c:pt>
                <c:pt idx="15">
                  <c:v>0.25600000000000001</c:v>
                </c:pt>
                <c:pt idx="16">
                  <c:v>0.19</c:v>
                </c:pt>
                <c:pt idx="17">
                  <c:v>0.14699999999999999</c:v>
                </c:pt>
                <c:pt idx="18">
                  <c:v>0.27600000000000002</c:v>
                </c:pt>
                <c:pt idx="19">
                  <c:v>0.34200000000000003</c:v>
                </c:pt>
                <c:pt idx="20">
                  <c:v>0.23200000000000001</c:v>
                </c:pt>
                <c:pt idx="21">
                  <c:v>0.19500000000000001</c:v>
                </c:pt>
                <c:pt idx="22">
                  <c:v>0.158</c:v>
                </c:pt>
                <c:pt idx="23">
                  <c:v>0.13700000000000001</c:v>
                </c:pt>
                <c:pt idx="24">
                  <c:v>0.32200000000000001</c:v>
                </c:pt>
                <c:pt idx="25">
                  <c:v>0.28899999999999998</c:v>
                </c:pt>
                <c:pt idx="26">
                  <c:v>0.19800000000000001</c:v>
                </c:pt>
                <c:pt idx="27">
                  <c:v>0.161</c:v>
                </c:pt>
                <c:pt idx="28">
                  <c:v>0.14199999999999999</c:v>
                </c:pt>
                <c:pt idx="29">
                  <c:v>0.127</c:v>
                </c:pt>
                <c:pt idx="30">
                  <c:v>0.254</c:v>
                </c:pt>
                <c:pt idx="31">
                  <c:v>0.23699999999999999</c:v>
                </c:pt>
                <c:pt idx="32">
                  <c:v>0.151</c:v>
                </c:pt>
                <c:pt idx="33">
                  <c:v>0.155</c:v>
                </c:pt>
                <c:pt idx="34">
                  <c:v>0.126</c:v>
                </c:pt>
                <c:pt idx="35">
                  <c:v>0.13100000000000001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A-4910-A8B4-4791A69D8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767280"/>
        <c:axId val="570001056"/>
      </c:lineChart>
      <c:catAx>
        <c:axId val="56176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1056"/>
        <c:crosses val="autoZero"/>
        <c:auto val="1"/>
        <c:lblAlgn val="ctr"/>
        <c:lblOffset val="100"/>
        <c:noMultiLvlLbl val="0"/>
      </c:catAx>
      <c:valAx>
        <c:axId val="5700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Sheet3!$F$3</c:f>
              <c:strCache>
                <c:ptCount val="1"/>
                <c:pt idx="0">
                  <c:v>Anakin(us)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Sheet3!$F$4:$F$13</c:f>
              <c:numCache>
                <c:formatCode>General</c:formatCode>
                <c:ptCount val="10"/>
                <c:pt idx="0">
                  <c:v>69.78</c:v>
                </c:pt>
                <c:pt idx="1">
                  <c:v>112.17</c:v>
                </c:pt>
                <c:pt idx="2">
                  <c:v>194.55</c:v>
                </c:pt>
                <c:pt idx="3">
                  <c:v>325.77999999999997</c:v>
                </c:pt>
                <c:pt idx="4">
                  <c:v>1024.71</c:v>
                </c:pt>
                <c:pt idx="5">
                  <c:v>67.069999999999993</c:v>
                </c:pt>
                <c:pt idx="6">
                  <c:v>133.25</c:v>
                </c:pt>
                <c:pt idx="7">
                  <c:v>182.61</c:v>
                </c:pt>
                <c:pt idx="8">
                  <c:v>323.67</c:v>
                </c:pt>
                <c:pt idx="9">
                  <c:v>1170.19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D-45FD-956E-A96E83AE2299}"/>
            </c:ext>
          </c:extLst>
        </c:ser>
        <c:ser>
          <c:idx val="1"/>
          <c:order val="1"/>
          <c:tx>
            <c:strRef>
              <c:f>Sheet3!$G$3</c:f>
              <c:strCache>
                <c:ptCount val="1"/>
                <c:pt idx="0">
                  <c:v>TensileConv(us)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Sheet3!$G$4:$G$13</c:f>
              <c:numCache>
                <c:formatCode>General</c:formatCode>
                <c:ptCount val="10"/>
                <c:pt idx="0">
                  <c:v>46.88</c:v>
                </c:pt>
                <c:pt idx="1">
                  <c:v>78.239999999999995</c:v>
                </c:pt>
                <c:pt idx="2">
                  <c:v>123.51900000000001</c:v>
                </c:pt>
                <c:pt idx="3">
                  <c:v>256.48</c:v>
                </c:pt>
                <c:pt idx="4">
                  <c:v>979.51</c:v>
                </c:pt>
                <c:pt idx="5">
                  <c:v>40.799999999999997</c:v>
                </c:pt>
                <c:pt idx="6">
                  <c:v>61.6</c:v>
                </c:pt>
                <c:pt idx="7">
                  <c:v>119.679</c:v>
                </c:pt>
                <c:pt idx="8">
                  <c:v>233.43799999999999</c:v>
                </c:pt>
                <c:pt idx="9">
                  <c:v>815.67200000000003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D-45FD-956E-A96E83AE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318536"/>
        <c:axId val="528321160"/>
      </c:barChart>
      <c:catAx>
        <c:axId val="528318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21160"/>
        <c:crosses val="autoZero"/>
        <c:auto val="1"/>
        <c:lblAlgn val="ctr"/>
        <c:lblOffset val="100"/>
        <c:noMultiLvlLbl val="0"/>
      </c:catAx>
      <c:valAx>
        <c:axId val="52832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1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Gain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Sheet3!$H$3</c:f>
              <c:strCache>
                <c:ptCount val="1"/>
                <c:pt idx="0">
                  <c:v>diff(us)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Sheet3!$H$4:$H$13</c:f>
              <c:numCache>
                <c:formatCode>General</c:formatCode>
                <c:ptCount val="10"/>
                <c:pt idx="0">
                  <c:v>22.9</c:v>
                </c:pt>
                <c:pt idx="1">
                  <c:v>33.930000000000007</c:v>
                </c:pt>
                <c:pt idx="2">
                  <c:v>71.031000000000006</c:v>
                </c:pt>
                <c:pt idx="3">
                  <c:v>69.299999999999955</c:v>
                </c:pt>
                <c:pt idx="4">
                  <c:v>45.200000000000045</c:v>
                </c:pt>
                <c:pt idx="5">
                  <c:v>26.269999999999996</c:v>
                </c:pt>
                <c:pt idx="6">
                  <c:v>71.650000000000006</c:v>
                </c:pt>
                <c:pt idx="7">
                  <c:v>62.931000000000012</c:v>
                </c:pt>
                <c:pt idx="8">
                  <c:v>90.232000000000028</c:v>
                </c:pt>
                <c:pt idx="9">
                  <c:v>354.51800000000003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162-9F9F-D67D6F513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426256"/>
        <c:axId val="431429208"/>
      </c:barChart>
      <c:lineChart>
        <c:grouping val="standard"/>
        <c:varyColors val="0"/>
        <c:ser>
          <c:idx val="1"/>
          <c:order val="1"/>
          <c:tx>
            <c:strRef>
              <c:f>Sheet3!$I$3</c:f>
              <c:strCache>
                <c:ptCount val="1"/>
                <c:pt idx="0">
                  <c:v>gain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Sheet3!$I$4:$I$13</c:f>
              <c:numCache>
                <c:formatCode>0.00%</c:formatCode>
                <c:ptCount val="10"/>
                <c:pt idx="0">
                  <c:v>0.32817426196617938</c:v>
                </c:pt>
                <c:pt idx="1">
                  <c:v>0.30248729606846758</c:v>
                </c:pt>
                <c:pt idx="2">
                  <c:v>0.36510408635312258</c:v>
                </c:pt>
                <c:pt idx="3">
                  <c:v>0.21272024065320141</c:v>
                </c:pt>
                <c:pt idx="4">
                  <c:v>4.4110040889617591E-2</c:v>
                </c:pt>
                <c:pt idx="5">
                  <c:v>0.39168033397942448</c:v>
                </c:pt>
                <c:pt idx="6">
                  <c:v>0.53771106941838653</c:v>
                </c:pt>
                <c:pt idx="7">
                  <c:v>0.34461968128799086</c:v>
                </c:pt>
                <c:pt idx="8">
                  <c:v>0.27877776747922273</c:v>
                </c:pt>
                <c:pt idx="9">
                  <c:v>0.30295763935771114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0-4162-9F9F-D67D6F513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24288"/>
        <c:axId val="431422976"/>
      </c:lineChart>
      <c:catAx>
        <c:axId val="43142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29208"/>
        <c:crosses val="autoZero"/>
        <c:auto val="1"/>
        <c:lblAlgn val="ctr"/>
        <c:lblOffset val="100"/>
        <c:noMultiLvlLbl val="0"/>
      </c:catAx>
      <c:valAx>
        <c:axId val="43142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26256"/>
        <c:crosses val="autoZero"/>
        <c:crossBetween val="between"/>
      </c:valAx>
      <c:valAx>
        <c:axId val="43142297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24288"/>
        <c:crosses val="max"/>
        <c:crossBetween val="between"/>
      </c:valAx>
      <c:catAx>
        <c:axId val="431424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43142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(3)'!$E$4:$E$39</c:f>
              <c:numCache>
                <c:formatCode>0.00%</c:formatCode>
                <c:ptCount val="36"/>
                <c:pt idx="0">
                  <c:v>6.0000000000000001E-3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1.4E-2</c:v>
                </c:pt>
                <c:pt idx="6">
                  <c:v>1.0999999999999999E-2</c:v>
                </c:pt>
                <c:pt idx="7">
                  <c:v>1.6E-2</c:v>
                </c:pt>
                <c:pt idx="8">
                  <c:v>2.1000000000000001E-2</c:v>
                </c:pt>
                <c:pt idx="9">
                  <c:v>2.4E-2</c:v>
                </c:pt>
                <c:pt idx="10">
                  <c:v>2.5999999999999999E-2</c:v>
                </c:pt>
                <c:pt idx="11">
                  <c:v>2.7E-2</c:v>
                </c:pt>
                <c:pt idx="12">
                  <c:v>2.1999999999999999E-2</c:v>
                </c:pt>
                <c:pt idx="13">
                  <c:v>3.1E-2</c:v>
                </c:pt>
                <c:pt idx="14">
                  <c:v>3.9E-2</c:v>
                </c:pt>
                <c:pt idx="15">
                  <c:v>4.4999999999999998E-2</c:v>
                </c:pt>
                <c:pt idx="16">
                  <c:v>4.3999999999999997E-2</c:v>
                </c:pt>
                <c:pt idx="17">
                  <c:v>4.8000000000000001E-2</c:v>
                </c:pt>
                <c:pt idx="18">
                  <c:v>0.04</c:v>
                </c:pt>
                <c:pt idx="19">
                  <c:v>5.6000000000000001E-2</c:v>
                </c:pt>
                <c:pt idx="20">
                  <c:v>7.0999999999999994E-2</c:v>
                </c:pt>
                <c:pt idx="21">
                  <c:v>7.3999999999999996E-2</c:v>
                </c:pt>
                <c:pt idx="22">
                  <c:v>6.9000000000000006E-2</c:v>
                </c:pt>
                <c:pt idx="23">
                  <c:v>7.5999999999999998E-2</c:v>
                </c:pt>
                <c:pt idx="24">
                  <c:v>7.2999999999999995E-2</c:v>
                </c:pt>
                <c:pt idx="25">
                  <c:v>0.10100000000000001</c:v>
                </c:pt>
                <c:pt idx="26">
                  <c:v>0.111</c:v>
                </c:pt>
                <c:pt idx="27">
                  <c:v>0.104</c:v>
                </c:pt>
                <c:pt idx="28">
                  <c:v>9.1999999999999998E-2</c:v>
                </c:pt>
                <c:pt idx="29">
                  <c:v>0.106</c:v>
                </c:pt>
                <c:pt idx="30">
                  <c:v>0.126</c:v>
                </c:pt>
                <c:pt idx="31">
                  <c:v>0.14599999999999999</c:v>
                </c:pt>
                <c:pt idx="32">
                  <c:v>0.14299999999999999</c:v>
                </c:pt>
                <c:pt idx="33">
                  <c:v>0.121</c:v>
                </c:pt>
                <c:pt idx="34">
                  <c:v>0.11600000000000001</c:v>
                </c:pt>
                <c:pt idx="3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3-4211-B7A8-7653129475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(3)'!$F$4:$F$39</c:f>
              <c:numCache>
                <c:formatCode>0.00%</c:formatCode>
                <c:ptCount val="36"/>
                <c:pt idx="0">
                  <c:v>7.0000000000000001E-3</c:v>
                </c:pt>
                <c:pt idx="1">
                  <c:v>1.0999999999999999E-2</c:v>
                </c:pt>
                <c:pt idx="2">
                  <c:v>1.9E-2</c:v>
                </c:pt>
                <c:pt idx="3">
                  <c:v>0.03</c:v>
                </c:pt>
                <c:pt idx="4">
                  <c:v>4.5999999999999999E-2</c:v>
                </c:pt>
                <c:pt idx="5">
                  <c:v>6.7000000000000004E-2</c:v>
                </c:pt>
                <c:pt idx="6">
                  <c:v>1.4E-2</c:v>
                </c:pt>
                <c:pt idx="7">
                  <c:v>2.1999999999999999E-2</c:v>
                </c:pt>
                <c:pt idx="8">
                  <c:v>3.5000000000000003E-2</c:v>
                </c:pt>
                <c:pt idx="9">
                  <c:v>5.8000000000000003E-2</c:v>
                </c:pt>
                <c:pt idx="10">
                  <c:v>8.8999999999999996E-2</c:v>
                </c:pt>
                <c:pt idx="11">
                  <c:v>0.11600000000000001</c:v>
                </c:pt>
                <c:pt idx="12">
                  <c:v>2.7E-2</c:v>
                </c:pt>
                <c:pt idx="13">
                  <c:v>4.1000000000000002E-2</c:v>
                </c:pt>
                <c:pt idx="14">
                  <c:v>7.1999999999999995E-2</c:v>
                </c:pt>
                <c:pt idx="15">
                  <c:v>0.10199999999999999</c:v>
                </c:pt>
                <c:pt idx="16">
                  <c:v>0.13100000000000001</c:v>
                </c:pt>
                <c:pt idx="17">
                  <c:v>0.15</c:v>
                </c:pt>
                <c:pt idx="18">
                  <c:v>4.9000000000000002E-2</c:v>
                </c:pt>
                <c:pt idx="19">
                  <c:v>7.1999999999999995E-2</c:v>
                </c:pt>
                <c:pt idx="20">
                  <c:v>0.112</c:v>
                </c:pt>
                <c:pt idx="21">
                  <c:v>0.16</c:v>
                </c:pt>
                <c:pt idx="22">
                  <c:v>0.152</c:v>
                </c:pt>
                <c:pt idx="23">
                  <c:v>0.17199999999999999</c:v>
                </c:pt>
                <c:pt idx="24">
                  <c:v>8.5999999999999993E-2</c:v>
                </c:pt>
                <c:pt idx="25">
                  <c:v>0.11799999999999999</c:v>
                </c:pt>
                <c:pt idx="26">
                  <c:v>0.157</c:v>
                </c:pt>
                <c:pt idx="27">
                  <c:v>0.16200000000000001</c:v>
                </c:pt>
                <c:pt idx="28">
                  <c:v>0.16400000000000001</c:v>
                </c:pt>
                <c:pt idx="29">
                  <c:v>0.17599999999999999</c:v>
                </c:pt>
                <c:pt idx="30">
                  <c:v>0.14399999999999999</c:v>
                </c:pt>
                <c:pt idx="31">
                  <c:v>0.17199999999999999</c:v>
                </c:pt>
                <c:pt idx="32">
                  <c:v>0.16900000000000001</c:v>
                </c:pt>
                <c:pt idx="33">
                  <c:v>0.159</c:v>
                </c:pt>
                <c:pt idx="34">
                  <c:v>0.16500000000000001</c:v>
                </c:pt>
                <c:pt idx="35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3-4211-B7A8-76531294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44304"/>
        <c:axId val="607437416"/>
      </c:lineChart>
      <c:catAx>
        <c:axId val="60744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37416"/>
        <c:crosses val="autoZero"/>
        <c:auto val="1"/>
        <c:lblAlgn val="ctr"/>
        <c:lblOffset val="100"/>
        <c:noMultiLvlLbl val="0"/>
      </c:catAx>
      <c:valAx>
        <c:axId val="60743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4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(3)'!$G$4:$G$39</c:f>
              <c:numCache>
                <c:formatCode>0.00%</c:formatCode>
                <c:ptCount val="36"/>
                <c:pt idx="0">
                  <c:v>1.2E-2</c:v>
                </c:pt>
                <c:pt idx="1">
                  <c:v>1.7000000000000001E-2</c:v>
                </c:pt>
                <c:pt idx="2">
                  <c:v>2.1999999999999999E-2</c:v>
                </c:pt>
                <c:pt idx="3">
                  <c:v>2.5000000000000001E-2</c:v>
                </c:pt>
                <c:pt idx="4">
                  <c:v>2.5999999999999999E-2</c:v>
                </c:pt>
                <c:pt idx="5">
                  <c:v>2.8000000000000001E-2</c:v>
                </c:pt>
                <c:pt idx="6">
                  <c:v>2.1999999999999999E-2</c:v>
                </c:pt>
                <c:pt idx="7">
                  <c:v>3.2000000000000001E-2</c:v>
                </c:pt>
                <c:pt idx="8">
                  <c:v>4.2000000000000003E-2</c:v>
                </c:pt>
                <c:pt idx="9">
                  <c:v>4.8000000000000001E-2</c:v>
                </c:pt>
                <c:pt idx="10">
                  <c:v>4.9000000000000002E-2</c:v>
                </c:pt>
                <c:pt idx="11">
                  <c:v>5.2999999999999999E-2</c:v>
                </c:pt>
                <c:pt idx="12">
                  <c:v>4.2000000000000003E-2</c:v>
                </c:pt>
                <c:pt idx="13">
                  <c:v>6.0999999999999999E-2</c:v>
                </c:pt>
                <c:pt idx="14">
                  <c:v>0.08</c:v>
                </c:pt>
                <c:pt idx="15">
                  <c:v>8.7999999999999995E-2</c:v>
                </c:pt>
                <c:pt idx="16">
                  <c:v>8.8999999999999996E-2</c:v>
                </c:pt>
                <c:pt idx="17">
                  <c:v>9.2999999999999999E-2</c:v>
                </c:pt>
                <c:pt idx="18">
                  <c:v>7.8E-2</c:v>
                </c:pt>
                <c:pt idx="19">
                  <c:v>0.107</c:v>
                </c:pt>
                <c:pt idx="20">
                  <c:v>0.13400000000000001</c:v>
                </c:pt>
                <c:pt idx="21">
                  <c:v>0.14099999999999999</c:v>
                </c:pt>
                <c:pt idx="22">
                  <c:v>0.129</c:v>
                </c:pt>
                <c:pt idx="23">
                  <c:v>0.13700000000000001</c:v>
                </c:pt>
                <c:pt idx="24">
                  <c:v>0.13800000000000001</c:v>
                </c:pt>
                <c:pt idx="25">
                  <c:v>0.182</c:v>
                </c:pt>
                <c:pt idx="26">
                  <c:v>0.20100000000000001</c:v>
                </c:pt>
                <c:pt idx="27">
                  <c:v>0.183</c:v>
                </c:pt>
                <c:pt idx="28">
                  <c:v>0.16400000000000001</c:v>
                </c:pt>
                <c:pt idx="29">
                  <c:v>0.17699999999999999</c:v>
                </c:pt>
                <c:pt idx="30">
                  <c:v>0.224</c:v>
                </c:pt>
                <c:pt idx="31">
                  <c:v>0.23699999999999999</c:v>
                </c:pt>
                <c:pt idx="32">
                  <c:v>0.23300000000000001</c:v>
                </c:pt>
                <c:pt idx="33">
                  <c:v>0.21099999999999999</c:v>
                </c:pt>
                <c:pt idx="34">
                  <c:v>0.187</c:v>
                </c:pt>
                <c:pt idx="35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8-4F21-ABF4-6FC49D0B6F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(3)'!$H$4:$H$39</c:f>
              <c:numCache>
                <c:formatCode>0.00%</c:formatCode>
                <c:ptCount val="36"/>
                <c:pt idx="0">
                  <c:v>1.2999999999999999E-2</c:v>
                </c:pt>
                <c:pt idx="1">
                  <c:v>2.1000000000000001E-2</c:v>
                </c:pt>
                <c:pt idx="2">
                  <c:v>3.5000000000000003E-2</c:v>
                </c:pt>
                <c:pt idx="3">
                  <c:v>5.2999999999999999E-2</c:v>
                </c:pt>
                <c:pt idx="4">
                  <c:v>8.3000000000000004E-2</c:v>
                </c:pt>
                <c:pt idx="5">
                  <c:v>0.113</c:v>
                </c:pt>
                <c:pt idx="6">
                  <c:v>2.8000000000000001E-2</c:v>
                </c:pt>
                <c:pt idx="7">
                  <c:v>3.9E-2</c:v>
                </c:pt>
                <c:pt idx="8">
                  <c:v>6.5000000000000002E-2</c:v>
                </c:pt>
                <c:pt idx="9">
                  <c:v>9.8000000000000004E-2</c:v>
                </c:pt>
                <c:pt idx="10">
                  <c:v>0.13100000000000001</c:v>
                </c:pt>
                <c:pt idx="11">
                  <c:v>0.17799999999999999</c:v>
                </c:pt>
                <c:pt idx="12">
                  <c:v>4.9000000000000002E-2</c:v>
                </c:pt>
                <c:pt idx="13">
                  <c:v>7.4999999999999997E-2</c:v>
                </c:pt>
                <c:pt idx="14">
                  <c:v>0.109</c:v>
                </c:pt>
                <c:pt idx="15">
                  <c:v>0.15</c:v>
                </c:pt>
                <c:pt idx="16">
                  <c:v>0.191</c:v>
                </c:pt>
                <c:pt idx="17">
                  <c:v>0.221</c:v>
                </c:pt>
                <c:pt idx="18">
                  <c:v>0.09</c:v>
                </c:pt>
                <c:pt idx="19">
                  <c:v>0.122</c:v>
                </c:pt>
                <c:pt idx="20">
                  <c:v>0.17399999999999999</c:v>
                </c:pt>
                <c:pt idx="21">
                  <c:v>0.21199999999999999</c:v>
                </c:pt>
                <c:pt idx="22">
                  <c:v>0.23300000000000001</c:v>
                </c:pt>
                <c:pt idx="23">
                  <c:v>0.253</c:v>
                </c:pt>
                <c:pt idx="24">
                  <c:v>0.16</c:v>
                </c:pt>
                <c:pt idx="25">
                  <c:v>0.20200000000000001</c:v>
                </c:pt>
                <c:pt idx="26">
                  <c:v>0.224</c:v>
                </c:pt>
                <c:pt idx="27">
                  <c:v>0.23200000000000001</c:v>
                </c:pt>
                <c:pt idx="28">
                  <c:v>0.218</c:v>
                </c:pt>
                <c:pt idx="29">
                  <c:v>0.20300000000000001</c:v>
                </c:pt>
                <c:pt idx="30">
                  <c:v>0.214</c:v>
                </c:pt>
                <c:pt idx="31">
                  <c:v>0.25900000000000001</c:v>
                </c:pt>
                <c:pt idx="32">
                  <c:v>0.26100000000000001</c:v>
                </c:pt>
                <c:pt idx="33">
                  <c:v>0.224</c:v>
                </c:pt>
                <c:pt idx="34">
                  <c:v>0.224</c:v>
                </c:pt>
                <c:pt idx="35">
                  <c:v>0.20100000000000001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8-4F21-ABF4-6FC49D0B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24624"/>
        <c:axId val="607425936"/>
      </c:lineChart>
      <c:catAx>
        <c:axId val="60742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5936"/>
        <c:crosses val="autoZero"/>
        <c:auto val="1"/>
        <c:lblAlgn val="ctr"/>
        <c:lblOffset val="100"/>
        <c:noMultiLvlLbl val="0"/>
      </c:catAx>
      <c:valAx>
        <c:axId val="6074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(3)'!$I$4:$I$39</c:f>
              <c:numCache>
                <c:formatCode>0.00%</c:formatCode>
                <c:ptCount val="36"/>
                <c:pt idx="0">
                  <c:v>2.1999999999999999E-2</c:v>
                </c:pt>
                <c:pt idx="1">
                  <c:v>3.3000000000000002E-2</c:v>
                </c:pt>
                <c:pt idx="2">
                  <c:v>4.2000000000000003E-2</c:v>
                </c:pt>
                <c:pt idx="3">
                  <c:v>4.9000000000000002E-2</c:v>
                </c:pt>
                <c:pt idx="4">
                  <c:v>5.1999999999999998E-2</c:v>
                </c:pt>
                <c:pt idx="5">
                  <c:v>5.6000000000000001E-2</c:v>
                </c:pt>
                <c:pt idx="6">
                  <c:v>4.2000000000000003E-2</c:v>
                </c:pt>
                <c:pt idx="7">
                  <c:v>6.0999999999999999E-2</c:v>
                </c:pt>
                <c:pt idx="8">
                  <c:v>0.08</c:v>
                </c:pt>
                <c:pt idx="9">
                  <c:v>9.2999999999999999E-2</c:v>
                </c:pt>
                <c:pt idx="10">
                  <c:v>9.2999999999999999E-2</c:v>
                </c:pt>
                <c:pt idx="11">
                  <c:v>9.8000000000000004E-2</c:v>
                </c:pt>
                <c:pt idx="12">
                  <c:v>0.08</c:v>
                </c:pt>
                <c:pt idx="13">
                  <c:v>0.111</c:v>
                </c:pt>
                <c:pt idx="14">
                  <c:v>0.13400000000000001</c:v>
                </c:pt>
                <c:pt idx="15">
                  <c:v>0.14599999999999999</c:v>
                </c:pt>
                <c:pt idx="16">
                  <c:v>0.14499999999999999</c:v>
                </c:pt>
                <c:pt idx="17">
                  <c:v>0.157</c:v>
                </c:pt>
                <c:pt idx="18">
                  <c:v>0.14099999999999999</c:v>
                </c:pt>
                <c:pt idx="19">
                  <c:v>0.19400000000000001</c:v>
                </c:pt>
                <c:pt idx="20">
                  <c:v>0.23200000000000001</c:v>
                </c:pt>
                <c:pt idx="21">
                  <c:v>0.24</c:v>
                </c:pt>
                <c:pt idx="22">
                  <c:v>0.20300000000000001</c:v>
                </c:pt>
                <c:pt idx="23">
                  <c:v>0.217</c:v>
                </c:pt>
                <c:pt idx="24">
                  <c:v>0.22600000000000001</c:v>
                </c:pt>
                <c:pt idx="25">
                  <c:v>0.3</c:v>
                </c:pt>
                <c:pt idx="26">
                  <c:v>0.33700000000000002</c:v>
                </c:pt>
                <c:pt idx="27">
                  <c:v>0.28599999999999998</c:v>
                </c:pt>
                <c:pt idx="28">
                  <c:v>0.25600000000000001</c:v>
                </c:pt>
                <c:pt idx="29">
                  <c:v>0.26</c:v>
                </c:pt>
                <c:pt idx="30">
                  <c:v>0.32200000000000001</c:v>
                </c:pt>
                <c:pt idx="31">
                  <c:v>0.32100000000000001</c:v>
                </c:pt>
                <c:pt idx="32">
                  <c:v>0.32700000000000001</c:v>
                </c:pt>
                <c:pt idx="33">
                  <c:v>0.30399999999999999</c:v>
                </c:pt>
                <c:pt idx="34">
                  <c:v>0.27200000000000002</c:v>
                </c:pt>
                <c:pt idx="3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4-45A6-8DBE-938F36A703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(3)'!$J$4:$J$39</c:f>
              <c:numCache>
                <c:formatCode>0.00%</c:formatCode>
                <c:ptCount val="36"/>
                <c:pt idx="0">
                  <c:v>2.3E-2</c:v>
                </c:pt>
                <c:pt idx="1">
                  <c:v>3.6999999999999998E-2</c:v>
                </c:pt>
                <c:pt idx="2">
                  <c:v>0.06</c:v>
                </c:pt>
                <c:pt idx="3">
                  <c:v>9.2999999999999999E-2</c:v>
                </c:pt>
                <c:pt idx="4">
                  <c:v>0.126</c:v>
                </c:pt>
                <c:pt idx="5">
                  <c:v>0.17699999999999999</c:v>
                </c:pt>
                <c:pt idx="6">
                  <c:v>4.9000000000000002E-2</c:v>
                </c:pt>
                <c:pt idx="7">
                  <c:v>6.7000000000000004E-2</c:v>
                </c:pt>
                <c:pt idx="8">
                  <c:v>0.104</c:v>
                </c:pt>
                <c:pt idx="9">
                  <c:v>0.155</c:v>
                </c:pt>
                <c:pt idx="10">
                  <c:v>0.21099999999999999</c:v>
                </c:pt>
                <c:pt idx="11">
                  <c:v>0.215</c:v>
                </c:pt>
                <c:pt idx="12">
                  <c:v>0.09</c:v>
                </c:pt>
                <c:pt idx="13">
                  <c:v>0.124</c:v>
                </c:pt>
                <c:pt idx="14">
                  <c:v>0.17399999999999999</c:v>
                </c:pt>
                <c:pt idx="15">
                  <c:v>0.22</c:v>
                </c:pt>
                <c:pt idx="16">
                  <c:v>0.24399999999999999</c:v>
                </c:pt>
                <c:pt idx="17">
                  <c:v>0.247</c:v>
                </c:pt>
                <c:pt idx="18">
                  <c:v>0.157</c:v>
                </c:pt>
                <c:pt idx="19">
                  <c:v>0.214</c:v>
                </c:pt>
                <c:pt idx="20">
                  <c:v>0.24099999999999999</c:v>
                </c:pt>
                <c:pt idx="21">
                  <c:v>0.246</c:v>
                </c:pt>
                <c:pt idx="22">
                  <c:v>0.254</c:v>
                </c:pt>
                <c:pt idx="23">
                  <c:v>0.25900000000000001</c:v>
                </c:pt>
                <c:pt idx="24">
                  <c:v>0.22800000000000001</c:v>
                </c:pt>
                <c:pt idx="25">
                  <c:v>0.245</c:v>
                </c:pt>
                <c:pt idx="26">
                  <c:v>0.26600000000000001</c:v>
                </c:pt>
                <c:pt idx="27">
                  <c:v>0.25</c:v>
                </c:pt>
                <c:pt idx="28">
                  <c:v>0.23899999999999999</c:v>
                </c:pt>
                <c:pt idx="29">
                  <c:v>0.215</c:v>
                </c:pt>
                <c:pt idx="30">
                  <c:v>0.30299999999999999</c:v>
                </c:pt>
                <c:pt idx="31">
                  <c:v>0.29699999999999999</c:v>
                </c:pt>
                <c:pt idx="32">
                  <c:v>0.27300000000000002</c:v>
                </c:pt>
                <c:pt idx="33">
                  <c:v>0.247</c:v>
                </c:pt>
                <c:pt idx="34">
                  <c:v>0.219</c:v>
                </c:pt>
                <c:pt idx="35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4-45A6-8DBE-938F36A7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87680"/>
        <c:axId val="600982432"/>
      </c:lineChart>
      <c:catAx>
        <c:axId val="60098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2432"/>
        <c:crosses val="autoZero"/>
        <c:auto val="1"/>
        <c:lblAlgn val="ctr"/>
        <c:lblOffset val="100"/>
        <c:noMultiLvlLbl val="0"/>
      </c:catAx>
      <c:valAx>
        <c:axId val="6009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(3)'!$K$4:$K$39</c:f>
              <c:numCache>
                <c:formatCode>0.00%</c:formatCode>
                <c:ptCount val="36"/>
                <c:pt idx="0">
                  <c:v>4.1000000000000002E-2</c:v>
                </c:pt>
                <c:pt idx="1">
                  <c:v>6.0999999999999999E-2</c:v>
                </c:pt>
                <c:pt idx="2">
                  <c:v>8.1000000000000003E-2</c:v>
                </c:pt>
                <c:pt idx="3">
                  <c:v>9.7000000000000003E-2</c:v>
                </c:pt>
                <c:pt idx="4">
                  <c:v>0.10199999999999999</c:v>
                </c:pt>
                <c:pt idx="5">
                  <c:v>0.108</c:v>
                </c:pt>
                <c:pt idx="6">
                  <c:v>7.5999999999999998E-2</c:v>
                </c:pt>
                <c:pt idx="7">
                  <c:v>0.112</c:v>
                </c:pt>
                <c:pt idx="8">
                  <c:v>0.14000000000000001</c:v>
                </c:pt>
                <c:pt idx="9">
                  <c:v>0.16200000000000001</c:v>
                </c:pt>
                <c:pt idx="10">
                  <c:v>0.159</c:v>
                </c:pt>
                <c:pt idx="11">
                  <c:v>0.16700000000000001</c:v>
                </c:pt>
                <c:pt idx="12">
                  <c:v>0.14000000000000001</c:v>
                </c:pt>
                <c:pt idx="13">
                  <c:v>0.192</c:v>
                </c:pt>
                <c:pt idx="14">
                  <c:v>0.24199999999999999</c:v>
                </c:pt>
                <c:pt idx="15">
                  <c:v>0.25900000000000001</c:v>
                </c:pt>
                <c:pt idx="16">
                  <c:v>0.22</c:v>
                </c:pt>
                <c:pt idx="17">
                  <c:v>0.23699999999999999</c:v>
                </c:pt>
                <c:pt idx="18">
                  <c:v>0.23499999999999999</c:v>
                </c:pt>
                <c:pt idx="19">
                  <c:v>0.29599999999999999</c:v>
                </c:pt>
                <c:pt idx="20">
                  <c:v>0.33</c:v>
                </c:pt>
                <c:pt idx="21">
                  <c:v>0.318</c:v>
                </c:pt>
                <c:pt idx="22">
                  <c:v>0.29799999999999999</c:v>
                </c:pt>
                <c:pt idx="23">
                  <c:v>0.28899999999999998</c:v>
                </c:pt>
                <c:pt idx="24">
                  <c:v>0.313</c:v>
                </c:pt>
                <c:pt idx="25">
                  <c:v>0.35199999999999998</c:v>
                </c:pt>
                <c:pt idx="26">
                  <c:v>0.377</c:v>
                </c:pt>
                <c:pt idx="27">
                  <c:v>0.38400000000000001</c:v>
                </c:pt>
                <c:pt idx="28">
                  <c:v>0.36399999999999999</c:v>
                </c:pt>
                <c:pt idx="29">
                  <c:v>0.35099999999999998</c:v>
                </c:pt>
                <c:pt idx="30">
                  <c:v>0.39200000000000002</c:v>
                </c:pt>
                <c:pt idx="31">
                  <c:v>0.41599999999999998</c:v>
                </c:pt>
                <c:pt idx="32">
                  <c:v>0.42599999999999999</c:v>
                </c:pt>
                <c:pt idx="33">
                  <c:v>0.4</c:v>
                </c:pt>
                <c:pt idx="34">
                  <c:v>0.35799999999999998</c:v>
                </c:pt>
                <c:pt idx="35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2-498A-AF65-DC9CCF624F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(3)'!$L$4:$L$39</c:f>
              <c:numCache>
                <c:formatCode>0.00%</c:formatCode>
                <c:ptCount val="36"/>
                <c:pt idx="0">
                  <c:v>4.3999999999999997E-2</c:v>
                </c:pt>
                <c:pt idx="1">
                  <c:v>6.7000000000000004E-2</c:v>
                </c:pt>
                <c:pt idx="2">
                  <c:v>9.9000000000000005E-2</c:v>
                </c:pt>
                <c:pt idx="3">
                  <c:v>0.14899999999999999</c:v>
                </c:pt>
                <c:pt idx="4">
                  <c:v>0.214</c:v>
                </c:pt>
                <c:pt idx="5">
                  <c:v>0.24399999999999999</c:v>
                </c:pt>
                <c:pt idx="6">
                  <c:v>8.5999999999999993E-2</c:v>
                </c:pt>
                <c:pt idx="7">
                  <c:v>0.122</c:v>
                </c:pt>
                <c:pt idx="8">
                  <c:v>0.17899999999999999</c:v>
                </c:pt>
                <c:pt idx="9">
                  <c:v>0.23300000000000001</c:v>
                </c:pt>
                <c:pt idx="10">
                  <c:v>0.27100000000000002</c:v>
                </c:pt>
                <c:pt idx="11">
                  <c:v>0.255</c:v>
                </c:pt>
                <c:pt idx="12">
                  <c:v>0.16</c:v>
                </c:pt>
                <c:pt idx="13">
                  <c:v>0.23499999999999999</c:v>
                </c:pt>
                <c:pt idx="14">
                  <c:v>0.28199999999999997</c:v>
                </c:pt>
                <c:pt idx="15">
                  <c:v>0.312</c:v>
                </c:pt>
                <c:pt idx="16">
                  <c:v>0.27700000000000002</c:v>
                </c:pt>
                <c:pt idx="17">
                  <c:v>0.26300000000000001</c:v>
                </c:pt>
                <c:pt idx="18">
                  <c:v>0.28199999999999997</c:v>
                </c:pt>
                <c:pt idx="19">
                  <c:v>0.33200000000000002</c:v>
                </c:pt>
                <c:pt idx="20">
                  <c:v>0.317</c:v>
                </c:pt>
                <c:pt idx="21">
                  <c:v>0.29899999999999999</c:v>
                </c:pt>
                <c:pt idx="22">
                  <c:v>0.27800000000000002</c:v>
                </c:pt>
                <c:pt idx="23">
                  <c:v>0.26500000000000001</c:v>
                </c:pt>
                <c:pt idx="24">
                  <c:v>0.32400000000000001</c:v>
                </c:pt>
                <c:pt idx="25">
                  <c:v>0.33400000000000002</c:v>
                </c:pt>
                <c:pt idx="26">
                  <c:v>0.31</c:v>
                </c:pt>
                <c:pt idx="27">
                  <c:v>0.318</c:v>
                </c:pt>
                <c:pt idx="28">
                  <c:v>0.248</c:v>
                </c:pt>
                <c:pt idx="29">
                  <c:v>0.23300000000000001</c:v>
                </c:pt>
                <c:pt idx="30">
                  <c:v>0.35699999999999998</c:v>
                </c:pt>
                <c:pt idx="31">
                  <c:v>0.307</c:v>
                </c:pt>
                <c:pt idx="32">
                  <c:v>0.30199999999999999</c:v>
                </c:pt>
                <c:pt idx="33">
                  <c:v>0.28100000000000003</c:v>
                </c:pt>
                <c:pt idx="34">
                  <c:v>0.23799999999999999</c:v>
                </c:pt>
                <c:pt idx="35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2-498A-AF65-DC9CCF62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73248"/>
        <c:axId val="600979480"/>
      </c:lineChart>
      <c:catAx>
        <c:axId val="60097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79480"/>
        <c:crosses val="autoZero"/>
        <c:auto val="1"/>
        <c:lblAlgn val="ctr"/>
        <c:lblOffset val="100"/>
        <c:noMultiLvlLbl val="0"/>
      </c:catAx>
      <c:valAx>
        <c:axId val="60097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(3)'!$M$4:$M$39</c:f>
              <c:numCache>
                <c:formatCode>0.00%</c:formatCode>
                <c:ptCount val="36"/>
                <c:pt idx="0">
                  <c:v>7.4999999999999997E-2</c:v>
                </c:pt>
                <c:pt idx="1">
                  <c:v>0.108</c:v>
                </c:pt>
                <c:pt idx="2">
                  <c:v>0.14199999999999999</c:v>
                </c:pt>
                <c:pt idx="3">
                  <c:v>0.16500000000000001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0.13600000000000001</c:v>
                </c:pt>
                <c:pt idx="7">
                  <c:v>0.19</c:v>
                </c:pt>
                <c:pt idx="8">
                  <c:v>0.246</c:v>
                </c:pt>
                <c:pt idx="9">
                  <c:v>0.28699999999999998</c:v>
                </c:pt>
                <c:pt idx="10">
                  <c:v>0.255</c:v>
                </c:pt>
                <c:pt idx="11">
                  <c:v>0.25900000000000001</c:v>
                </c:pt>
                <c:pt idx="12">
                  <c:v>0.23699999999999999</c:v>
                </c:pt>
                <c:pt idx="13">
                  <c:v>0.32200000000000001</c:v>
                </c:pt>
                <c:pt idx="14">
                  <c:v>0.38100000000000001</c:v>
                </c:pt>
                <c:pt idx="15">
                  <c:v>0.41499999999999998</c:v>
                </c:pt>
                <c:pt idx="16">
                  <c:v>0.39100000000000001</c:v>
                </c:pt>
                <c:pt idx="17">
                  <c:v>0.36799999999999999</c:v>
                </c:pt>
                <c:pt idx="18">
                  <c:v>0.32300000000000001</c:v>
                </c:pt>
                <c:pt idx="19">
                  <c:v>0.36199999999999999</c:v>
                </c:pt>
                <c:pt idx="20">
                  <c:v>0.42699999999999999</c:v>
                </c:pt>
                <c:pt idx="21">
                  <c:v>0.44600000000000001</c:v>
                </c:pt>
                <c:pt idx="22">
                  <c:v>0.41699999999999998</c:v>
                </c:pt>
                <c:pt idx="23">
                  <c:v>0.42099999999999999</c:v>
                </c:pt>
                <c:pt idx="24">
                  <c:v>0.37</c:v>
                </c:pt>
                <c:pt idx="25">
                  <c:v>0.44</c:v>
                </c:pt>
                <c:pt idx="26">
                  <c:v>0.45700000000000002</c:v>
                </c:pt>
                <c:pt idx="27">
                  <c:v>0.432</c:v>
                </c:pt>
                <c:pt idx="28">
                  <c:v>0.39900000000000002</c:v>
                </c:pt>
                <c:pt idx="29">
                  <c:v>0.40799999999999997</c:v>
                </c:pt>
                <c:pt idx="30">
                  <c:v>0.4</c:v>
                </c:pt>
                <c:pt idx="31">
                  <c:v>0.432</c:v>
                </c:pt>
                <c:pt idx="32">
                  <c:v>0.45500000000000002</c:v>
                </c:pt>
                <c:pt idx="33">
                  <c:v>0.441</c:v>
                </c:pt>
                <c:pt idx="34">
                  <c:v>0.39100000000000001</c:v>
                </c:pt>
                <c:pt idx="35">
                  <c:v>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C-43C7-97CC-B1C54A89F3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(3)'!$N$4:$N$39</c:f>
              <c:numCache>
                <c:formatCode>0.00%</c:formatCode>
                <c:ptCount val="36"/>
                <c:pt idx="0">
                  <c:v>8.5999999999999993E-2</c:v>
                </c:pt>
                <c:pt idx="1">
                  <c:v>0.12</c:v>
                </c:pt>
                <c:pt idx="2">
                  <c:v>0.17</c:v>
                </c:pt>
                <c:pt idx="3">
                  <c:v>0.22800000000000001</c:v>
                </c:pt>
                <c:pt idx="4">
                  <c:v>0.29199999999999998</c:v>
                </c:pt>
                <c:pt idx="5">
                  <c:v>0.35599999999999998</c:v>
                </c:pt>
                <c:pt idx="6">
                  <c:v>0.157</c:v>
                </c:pt>
                <c:pt idx="7">
                  <c:v>0.22800000000000001</c:v>
                </c:pt>
                <c:pt idx="8">
                  <c:v>0.28799999999999998</c:v>
                </c:pt>
                <c:pt idx="9">
                  <c:v>0.32800000000000001</c:v>
                </c:pt>
                <c:pt idx="10">
                  <c:v>0.371</c:v>
                </c:pt>
                <c:pt idx="11">
                  <c:v>0.38900000000000001</c:v>
                </c:pt>
                <c:pt idx="12">
                  <c:v>0.28199999999999997</c:v>
                </c:pt>
                <c:pt idx="13">
                  <c:v>0.376</c:v>
                </c:pt>
                <c:pt idx="14">
                  <c:v>0.42099999999999999</c:v>
                </c:pt>
                <c:pt idx="15">
                  <c:v>0.45</c:v>
                </c:pt>
                <c:pt idx="16">
                  <c:v>0.39100000000000001</c:v>
                </c:pt>
                <c:pt idx="17">
                  <c:v>0.41799999999999998</c:v>
                </c:pt>
                <c:pt idx="18">
                  <c:v>0.36699999999999999</c:v>
                </c:pt>
                <c:pt idx="19">
                  <c:v>0.4</c:v>
                </c:pt>
                <c:pt idx="20">
                  <c:v>0.45700000000000002</c:v>
                </c:pt>
                <c:pt idx="21">
                  <c:v>0.47699999999999998</c:v>
                </c:pt>
                <c:pt idx="22">
                  <c:v>0.44500000000000001</c:v>
                </c:pt>
                <c:pt idx="23">
                  <c:v>0.40300000000000002</c:v>
                </c:pt>
                <c:pt idx="24">
                  <c:v>0.40899999999999997</c:v>
                </c:pt>
                <c:pt idx="25">
                  <c:v>0.40200000000000002</c:v>
                </c:pt>
                <c:pt idx="26">
                  <c:v>0.40799999999999997</c:v>
                </c:pt>
                <c:pt idx="27">
                  <c:v>0.39300000000000002</c:v>
                </c:pt>
                <c:pt idx="28">
                  <c:v>0.26600000000000001</c:v>
                </c:pt>
                <c:pt idx="29">
                  <c:v>0.26</c:v>
                </c:pt>
                <c:pt idx="30">
                  <c:v>0.38300000000000001</c:v>
                </c:pt>
                <c:pt idx="31">
                  <c:v>0.35299999999999998</c:v>
                </c:pt>
                <c:pt idx="32">
                  <c:v>0.316</c:v>
                </c:pt>
                <c:pt idx="33">
                  <c:v>0.28599999999999998</c:v>
                </c:pt>
                <c:pt idx="34">
                  <c:v>0.245</c:v>
                </c:pt>
                <c:pt idx="35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C-43C7-97CC-B1C54A89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47256"/>
        <c:axId val="607447584"/>
      </c:lineChart>
      <c:catAx>
        <c:axId val="607447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47584"/>
        <c:crosses val="autoZero"/>
        <c:auto val="1"/>
        <c:lblAlgn val="ctr"/>
        <c:lblOffset val="100"/>
        <c:noMultiLvlLbl val="0"/>
      </c:catAx>
      <c:valAx>
        <c:axId val="6074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4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Vega64!$I$2:$I$30</c:f>
              <c:numCache>
                <c:formatCode>General</c:formatCode>
                <c:ptCount val="29"/>
                <c:pt idx="0">
                  <c:v>11.047000000000004</c:v>
                </c:pt>
                <c:pt idx="1">
                  <c:v>4.5250000000000057</c:v>
                </c:pt>
                <c:pt idx="2">
                  <c:v>77.593000000000018</c:v>
                </c:pt>
                <c:pt idx="3">
                  <c:v>11.483999999999998</c:v>
                </c:pt>
                <c:pt idx="4">
                  <c:v>5.0290000000000035</c:v>
                </c:pt>
                <c:pt idx="5">
                  <c:v>28.579999999999984</c:v>
                </c:pt>
                <c:pt idx="6">
                  <c:v>17.356000000000002</c:v>
                </c:pt>
                <c:pt idx="7">
                  <c:v>44.876000000000005</c:v>
                </c:pt>
                <c:pt idx="8">
                  <c:v>29.016999999999996</c:v>
                </c:pt>
                <c:pt idx="9">
                  <c:v>26.593000000000018</c:v>
                </c:pt>
                <c:pt idx="10">
                  <c:v>52.765999999999963</c:v>
                </c:pt>
                <c:pt idx="11">
                  <c:v>11.626000000000005</c:v>
                </c:pt>
                <c:pt idx="12">
                  <c:v>7.3249999999999886</c:v>
                </c:pt>
                <c:pt idx="13">
                  <c:v>11.027000000000005</c:v>
                </c:pt>
                <c:pt idx="14">
                  <c:v>11.780999999999992</c:v>
                </c:pt>
                <c:pt idx="15">
                  <c:v>-20.734000000000009</c:v>
                </c:pt>
                <c:pt idx="16">
                  <c:v>4.8039999999999985</c:v>
                </c:pt>
                <c:pt idx="17">
                  <c:v>18.436999999999991</c:v>
                </c:pt>
                <c:pt idx="18">
                  <c:v>17.373999999999995</c:v>
                </c:pt>
                <c:pt idx="19">
                  <c:v>8.1930000000000049</c:v>
                </c:pt>
                <c:pt idx="20">
                  <c:v>33.387</c:v>
                </c:pt>
                <c:pt idx="21">
                  <c:v>23.72999999999999</c:v>
                </c:pt>
                <c:pt idx="22">
                  <c:v>11.175000000000004</c:v>
                </c:pt>
                <c:pt idx="23">
                  <c:v>15.046999999999997</c:v>
                </c:pt>
                <c:pt idx="24">
                  <c:v>27.302000000000021</c:v>
                </c:pt>
                <c:pt idx="25">
                  <c:v>28.426999999999964</c:v>
                </c:pt>
                <c:pt idx="26">
                  <c:v>-40.307999999999993</c:v>
                </c:pt>
                <c:pt idx="27">
                  <c:v>19.74799999999999</c:v>
                </c:pt>
                <c:pt idx="28">
                  <c:v>16.362000000000023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2-4E8B-AC76-089DC8E7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10864"/>
        <c:axId val="522012504"/>
      </c:barChart>
      <c:catAx>
        <c:axId val="52201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12504"/>
        <c:crosses val="autoZero"/>
        <c:auto val="1"/>
        <c:lblAlgn val="ctr"/>
        <c:lblOffset val="100"/>
        <c:noMultiLvlLbl val="0"/>
      </c:catAx>
      <c:valAx>
        <c:axId val="52201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1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(3)'!$O$4:$O$39</c:f>
              <c:numCache>
                <c:formatCode>0.00%</c:formatCode>
                <c:ptCount val="36"/>
                <c:pt idx="0">
                  <c:v>0.13100000000000001</c:v>
                </c:pt>
                <c:pt idx="1">
                  <c:v>0.17799999999999999</c:v>
                </c:pt>
                <c:pt idx="2">
                  <c:v>0.219</c:v>
                </c:pt>
                <c:pt idx="3">
                  <c:v>0.247</c:v>
                </c:pt>
                <c:pt idx="4">
                  <c:v>0.251</c:v>
                </c:pt>
                <c:pt idx="5">
                  <c:v>0.25900000000000001</c:v>
                </c:pt>
                <c:pt idx="6">
                  <c:v>0.23400000000000001</c:v>
                </c:pt>
                <c:pt idx="7">
                  <c:v>0.311</c:v>
                </c:pt>
                <c:pt idx="8">
                  <c:v>0.38700000000000001</c:v>
                </c:pt>
                <c:pt idx="9">
                  <c:v>0.42799999999999999</c:v>
                </c:pt>
                <c:pt idx="10">
                  <c:v>0.435</c:v>
                </c:pt>
                <c:pt idx="11">
                  <c:v>0.439</c:v>
                </c:pt>
                <c:pt idx="12">
                  <c:v>0.34100000000000003</c:v>
                </c:pt>
                <c:pt idx="13">
                  <c:v>0.39500000000000002</c:v>
                </c:pt>
                <c:pt idx="14">
                  <c:v>0.439</c:v>
                </c:pt>
                <c:pt idx="15">
                  <c:v>0.44900000000000001</c:v>
                </c:pt>
                <c:pt idx="16">
                  <c:v>0.44600000000000001</c:v>
                </c:pt>
                <c:pt idx="17">
                  <c:v>0.46300000000000002</c:v>
                </c:pt>
                <c:pt idx="18">
                  <c:v>0.41499999999999998</c:v>
                </c:pt>
                <c:pt idx="19">
                  <c:v>0.46600000000000003</c:v>
                </c:pt>
                <c:pt idx="20">
                  <c:v>0.502</c:v>
                </c:pt>
                <c:pt idx="21">
                  <c:v>0.44700000000000001</c:v>
                </c:pt>
                <c:pt idx="22">
                  <c:v>0.42199999999999999</c:v>
                </c:pt>
                <c:pt idx="23">
                  <c:v>0.42</c:v>
                </c:pt>
                <c:pt idx="24">
                  <c:v>0.435</c:v>
                </c:pt>
                <c:pt idx="25">
                  <c:v>0.45800000000000002</c:v>
                </c:pt>
                <c:pt idx="26">
                  <c:v>0.47899999999999998</c:v>
                </c:pt>
                <c:pt idx="27">
                  <c:v>0.46500000000000002</c:v>
                </c:pt>
                <c:pt idx="28">
                  <c:v>0.38900000000000001</c:v>
                </c:pt>
                <c:pt idx="29">
                  <c:v>0.35099999999999998</c:v>
                </c:pt>
                <c:pt idx="30">
                  <c:v>0.435</c:v>
                </c:pt>
                <c:pt idx="31">
                  <c:v>0.44</c:v>
                </c:pt>
                <c:pt idx="32">
                  <c:v>0.42899999999999999</c:v>
                </c:pt>
                <c:pt idx="33">
                  <c:v>0.34100000000000003</c:v>
                </c:pt>
                <c:pt idx="34">
                  <c:v>0.27900000000000003</c:v>
                </c:pt>
                <c:pt idx="35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B-40B8-A0C3-E160E5E465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(3)'!$P$4:$P$39</c:f>
              <c:numCache>
                <c:formatCode>0.00%</c:formatCode>
                <c:ptCount val="36"/>
                <c:pt idx="0">
                  <c:v>0.14099999999999999</c:v>
                </c:pt>
                <c:pt idx="1">
                  <c:v>0.183</c:v>
                </c:pt>
                <c:pt idx="2">
                  <c:v>0.23699999999999999</c:v>
                </c:pt>
                <c:pt idx="3">
                  <c:v>0.29599999999999999</c:v>
                </c:pt>
                <c:pt idx="4">
                  <c:v>0.34300000000000003</c:v>
                </c:pt>
                <c:pt idx="5">
                  <c:v>0.35699999999999998</c:v>
                </c:pt>
                <c:pt idx="6">
                  <c:v>0.26600000000000001</c:v>
                </c:pt>
                <c:pt idx="7">
                  <c:v>0.34799999999999998</c:v>
                </c:pt>
                <c:pt idx="8">
                  <c:v>0.42399999999999999</c:v>
                </c:pt>
                <c:pt idx="9">
                  <c:v>0.45500000000000002</c:v>
                </c:pt>
                <c:pt idx="10">
                  <c:v>0.41099999999999998</c:v>
                </c:pt>
                <c:pt idx="11">
                  <c:v>0.40899999999999997</c:v>
                </c:pt>
                <c:pt idx="12">
                  <c:v>0.376</c:v>
                </c:pt>
                <c:pt idx="13">
                  <c:v>0.441</c:v>
                </c:pt>
                <c:pt idx="14">
                  <c:v>0.48199999999999998</c:v>
                </c:pt>
                <c:pt idx="15">
                  <c:v>0.48599999999999999</c:v>
                </c:pt>
                <c:pt idx="16">
                  <c:v>0.40600000000000003</c:v>
                </c:pt>
                <c:pt idx="17">
                  <c:v>0.46100000000000002</c:v>
                </c:pt>
                <c:pt idx="18">
                  <c:v>0.49099999999999999</c:v>
                </c:pt>
                <c:pt idx="19">
                  <c:v>0.50900000000000001</c:v>
                </c:pt>
                <c:pt idx="20">
                  <c:v>0.54900000000000004</c:v>
                </c:pt>
                <c:pt idx="21">
                  <c:v>0.48499999999999999</c:v>
                </c:pt>
                <c:pt idx="22">
                  <c:v>0.376</c:v>
                </c:pt>
                <c:pt idx="23">
                  <c:v>0.33800000000000002</c:v>
                </c:pt>
                <c:pt idx="24">
                  <c:v>0.47</c:v>
                </c:pt>
                <c:pt idx="25">
                  <c:v>0.45500000000000002</c:v>
                </c:pt>
                <c:pt idx="26">
                  <c:v>0.48499999999999999</c:v>
                </c:pt>
                <c:pt idx="27">
                  <c:v>0.41799999999999998</c:v>
                </c:pt>
                <c:pt idx="28">
                  <c:v>0.307</c:v>
                </c:pt>
                <c:pt idx="29">
                  <c:v>0.28699999999999998</c:v>
                </c:pt>
                <c:pt idx="30">
                  <c:v>0.44600000000000001</c:v>
                </c:pt>
                <c:pt idx="31">
                  <c:v>0.39</c:v>
                </c:pt>
                <c:pt idx="32">
                  <c:v>0.38100000000000001</c:v>
                </c:pt>
                <c:pt idx="33">
                  <c:v>0.32500000000000001</c:v>
                </c:pt>
                <c:pt idx="34">
                  <c:v>0.27600000000000002</c:v>
                </c:pt>
                <c:pt idx="35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B-40B8-A0C3-E160E5E46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59720"/>
        <c:axId val="500161032"/>
      </c:lineChart>
      <c:catAx>
        <c:axId val="50015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61032"/>
        <c:crosses val="autoZero"/>
        <c:auto val="1"/>
        <c:lblAlgn val="ctr"/>
        <c:lblOffset val="100"/>
        <c:noMultiLvlLbl val="0"/>
      </c:catAx>
      <c:valAx>
        <c:axId val="50016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(3)'!$S$4:$S$39</c:f>
              <c:numCache>
                <c:formatCode>0.00%</c:formatCode>
                <c:ptCount val="36"/>
                <c:pt idx="0">
                  <c:v>2.3E-2</c:v>
                </c:pt>
                <c:pt idx="1">
                  <c:v>3.3000000000000002E-2</c:v>
                </c:pt>
                <c:pt idx="2">
                  <c:v>4.2000000000000003E-2</c:v>
                </c:pt>
                <c:pt idx="3">
                  <c:v>0.05</c:v>
                </c:pt>
                <c:pt idx="4">
                  <c:v>5.2999999999999999E-2</c:v>
                </c:pt>
                <c:pt idx="5">
                  <c:v>5.6000000000000001E-2</c:v>
                </c:pt>
                <c:pt idx="6">
                  <c:v>4.3999999999999997E-2</c:v>
                </c:pt>
                <c:pt idx="7">
                  <c:v>6.3E-2</c:v>
                </c:pt>
                <c:pt idx="8">
                  <c:v>8.1000000000000003E-2</c:v>
                </c:pt>
                <c:pt idx="9">
                  <c:v>9.4E-2</c:v>
                </c:pt>
                <c:pt idx="10">
                  <c:v>9.8000000000000004E-2</c:v>
                </c:pt>
                <c:pt idx="11">
                  <c:v>0.10199999999999999</c:v>
                </c:pt>
                <c:pt idx="12">
                  <c:v>8.2000000000000003E-2</c:v>
                </c:pt>
                <c:pt idx="13">
                  <c:v>0.11899999999999999</c:v>
                </c:pt>
                <c:pt idx="14">
                  <c:v>0.151</c:v>
                </c:pt>
                <c:pt idx="15">
                  <c:v>0.16400000000000001</c:v>
                </c:pt>
                <c:pt idx="16">
                  <c:v>0.152</c:v>
                </c:pt>
                <c:pt idx="17">
                  <c:v>0.159</c:v>
                </c:pt>
                <c:pt idx="18">
                  <c:v>0.14599999999999999</c:v>
                </c:pt>
                <c:pt idx="19">
                  <c:v>0.19900000000000001</c:v>
                </c:pt>
                <c:pt idx="20">
                  <c:v>0.23899999999999999</c:v>
                </c:pt>
                <c:pt idx="21">
                  <c:v>0.248</c:v>
                </c:pt>
                <c:pt idx="22">
                  <c:v>0.21199999999999999</c:v>
                </c:pt>
                <c:pt idx="23">
                  <c:v>0.215</c:v>
                </c:pt>
                <c:pt idx="24">
                  <c:v>0.23799999999999999</c:v>
                </c:pt>
                <c:pt idx="25">
                  <c:v>0.3</c:v>
                </c:pt>
                <c:pt idx="26">
                  <c:v>0.34399999999999997</c:v>
                </c:pt>
                <c:pt idx="27">
                  <c:v>0.29099999999999998</c:v>
                </c:pt>
                <c:pt idx="28">
                  <c:v>0.26100000000000001</c:v>
                </c:pt>
                <c:pt idx="29">
                  <c:v>0.27300000000000002</c:v>
                </c:pt>
                <c:pt idx="30">
                  <c:v>0.32800000000000001</c:v>
                </c:pt>
                <c:pt idx="31">
                  <c:v>0.32</c:v>
                </c:pt>
                <c:pt idx="32">
                  <c:v>0.32400000000000001</c:v>
                </c:pt>
                <c:pt idx="33">
                  <c:v>0.30599999999999999</c:v>
                </c:pt>
                <c:pt idx="34">
                  <c:v>0.27400000000000002</c:v>
                </c:pt>
                <c:pt idx="35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C-4D83-BE17-9C70427A4A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(3)'!$T$4:$T$39</c:f>
              <c:numCache>
                <c:formatCode>0.00%</c:formatCode>
                <c:ptCount val="36"/>
                <c:pt idx="0">
                  <c:v>2.7E-2</c:v>
                </c:pt>
                <c:pt idx="1">
                  <c:v>4.2999999999999997E-2</c:v>
                </c:pt>
                <c:pt idx="2">
                  <c:v>6.7000000000000004E-2</c:v>
                </c:pt>
                <c:pt idx="3">
                  <c:v>0.107</c:v>
                </c:pt>
                <c:pt idx="4">
                  <c:v>0.14399999999999999</c:v>
                </c:pt>
                <c:pt idx="5">
                  <c:v>0.188</c:v>
                </c:pt>
                <c:pt idx="6">
                  <c:v>5.7000000000000002E-2</c:v>
                </c:pt>
                <c:pt idx="7">
                  <c:v>0.08</c:v>
                </c:pt>
                <c:pt idx="8">
                  <c:v>0.12</c:v>
                </c:pt>
                <c:pt idx="9">
                  <c:v>0.16400000000000001</c:v>
                </c:pt>
                <c:pt idx="10">
                  <c:v>0.222</c:v>
                </c:pt>
                <c:pt idx="11">
                  <c:v>0.251</c:v>
                </c:pt>
                <c:pt idx="12">
                  <c:v>9.8000000000000004E-2</c:v>
                </c:pt>
                <c:pt idx="13">
                  <c:v>0.14399999999999999</c:v>
                </c:pt>
                <c:pt idx="14">
                  <c:v>0.17899999999999999</c:v>
                </c:pt>
                <c:pt idx="15">
                  <c:v>0.25</c:v>
                </c:pt>
                <c:pt idx="16">
                  <c:v>0.26</c:v>
                </c:pt>
                <c:pt idx="17">
                  <c:v>0.26600000000000001</c:v>
                </c:pt>
                <c:pt idx="18">
                  <c:v>0.16400000000000001</c:v>
                </c:pt>
                <c:pt idx="19">
                  <c:v>0.214</c:v>
                </c:pt>
                <c:pt idx="20">
                  <c:v>0.254</c:v>
                </c:pt>
                <c:pt idx="21">
                  <c:v>0.25700000000000001</c:v>
                </c:pt>
                <c:pt idx="22">
                  <c:v>0.26600000000000001</c:v>
                </c:pt>
                <c:pt idx="23">
                  <c:v>0.26600000000000001</c:v>
                </c:pt>
                <c:pt idx="24">
                  <c:v>0.248</c:v>
                </c:pt>
                <c:pt idx="25">
                  <c:v>0.32100000000000001</c:v>
                </c:pt>
                <c:pt idx="26">
                  <c:v>0.28100000000000003</c:v>
                </c:pt>
                <c:pt idx="27">
                  <c:v>0.26700000000000002</c:v>
                </c:pt>
                <c:pt idx="28">
                  <c:v>0.24199999999999999</c:v>
                </c:pt>
                <c:pt idx="29">
                  <c:v>0.22600000000000001</c:v>
                </c:pt>
                <c:pt idx="30">
                  <c:v>0.314</c:v>
                </c:pt>
                <c:pt idx="31">
                  <c:v>0.30199999999999999</c:v>
                </c:pt>
                <c:pt idx="32">
                  <c:v>0.29899999999999999</c:v>
                </c:pt>
                <c:pt idx="33">
                  <c:v>0.27100000000000002</c:v>
                </c:pt>
                <c:pt idx="34">
                  <c:v>0.223</c:v>
                </c:pt>
                <c:pt idx="35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C-4D83-BE17-9C70427A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758544"/>
        <c:axId val="618754608"/>
      </c:lineChart>
      <c:catAx>
        <c:axId val="61875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54608"/>
        <c:crosses val="autoZero"/>
        <c:auto val="1"/>
        <c:lblAlgn val="ctr"/>
        <c:lblOffset val="100"/>
        <c:noMultiLvlLbl val="0"/>
      </c:catAx>
      <c:valAx>
        <c:axId val="618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5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(3)'!$U$4:$U$39</c:f>
              <c:numCache>
                <c:formatCode>0.00%</c:formatCode>
                <c:ptCount val="36"/>
                <c:pt idx="0">
                  <c:v>4.2999999999999997E-2</c:v>
                </c:pt>
                <c:pt idx="1">
                  <c:v>6.3E-2</c:v>
                </c:pt>
                <c:pt idx="2">
                  <c:v>8.3000000000000004E-2</c:v>
                </c:pt>
                <c:pt idx="3">
                  <c:v>9.6000000000000002E-2</c:v>
                </c:pt>
                <c:pt idx="4">
                  <c:v>0.105</c:v>
                </c:pt>
                <c:pt idx="5">
                  <c:v>0.112</c:v>
                </c:pt>
                <c:pt idx="6">
                  <c:v>0.08</c:v>
                </c:pt>
                <c:pt idx="7">
                  <c:v>0.11799999999999999</c:v>
                </c:pt>
                <c:pt idx="8">
                  <c:v>0.155</c:v>
                </c:pt>
                <c:pt idx="9">
                  <c:v>0.17799999999999999</c:v>
                </c:pt>
                <c:pt idx="10">
                  <c:v>0.16400000000000001</c:v>
                </c:pt>
                <c:pt idx="11">
                  <c:v>0.17299999999999999</c:v>
                </c:pt>
                <c:pt idx="12">
                  <c:v>0.14399999999999999</c:v>
                </c:pt>
                <c:pt idx="13">
                  <c:v>0.20699999999999999</c:v>
                </c:pt>
                <c:pt idx="14">
                  <c:v>0.25600000000000001</c:v>
                </c:pt>
                <c:pt idx="15">
                  <c:v>0.26800000000000002</c:v>
                </c:pt>
                <c:pt idx="16">
                  <c:v>0.23699999999999999</c:v>
                </c:pt>
                <c:pt idx="17">
                  <c:v>0.24199999999999999</c:v>
                </c:pt>
                <c:pt idx="18">
                  <c:v>0.23899999999999999</c:v>
                </c:pt>
                <c:pt idx="19">
                  <c:v>0.32100000000000001</c:v>
                </c:pt>
                <c:pt idx="20">
                  <c:v>0.35299999999999998</c:v>
                </c:pt>
                <c:pt idx="21">
                  <c:v>0.33</c:v>
                </c:pt>
                <c:pt idx="22">
                  <c:v>0.318</c:v>
                </c:pt>
                <c:pt idx="23">
                  <c:v>0.30299999999999999</c:v>
                </c:pt>
                <c:pt idx="24">
                  <c:v>0.33600000000000002</c:v>
                </c:pt>
                <c:pt idx="25">
                  <c:v>0.36499999999999999</c:v>
                </c:pt>
                <c:pt idx="26">
                  <c:v>0.40799999999999997</c:v>
                </c:pt>
                <c:pt idx="27">
                  <c:v>0.38800000000000001</c:v>
                </c:pt>
                <c:pt idx="28">
                  <c:v>0.36499999999999999</c:v>
                </c:pt>
                <c:pt idx="29">
                  <c:v>0.35599999999999998</c:v>
                </c:pt>
                <c:pt idx="30">
                  <c:v>0.41599999999999998</c:v>
                </c:pt>
                <c:pt idx="31">
                  <c:v>0.42399999999999999</c:v>
                </c:pt>
                <c:pt idx="32">
                  <c:v>0.43099999999999999</c:v>
                </c:pt>
                <c:pt idx="33">
                  <c:v>0.40899999999999997</c:v>
                </c:pt>
                <c:pt idx="34">
                  <c:v>0.36099999999999999</c:v>
                </c:pt>
                <c:pt idx="35">
                  <c:v>0.36799999999999999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2-4720-9ADB-6D78C31590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(3)'!$V$4:$V$39</c:f>
              <c:numCache>
                <c:formatCode>0.00%</c:formatCode>
                <c:ptCount val="36"/>
                <c:pt idx="0">
                  <c:v>0.05</c:v>
                </c:pt>
                <c:pt idx="1">
                  <c:v>7.4999999999999997E-2</c:v>
                </c:pt>
                <c:pt idx="2">
                  <c:v>0.11799999999999999</c:v>
                </c:pt>
                <c:pt idx="3">
                  <c:v>0.16800000000000001</c:v>
                </c:pt>
                <c:pt idx="4">
                  <c:v>0.224</c:v>
                </c:pt>
                <c:pt idx="5">
                  <c:v>0.249</c:v>
                </c:pt>
                <c:pt idx="6">
                  <c:v>9.2999999999999999E-2</c:v>
                </c:pt>
                <c:pt idx="7">
                  <c:v>0.14399999999999999</c:v>
                </c:pt>
                <c:pt idx="8">
                  <c:v>0.183</c:v>
                </c:pt>
                <c:pt idx="9">
                  <c:v>0.25</c:v>
                </c:pt>
                <c:pt idx="10">
                  <c:v>0.28799999999999998</c:v>
                </c:pt>
                <c:pt idx="11">
                  <c:v>0.29599999999999999</c:v>
                </c:pt>
                <c:pt idx="12">
                  <c:v>0.17599999999999999</c:v>
                </c:pt>
                <c:pt idx="13">
                  <c:v>0.248</c:v>
                </c:pt>
                <c:pt idx="14">
                  <c:v>0.29099999999999998</c:v>
                </c:pt>
                <c:pt idx="15">
                  <c:v>0.307</c:v>
                </c:pt>
                <c:pt idx="16">
                  <c:v>0.32300000000000001</c:v>
                </c:pt>
                <c:pt idx="17">
                  <c:v>0.27500000000000002</c:v>
                </c:pt>
                <c:pt idx="18">
                  <c:v>0.27700000000000002</c:v>
                </c:pt>
                <c:pt idx="19">
                  <c:v>0.33200000000000002</c:v>
                </c:pt>
                <c:pt idx="20">
                  <c:v>0.33</c:v>
                </c:pt>
                <c:pt idx="21">
                  <c:v>0.33700000000000002</c:v>
                </c:pt>
                <c:pt idx="22">
                  <c:v>0.28199999999999997</c:v>
                </c:pt>
                <c:pt idx="23">
                  <c:v>0.26800000000000002</c:v>
                </c:pt>
                <c:pt idx="24">
                  <c:v>0.34</c:v>
                </c:pt>
                <c:pt idx="25">
                  <c:v>0.35099999999999998</c:v>
                </c:pt>
                <c:pt idx="26">
                  <c:v>0.32600000000000001</c:v>
                </c:pt>
                <c:pt idx="27">
                  <c:v>0.32300000000000001</c:v>
                </c:pt>
                <c:pt idx="28">
                  <c:v>0.25</c:v>
                </c:pt>
                <c:pt idx="29">
                  <c:v>0.24199999999999999</c:v>
                </c:pt>
                <c:pt idx="30">
                  <c:v>0.36899999999999999</c:v>
                </c:pt>
                <c:pt idx="31">
                  <c:v>0.308</c:v>
                </c:pt>
                <c:pt idx="32">
                  <c:v>0.317</c:v>
                </c:pt>
                <c:pt idx="33">
                  <c:v>0.28999999999999998</c:v>
                </c:pt>
                <c:pt idx="34">
                  <c:v>0.252</c:v>
                </c:pt>
                <c:pt idx="35">
                  <c:v>0.26300000000000001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2-4720-9ADB-6D78C315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31840"/>
        <c:axId val="607434136"/>
      </c:lineChart>
      <c:catAx>
        <c:axId val="60743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34136"/>
        <c:crosses val="autoZero"/>
        <c:auto val="1"/>
        <c:lblAlgn val="ctr"/>
        <c:lblOffset val="100"/>
        <c:noMultiLvlLbl val="0"/>
      </c:catAx>
      <c:valAx>
        <c:axId val="6074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(3)'!$W$4:$W$39</c:f>
              <c:numCache>
                <c:formatCode>0.00%</c:formatCode>
                <c:ptCount val="36"/>
                <c:pt idx="0">
                  <c:v>7.5999999999999998E-2</c:v>
                </c:pt>
                <c:pt idx="1">
                  <c:v>0.114</c:v>
                </c:pt>
                <c:pt idx="2">
                  <c:v>0.152</c:v>
                </c:pt>
                <c:pt idx="3">
                  <c:v>0.17899999999999999</c:v>
                </c:pt>
                <c:pt idx="4">
                  <c:v>0.19700000000000001</c:v>
                </c:pt>
                <c:pt idx="5">
                  <c:v>0.20699999999999999</c:v>
                </c:pt>
                <c:pt idx="6">
                  <c:v>0.14199999999999999</c:v>
                </c:pt>
                <c:pt idx="7">
                  <c:v>0.20899999999999999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0.28199999999999997</c:v>
                </c:pt>
                <c:pt idx="11">
                  <c:v>0.27</c:v>
                </c:pt>
                <c:pt idx="12">
                  <c:v>0.246</c:v>
                </c:pt>
                <c:pt idx="13">
                  <c:v>0.317</c:v>
                </c:pt>
                <c:pt idx="14">
                  <c:v>0.39900000000000002</c:v>
                </c:pt>
                <c:pt idx="15">
                  <c:v>0.40799999999999997</c:v>
                </c:pt>
                <c:pt idx="16">
                  <c:v>0.41299999999999998</c:v>
                </c:pt>
                <c:pt idx="17">
                  <c:v>0.42499999999999999</c:v>
                </c:pt>
                <c:pt idx="18">
                  <c:v>0.34799999999999998</c:v>
                </c:pt>
                <c:pt idx="19">
                  <c:v>0.377</c:v>
                </c:pt>
                <c:pt idx="20">
                  <c:v>0.432</c:v>
                </c:pt>
                <c:pt idx="21">
                  <c:v>0.44800000000000001</c:v>
                </c:pt>
                <c:pt idx="22">
                  <c:v>0.43099999999999999</c:v>
                </c:pt>
                <c:pt idx="23">
                  <c:v>0.435</c:v>
                </c:pt>
                <c:pt idx="24">
                  <c:v>0.40400000000000003</c:v>
                </c:pt>
                <c:pt idx="25">
                  <c:v>0.45400000000000001</c:v>
                </c:pt>
                <c:pt idx="26">
                  <c:v>0.46600000000000003</c:v>
                </c:pt>
                <c:pt idx="27">
                  <c:v>0.44700000000000001</c:v>
                </c:pt>
                <c:pt idx="28">
                  <c:v>0.40699999999999997</c:v>
                </c:pt>
                <c:pt idx="29">
                  <c:v>0.41599999999999998</c:v>
                </c:pt>
                <c:pt idx="30">
                  <c:v>0.42599999999999999</c:v>
                </c:pt>
                <c:pt idx="31">
                  <c:v>0.435</c:v>
                </c:pt>
                <c:pt idx="32">
                  <c:v>0.45800000000000002</c:v>
                </c:pt>
                <c:pt idx="33">
                  <c:v>0.44400000000000001</c:v>
                </c:pt>
                <c:pt idx="34">
                  <c:v>0.4</c:v>
                </c:pt>
                <c:pt idx="35">
                  <c:v>0.39700000000000002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A-4800-B8AF-F2560472D8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(3)'!$X$4:$X$39</c:f>
              <c:numCache>
                <c:formatCode>0.00%</c:formatCode>
                <c:ptCount val="36"/>
                <c:pt idx="0">
                  <c:v>9.5000000000000001E-2</c:v>
                </c:pt>
                <c:pt idx="1">
                  <c:v>0.13800000000000001</c:v>
                </c:pt>
                <c:pt idx="2">
                  <c:v>0.186</c:v>
                </c:pt>
                <c:pt idx="3">
                  <c:v>0.23899999999999999</c:v>
                </c:pt>
                <c:pt idx="4">
                  <c:v>0.28899999999999998</c:v>
                </c:pt>
                <c:pt idx="5">
                  <c:v>0.36199999999999999</c:v>
                </c:pt>
                <c:pt idx="6">
                  <c:v>0.16400000000000001</c:v>
                </c:pt>
                <c:pt idx="7">
                  <c:v>0.25700000000000001</c:v>
                </c:pt>
                <c:pt idx="8">
                  <c:v>0.307</c:v>
                </c:pt>
                <c:pt idx="9">
                  <c:v>0.33400000000000002</c:v>
                </c:pt>
                <c:pt idx="10">
                  <c:v>0.38</c:v>
                </c:pt>
                <c:pt idx="11">
                  <c:v>0.41399999999999998</c:v>
                </c:pt>
                <c:pt idx="12">
                  <c:v>0.28799999999999998</c:v>
                </c:pt>
                <c:pt idx="13">
                  <c:v>0.371</c:v>
                </c:pt>
                <c:pt idx="14">
                  <c:v>0.43099999999999999</c:v>
                </c:pt>
                <c:pt idx="15">
                  <c:v>0.45</c:v>
                </c:pt>
                <c:pt idx="16">
                  <c:v>0.45400000000000001</c:v>
                </c:pt>
                <c:pt idx="17">
                  <c:v>0.43099999999999999</c:v>
                </c:pt>
                <c:pt idx="18">
                  <c:v>0.40300000000000002</c:v>
                </c:pt>
                <c:pt idx="19">
                  <c:v>0.438</c:v>
                </c:pt>
                <c:pt idx="20">
                  <c:v>0.47199999999999998</c:v>
                </c:pt>
                <c:pt idx="21">
                  <c:v>0.48</c:v>
                </c:pt>
                <c:pt idx="22">
                  <c:v>0.47199999999999998</c:v>
                </c:pt>
                <c:pt idx="23">
                  <c:v>0.48</c:v>
                </c:pt>
                <c:pt idx="24">
                  <c:v>0.43099999999999999</c:v>
                </c:pt>
                <c:pt idx="25">
                  <c:v>0.40799999999999997</c:v>
                </c:pt>
                <c:pt idx="26">
                  <c:v>0.41499999999999998</c:v>
                </c:pt>
                <c:pt idx="27">
                  <c:v>0.39100000000000001</c:v>
                </c:pt>
                <c:pt idx="28">
                  <c:v>0.27200000000000002</c:v>
                </c:pt>
                <c:pt idx="29">
                  <c:v>0.27300000000000002</c:v>
                </c:pt>
                <c:pt idx="30">
                  <c:v>0.42799999999999999</c:v>
                </c:pt>
                <c:pt idx="31">
                  <c:v>0.39100000000000001</c:v>
                </c:pt>
                <c:pt idx="32">
                  <c:v>0.35399999999999998</c:v>
                </c:pt>
                <c:pt idx="33">
                  <c:v>0.29899999999999999</c:v>
                </c:pt>
                <c:pt idx="34">
                  <c:v>0.26300000000000001</c:v>
                </c:pt>
                <c:pt idx="35">
                  <c:v>0.27500000000000002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A-4800-B8AF-F2560472D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62752"/>
        <c:axId val="600967016"/>
      </c:lineChart>
      <c:catAx>
        <c:axId val="60096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67016"/>
        <c:crosses val="autoZero"/>
        <c:auto val="1"/>
        <c:lblAlgn val="ctr"/>
        <c:lblOffset val="100"/>
        <c:noMultiLvlLbl val="0"/>
      </c:catAx>
      <c:valAx>
        <c:axId val="60096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(3)'!$Y$4:$Y$39</c:f>
              <c:numCache>
                <c:formatCode>0.00%</c:formatCode>
                <c:ptCount val="36"/>
                <c:pt idx="0">
                  <c:v>0.13500000000000001</c:v>
                </c:pt>
                <c:pt idx="1">
                  <c:v>0.19700000000000001</c:v>
                </c:pt>
                <c:pt idx="2">
                  <c:v>0.25900000000000001</c:v>
                </c:pt>
                <c:pt idx="3">
                  <c:v>0.29699999999999999</c:v>
                </c:pt>
                <c:pt idx="4">
                  <c:v>0.318</c:v>
                </c:pt>
                <c:pt idx="5">
                  <c:v>0.32400000000000001</c:v>
                </c:pt>
                <c:pt idx="6">
                  <c:v>0.24399999999999999</c:v>
                </c:pt>
                <c:pt idx="7">
                  <c:v>0.33</c:v>
                </c:pt>
                <c:pt idx="8">
                  <c:v>0.40300000000000002</c:v>
                </c:pt>
                <c:pt idx="9">
                  <c:v>0.45800000000000002</c:v>
                </c:pt>
                <c:pt idx="10">
                  <c:v>0.47499999999999998</c:v>
                </c:pt>
                <c:pt idx="11">
                  <c:v>0.497</c:v>
                </c:pt>
                <c:pt idx="12">
                  <c:v>0.371</c:v>
                </c:pt>
                <c:pt idx="13">
                  <c:v>0.44800000000000001</c:v>
                </c:pt>
                <c:pt idx="14">
                  <c:v>0.48799999999999999</c:v>
                </c:pt>
                <c:pt idx="15">
                  <c:v>0.45400000000000001</c:v>
                </c:pt>
                <c:pt idx="16">
                  <c:v>0.47499999999999998</c:v>
                </c:pt>
                <c:pt idx="17">
                  <c:v>0.46700000000000003</c:v>
                </c:pt>
                <c:pt idx="18">
                  <c:v>0.439</c:v>
                </c:pt>
                <c:pt idx="19">
                  <c:v>0.46800000000000003</c:v>
                </c:pt>
                <c:pt idx="20">
                  <c:v>0.51300000000000001</c:v>
                </c:pt>
                <c:pt idx="21">
                  <c:v>0.48599999999999999</c:v>
                </c:pt>
                <c:pt idx="22">
                  <c:v>0.433</c:v>
                </c:pt>
                <c:pt idx="23">
                  <c:v>0.432</c:v>
                </c:pt>
                <c:pt idx="24">
                  <c:v>0.46400000000000002</c:v>
                </c:pt>
                <c:pt idx="25">
                  <c:v>0.48599999999999999</c:v>
                </c:pt>
                <c:pt idx="26">
                  <c:v>0.49099999999999999</c:v>
                </c:pt>
                <c:pt idx="27">
                  <c:v>0.47699999999999998</c:v>
                </c:pt>
                <c:pt idx="28">
                  <c:v>0.41699999999999998</c:v>
                </c:pt>
                <c:pt idx="29">
                  <c:v>0.39100000000000001</c:v>
                </c:pt>
                <c:pt idx="30">
                  <c:v>0.46899999999999997</c:v>
                </c:pt>
                <c:pt idx="31">
                  <c:v>0.45800000000000002</c:v>
                </c:pt>
                <c:pt idx="32">
                  <c:v>0.43099999999999999</c:v>
                </c:pt>
                <c:pt idx="33">
                  <c:v>0.34599999999999997</c:v>
                </c:pt>
                <c:pt idx="34">
                  <c:v>0.28399999999999997</c:v>
                </c:pt>
                <c:pt idx="35">
                  <c:v>0.28299999999999997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4-4728-B53F-72CAA20029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(3)'!$Z$4:$Z$39</c:f>
              <c:numCache>
                <c:formatCode>0.00%</c:formatCode>
                <c:ptCount val="36"/>
                <c:pt idx="0">
                  <c:v>0.16800000000000001</c:v>
                </c:pt>
                <c:pt idx="1">
                  <c:v>0.23899999999999999</c:v>
                </c:pt>
                <c:pt idx="2">
                  <c:v>0.28799999999999998</c:v>
                </c:pt>
                <c:pt idx="3">
                  <c:v>0.33800000000000002</c:v>
                </c:pt>
                <c:pt idx="4">
                  <c:v>0.38100000000000001</c:v>
                </c:pt>
                <c:pt idx="5">
                  <c:v>0.40799999999999997</c:v>
                </c:pt>
                <c:pt idx="6">
                  <c:v>0.27700000000000002</c:v>
                </c:pt>
                <c:pt idx="7">
                  <c:v>0.371</c:v>
                </c:pt>
                <c:pt idx="8">
                  <c:v>0.434</c:v>
                </c:pt>
                <c:pt idx="9">
                  <c:v>0.47199999999999998</c:v>
                </c:pt>
                <c:pt idx="10">
                  <c:v>0.47199999999999998</c:v>
                </c:pt>
                <c:pt idx="11">
                  <c:v>0.46300000000000002</c:v>
                </c:pt>
                <c:pt idx="12">
                  <c:v>0.434</c:v>
                </c:pt>
                <c:pt idx="13">
                  <c:v>0.5</c:v>
                </c:pt>
                <c:pt idx="14">
                  <c:v>0.55300000000000005</c:v>
                </c:pt>
                <c:pt idx="15">
                  <c:v>0.48699999999999999</c:v>
                </c:pt>
                <c:pt idx="16">
                  <c:v>0.45300000000000001</c:v>
                </c:pt>
                <c:pt idx="17">
                  <c:v>0.46500000000000002</c:v>
                </c:pt>
                <c:pt idx="18">
                  <c:v>0.47</c:v>
                </c:pt>
                <c:pt idx="19">
                  <c:v>0.53</c:v>
                </c:pt>
                <c:pt idx="20">
                  <c:v>0.55900000000000005</c:v>
                </c:pt>
                <c:pt idx="21">
                  <c:v>0.51500000000000001</c:v>
                </c:pt>
                <c:pt idx="22">
                  <c:v>0.377</c:v>
                </c:pt>
                <c:pt idx="23">
                  <c:v>0.35399999999999998</c:v>
                </c:pt>
                <c:pt idx="24">
                  <c:v>0.48699999999999999</c:v>
                </c:pt>
                <c:pt idx="25">
                  <c:v>0.45200000000000001</c:v>
                </c:pt>
                <c:pt idx="26">
                  <c:v>0.47699999999999998</c:v>
                </c:pt>
                <c:pt idx="27">
                  <c:v>0.44900000000000001</c:v>
                </c:pt>
                <c:pt idx="28">
                  <c:v>0.30599999999999999</c:v>
                </c:pt>
                <c:pt idx="29">
                  <c:v>0.30499999999999999</c:v>
                </c:pt>
                <c:pt idx="30">
                  <c:v>0.48</c:v>
                </c:pt>
                <c:pt idx="31">
                  <c:v>0.44600000000000001</c:v>
                </c:pt>
                <c:pt idx="32">
                  <c:v>0.379</c:v>
                </c:pt>
                <c:pt idx="33">
                  <c:v>0.33300000000000002</c:v>
                </c:pt>
                <c:pt idx="34">
                  <c:v>0.29699999999999999</c:v>
                </c:pt>
                <c:pt idx="35">
                  <c:v>0.30299999999999999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4-4728-B53F-72CAA200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80136"/>
        <c:axId val="600976200"/>
      </c:lineChart>
      <c:catAx>
        <c:axId val="600980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76200"/>
        <c:crosses val="autoZero"/>
        <c:auto val="1"/>
        <c:lblAlgn val="ctr"/>
        <c:lblOffset val="100"/>
        <c:noMultiLvlLbl val="0"/>
      </c:catAx>
      <c:valAx>
        <c:axId val="60097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(3)'!$AA$4:$AA$39</c:f>
              <c:numCache>
                <c:formatCode>0.00%</c:formatCode>
                <c:ptCount val="36"/>
                <c:pt idx="0">
                  <c:v>0.23699999999999999</c:v>
                </c:pt>
                <c:pt idx="1">
                  <c:v>0.315</c:v>
                </c:pt>
                <c:pt idx="2">
                  <c:v>0.379</c:v>
                </c:pt>
                <c:pt idx="3">
                  <c:v>0.42499999999999999</c:v>
                </c:pt>
                <c:pt idx="4">
                  <c:v>0.45500000000000002</c:v>
                </c:pt>
                <c:pt idx="5">
                  <c:v>0.47</c:v>
                </c:pt>
                <c:pt idx="6">
                  <c:v>0.38500000000000001</c:v>
                </c:pt>
                <c:pt idx="7">
                  <c:v>0.47799999999999998</c:v>
                </c:pt>
                <c:pt idx="8">
                  <c:v>0.51300000000000001</c:v>
                </c:pt>
                <c:pt idx="9">
                  <c:v>0.48899999999999999</c:v>
                </c:pt>
                <c:pt idx="10">
                  <c:v>0.48199999999999998</c:v>
                </c:pt>
                <c:pt idx="11">
                  <c:v>0.45300000000000001</c:v>
                </c:pt>
                <c:pt idx="12">
                  <c:v>0.48499999999999999</c:v>
                </c:pt>
                <c:pt idx="13">
                  <c:v>0.51400000000000001</c:v>
                </c:pt>
                <c:pt idx="14">
                  <c:v>0.52500000000000002</c:v>
                </c:pt>
                <c:pt idx="15">
                  <c:v>0.50600000000000001</c:v>
                </c:pt>
                <c:pt idx="16">
                  <c:v>0.503</c:v>
                </c:pt>
                <c:pt idx="17">
                  <c:v>0.497</c:v>
                </c:pt>
                <c:pt idx="18">
                  <c:v>0.51100000000000001</c:v>
                </c:pt>
                <c:pt idx="19">
                  <c:v>0.51400000000000001</c:v>
                </c:pt>
                <c:pt idx="20">
                  <c:v>0.52200000000000002</c:v>
                </c:pt>
                <c:pt idx="21">
                  <c:v>0.499</c:v>
                </c:pt>
                <c:pt idx="22">
                  <c:v>0.42299999999999999</c:v>
                </c:pt>
                <c:pt idx="23">
                  <c:v>0.33500000000000002</c:v>
                </c:pt>
                <c:pt idx="24">
                  <c:v>0.50600000000000001</c:v>
                </c:pt>
                <c:pt idx="25">
                  <c:v>0.51700000000000002</c:v>
                </c:pt>
                <c:pt idx="26">
                  <c:v>0.50700000000000001</c:v>
                </c:pt>
                <c:pt idx="27">
                  <c:v>0.434</c:v>
                </c:pt>
                <c:pt idx="28">
                  <c:v>0.318</c:v>
                </c:pt>
                <c:pt idx="29">
                  <c:v>0.27800000000000002</c:v>
                </c:pt>
                <c:pt idx="30">
                  <c:v>0.5</c:v>
                </c:pt>
                <c:pt idx="31">
                  <c:v>0.46400000000000002</c:v>
                </c:pt>
                <c:pt idx="32">
                  <c:v>0.41099999999999998</c:v>
                </c:pt>
                <c:pt idx="33">
                  <c:v>0.34499999999999997</c:v>
                </c:pt>
                <c:pt idx="34">
                  <c:v>0.27800000000000002</c:v>
                </c:pt>
                <c:pt idx="35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8-45F6-819B-4DEBDFD030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(3)'!$AB$4:$AB$39</c:f>
              <c:numCache>
                <c:formatCode>0.00%</c:formatCode>
                <c:ptCount val="36"/>
                <c:pt idx="0">
                  <c:v>0.27700000000000002</c:v>
                </c:pt>
                <c:pt idx="1">
                  <c:v>0.35699999999999998</c:v>
                </c:pt>
                <c:pt idx="2">
                  <c:v>0.42399999999999999</c:v>
                </c:pt>
                <c:pt idx="3">
                  <c:v>0.45900000000000002</c:v>
                </c:pt>
                <c:pt idx="4">
                  <c:v>0.46200000000000002</c:v>
                </c:pt>
                <c:pt idx="5">
                  <c:v>0.44800000000000001</c:v>
                </c:pt>
                <c:pt idx="6">
                  <c:v>0.42099999999999999</c:v>
                </c:pt>
                <c:pt idx="7">
                  <c:v>0.504</c:v>
                </c:pt>
                <c:pt idx="8">
                  <c:v>0.53300000000000003</c:v>
                </c:pt>
                <c:pt idx="9">
                  <c:v>0.498</c:v>
                </c:pt>
                <c:pt idx="10">
                  <c:v>0.46200000000000002</c:v>
                </c:pt>
                <c:pt idx="11">
                  <c:v>0.47</c:v>
                </c:pt>
                <c:pt idx="12">
                  <c:v>0.49099999999999999</c:v>
                </c:pt>
                <c:pt idx="13">
                  <c:v>0.51500000000000001</c:v>
                </c:pt>
                <c:pt idx="14">
                  <c:v>0.55500000000000005</c:v>
                </c:pt>
                <c:pt idx="15">
                  <c:v>0.55100000000000005</c:v>
                </c:pt>
                <c:pt idx="16">
                  <c:v>0.40899999999999997</c:v>
                </c:pt>
                <c:pt idx="17">
                  <c:v>0.35299999999999998</c:v>
                </c:pt>
                <c:pt idx="18">
                  <c:v>0.50900000000000001</c:v>
                </c:pt>
                <c:pt idx="19">
                  <c:v>0.54700000000000004</c:v>
                </c:pt>
                <c:pt idx="20">
                  <c:v>0.55700000000000005</c:v>
                </c:pt>
                <c:pt idx="21">
                  <c:v>0.50900000000000001</c:v>
                </c:pt>
                <c:pt idx="22">
                  <c:v>0.42699999999999999</c:v>
                </c:pt>
                <c:pt idx="23">
                  <c:v>0.32500000000000001</c:v>
                </c:pt>
                <c:pt idx="24">
                  <c:v>0.51400000000000001</c:v>
                </c:pt>
                <c:pt idx="25">
                  <c:v>0.49199999999999999</c:v>
                </c:pt>
                <c:pt idx="26">
                  <c:v>0.48599999999999999</c:v>
                </c:pt>
                <c:pt idx="27">
                  <c:v>0.45700000000000002</c:v>
                </c:pt>
                <c:pt idx="28">
                  <c:v>0.32400000000000001</c:v>
                </c:pt>
                <c:pt idx="29">
                  <c:v>0.31900000000000001</c:v>
                </c:pt>
                <c:pt idx="30">
                  <c:v>0.51600000000000001</c:v>
                </c:pt>
                <c:pt idx="31">
                  <c:v>0.46600000000000003</c:v>
                </c:pt>
                <c:pt idx="32">
                  <c:v>0.40400000000000003</c:v>
                </c:pt>
                <c:pt idx="33">
                  <c:v>0.34399999999999997</c:v>
                </c:pt>
                <c:pt idx="34">
                  <c:v>0.313</c:v>
                </c:pt>
                <c:pt idx="35">
                  <c:v>0.318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8-45F6-819B-4DEBDFD0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74560"/>
        <c:axId val="600975872"/>
      </c:lineChart>
      <c:catAx>
        <c:axId val="60097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75872"/>
        <c:crosses val="autoZero"/>
        <c:auto val="1"/>
        <c:lblAlgn val="ctr"/>
        <c:lblOffset val="100"/>
        <c:noMultiLvlLbl val="0"/>
      </c:catAx>
      <c:valAx>
        <c:axId val="6009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(3)'!$AC$4:$AC$39</c:f>
              <c:numCache>
                <c:formatCode>0.00%</c:formatCode>
                <c:ptCount val="36"/>
                <c:pt idx="0">
                  <c:v>0.36399999999999999</c:v>
                </c:pt>
                <c:pt idx="1">
                  <c:v>0.439</c:v>
                </c:pt>
                <c:pt idx="2">
                  <c:v>0.47699999999999998</c:v>
                </c:pt>
                <c:pt idx="3">
                  <c:v>0.47299999999999998</c:v>
                </c:pt>
                <c:pt idx="4">
                  <c:v>0.46300000000000002</c:v>
                </c:pt>
                <c:pt idx="5">
                  <c:v>0.42</c:v>
                </c:pt>
                <c:pt idx="6">
                  <c:v>0.47899999999999998</c:v>
                </c:pt>
                <c:pt idx="7">
                  <c:v>0.53700000000000003</c:v>
                </c:pt>
                <c:pt idx="8">
                  <c:v>0.56599999999999995</c:v>
                </c:pt>
                <c:pt idx="9">
                  <c:v>0.57199999999999995</c:v>
                </c:pt>
                <c:pt idx="10">
                  <c:v>0.51200000000000001</c:v>
                </c:pt>
                <c:pt idx="11">
                  <c:v>0.497</c:v>
                </c:pt>
                <c:pt idx="12">
                  <c:v>0.59799999999999998</c:v>
                </c:pt>
                <c:pt idx="13">
                  <c:v>0.624</c:v>
                </c:pt>
                <c:pt idx="14">
                  <c:v>0.59899999999999998</c:v>
                </c:pt>
                <c:pt idx="15">
                  <c:v>0.55800000000000005</c:v>
                </c:pt>
                <c:pt idx="16">
                  <c:v>0.434</c:v>
                </c:pt>
                <c:pt idx="17">
                  <c:v>0.32100000000000001</c:v>
                </c:pt>
                <c:pt idx="18">
                  <c:v>0.59399999999999997</c:v>
                </c:pt>
                <c:pt idx="19">
                  <c:v>0.58899999999999997</c:v>
                </c:pt>
                <c:pt idx="20">
                  <c:v>0.58199999999999996</c:v>
                </c:pt>
                <c:pt idx="21">
                  <c:v>0.51600000000000001</c:v>
                </c:pt>
                <c:pt idx="22">
                  <c:v>0.376</c:v>
                </c:pt>
                <c:pt idx="23">
                  <c:v>0.27900000000000003</c:v>
                </c:pt>
                <c:pt idx="24">
                  <c:v>0.51300000000000001</c:v>
                </c:pt>
                <c:pt idx="25">
                  <c:v>0.505</c:v>
                </c:pt>
                <c:pt idx="26">
                  <c:v>0.47899999999999998</c:v>
                </c:pt>
                <c:pt idx="27">
                  <c:v>0.40400000000000003</c:v>
                </c:pt>
                <c:pt idx="28">
                  <c:v>0.28499999999999998</c:v>
                </c:pt>
                <c:pt idx="29">
                  <c:v>0.22700000000000001</c:v>
                </c:pt>
                <c:pt idx="30">
                  <c:v>0.51</c:v>
                </c:pt>
                <c:pt idx="31">
                  <c:v>0.47399999999999998</c:v>
                </c:pt>
                <c:pt idx="32">
                  <c:v>0.41399999999999998</c:v>
                </c:pt>
                <c:pt idx="33">
                  <c:v>0.32</c:v>
                </c:pt>
                <c:pt idx="34">
                  <c:v>0.26500000000000001</c:v>
                </c:pt>
                <c:pt idx="35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9-402A-A812-663357B50F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(3)'!$AD$4:$AD$39</c:f>
              <c:numCache>
                <c:formatCode>0.00%</c:formatCode>
                <c:ptCount val="36"/>
                <c:pt idx="0">
                  <c:v>0.41499999999999998</c:v>
                </c:pt>
                <c:pt idx="1">
                  <c:v>0.48699999999999999</c:v>
                </c:pt>
                <c:pt idx="2">
                  <c:v>0.49299999999999999</c:v>
                </c:pt>
                <c:pt idx="3">
                  <c:v>0.496</c:v>
                </c:pt>
                <c:pt idx="4">
                  <c:v>0.46899999999999997</c:v>
                </c:pt>
                <c:pt idx="5">
                  <c:v>0.39300000000000002</c:v>
                </c:pt>
                <c:pt idx="6">
                  <c:v>0.49099999999999999</c:v>
                </c:pt>
                <c:pt idx="7">
                  <c:v>0.52800000000000002</c:v>
                </c:pt>
                <c:pt idx="8">
                  <c:v>0.55700000000000005</c:v>
                </c:pt>
                <c:pt idx="9">
                  <c:v>0.504</c:v>
                </c:pt>
                <c:pt idx="10">
                  <c:v>0.442</c:v>
                </c:pt>
                <c:pt idx="11">
                  <c:v>0.36099999999999999</c:v>
                </c:pt>
                <c:pt idx="12">
                  <c:v>0.57299999999999995</c:v>
                </c:pt>
                <c:pt idx="13">
                  <c:v>0.55100000000000005</c:v>
                </c:pt>
                <c:pt idx="14">
                  <c:v>0.57499999999999996</c:v>
                </c:pt>
                <c:pt idx="15">
                  <c:v>0.52600000000000002</c:v>
                </c:pt>
                <c:pt idx="16">
                  <c:v>0.42799999999999999</c:v>
                </c:pt>
                <c:pt idx="17">
                  <c:v>0.35199999999999998</c:v>
                </c:pt>
                <c:pt idx="18">
                  <c:v>0.63200000000000001</c:v>
                </c:pt>
                <c:pt idx="19">
                  <c:v>0.61599999999999999</c:v>
                </c:pt>
                <c:pt idx="20">
                  <c:v>0.61399999999999999</c:v>
                </c:pt>
                <c:pt idx="21">
                  <c:v>0.55600000000000005</c:v>
                </c:pt>
                <c:pt idx="22">
                  <c:v>0.373</c:v>
                </c:pt>
                <c:pt idx="23">
                  <c:v>0.33100000000000002</c:v>
                </c:pt>
                <c:pt idx="24">
                  <c:v>0.53300000000000003</c:v>
                </c:pt>
                <c:pt idx="25">
                  <c:v>0.50800000000000001</c:v>
                </c:pt>
                <c:pt idx="26">
                  <c:v>0.5</c:v>
                </c:pt>
                <c:pt idx="27">
                  <c:v>0.41499999999999998</c:v>
                </c:pt>
                <c:pt idx="28">
                  <c:v>0.32300000000000001</c:v>
                </c:pt>
                <c:pt idx="29">
                  <c:v>0.32200000000000001</c:v>
                </c:pt>
                <c:pt idx="30">
                  <c:v>0.52200000000000002</c:v>
                </c:pt>
                <c:pt idx="31">
                  <c:v>0.49099999999999999</c:v>
                </c:pt>
                <c:pt idx="32">
                  <c:v>0.41799999999999998</c:v>
                </c:pt>
                <c:pt idx="33">
                  <c:v>0.35799999999999998</c:v>
                </c:pt>
                <c:pt idx="34">
                  <c:v>0.32700000000000001</c:v>
                </c:pt>
                <c:pt idx="35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9-402A-A812-663357B50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64064"/>
        <c:axId val="600962096"/>
      </c:lineChart>
      <c:catAx>
        <c:axId val="60096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62096"/>
        <c:crosses val="autoZero"/>
        <c:auto val="1"/>
        <c:lblAlgn val="ctr"/>
        <c:lblOffset val="100"/>
        <c:noMultiLvlLbl val="0"/>
      </c:catAx>
      <c:valAx>
        <c:axId val="6009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(3)'!$AG$4:$AG$39</c:f>
              <c:numCache>
                <c:formatCode>0.00%</c:formatCode>
                <c:ptCount val="36"/>
                <c:pt idx="0">
                  <c:v>7.5999999999999998E-2</c:v>
                </c:pt>
                <c:pt idx="1">
                  <c:v>0.11600000000000001</c:v>
                </c:pt>
                <c:pt idx="2">
                  <c:v>0.158</c:v>
                </c:pt>
                <c:pt idx="3">
                  <c:v>0.187</c:v>
                </c:pt>
                <c:pt idx="4">
                  <c:v>0.20499999999999999</c:v>
                </c:pt>
                <c:pt idx="5">
                  <c:v>0.215</c:v>
                </c:pt>
                <c:pt idx="6">
                  <c:v>0.14399999999999999</c:v>
                </c:pt>
                <c:pt idx="7">
                  <c:v>0.21299999999999999</c:v>
                </c:pt>
                <c:pt idx="8">
                  <c:v>0.27</c:v>
                </c:pt>
                <c:pt idx="9">
                  <c:v>0.307</c:v>
                </c:pt>
                <c:pt idx="10">
                  <c:v>0.316</c:v>
                </c:pt>
                <c:pt idx="11">
                  <c:v>0.32500000000000001</c:v>
                </c:pt>
                <c:pt idx="12">
                  <c:v>0.25</c:v>
                </c:pt>
                <c:pt idx="13">
                  <c:v>0.33700000000000002</c:v>
                </c:pt>
                <c:pt idx="14">
                  <c:v>0.40200000000000002</c:v>
                </c:pt>
                <c:pt idx="15">
                  <c:v>0.437</c:v>
                </c:pt>
                <c:pt idx="16">
                  <c:v>0.42399999999999999</c:v>
                </c:pt>
                <c:pt idx="17">
                  <c:v>0.437</c:v>
                </c:pt>
                <c:pt idx="18">
                  <c:v>0.35299999999999998</c:v>
                </c:pt>
                <c:pt idx="19">
                  <c:v>0.39600000000000002</c:v>
                </c:pt>
                <c:pt idx="20">
                  <c:v>0.433</c:v>
                </c:pt>
                <c:pt idx="21">
                  <c:v>0.44900000000000001</c:v>
                </c:pt>
                <c:pt idx="22">
                  <c:v>0.44</c:v>
                </c:pt>
                <c:pt idx="23">
                  <c:v>0.45</c:v>
                </c:pt>
                <c:pt idx="24">
                  <c:v>0.42399999999999999</c:v>
                </c:pt>
                <c:pt idx="25">
                  <c:v>0.47</c:v>
                </c:pt>
                <c:pt idx="26">
                  <c:v>0.48399999999999999</c:v>
                </c:pt>
                <c:pt idx="27">
                  <c:v>0.46500000000000002</c:v>
                </c:pt>
                <c:pt idx="28">
                  <c:v>0.41599999999999998</c:v>
                </c:pt>
                <c:pt idx="29">
                  <c:v>0.41899999999999998</c:v>
                </c:pt>
                <c:pt idx="30">
                  <c:v>0.44400000000000001</c:v>
                </c:pt>
                <c:pt idx="31">
                  <c:v>0.45100000000000001</c:v>
                </c:pt>
                <c:pt idx="32">
                  <c:v>0.46</c:v>
                </c:pt>
                <c:pt idx="33">
                  <c:v>0.45100000000000001</c:v>
                </c:pt>
                <c:pt idx="34">
                  <c:v>0.39900000000000002</c:v>
                </c:pt>
                <c:pt idx="35">
                  <c:v>0.40100000000000002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3-44B5-B635-9E1197A04B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(3)'!$AH$4:$AH$39</c:f>
              <c:numCache>
                <c:formatCode>0.00%</c:formatCode>
                <c:ptCount val="36"/>
                <c:pt idx="0">
                  <c:v>9.5000000000000001E-2</c:v>
                </c:pt>
                <c:pt idx="1">
                  <c:v>0.13300000000000001</c:v>
                </c:pt>
                <c:pt idx="2">
                  <c:v>0.186</c:v>
                </c:pt>
                <c:pt idx="3">
                  <c:v>0.26900000000000002</c:v>
                </c:pt>
                <c:pt idx="4">
                  <c:v>0.32100000000000001</c:v>
                </c:pt>
                <c:pt idx="5">
                  <c:v>0.35199999999999998</c:v>
                </c:pt>
                <c:pt idx="6">
                  <c:v>0.16</c:v>
                </c:pt>
                <c:pt idx="7">
                  <c:v>0.252</c:v>
                </c:pt>
                <c:pt idx="8">
                  <c:v>0.317</c:v>
                </c:pt>
                <c:pt idx="9">
                  <c:v>0.34399999999999997</c:v>
                </c:pt>
                <c:pt idx="10">
                  <c:v>0.376</c:v>
                </c:pt>
                <c:pt idx="11">
                  <c:v>0.41</c:v>
                </c:pt>
                <c:pt idx="12">
                  <c:v>0.28199999999999997</c:v>
                </c:pt>
                <c:pt idx="13">
                  <c:v>0.371</c:v>
                </c:pt>
                <c:pt idx="14">
                  <c:v>0.42799999999999999</c:v>
                </c:pt>
                <c:pt idx="15">
                  <c:v>0.46300000000000002</c:v>
                </c:pt>
                <c:pt idx="16">
                  <c:v>0.46500000000000002</c:v>
                </c:pt>
                <c:pt idx="17">
                  <c:v>0.47299999999999998</c:v>
                </c:pt>
                <c:pt idx="18">
                  <c:v>0.40899999999999997</c:v>
                </c:pt>
                <c:pt idx="19">
                  <c:v>0.44800000000000001</c:v>
                </c:pt>
                <c:pt idx="20">
                  <c:v>0.45700000000000002</c:v>
                </c:pt>
                <c:pt idx="21">
                  <c:v>0.48599999999999999</c:v>
                </c:pt>
                <c:pt idx="22">
                  <c:v>0.49099999999999999</c:v>
                </c:pt>
                <c:pt idx="23">
                  <c:v>0.498</c:v>
                </c:pt>
                <c:pt idx="24">
                  <c:v>0.42399999999999999</c:v>
                </c:pt>
                <c:pt idx="25">
                  <c:v>0.42299999999999999</c:v>
                </c:pt>
                <c:pt idx="26">
                  <c:v>0.42299999999999999</c:v>
                </c:pt>
                <c:pt idx="27">
                  <c:v>0.39700000000000002</c:v>
                </c:pt>
                <c:pt idx="28">
                  <c:v>0.29199999999999998</c:v>
                </c:pt>
                <c:pt idx="29">
                  <c:v>0.28499999999999998</c:v>
                </c:pt>
                <c:pt idx="30">
                  <c:v>0.45</c:v>
                </c:pt>
                <c:pt idx="31">
                  <c:v>0.41099999999999998</c:v>
                </c:pt>
                <c:pt idx="32">
                  <c:v>0.39400000000000002</c:v>
                </c:pt>
                <c:pt idx="33">
                  <c:v>0.33700000000000002</c:v>
                </c:pt>
                <c:pt idx="34">
                  <c:v>0.27500000000000002</c:v>
                </c:pt>
                <c:pt idx="35">
                  <c:v>0.29099999999999998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3-44B5-B635-9E1197A04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54472"/>
        <c:axId val="500156112"/>
      </c:lineChart>
      <c:catAx>
        <c:axId val="500154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6112"/>
        <c:crosses val="autoZero"/>
        <c:auto val="1"/>
        <c:lblAlgn val="ctr"/>
        <c:lblOffset val="100"/>
        <c:noMultiLvlLbl val="0"/>
      </c:catAx>
      <c:valAx>
        <c:axId val="5001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(3)'!$AI$4:$AI$39</c:f>
              <c:numCache>
                <c:formatCode>0.00%</c:formatCode>
                <c:ptCount val="36"/>
                <c:pt idx="0">
                  <c:v>0.13600000000000001</c:v>
                </c:pt>
                <c:pt idx="1">
                  <c:v>0.2</c:v>
                </c:pt>
                <c:pt idx="2">
                  <c:v>0.25900000000000001</c:v>
                </c:pt>
                <c:pt idx="3">
                  <c:v>0.30399999999999999</c:v>
                </c:pt>
                <c:pt idx="4">
                  <c:v>0.32900000000000001</c:v>
                </c:pt>
                <c:pt idx="5">
                  <c:v>0.34599999999999997</c:v>
                </c:pt>
                <c:pt idx="6">
                  <c:v>0.245</c:v>
                </c:pt>
                <c:pt idx="7">
                  <c:v>0.33400000000000002</c:v>
                </c:pt>
                <c:pt idx="8">
                  <c:v>0.40400000000000003</c:v>
                </c:pt>
                <c:pt idx="9">
                  <c:v>0.46200000000000002</c:v>
                </c:pt>
                <c:pt idx="10">
                  <c:v>0.48699999999999999</c:v>
                </c:pt>
                <c:pt idx="11">
                  <c:v>0.50600000000000001</c:v>
                </c:pt>
                <c:pt idx="12">
                  <c:v>0.39500000000000002</c:v>
                </c:pt>
                <c:pt idx="13">
                  <c:v>0.45200000000000001</c:v>
                </c:pt>
                <c:pt idx="14">
                  <c:v>0.51</c:v>
                </c:pt>
                <c:pt idx="15">
                  <c:v>0.51600000000000001</c:v>
                </c:pt>
                <c:pt idx="16">
                  <c:v>0.45800000000000002</c:v>
                </c:pt>
                <c:pt idx="17">
                  <c:v>0.45900000000000002</c:v>
                </c:pt>
                <c:pt idx="18">
                  <c:v>0.48199999999999998</c:v>
                </c:pt>
                <c:pt idx="19">
                  <c:v>0.49299999999999999</c:v>
                </c:pt>
                <c:pt idx="20">
                  <c:v>0.51800000000000002</c:v>
                </c:pt>
                <c:pt idx="21">
                  <c:v>0.51300000000000001</c:v>
                </c:pt>
                <c:pt idx="22">
                  <c:v>0.44400000000000001</c:v>
                </c:pt>
                <c:pt idx="23">
                  <c:v>0.441</c:v>
                </c:pt>
                <c:pt idx="24">
                  <c:v>0.505</c:v>
                </c:pt>
                <c:pt idx="25">
                  <c:v>0.52500000000000002</c:v>
                </c:pt>
                <c:pt idx="26">
                  <c:v>0.51400000000000001</c:v>
                </c:pt>
                <c:pt idx="27">
                  <c:v>0.495</c:v>
                </c:pt>
                <c:pt idx="28">
                  <c:v>0.44</c:v>
                </c:pt>
                <c:pt idx="29">
                  <c:v>0.43</c:v>
                </c:pt>
                <c:pt idx="30">
                  <c:v>0.48699999999999999</c:v>
                </c:pt>
                <c:pt idx="31">
                  <c:v>0.47599999999999998</c:v>
                </c:pt>
                <c:pt idx="32">
                  <c:v>0.438</c:v>
                </c:pt>
                <c:pt idx="33">
                  <c:v>0.35799999999999998</c:v>
                </c:pt>
                <c:pt idx="34">
                  <c:v>0.3</c:v>
                </c:pt>
                <c:pt idx="35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956-89B0-E243D3D3A0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(3)'!$AJ$4:$AJ$39</c:f>
              <c:numCache>
                <c:formatCode>0.00%</c:formatCode>
                <c:ptCount val="36"/>
                <c:pt idx="0">
                  <c:v>0.17199999999999999</c:v>
                </c:pt>
                <c:pt idx="1">
                  <c:v>0.252</c:v>
                </c:pt>
                <c:pt idx="2">
                  <c:v>0.31</c:v>
                </c:pt>
                <c:pt idx="3">
                  <c:v>0.35099999999999998</c:v>
                </c:pt>
                <c:pt idx="4">
                  <c:v>0.38300000000000001</c:v>
                </c:pt>
                <c:pt idx="5">
                  <c:v>0.41699999999999998</c:v>
                </c:pt>
                <c:pt idx="6">
                  <c:v>0.29399999999999998</c:v>
                </c:pt>
                <c:pt idx="7">
                  <c:v>0.38700000000000001</c:v>
                </c:pt>
                <c:pt idx="8">
                  <c:v>0.45500000000000002</c:v>
                </c:pt>
                <c:pt idx="9">
                  <c:v>0.46100000000000002</c:v>
                </c:pt>
                <c:pt idx="10">
                  <c:v>0.47899999999999998</c:v>
                </c:pt>
                <c:pt idx="11">
                  <c:v>0.48799999999999999</c:v>
                </c:pt>
                <c:pt idx="12">
                  <c:v>0.42799999999999999</c:v>
                </c:pt>
                <c:pt idx="13">
                  <c:v>0.5</c:v>
                </c:pt>
                <c:pt idx="14">
                  <c:v>0.57299999999999995</c:v>
                </c:pt>
                <c:pt idx="15">
                  <c:v>0.58599999999999997</c:v>
                </c:pt>
                <c:pt idx="16">
                  <c:v>0.497</c:v>
                </c:pt>
                <c:pt idx="17">
                  <c:v>0.505</c:v>
                </c:pt>
                <c:pt idx="18">
                  <c:v>0.48699999999999999</c:v>
                </c:pt>
                <c:pt idx="19">
                  <c:v>0.51100000000000001</c:v>
                </c:pt>
                <c:pt idx="20">
                  <c:v>0.56399999999999995</c:v>
                </c:pt>
                <c:pt idx="21">
                  <c:v>0.51500000000000001</c:v>
                </c:pt>
                <c:pt idx="22">
                  <c:v>0.441</c:v>
                </c:pt>
                <c:pt idx="23">
                  <c:v>0.38</c:v>
                </c:pt>
                <c:pt idx="24">
                  <c:v>0.504</c:v>
                </c:pt>
                <c:pt idx="25">
                  <c:v>0.505</c:v>
                </c:pt>
                <c:pt idx="26">
                  <c:v>0.46800000000000003</c:v>
                </c:pt>
                <c:pt idx="27">
                  <c:v>0.43</c:v>
                </c:pt>
                <c:pt idx="28">
                  <c:v>0.32400000000000001</c:v>
                </c:pt>
                <c:pt idx="29">
                  <c:v>0.314</c:v>
                </c:pt>
                <c:pt idx="30">
                  <c:v>0.51100000000000001</c:v>
                </c:pt>
                <c:pt idx="31">
                  <c:v>0.46899999999999997</c:v>
                </c:pt>
                <c:pt idx="32">
                  <c:v>0.41899999999999998</c:v>
                </c:pt>
                <c:pt idx="33">
                  <c:v>0.35599999999999998</c:v>
                </c:pt>
                <c:pt idx="34">
                  <c:v>0.32200000000000001</c:v>
                </c:pt>
                <c:pt idx="35">
                  <c:v>0.32500000000000001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F-4956-89B0-E243D3D3A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742800"/>
        <c:axId val="618746736"/>
      </c:lineChart>
      <c:catAx>
        <c:axId val="61874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46736"/>
        <c:crosses val="autoZero"/>
        <c:auto val="1"/>
        <c:lblAlgn val="ctr"/>
        <c:lblOffset val="100"/>
        <c:noMultiLvlLbl val="0"/>
      </c:catAx>
      <c:valAx>
        <c:axId val="6187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(3)'!$AK$4:$AK$39</c:f>
              <c:numCache>
                <c:formatCode>0.00%</c:formatCode>
                <c:ptCount val="36"/>
                <c:pt idx="0">
                  <c:v>0.23799999999999999</c:v>
                </c:pt>
                <c:pt idx="1">
                  <c:v>0.317</c:v>
                </c:pt>
                <c:pt idx="2">
                  <c:v>0.379</c:v>
                </c:pt>
                <c:pt idx="3">
                  <c:v>0.42599999999999999</c:v>
                </c:pt>
                <c:pt idx="4">
                  <c:v>0.45800000000000002</c:v>
                </c:pt>
                <c:pt idx="5">
                  <c:v>0.47799999999999998</c:v>
                </c:pt>
                <c:pt idx="6">
                  <c:v>0.39</c:v>
                </c:pt>
                <c:pt idx="7">
                  <c:v>0.48299999999999998</c:v>
                </c:pt>
                <c:pt idx="8">
                  <c:v>0.51800000000000002</c:v>
                </c:pt>
                <c:pt idx="9">
                  <c:v>0.54100000000000004</c:v>
                </c:pt>
                <c:pt idx="10">
                  <c:v>0.49199999999999999</c:v>
                </c:pt>
                <c:pt idx="11">
                  <c:v>0.47099999999999997</c:v>
                </c:pt>
                <c:pt idx="12">
                  <c:v>0.496</c:v>
                </c:pt>
                <c:pt idx="13">
                  <c:v>0.53</c:v>
                </c:pt>
                <c:pt idx="14">
                  <c:v>0.54100000000000004</c:v>
                </c:pt>
                <c:pt idx="15">
                  <c:v>0.52700000000000002</c:v>
                </c:pt>
                <c:pt idx="16">
                  <c:v>0.51</c:v>
                </c:pt>
                <c:pt idx="17">
                  <c:v>0.49399999999999999</c:v>
                </c:pt>
                <c:pt idx="18">
                  <c:v>0.53200000000000003</c:v>
                </c:pt>
                <c:pt idx="19">
                  <c:v>0.55700000000000005</c:v>
                </c:pt>
                <c:pt idx="20">
                  <c:v>0.54200000000000004</c:v>
                </c:pt>
                <c:pt idx="21">
                  <c:v>0.52100000000000002</c:v>
                </c:pt>
                <c:pt idx="22">
                  <c:v>0.46</c:v>
                </c:pt>
                <c:pt idx="23">
                  <c:v>0.38</c:v>
                </c:pt>
                <c:pt idx="24">
                  <c:v>0.53</c:v>
                </c:pt>
                <c:pt idx="25">
                  <c:v>0.52500000000000002</c:v>
                </c:pt>
                <c:pt idx="26">
                  <c:v>0.51400000000000001</c:v>
                </c:pt>
                <c:pt idx="27">
                  <c:v>0.44800000000000001</c:v>
                </c:pt>
                <c:pt idx="28">
                  <c:v>0.33800000000000002</c:v>
                </c:pt>
                <c:pt idx="29">
                  <c:v>0.31</c:v>
                </c:pt>
                <c:pt idx="30">
                  <c:v>0.51700000000000002</c:v>
                </c:pt>
                <c:pt idx="31">
                  <c:v>0.49199999999999999</c:v>
                </c:pt>
                <c:pt idx="32">
                  <c:v>0.434</c:v>
                </c:pt>
                <c:pt idx="33">
                  <c:v>0.36399999999999999</c:v>
                </c:pt>
                <c:pt idx="34">
                  <c:v>0.309</c:v>
                </c:pt>
                <c:pt idx="35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D-4A7A-9F74-19EC2BD130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(3)'!$AL$4:$AL$39</c:f>
              <c:numCache>
                <c:formatCode>0.00%</c:formatCode>
                <c:ptCount val="36"/>
                <c:pt idx="0">
                  <c:v>0.27700000000000002</c:v>
                </c:pt>
                <c:pt idx="1">
                  <c:v>0.371</c:v>
                </c:pt>
                <c:pt idx="2">
                  <c:v>0.43099999999999999</c:v>
                </c:pt>
                <c:pt idx="3">
                  <c:v>0.46500000000000002</c:v>
                </c:pt>
                <c:pt idx="4">
                  <c:v>0.47599999999999998</c:v>
                </c:pt>
                <c:pt idx="5">
                  <c:v>0.46500000000000002</c:v>
                </c:pt>
                <c:pt idx="6">
                  <c:v>0.42099999999999999</c:v>
                </c:pt>
                <c:pt idx="7">
                  <c:v>0.51800000000000002</c:v>
                </c:pt>
                <c:pt idx="8">
                  <c:v>0.56699999999999995</c:v>
                </c:pt>
                <c:pt idx="9">
                  <c:v>0.54100000000000004</c:v>
                </c:pt>
                <c:pt idx="10">
                  <c:v>0.502</c:v>
                </c:pt>
                <c:pt idx="11">
                  <c:v>0.48099999999999998</c:v>
                </c:pt>
                <c:pt idx="12">
                  <c:v>0.50900000000000001</c:v>
                </c:pt>
                <c:pt idx="13">
                  <c:v>0.55300000000000005</c:v>
                </c:pt>
                <c:pt idx="14">
                  <c:v>0.55300000000000005</c:v>
                </c:pt>
                <c:pt idx="15">
                  <c:v>0.52</c:v>
                </c:pt>
                <c:pt idx="16">
                  <c:v>0.45</c:v>
                </c:pt>
                <c:pt idx="17">
                  <c:v>0.38300000000000001</c:v>
                </c:pt>
                <c:pt idx="18">
                  <c:v>0.54300000000000004</c:v>
                </c:pt>
                <c:pt idx="19">
                  <c:v>0.56399999999999995</c:v>
                </c:pt>
                <c:pt idx="20">
                  <c:v>0.56399999999999995</c:v>
                </c:pt>
                <c:pt idx="21">
                  <c:v>0.55100000000000005</c:v>
                </c:pt>
                <c:pt idx="22">
                  <c:v>0.443</c:v>
                </c:pt>
                <c:pt idx="23">
                  <c:v>0.35099999999999998</c:v>
                </c:pt>
                <c:pt idx="24">
                  <c:v>0.54400000000000004</c:v>
                </c:pt>
                <c:pt idx="25">
                  <c:v>0.52</c:v>
                </c:pt>
                <c:pt idx="26">
                  <c:v>0.48099999999999998</c:v>
                </c:pt>
                <c:pt idx="27">
                  <c:v>0.41799999999999998</c:v>
                </c:pt>
                <c:pt idx="28">
                  <c:v>0.34499999999999997</c:v>
                </c:pt>
                <c:pt idx="29">
                  <c:v>0.34599999999999997</c:v>
                </c:pt>
                <c:pt idx="30">
                  <c:v>0.52700000000000002</c:v>
                </c:pt>
                <c:pt idx="31">
                  <c:v>0.50800000000000001</c:v>
                </c:pt>
                <c:pt idx="32">
                  <c:v>0.438</c:v>
                </c:pt>
                <c:pt idx="33">
                  <c:v>0.379</c:v>
                </c:pt>
                <c:pt idx="34">
                  <c:v>0.34499999999999997</c:v>
                </c:pt>
                <c:pt idx="35">
                  <c:v>0.33700000000000002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D-4A7A-9F74-19EC2BD13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67672"/>
        <c:axId val="600966360"/>
      </c:lineChart>
      <c:catAx>
        <c:axId val="60096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66360"/>
        <c:crosses val="autoZero"/>
        <c:auto val="1"/>
        <c:lblAlgn val="ctr"/>
        <c:lblOffset val="100"/>
        <c:noMultiLvlLbl val="0"/>
      </c:catAx>
      <c:valAx>
        <c:axId val="60096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6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V1.2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MIOpen!$T$2:$T$28</c:f>
              <c:numCache>
                <c:formatCode>0.00%</c:formatCode>
                <c:ptCount val="27"/>
                <c:pt idx="0">
                  <c:v>0.27716340576908211</c:v>
                </c:pt>
                <c:pt idx="1">
                  <c:v>0.35097929490766649</c:v>
                </c:pt>
                <c:pt idx="2">
                  <c:v>0.3012454602217518</c:v>
                </c:pt>
                <c:pt idx="3">
                  <c:v>0.20602014379036659</c:v>
                </c:pt>
                <c:pt idx="4">
                  <c:v>0.21711061495058587</c:v>
                </c:pt>
                <c:pt idx="5">
                  <c:v>0.25716841055919881</c:v>
                </c:pt>
                <c:pt idx="6">
                  <c:v>0.26285708298626931</c:v>
                </c:pt>
                <c:pt idx="7">
                  <c:v>0.35586004890096928</c:v>
                </c:pt>
                <c:pt idx="8">
                  <c:v>0.47336295625430419</c:v>
                </c:pt>
                <c:pt idx="9">
                  <c:v>0.35335460108874001</c:v>
                </c:pt>
                <c:pt idx="10">
                  <c:v>0.34684210617269867</c:v>
                </c:pt>
                <c:pt idx="11">
                  <c:v>0.30206489675516218</c:v>
                </c:pt>
                <c:pt idx="12">
                  <c:v>0.30105901059010587</c:v>
                </c:pt>
                <c:pt idx="13">
                  <c:v>0.28066407123998743</c:v>
                </c:pt>
                <c:pt idx="14">
                  <c:v>0.30085728376407378</c:v>
                </c:pt>
                <c:pt idx="15">
                  <c:v>0.24812549682833443</c:v>
                </c:pt>
                <c:pt idx="16">
                  <c:v>0.22191042604404726</c:v>
                </c:pt>
                <c:pt idx="17">
                  <c:v>0.38896350172578514</c:v>
                </c:pt>
                <c:pt idx="18">
                  <c:v>0.57307977842498992</c:v>
                </c:pt>
                <c:pt idx="19">
                  <c:v>0.35432494675080611</c:v>
                </c:pt>
                <c:pt idx="20">
                  <c:v>0.43992762271752361</c:v>
                </c:pt>
                <c:pt idx="21">
                  <c:v>0.33826735397447788</c:v>
                </c:pt>
                <c:pt idx="22">
                  <c:v>0.30898811104568141</c:v>
                </c:pt>
                <c:pt idx="23">
                  <c:v>0.3195943923209702</c:v>
                </c:pt>
                <c:pt idx="24">
                  <c:v>0.32152895425072187</c:v>
                </c:pt>
                <c:pt idx="25">
                  <c:v>0.32256141120617399</c:v>
                </c:pt>
                <c:pt idx="26">
                  <c:v>0.25025561224744258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C-4466-962B-ADE294DA0BE0}"/>
            </c:ext>
          </c:extLst>
        </c:ser>
        <c:ser>
          <c:idx val="1"/>
          <c:order val="1"/>
          <c:tx>
            <c:v>V1.3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MIOpen!$U$2:$U$28</c:f>
              <c:numCache>
                <c:formatCode>0.00%</c:formatCode>
                <c:ptCount val="27"/>
                <c:pt idx="0">
                  <c:v>0.39380906037107971</c:v>
                </c:pt>
                <c:pt idx="1">
                  <c:v>0.34665100694324502</c:v>
                </c:pt>
                <c:pt idx="2">
                  <c:v>0.29975368552626741</c:v>
                </c:pt>
                <c:pt idx="3">
                  <c:v>0.30760930871281789</c:v>
                </c:pt>
                <c:pt idx="4">
                  <c:v>0.2294536208820355</c:v>
                </c:pt>
                <c:pt idx="5">
                  <c:v>0.39473073488862398</c:v>
                </c:pt>
                <c:pt idx="6">
                  <c:v>0.31229033241842019</c:v>
                </c:pt>
                <c:pt idx="7">
                  <c:v>0.34209956654615858</c:v>
                </c:pt>
                <c:pt idx="8">
                  <c:v>0.41657897304017716</c:v>
                </c:pt>
                <c:pt idx="9">
                  <c:v>0.43545916485500169</c:v>
                </c:pt>
                <c:pt idx="10">
                  <c:v>0.46315167626643033</c:v>
                </c:pt>
                <c:pt idx="11">
                  <c:v>0.4422819265214018</c:v>
                </c:pt>
                <c:pt idx="12">
                  <c:v>0.39856147395302743</c:v>
                </c:pt>
                <c:pt idx="13">
                  <c:v>0.34682772147195789</c:v>
                </c:pt>
                <c:pt idx="14">
                  <c:v>0.39856147395302743</c:v>
                </c:pt>
                <c:pt idx="15">
                  <c:v>0.37104947412596201</c:v>
                </c:pt>
                <c:pt idx="16">
                  <c:v>0.38398726572843245</c:v>
                </c:pt>
                <c:pt idx="17">
                  <c:v>0.33240338425280697</c:v>
                </c:pt>
                <c:pt idx="18">
                  <c:v>0.43006633003450961</c:v>
                </c:pt>
                <c:pt idx="19">
                  <c:v>0.45774861503584136</c:v>
                </c:pt>
                <c:pt idx="20">
                  <c:v>0.46243616284709377</c:v>
                </c:pt>
                <c:pt idx="21">
                  <c:v>0.47886544316240537</c:v>
                </c:pt>
                <c:pt idx="22">
                  <c:v>0.43524952073628775</c:v>
                </c:pt>
                <c:pt idx="23">
                  <c:v>0.48660646637887867</c:v>
                </c:pt>
                <c:pt idx="24">
                  <c:v>0.43253680907554909</c:v>
                </c:pt>
                <c:pt idx="25">
                  <c:v>0.47962758508619735</c:v>
                </c:pt>
                <c:pt idx="26">
                  <c:v>0.44055482021463171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C-4466-962B-ADE294DA0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78592"/>
        <c:axId val="554682200"/>
      </c:lineChart>
      <c:catAx>
        <c:axId val="55467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2200"/>
        <c:crosses val="autoZero"/>
        <c:auto val="1"/>
        <c:lblAlgn val="ctr"/>
        <c:lblOffset val="100"/>
        <c:noMultiLvlLbl val="0"/>
      </c:catAx>
      <c:valAx>
        <c:axId val="55468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(3)'!$AM$4:$AM$39</c:f>
              <c:numCache>
                <c:formatCode>0.00%</c:formatCode>
                <c:ptCount val="36"/>
                <c:pt idx="0">
                  <c:v>0.36599999999999999</c:v>
                </c:pt>
                <c:pt idx="1">
                  <c:v>0.44600000000000001</c:v>
                </c:pt>
                <c:pt idx="2">
                  <c:v>0.48499999999999999</c:v>
                </c:pt>
                <c:pt idx="3">
                  <c:v>0.48499999999999999</c:v>
                </c:pt>
                <c:pt idx="4">
                  <c:v>0.46</c:v>
                </c:pt>
                <c:pt idx="5">
                  <c:v>0.41799999999999998</c:v>
                </c:pt>
                <c:pt idx="6">
                  <c:v>0.51</c:v>
                </c:pt>
                <c:pt idx="7">
                  <c:v>0.58899999999999997</c:v>
                </c:pt>
                <c:pt idx="8">
                  <c:v>0.57099999999999995</c:v>
                </c:pt>
                <c:pt idx="9">
                  <c:v>0.59099999999999997</c:v>
                </c:pt>
                <c:pt idx="10">
                  <c:v>0.51800000000000002</c:v>
                </c:pt>
                <c:pt idx="11">
                  <c:v>0.50600000000000001</c:v>
                </c:pt>
                <c:pt idx="12">
                  <c:v>0.59799999999999998</c:v>
                </c:pt>
                <c:pt idx="13">
                  <c:v>0.63900000000000001</c:v>
                </c:pt>
                <c:pt idx="14">
                  <c:v>0.63200000000000001</c:v>
                </c:pt>
                <c:pt idx="15">
                  <c:v>0.56499999999999995</c:v>
                </c:pt>
                <c:pt idx="16">
                  <c:v>0.5</c:v>
                </c:pt>
                <c:pt idx="17">
                  <c:v>0.372</c:v>
                </c:pt>
                <c:pt idx="18">
                  <c:v>0.60699999999999998</c:v>
                </c:pt>
                <c:pt idx="19">
                  <c:v>0.60199999999999998</c:v>
                </c:pt>
                <c:pt idx="20">
                  <c:v>0.59699999999999998</c:v>
                </c:pt>
                <c:pt idx="21">
                  <c:v>0.53900000000000003</c:v>
                </c:pt>
                <c:pt idx="22">
                  <c:v>0.39800000000000002</c:v>
                </c:pt>
                <c:pt idx="23">
                  <c:v>0.33400000000000002</c:v>
                </c:pt>
                <c:pt idx="24">
                  <c:v>0.53300000000000003</c:v>
                </c:pt>
                <c:pt idx="25">
                  <c:v>0.53100000000000003</c:v>
                </c:pt>
                <c:pt idx="26">
                  <c:v>0.503</c:v>
                </c:pt>
                <c:pt idx="27">
                  <c:v>0.42799999999999999</c:v>
                </c:pt>
                <c:pt idx="28">
                  <c:v>0.32800000000000001</c:v>
                </c:pt>
                <c:pt idx="29">
                  <c:v>0.254</c:v>
                </c:pt>
                <c:pt idx="30">
                  <c:v>0.53</c:v>
                </c:pt>
                <c:pt idx="31">
                  <c:v>0.51300000000000001</c:v>
                </c:pt>
                <c:pt idx="32">
                  <c:v>0.443</c:v>
                </c:pt>
                <c:pt idx="33">
                  <c:v>0.34599999999999997</c:v>
                </c:pt>
                <c:pt idx="34">
                  <c:v>0.29099999999999998</c:v>
                </c:pt>
                <c:pt idx="35">
                  <c:v>0.26300000000000001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5-414B-942F-6683E13678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(3)'!$AN$4:$AN$39</c:f>
              <c:numCache>
                <c:formatCode>0.00%</c:formatCode>
                <c:ptCount val="36"/>
                <c:pt idx="0">
                  <c:v>0.42799999999999999</c:v>
                </c:pt>
                <c:pt idx="1">
                  <c:v>0.495</c:v>
                </c:pt>
                <c:pt idx="2">
                  <c:v>0.54300000000000004</c:v>
                </c:pt>
                <c:pt idx="3">
                  <c:v>0.51500000000000001</c:v>
                </c:pt>
                <c:pt idx="4">
                  <c:v>0.5</c:v>
                </c:pt>
                <c:pt idx="5">
                  <c:v>0.46100000000000002</c:v>
                </c:pt>
                <c:pt idx="6">
                  <c:v>0.49099999999999999</c:v>
                </c:pt>
                <c:pt idx="7">
                  <c:v>0.55100000000000005</c:v>
                </c:pt>
                <c:pt idx="8">
                  <c:v>0.53300000000000003</c:v>
                </c:pt>
                <c:pt idx="9">
                  <c:v>0.53600000000000003</c:v>
                </c:pt>
                <c:pt idx="10">
                  <c:v>0.46300000000000002</c:v>
                </c:pt>
                <c:pt idx="11">
                  <c:v>0.40200000000000002</c:v>
                </c:pt>
                <c:pt idx="12">
                  <c:v>0.61</c:v>
                </c:pt>
                <c:pt idx="13">
                  <c:v>0.65400000000000003</c:v>
                </c:pt>
                <c:pt idx="14">
                  <c:v>0.57699999999999996</c:v>
                </c:pt>
                <c:pt idx="15">
                  <c:v>0.58199999999999996</c:v>
                </c:pt>
                <c:pt idx="16">
                  <c:v>0.45200000000000001</c:v>
                </c:pt>
                <c:pt idx="17">
                  <c:v>0.39100000000000001</c:v>
                </c:pt>
                <c:pt idx="18">
                  <c:v>0.64700000000000002</c:v>
                </c:pt>
                <c:pt idx="19">
                  <c:v>0.625</c:v>
                </c:pt>
                <c:pt idx="20">
                  <c:v>0.63400000000000001</c:v>
                </c:pt>
                <c:pt idx="21">
                  <c:v>0.58099999999999996</c:v>
                </c:pt>
                <c:pt idx="22">
                  <c:v>0.41699999999999998</c:v>
                </c:pt>
                <c:pt idx="23">
                  <c:v>0.36399999999999999</c:v>
                </c:pt>
                <c:pt idx="24">
                  <c:v>0.54700000000000004</c:v>
                </c:pt>
                <c:pt idx="25">
                  <c:v>0.55200000000000005</c:v>
                </c:pt>
                <c:pt idx="26">
                  <c:v>0.52300000000000002</c:v>
                </c:pt>
                <c:pt idx="27">
                  <c:v>0.434</c:v>
                </c:pt>
                <c:pt idx="28">
                  <c:v>0.35799999999999998</c:v>
                </c:pt>
                <c:pt idx="29">
                  <c:v>0.34499999999999997</c:v>
                </c:pt>
                <c:pt idx="30">
                  <c:v>0.53900000000000003</c:v>
                </c:pt>
                <c:pt idx="31">
                  <c:v>0.52800000000000002</c:v>
                </c:pt>
                <c:pt idx="32">
                  <c:v>0.45400000000000001</c:v>
                </c:pt>
                <c:pt idx="33">
                  <c:v>0.38900000000000001</c:v>
                </c:pt>
                <c:pt idx="34">
                  <c:v>0.35299999999999998</c:v>
                </c:pt>
                <c:pt idx="35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5-414B-942F-6683E136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450808"/>
        <c:axId val="504452448"/>
      </c:lineChart>
      <c:catAx>
        <c:axId val="504450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52448"/>
        <c:crosses val="autoZero"/>
        <c:auto val="1"/>
        <c:lblAlgn val="ctr"/>
        <c:lblOffset val="100"/>
        <c:noMultiLvlLbl val="0"/>
      </c:catAx>
      <c:valAx>
        <c:axId val="5044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5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(3)'!$AO$4:$AO$39</c:f>
              <c:numCache>
                <c:formatCode>0.00%</c:formatCode>
                <c:ptCount val="36"/>
                <c:pt idx="0">
                  <c:v>0.45500000000000002</c:v>
                </c:pt>
                <c:pt idx="1">
                  <c:v>0.50700000000000001</c:v>
                </c:pt>
                <c:pt idx="2">
                  <c:v>0.54400000000000004</c:v>
                </c:pt>
                <c:pt idx="3">
                  <c:v>0.52300000000000002</c:v>
                </c:pt>
                <c:pt idx="4">
                  <c:v>0.45100000000000001</c:v>
                </c:pt>
                <c:pt idx="5">
                  <c:v>0.41699999999999998</c:v>
                </c:pt>
                <c:pt idx="6">
                  <c:v>0.57399999999999995</c:v>
                </c:pt>
                <c:pt idx="7">
                  <c:v>0.65500000000000003</c:v>
                </c:pt>
                <c:pt idx="8">
                  <c:v>0.66300000000000003</c:v>
                </c:pt>
                <c:pt idx="9">
                  <c:v>0.57699999999999996</c:v>
                </c:pt>
                <c:pt idx="10">
                  <c:v>0.48699999999999999</c:v>
                </c:pt>
                <c:pt idx="11">
                  <c:v>0.36499999999999999</c:v>
                </c:pt>
                <c:pt idx="12">
                  <c:v>0.68400000000000005</c:v>
                </c:pt>
                <c:pt idx="13">
                  <c:v>0.68500000000000005</c:v>
                </c:pt>
                <c:pt idx="14">
                  <c:v>0.65500000000000003</c:v>
                </c:pt>
                <c:pt idx="15">
                  <c:v>0.58599999999999997</c:v>
                </c:pt>
                <c:pt idx="16">
                  <c:v>0.441</c:v>
                </c:pt>
                <c:pt idx="17">
                  <c:v>0.35499999999999998</c:v>
                </c:pt>
                <c:pt idx="18">
                  <c:v>0.629</c:v>
                </c:pt>
                <c:pt idx="19">
                  <c:v>0.60299999999999998</c:v>
                </c:pt>
                <c:pt idx="20">
                  <c:v>0.58799999999999997</c:v>
                </c:pt>
                <c:pt idx="21">
                  <c:v>0.52800000000000002</c:v>
                </c:pt>
                <c:pt idx="22">
                  <c:v>0.36</c:v>
                </c:pt>
                <c:pt idx="23">
                  <c:v>0.26</c:v>
                </c:pt>
                <c:pt idx="24">
                  <c:v>0.54900000000000004</c:v>
                </c:pt>
                <c:pt idx="25">
                  <c:v>0.54500000000000004</c:v>
                </c:pt>
                <c:pt idx="26">
                  <c:v>0.52200000000000002</c:v>
                </c:pt>
                <c:pt idx="27">
                  <c:v>0.41899999999999998</c:v>
                </c:pt>
                <c:pt idx="28">
                  <c:v>0.29799999999999999</c:v>
                </c:pt>
                <c:pt idx="29">
                  <c:v>0.252</c:v>
                </c:pt>
                <c:pt idx="30">
                  <c:v>0.53400000000000003</c:v>
                </c:pt>
                <c:pt idx="31">
                  <c:v>0.52600000000000002</c:v>
                </c:pt>
                <c:pt idx="32">
                  <c:v>0.441</c:v>
                </c:pt>
                <c:pt idx="33">
                  <c:v>0.32700000000000001</c:v>
                </c:pt>
                <c:pt idx="34">
                  <c:v>0.28699999999999998</c:v>
                </c:pt>
                <c:pt idx="35">
                  <c:v>0.26200000000000001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A-4F95-AF34-DF3D034321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(3)'!$AP$4:$AP$39</c:f>
              <c:numCache>
                <c:formatCode>0.00%</c:formatCode>
                <c:ptCount val="36"/>
                <c:pt idx="0">
                  <c:v>0.495</c:v>
                </c:pt>
                <c:pt idx="1">
                  <c:v>0.53800000000000003</c:v>
                </c:pt>
                <c:pt idx="2">
                  <c:v>0.54800000000000004</c:v>
                </c:pt>
                <c:pt idx="3">
                  <c:v>0.52400000000000002</c:v>
                </c:pt>
                <c:pt idx="4">
                  <c:v>0.52100000000000002</c:v>
                </c:pt>
                <c:pt idx="5">
                  <c:v>0.5</c:v>
                </c:pt>
                <c:pt idx="6">
                  <c:v>0.55600000000000005</c:v>
                </c:pt>
                <c:pt idx="7">
                  <c:v>0.624</c:v>
                </c:pt>
                <c:pt idx="8">
                  <c:v>0.57699999999999996</c:v>
                </c:pt>
                <c:pt idx="9">
                  <c:v>0.54800000000000004</c:v>
                </c:pt>
                <c:pt idx="10">
                  <c:v>0.48799999999999999</c:v>
                </c:pt>
                <c:pt idx="11">
                  <c:v>0.42799999999999999</c:v>
                </c:pt>
                <c:pt idx="12">
                  <c:v>0.64100000000000001</c:v>
                </c:pt>
                <c:pt idx="13">
                  <c:v>0.65500000000000003</c:v>
                </c:pt>
                <c:pt idx="14">
                  <c:v>0.622</c:v>
                </c:pt>
                <c:pt idx="15">
                  <c:v>0.56200000000000006</c:v>
                </c:pt>
                <c:pt idx="16">
                  <c:v>0.44800000000000001</c:v>
                </c:pt>
                <c:pt idx="17">
                  <c:v>0.4</c:v>
                </c:pt>
                <c:pt idx="18">
                  <c:v>0.66600000000000004</c:v>
                </c:pt>
                <c:pt idx="19">
                  <c:v>0.629</c:v>
                </c:pt>
                <c:pt idx="20">
                  <c:v>0.60599999999999998</c:v>
                </c:pt>
                <c:pt idx="21">
                  <c:v>0.56000000000000005</c:v>
                </c:pt>
                <c:pt idx="22">
                  <c:v>0.39900000000000002</c:v>
                </c:pt>
                <c:pt idx="23">
                  <c:v>0.36599999999999999</c:v>
                </c:pt>
                <c:pt idx="24">
                  <c:v>0.56399999999999995</c:v>
                </c:pt>
                <c:pt idx="25">
                  <c:v>0.56299999999999994</c:v>
                </c:pt>
                <c:pt idx="26">
                  <c:v>0.54100000000000004</c:v>
                </c:pt>
                <c:pt idx="27">
                  <c:v>0.44</c:v>
                </c:pt>
                <c:pt idx="28">
                  <c:v>0.36599999999999999</c:v>
                </c:pt>
                <c:pt idx="29">
                  <c:v>0.35599999999999998</c:v>
                </c:pt>
                <c:pt idx="30">
                  <c:v>0.54100000000000004</c:v>
                </c:pt>
                <c:pt idx="31">
                  <c:v>0.52600000000000002</c:v>
                </c:pt>
                <c:pt idx="32">
                  <c:v>0.45800000000000002</c:v>
                </c:pt>
                <c:pt idx="33">
                  <c:v>0.39300000000000002</c:v>
                </c:pt>
                <c:pt idx="34">
                  <c:v>0.35899999999999999</c:v>
                </c:pt>
                <c:pt idx="35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A-4F95-AF34-DF3D03432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48568"/>
        <c:axId val="500149224"/>
      </c:lineChart>
      <c:catAx>
        <c:axId val="500148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9224"/>
        <c:crosses val="autoZero"/>
        <c:auto val="1"/>
        <c:lblAlgn val="ctr"/>
        <c:lblOffset val="100"/>
        <c:noMultiLvlLbl val="0"/>
      </c:catAx>
      <c:valAx>
        <c:axId val="5001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(3)'!$AQ$4:$AQ$39</c:f>
              <c:numCache>
                <c:formatCode>0.00%</c:formatCode>
                <c:ptCount val="36"/>
                <c:pt idx="0">
                  <c:v>0.42</c:v>
                </c:pt>
                <c:pt idx="1">
                  <c:v>0.48699999999999999</c:v>
                </c:pt>
                <c:pt idx="2">
                  <c:v>0.51700000000000002</c:v>
                </c:pt>
                <c:pt idx="3">
                  <c:v>0.45600000000000002</c:v>
                </c:pt>
                <c:pt idx="4">
                  <c:v>0.39100000000000001</c:v>
                </c:pt>
                <c:pt idx="5">
                  <c:v>0.307</c:v>
                </c:pt>
                <c:pt idx="6">
                  <c:v>0.57599999999999996</c:v>
                </c:pt>
                <c:pt idx="7">
                  <c:v>0.72</c:v>
                </c:pt>
                <c:pt idx="8">
                  <c:v>0.69099999999999995</c:v>
                </c:pt>
                <c:pt idx="9">
                  <c:v>0.55500000000000005</c:v>
                </c:pt>
                <c:pt idx="10">
                  <c:v>0.42899999999999999</c:v>
                </c:pt>
                <c:pt idx="11">
                  <c:v>0.35599999999999998</c:v>
                </c:pt>
                <c:pt idx="12">
                  <c:v>0.69599999999999995</c:v>
                </c:pt>
                <c:pt idx="13">
                  <c:v>0.71199999999999997</c:v>
                </c:pt>
                <c:pt idx="14">
                  <c:v>0.64300000000000002</c:v>
                </c:pt>
                <c:pt idx="15">
                  <c:v>0.56999999999999995</c:v>
                </c:pt>
                <c:pt idx="16">
                  <c:v>0.42699999999999999</c:v>
                </c:pt>
                <c:pt idx="17">
                  <c:v>0.32400000000000001</c:v>
                </c:pt>
                <c:pt idx="18">
                  <c:v>0.63900000000000001</c:v>
                </c:pt>
                <c:pt idx="19">
                  <c:v>0.58199999999999996</c:v>
                </c:pt>
                <c:pt idx="20">
                  <c:v>0.56999999999999995</c:v>
                </c:pt>
                <c:pt idx="21">
                  <c:v>0.51500000000000001</c:v>
                </c:pt>
                <c:pt idx="22">
                  <c:v>0.34100000000000003</c:v>
                </c:pt>
                <c:pt idx="23">
                  <c:v>0.25700000000000001</c:v>
                </c:pt>
                <c:pt idx="24">
                  <c:v>0.54600000000000004</c:v>
                </c:pt>
                <c:pt idx="25">
                  <c:v>0.55400000000000005</c:v>
                </c:pt>
                <c:pt idx="26">
                  <c:v>0.52200000000000002</c:v>
                </c:pt>
                <c:pt idx="27">
                  <c:v>0.40500000000000003</c:v>
                </c:pt>
                <c:pt idx="28">
                  <c:v>0.29599999999999999</c:v>
                </c:pt>
                <c:pt idx="29">
                  <c:v>0.253</c:v>
                </c:pt>
                <c:pt idx="30">
                  <c:v>0.54600000000000004</c:v>
                </c:pt>
                <c:pt idx="31">
                  <c:v>0.51700000000000002</c:v>
                </c:pt>
                <c:pt idx="32">
                  <c:v>0.42299999999999999</c:v>
                </c:pt>
                <c:pt idx="33">
                  <c:v>0.317</c:v>
                </c:pt>
                <c:pt idx="34">
                  <c:v>0.28799999999999998</c:v>
                </c:pt>
                <c:pt idx="35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B-4721-BEC6-7E139C73D1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(3)'!$AR$4:$AR$39</c:f>
              <c:numCache>
                <c:formatCode>0.00%</c:formatCode>
                <c:ptCount val="36"/>
                <c:pt idx="0">
                  <c:v>0.497</c:v>
                </c:pt>
                <c:pt idx="1">
                  <c:v>0.54400000000000004</c:v>
                </c:pt>
                <c:pt idx="2">
                  <c:v>0.57499999999999996</c:v>
                </c:pt>
                <c:pt idx="3">
                  <c:v>0.54300000000000004</c:v>
                </c:pt>
                <c:pt idx="4">
                  <c:v>0.54300000000000004</c:v>
                </c:pt>
                <c:pt idx="5">
                  <c:v>0.44500000000000001</c:v>
                </c:pt>
                <c:pt idx="6">
                  <c:v>0.57899999999999996</c:v>
                </c:pt>
                <c:pt idx="7">
                  <c:v>0.65300000000000002</c:v>
                </c:pt>
                <c:pt idx="8">
                  <c:v>0.625</c:v>
                </c:pt>
                <c:pt idx="9">
                  <c:v>0.56299999999999994</c:v>
                </c:pt>
                <c:pt idx="10">
                  <c:v>0.48699999999999999</c:v>
                </c:pt>
                <c:pt idx="11">
                  <c:v>0.41199999999999998</c:v>
                </c:pt>
                <c:pt idx="12">
                  <c:v>0.66900000000000004</c:v>
                </c:pt>
                <c:pt idx="13">
                  <c:v>0.68500000000000005</c:v>
                </c:pt>
                <c:pt idx="14">
                  <c:v>0.627</c:v>
                </c:pt>
                <c:pt idx="15">
                  <c:v>0.56999999999999995</c:v>
                </c:pt>
                <c:pt idx="16">
                  <c:v>0.45200000000000001</c:v>
                </c:pt>
                <c:pt idx="17">
                  <c:v>0.39800000000000002</c:v>
                </c:pt>
                <c:pt idx="18">
                  <c:v>0.64</c:v>
                </c:pt>
                <c:pt idx="19">
                  <c:v>0.59699999999999998</c:v>
                </c:pt>
                <c:pt idx="20">
                  <c:v>0.59799999999999998</c:v>
                </c:pt>
                <c:pt idx="21">
                  <c:v>0.54800000000000004</c:v>
                </c:pt>
                <c:pt idx="22">
                  <c:v>0.40200000000000002</c:v>
                </c:pt>
                <c:pt idx="23">
                  <c:v>0.36699999999999999</c:v>
                </c:pt>
                <c:pt idx="24">
                  <c:v>0.57199999999999995</c:v>
                </c:pt>
                <c:pt idx="25">
                  <c:v>0.56699999999999995</c:v>
                </c:pt>
                <c:pt idx="26">
                  <c:v>0.54500000000000004</c:v>
                </c:pt>
                <c:pt idx="27">
                  <c:v>0.44500000000000001</c:v>
                </c:pt>
                <c:pt idx="28">
                  <c:v>0.36899999999999999</c:v>
                </c:pt>
                <c:pt idx="29">
                  <c:v>0.35799999999999998</c:v>
                </c:pt>
                <c:pt idx="30">
                  <c:v>0.53700000000000003</c:v>
                </c:pt>
                <c:pt idx="31">
                  <c:v>0.53700000000000003</c:v>
                </c:pt>
                <c:pt idx="32">
                  <c:v>0.46700000000000003</c:v>
                </c:pt>
                <c:pt idx="33">
                  <c:v>0.39600000000000002</c:v>
                </c:pt>
                <c:pt idx="34">
                  <c:v>0.35899999999999999</c:v>
                </c:pt>
                <c:pt idx="35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B-4721-BEC6-7E139C73D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21344"/>
        <c:axId val="607421672"/>
      </c:lineChart>
      <c:catAx>
        <c:axId val="60742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1672"/>
        <c:crosses val="autoZero"/>
        <c:auto val="1"/>
        <c:lblAlgn val="ctr"/>
        <c:lblOffset val="100"/>
        <c:noMultiLvlLbl val="0"/>
      </c:catAx>
      <c:valAx>
        <c:axId val="6074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(3)'!$AU$4:$AU$39</c:f>
              <c:numCache>
                <c:formatCode>0.00%</c:formatCode>
                <c:ptCount val="36"/>
                <c:pt idx="0">
                  <c:v>0.22700000000000001</c:v>
                </c:pt>
                <c:pt idx="1">
                  <c:v>0.29399999999999998</c:v>
                </c:pt>
                <c:pt idx="2">
                  <c:v>0.35199999999999998</c:v>
                </c:pt>
                <c:pt idx="3">
                  <c:v>0.38700000000000001</c:v>
                </c:pt>
                <c:pt idx="4">
                  <c:v>0.41</c:v>
                </c:pt>
                <c:pt idx="5">
                  <c:v>0.41499999999999998</c:v>
                </c:pt>
                <c:pt idx="6">
                  <c:v>0.35099999999999998</c:v>
                </c:pt>
                <c:pt idx="7">
                  <c:v>0.40100000000000002</c:v>
                </c:pt>
                <c:pt idx="8">
                  <c:v>0.434</c:v>
                </c:pt>
                <c:pt idx="9">
                  <c:v>0.45200000000000001</c:v>
                </c:pt>
                <c:pt idx="10">
                  <c:v>0.441</c:v>
                </c:pt>
                <c:pt idx="11">
                  <c:v>0.441</c:v>
                </c:pt>
                <c:pt idx="12">
                  <c:v>0.441</c:v>
                </c:pt>
                <c:pt idx="13">
                  <c:v>0.46500000000000002</c:v>
                </c:pt>
                <c:pt idx="14">
                  <c:v>0.49399999999999999</c:v>
                </c:pt>
                <c:pt idx="15">
                  <c:v>0.49099999999999999</c:v>
                </c:pt>
                <c:pt idx="16">
                  <c:v>0.48199999999999998</c:v>
                </c:pt>
                <c:pt idx="17">
                  <c:v>0.48399999999999999</c:v>
                </c:pt>
                <c:pt idx="18">
                  <c:v>0.504</c:v>
                </c:pt>
                <c:pt idx="19">
                  <c:v>0.54100000000000004</c:v>
                </c:pt>
                <c:pt idx="20">
                  <c:v>0.54800000000000004</c:v>
                </c:pt>
                <c:pt idx="21">
                  <c:v>0.51700000000000002</c:v>
                </c:pt>
                <c:pt idx="22">
                  <c:v>0.45300000000000001</c:v>
                </c:pt>
                <c:pt idx="23">
                  <c:v>0.39400000000000002</c:v>
                </c:pt>
                <c:pt idx="24">
                  <c:v>0.52200000000000002</c:v>
                </c:pt>
                <c:pt idx="25">
                  <c:v>0.51700000000000002</c:v>
                </c:pt>
                <c:pt idx="26">
                  <c:v>0.499</c:v>
                </c:pt>
                <c:pt idx="27">
                  <c:v>0.436</c:v>
                </c:pt>
                <c:pt idx="28">
                  <c:v>0.33500000000000002</c:v>
                </c:pt>
                <c:pt idx="29">
                  <c:v>0.317</c:v>
                </c:pt>
                <c:pt idx="30">
                  <c:v>0.498</c:v>
                </c:pt>
                <c:pt idx="31">
                  <c:v>0.47899999999999998</c:v>
                </c:pt>
                <c:pt idx="32">
                  <c:v>0.436</c:v>
                </c:pt>
                <c:pt idx="33">
                  <c:v>0.35099999999999998</c:v>
                </c:pt>
                <c:pt idx="34">
                  <c:v>0.27600000000000002</c:v>
                </c:pt>
                <c:pt idx="35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1-4801-B1A8-364622C148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(3)'!$AV$4:$AV$39</c:f>
              <c:numCache>
                <c:formatCode>0.00%</c:formatCode>
                <c:ptCount val="36"/>
                <c:pt idx="0">
                  <c:v>0.248</c:v>
                </c:pt>
                <c:pt idx="1">
                  <c:v>0.32800000000000001</c:v>
                </c:pt>
                <c:pt idx="2">
                  <c:v>0.379</c:v>
                </c:pt>
                <c:pt idx="3">
                  <c:v>0.41399999999999998</c:v>
                </c:pt>
                <c:pt idx="4">
                  <c:v>0.41699999999999998</c:v>
                </c:pt>
                <c:pt idx="5">
                  <c:v>0.42099999999999999</c:v>
                </c:pt>
                <c:pt idx="6">
                  <c:v>0.371</c:v>
                </c:pt>
                <c:pt idx="7">
                  <c:v>0.434</c:v>
                </c:pt>
                <c:pt idx="8">
                  <c:v>0.47</c:v>
                </c:pt>
                <c:pt idx="9">
                  <c:v>0.48099999999999998</c:v>
                </c:pt>
                <c:pt idx="10">
                  <c:v>0.48</c:v>
                </c:pt>
                <c:pt idx="11">
                  <c:v>0.442</c:v>
                </c:pt>
                <c:pt idx="12">
                  <c:v>0.46300000000000002</c:v>
                </c:pt>
                <c:pt idx="13">
                  <c:v>0.504</c:v>
                </c:pt>
                <c:pt idx="14">
                  <c:v>0.52600000000000002</c:v>
                </c:pt>
                <c:pt idx="15">
                  <c:v>0.51900000000000002</c:v>
                </c:pt>
                <c:pt idx="16">
                  <c:v>0.42099999999999999</c:v>
                </c:pt>
                <c:pt idx="17">
                  <c:v>0.36</c:v>
                </c:pt>
                <c:pt idx="18">
                  <c:v>0.50600000000000001</c:v>
                </c:pt>
                <c:pt idx="19">
                  <c:v>0.52600000000000002</c:v>
                </c:pt>
                <c:pt idx="20">
                  <c:v>0.53400000000000003</c:v>
                </c:pt>
                <c:pt idx="21">
                  <c:v>0.51900000000000002</c:v>
                </c:pt>
                <c:pt idx="22">
                  <c:v>0.435</c:v>
                </c:pt>
                <c:pt idx="23">
                  <c:v>0.33200000000000002</c:v>
                </c:pt>
                <c:pt idx="24">
                  <c:v>0.498</c:v>
                </c:pt>
                <c:pt idx="25">
                  <c:v>0.48399999999999999</c:v>
                </c:pt>
                <c:pt idx="26">
                  <c:v>0.46600000000000003</c:v>
                </c:pt>
                <c:pt idx="27">
                  <c:v>0.42899999999999999</c:v>
                </c:pt>
                <c:pt idx="28">
                  <c:v>0.32800000000000001</c:v>
                </c:pt>
                <c:pt idx="29">
                  <c:v>0.311</c:v>
                </c:pt>
                <c:pt idx="30">
                  <c:v>0.49199999999999999</c:v>
                </c:pt>
                <c:pt idx="31">
                  <c:v>0.48299999999999998</c:v>
                </c:pt>
                <c:pt idx="32">
                  <c:v>0.41899999999999998</c:v>
                </c:pt>
                <c:pt idx="33">
                  <c:v>0.35799999999999998</c:v>
                </c:pt>
                <c:pt idx="34">
                  <c:v>0.308</c:v>
                </c:pt>
                <c:pt idx="35">
                  <c:v>0.29799999999999999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1-4801-B1A8-364622C14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25312"/>
        <c:axId val="536027936"/>
      </c:lineChart>
      <c:catAx>
        <c:axId val="53602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27936"/>
        <c:crosses val="autoZero"/>
        <c:auto val="1"/>
        <c:lblAlgn val="ctr"/>
        <c:lblOffset val="100"/>
        <c:noMultiLvlLbl val="0"/>
      </c:catAx>
      <c:valAx>
        <c:axId val="5360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(3)'!$AW$4:$AW$39</c:f>
              <c:numCache>
                <c:formatCode>0.00%</c:formatCode>
                <c:ptCount val="36"/>
                <c:pt idx="0">
                  <c:v>0.33900000000000002</c:v>
                </c:pt>
                <c:pt idx="1">
                  <c:v>0.38900000000000001</c:v>
                </c:pt>
                <c:pt idx="2">
                  <c:v>0.42399999999999999</c:v>
                </c:pt>
                <c:pt idx="3">
                  <c:v>0.439</c:v>
                </c:pt>
                <c:pt idx="4">
                  <c:v>0.436</c:v>
                </c:pt>
                <c:pt idx="5">
                  <c:v>0.39500000000000002</c:v>
                </c:pt>
                <c:pt idx="6">
                  <c:v>0.45200000000000001</c:v>
                </c:pt>
                <c:pt idx="7">
                  <c:v>0.50900000000000001</c:v>
                </c:pt>
                <c:pt idx="8">
                  <c:v>0.54800000000000004</c:v>
                </c:pt>
                <c:pt idx="9">
                  <c:v>0.52900000000000003</c:v>
                </c:pt>
                <c:pt idx="10">
                  <c:v>0.50700000000000001</c:v>
                </c:pt>
                <c:pt idx="11">
                  <c:v>0.49</c:v>
                </c:pt>
                <c:pt idx="12">
                  <c:v>0.54800000000000004</c:v>
                </c:pt>
                <c:pt idx="13">
                  <c:v>0.58599999999999997</c:v>
                </c:pt>
                <c:pt idx="14">
                  <c:v>0.60399999999999998</c:v>
                </c:pt>
                <c:pt idx="15">
                  <c:v>0.56100000000000005</c:v>
                </c:pt>
                <c:pt idx="16">
                  <c:v>0.50800000000000001</c:v>
                </c:pt>
                <c:pt idx="17">
                  <c:v>0.374</c:v>
                </c:pt>
                <c:pt idx="18">
                  <c:v>0.57299999999999995</c:v>
                </c:pt>
                <c:pt idx="19">
                  <c:v>0.60399999999999998</c:v>
                </c:pt>
                <c:pt idx="20">
                  <c:v>0.60499999999999998</c:v>
                </c:pt>
                <c:pt idx="21">
                  <c:v>0.52200000000000002</c:v>
                </c:pt>
                <c:pt idx="22">
                  <c:v>0.39300000000000002</c:v>
                </c:pt>
                <c:pt idx="23">
                  <c:v>0.30499999999999999</c:v>
                </c:pt>
                <c:pt idx="24">
                  <c:v>0.54</c:v>
                </c:pt>
                <c:pt idx="25">
                  <c:v>0.51400000000000001</c:v>
                </c:pt>
                <c:pt idx="26">
                  <c:v>0.49399999999999999</c:v>
                </c:pt>
                <c:pt idx="27">
                  <c:v>0.41499999999999998</c:v>
                </c:pt>
                <c:pt idx="28">
                  <c:v>0.26600000000000001</c:v>
                </c:pt>
                <c:pt idx="29">
                  <c:v>0.22700000000000001</c:v>
                </c:pt>
                <c:pt idx="30">
                  <c:v>0.51</c:v>
                </c:pt>
                <c:pt idx="31">
                  <c:v>0.49</c:v>
                </c:pt>
                <c:pt idx="32">
                  <c:v>0.435</c:v>
                </c:pt>
                <c:pt idx="33">
                  <c:v>0.31900000000000001</c:v>
                </c:pt>
                <c:pt idx="34">
                  <c:v>0.247</c:v>
                </c:pt>
                <c:pt idx="35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4-4E9C-AFAC-506EA90080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(3)'!$AX$4:$AX$39</c:f>
              <c:numCache>
                <c:formatCode>0.00%</c:formatCode>
                <c:ptCount val="36"/>
                <c:pt idx="0">
                  <c:v>0.36699999999999999</c:v>
                </c:pt>
                <c:pt idx="1">
                  <c:v>0.42399999999999999</c:v>
                </c:pt>
                <c:pt idx="2">
                  <c:v>0.46500000000000002</c:v>
                </c:pt>
                <c:pt idx="3">
                  <c:v>0.46600000000000003</c:v>
                </c:pt>
                <c:pt idx="4">
                  <c:v>0.41699999999999998</c:v>
                </c:pt>
                <c:pt idx="5">
                  <c:v>0.432</c:v>
                </c:pt>
                <c:pt idx="6">
                  <c:v>0.46300000000000002</c:v>
                </c:pt>
                <c:pt idx="7">
                  <c:v>0.50600000000000001</c:v>
                </c:pt>
                <c:pt idx="8">
                  <c:v>0.52400000000000002</c:v>
                </c:pt>
                <c:pt idx="9">
                  <c:v>0.50900000000000001</c:v>
                </c:pt>
                <c:pt idx="10">
                  <c:v>0.433</c:v>
                </c:pt>
                <c:pt idx="11">
                  <c:v>0.38900000000000001</c:v>
                </c:pt>
                <c:pt idx="12">
                  <c:v>0.53300000000000003</c:v>
                </c:pt>
                <c:pt idx="13">
                  <c:v>0.57499999999999996</c:v>
                </c:pt>
                <c:pt idx="14">
                  <c:v>0.55700000000000005</c:v>
                </c:pt>
                <c:pt idx="15">
                  <c:v>0.56000000000000005</c:v>
                </c:pt>
                <c:pt idx="16">
                  <c:v>0.434</c:v>
                </c:pt>
                <c:pt idx="17">
                  <c:v>0.371</c:v>
                </c:pt>
                <c:pt idx="18">
                  <c:v>0.59299999999999997</c:v>
                </c:pt>
                <c:pt idx="19">
                  <c:v>0.6</c:v>
                </c:pt>
                <c:pt idx="20">
                  <c:v>0.60099999999999998</c:v>
                </c:pt>
                <c:pt idx="21">
                  <c:v>0.55400000000000005</c:v>
                </c:pt>
                <c:pt idx="22">
                  <c:v>0.41</c:v>
                </c:pt>
                <c:pt idx="23">
                  <c:v>0.33600000000000002</c:v>
                </c:pt>
                <c:pt idx="24">
                  <c:v>0.51600000000000001</c:v>
                </c:pt>
                <c:pt idx="25">
                  <c:v>0.51300000000000001</c:v>
                </c:pt>
                <c:pt idx="26">
                  <c:v>0.49199999999999999</c:v>
                </c:pt>
                <c:pt idx="27">
                  <c:v>0.435</c:v>
                </c:pt>
                <c:pt idx="28">
                  <c:v>0.33900000000000002</c:v>
                </c:pt>
                <c:pt idx="29">
                  <c:v>0.32100000000000001</c:v>
                </c:pt>
                <c:pt idx="30">
                  <c:v>0.502</c:v>
                </c:pt>
                <c:pt idx="31">
                  <c:v>0.49299999999999999</c:v>
                </c:pt>
                <c:pt idx="32">
                  <c:v>0.436</c:v>
                </c:pt>
                <c:pt idx="33">
                  <c:v>0.373</c:v>
                </c:pt>
                <c:pt idx="34">
                  <c:v>0.32800000000000001</c:v>
                </c:pt>
                <c:pt idx="35">
                  <c:v>0.31900000000000001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4-4E9C-AFAC-506EA9008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621512"/>
        <c:axId val="540621840"/>
      </c:lineChart>
      <c:catAx>
        <c:axId val="540621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21840"/>
        <c:crosses val="autoZero"/>
        <c:auto val="1"/>
        <c:lblAlgn val="ctr"/>
        <c:lblOffset val="100"/>
        <c:noMultiLvlLbl val="0"/>
      </c:catAx>
      <c:valAx>
        <c:axId val="5406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2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(3)'!$AY$4:$AY$39</c:f>
              <c:numCache>
                <c:formatCode>0.00%</c:formatCode>
                <c:ptCount val="36"/>
                <c:pt idx="0">
                  <c:v>0.433</c:v>
                </c:pt>
                <c:pt idx="1">
                  <c:v>0.46600000000000003</c:v>
                </c:pt>
                <c:pt idx="2">
                  <c:v>0.503</c:v>
                </c:pt>
                <c:pt idx="3">
                  <c:v>0.47199999999999998</c:v>
                </c:pt>
                <c:pt idx="4">
                  <c:v>0.44</c:v>
                </c:pt>
                <c:pt idx="5">
                  <c:v>0.40200000000000002</c:v>
                </c:pt>
                <c:pt idx="6">
                  <c:v>0.54500000000000004</c:v>
                </c:pt>
                <c:pt idx="7">
                  <c:v>0.59499999999999997</c:v>
                </c:pt>
                <c:pt idx="8">
                  <c:v>0.61799999999999999</c:v>
                </c:pt>
                <c:pt idx="9">
                  <c:v>0.54300000000000004</c:v>
                </c:pt>
                <c:pt idx="10">
                  <c:v>0.496</c:v>
                </c:pt>
                <c:pt idx="11">
                  <c:v>0.35499999999999998</c:v>
                </c:pt>
                <c:pt idx="12">
                  <c:v>0.63500000000000001</c:v>
                </c:pt>
                <c:pt idx="13">
                  <c:v>0.65700000000000003</c:v>
                </c:pt>
                <c:pt idx="14">
                  <c:v>0.63200000000000001</c:v>
                </c:pt>
                <c:pt idx="15">
                  <c:v>0.56000000000000005</c:v>
                </c:pt>
                <c:pt idx="16">
                  <c:v>0.42099999999999999</c:v>
                </c:pt>
                <c:pt idx="17">
                  <c:v>0.35</c:v>
                </c:pt>
                <c:pt idx="18">
                  <c:v>0.64300000000000002</c:v>
                </c:pt>
                <c:pt idx="19">
                  <c:v>0.61399999999999999</c:v>
                </c:pt>
                <c:pt idx="20">
                  <c:v>0.60299999999999998</c:v>
                </c:pt>
                <c:pt idx="21">
                  <c:v>0.52</c:v>
                </c:pt>
                <c:pt idx="22">
                  <c:v>0.33400000000000002</c:v>
                </c:pt>
                <c:pt idx="23">
                  <c:v>0.253</c:v>
                </c:pt>
                <c:pt idx="24">
                  <c:v>0.55100000000000005</c:v>
                </c:pt>
                <c:pt idx="25">
                  <c:v>0.52400000000000002</c:v>
                </c:pt>
                <c:pt idx="26">
                  <c:v>0.51500000000000001</c:v>
                </c:pt>
                <c:pt idx="27">
                  <c:v>0.39800000000000002</c:v>
                </c:pt>
                <c:pt idx="28">
                  <c:v>0.25600000000000001</c:v>
                </c:pt>
                <c:pt idx="29">
                  <c:v>0.217</c:v>
                </c:pt>
                <c:pt idx="30">
                  <c:v>0.52</c:v>
                </c:pt>
                <c:pt idx="31">
                  <c:v>0.50800000000000001</c:v>
                </c:pt>
                <c:pt idx="32">
                  <c:v>0.40400000000000003</c:v>
                </c:pt>
                <c:pt idx="33">
                  <c:v>0.29899999999999999</c:v>
                </c:pt>
                <c:pt idx="34">
                  <c:v>0.253</c:v>
                </c:pt>
                <c:pt idx="35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A-438B-8009-536F93BE43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(3)'!$AZ$4:$AZ$39</c:f>
              <c:numCache>
                <c:formatCode>0.00%</c:formatCode>
                <c:ptCount val="36"/>
                <c:pt idx="0">
                  <c:v>0.47</c:v>
                </c:pt>
                <c:pt idx="1">
                  <c:v>0.48499999999999999</c:v>
                </c:pt>
                <c:pt idx="2">
                  <c:v>0.52500000000000002</c:v>
                </c:pt>
                <c:pt idx="3">
                  <c:v>0.51100000000000001</c:v>
                </c:pt>
                <c:pt idx="4">
                  <c:v>0.45800000000000002</c:v>
                </c:pt>
                <c:pt idx="5">
                  <c:v>0.496</c:v>
                </c:pt>
                <c:pt idx="6">
                  <c:v>0.53300000000000003</c:v>
                </c:pt>
                <c:pt idx="7">
                  <c:v>0.56999999999999995</c:v>
                </c:pt>
                <c:pt idx="8">
                  <c:v>0.54600000000000004</c:v>
                </c:pt>
                <c:pt idx="9">
                  <c:v>0.51200000000000001</c:v>
                </c:pt>
                <c:pt idx="10">
                  <c:v>0.47299999999999998</c:v>
                </c:pt>
                <c:pt idx="11">
                  <c:v>0.441</c:v>
                </c:pt>
                <c:pt idx="12">
                  <c:v>0.59299999999999997</c:v>
                </c:pt>
                <c:pt idx="13">
                  <c:v>0.63100000000000001</c:v>
                </c:pt>
                <c:pt idx="14">
                  <c:v>0.59499999999999997</c:v>
                </c:pt>
                <c:pt idx="15">
                  <c:v>0.56399999999999995</c:v>
                </c:pt>
                <c:pt idx="16">
                  <c:v>0.42899999999999999</c:v>
                </c:pt>
                <c:pt idx="17">
                  <c:v>0.374</c:v>
                </c:pt>
                <c:pt idx="18">
                  <c:v>0.61899999999999999</c:v>
                </c:pt>
                <c:pt idx="19">
                  <c:v>0.60699999999999998</c:v>
                </c:pt>
                <c:pt idx="20">
                  <c:v>0.57799999999999996</c:v>
                </c:pt>
                <c:pt idx="21">
                  <c:v>0.53900000000000003</c:v>
                </c:pt>
                <c:pt idx="22">
                  <c:v>0.39100000000000001</c:v>
                </c:pt>
                <c:pt idx="23">
                  <c:v>0.34300000000000003</c:v>
                </c:pt>
                <c:pt idx="24">
                  <c:v>0.56299999999999994</c:v>
                </c:pt>
                <c:pt idx="25">
                  <c:v>0.52400000000000002</c:v>
                </c:pt>
                <c:pt idx="26">
                  <c:v>0.50600000000000001</c:v>
                </c:pt>
                <c:pt idx="27">
                  <c:v>0.42599999999999999</c:v>
                </c:pt>
                <c:pt idx="28">
                  <c:v>0.34399999999999997</c:v>
                </c:pt>
                <c:pt idx="29">
                  <c:v>0.32500000000000001</c:v>
                </c:pt>
                <c:pt idx="30">
                  <c:v>0.51700000000000002</c:v>
                </c:pt>
                <c:pt idx="31">
                  <c:v>0.50700000000000001</c:v>
                </c:pt>
                <c:pt idx="32">
                  <c:v>0.44600000000000001</c:v>
                </c:pt>
                <c:pt idx="33">
                  <c:v>0.38300000000000001</c:v>
                </c:pt>
                <c:pt idx="34">
                  <c:v>0.33900000000000002</c:v>
                </c:pt>
                <c:pt idx="35">
                  <c:v>0.32100000000000001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A-438B-8009-536F93BE4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618888"/>
        <c:axId val="540606096"/>
      </c:lineChart>
      <c:catAx>
        <c:axId val="54061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06096"/>
        <c:crosses val="autoZero"/>
        <c:auto val="1"/>
        <c:lblAlgn val="ctr"/>
        <c:lblOffset val="100"/>
        <c:noMultiLvlLbl val="0"/>
      </c:catAx>
      <c:valAx>
        <c:axId val="5406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1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(3)'!$BA$4:$BA$39</c:f>
              <c:numCache>
                <c:formatCode>0.00%</c:formatCode>
                <c:ptCount val="36"/>
                <c:pt idx="0">
                  <c:v>0.42499999999999999</c:v>
                </c:pt>
                <c:pt idx="1">
                  <c:v>0.47799999999999998</c:v>
                </c:pt>
                <c:pt idx="2">
                  <c:v>0.501</c:v>
                </c:pt>
                <c:pt idx="3">
                  <c:v>0.43</c:v>
                </c:pt>
                <c:pt idx="4">
                  <c:v>0.36899999999999999</c:v>
                </c:pt>
                <c:pt idx="5">
                  <c:v>0.29799999999999999</c:v>
                </c:pt>
                <c:pt idx="6">
                  <c:v>0.56499999999999995</c:v>
                </c:pt>
                <c:pt idx="7">
                  <c:v>0.68700000000000006</c:v>
                </c:pt>
                <c:pt idx="8">
                  <c:v>0.65200000000000002</c:v>
                </c:pt>
                <c:pt idx="9">
                  <c:v>0.52900000000000003</c:v>
                </c:pt>
                <c:pt idx="10">
                  <c:v>0.40400000000000003</c:v>
                </c:pt>
                <c:pt idx="11">
                  <c:v>0.36199999999999999</c:v>
                </c:pt>
                <c:pt idx="12">
                  <c:v>0.67900000000000005</c:v>
                </c:pt>
                <c:pt idx="13">
                  <c:v>0.67900000000000005</c:v>
                </c:pt>
                <c:pt idx="14">
                  <c:v>0.628</c:v>
                </c:pt>
                <c:pt idx="15">
                  <c:v>0.55800000000000005</c:v>
                </c:pt>
                <c:pt idx="16">
                  <c:v>0.40600000000000003</c:v>
                </c:pt>
                <c:pt idx="17">
                  <c:v>0.32200000000000001</c:v>
                </c:pt>
                <c:pt idx="18">
                  <c:v>0.64700000000000002</c:v>
                </c:pt>
                <c:pt idx="19">
                  <c:v>0.60899999999999999</c:v>
                </c:pt>
                <c:pt idx="20">
                  <c:v>0.59299999999999997</c:v>
                </c:pt>
                <c:pt idx="21">
                  <c:v>0.48399999999999999</c:v>
                </c:pt>
                <c:pt idx="22">
                  <c:v>0.315</c:v>
                </c:pt>
                <c:pt idx="23">
                  <c:v>0.252</c:v>
                </c:pt>
                <c:pt idx="24">
                  <c:v>0.54900000000000004</c:v>
                </c:pt>
                <c:pt idx="25">
                  <c:v>0.53700000000000003</c:v>
                </c:pt>
                <c:pt idx="26">
                  <c:v>0.495</c:v>
                </c:pt>
                <c:pt idx="27">
                  <c:v>0.36199999999999999</c:v>
                </c:pt>
                <c:pt idx="28">
                  <c:v>0.25600000000000001</c:v>
                </c:pt>
                <c:pt idx="29">
                  <c:v>0.219</c:v>
                </c:pt>
                <c:pt idx="30">
                  <c:v>0.52900000000000003</c:v>
                </c:pt>
                <c:pt idx="31">
                  <c:v>0.48399999999999999</c:v>
                </c:pt>
                <c:pt idx="32">
                  <c:v>0.373</c:v>
                </c:pt>
                <c:pt idx="33">
                  <c:v>0.29199999999999998</c:v>
                </c:pt>
                <c:pt idx="34">
                  <c:v>0.255</c:v>
                </c:pt>
                <c:pt idx="35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F-4BA2-902B-9469567489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(3)'!$BB$4:$BB$39</c:f>
              <c:numCache>
                <c:formatCode>0.00%</c:formatCode>
                <c:ptCount val="36"/>
                <c:pt idx="0">
                  <c:v>0.50600000000000001</c:v>
                </c:pt>
                <c:pt idx="1">
                  <c:v>0.53400000000000003</c:v>
                </c:pt>
                <c:pt idx="2">
                  <c:v>0.55300000000000005</c:v>
                </c:pt>
                <c:pt idx="3">
                  <c:v>0.52500000000000002</c:v>
                </c:pt>
                <c:pt idx="4">
                  <c:v>0.5</c:v>
                </c:pt>
                <c:pt idx="5">
                  <c:v>0.42</c:v>
                </c:pt>
                <c:pt idx="6">
                  <c:v>0.57199999999999995</c:v>
                </c:pt>
                <c:pt idx="7">
                  <c:v>0.63</c:v>
                </c:pt>
                <c:pt idx="8">
                  <c:v>0.59099999999999997</c:v>
                </c:pt>
                <c:pt idx="9">
                  <c:v>0.53600000000000003</c:v>
                </c:pt>
                <c:pt idx="10">
                  <c:v>0.45300000000000001</c:v>
                </c:pt>
                <c:pt idx="11">
                  <c:v>0.41699999999999998</c:v>
                </c:pt>
                <c:pt idx="12">
                  <c:v>0.64700000000000002</c:v>
                </c:pt>
                <c:pt idx="13">
                  <c:v>0.66400000000000003</c:v>
                </c:pt>
                <c:pt idx="14">
                  <c:v>0.59399999999999997</c:v>
                </c:pt>
                <c:pt idx="15">
                  <c:v>0.55400000000000005</c:v>
                </c:pt>
                <c:pt idx="16">
                  <c:v>0.41799999999999998</c:v>
                </c:pt>
                <c:pt idx="17">
                  <c:v>0.375</c:v>
                </c:pt>
                <c:pt idx="18">
                  <c:v>0.62</c:v>
                </c:pt>
                <c:pt idx="19">
                  <c:v>0.57399999999999995</c:v>
                </c:pt>
                <c:pt idx="20">
                  <c:v>0.57999999999999996</c:v>
                </c:pt>
                <c:pt idx="21">
                  <c:v>0.53100000000000003</c:v>
                </c:pt>
                <c:pt idx="22">
                  <c:v>0.38</c:v>
                </c:pt>
                <c:pt idx="23">
                  <c:v>0.34499999999999997</c:v>
                </c:pt>
                <c:pt idx="24">
                  <c:v>0.55700000000000005</c:v>
                </c:pt>
                <c:pt idx="25">
                  <c:v>0.53100000000000003</c:v>
                </c:pt>
                <c:pt idx="26">
                  <c:v>0.51300000000000001</c:v>
                </c:pt>
                <c:pt idx="27">
                  <c:v>0.43099999999999999</c:v>
                </c:pt>
                <c:pt idx="28">
                  <c:v>0.34899999999999998</c:v>
                </c:pt>
                <c:pt idx="29">
                  <c:v>0.33</c:v>
                </c:pt>
                <c:pt idx="30">
                  <c:v>0.50700000000000001</c:v>
                </c:pt>
                <c:pt idx="31">
                  <c:v>0.51300000000000001</c:v>
                </c:pt>
                <c:pt idx="32">
                  <c:v>0.45400000000000001</c:v>
                </c:pt>
                <c:pt idx="33">
                  <c:v>0.38300000000000001</c:v>
                </c:pt>
                <c:pt idx="34">
                  <c:v>0.34399999999999997</c:v>
                </c:pt>
                <c:pt idx="35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F-4BA2-902B-946956748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942288"/>
        <c:axId val="531933104"/>
      </c:lineChart>
      <c:catAx>
        <c:axId val="53194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3104"/>
        <c:crosses val="autoZero"/>
        <c:auto val="1"/>
        <c:lblAlgn val="ctr"/>
        <c:lblOffset val="100"/>
        <c:noMultiLvlLbl val="0"/>
      </c:catAx>
      <c:valAx>
        <c:axId val="531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(3)'!$BC$4:$BC$39</c:f>
              <c:numCache>
                <c:formatCode>0.00%</c:formatCode>
                <c:ptCount val="36"/>
                <c:pt idx="0">
                  <c:v>0.42</c:v>
                </c:pt>
                <c:pt idx="1">
                  <c:v>0.49099999999999999</c:v>
                </c:pt>
                <c:pt idx="2">
                  <c:v>0.53700000000000003</c:v>
                </c:pt>
                <c:pt idx="3">
                  <c:v>0.43099999999999999</c:v>
                </c:pt>
                <c:pt idx="4">
                  <c:v>0.36299999999999999</c:v>
                </c:pt>
                <c:pt idx="5">
                  <c:v>0.32900000000000001</c:v>
                </c:pt>
                <c:pt idx="6">
                  <c:v>0.57399999999999995</c:v>
                </c:pt>
                <c:pt idx="7">
                  <c:v>0.73699999999999999</c:v>
                </c:pt>
                <c:pt idx="8">
                  <c:v>0.67900000000000005</c:v>
                </c:pt>
                <c:pt idx="9">
                  <c:v>0.53800000000000003</c:v>
                </c:pt>
                <c:pt idx="10">
                  <c:v>0.42299999999999999</c:v>
                </c:pt>
                <c:pt idx="11">
                  <c:v>0.38</c:v>
                </c:pt>
                <c:pt idx="12">
                  <c:v>0.65700000000000003</c:v>
                </c:pt>
                <c:pt idx="13">
                  <c:v>0.68400000000000005</c:v>
                </c:pt>
                <c:pt idx="14">
                  <c:v>0.622</c:v>
                </c:pt>
                <c:pt idx="15">
                  <c:v>0.53400000000000003</c:v>
                </c:pt>
                <c:pt idx="16">
                  <c:v>0.39800000000000002</c:v>
                </c:pt>
                <c:pt idx="17">
                  <c:v>0.32500000000000001</c:v>
                </c:pt>
                <c:pt idx="18">
                  <c:v>0.65200000000000002</c:v>
                </c:pt>
                <c:pt idx="19">
                  <c:v>0.61199999999999999</c:v>
                </c:pt>
                <c:pt idx="20">
                  <c:v>0.54</c:v>
                </c:pt>
                <c:pt idx="21">
                  <c:v>0.44400000000000001</c:v>
                </c:pt>
                <c:pt idx="22">
                  <c:v>0.316</c:v>
                </c:pt>
                <c:pt idx="23">
                  <c:v>0.247</c:v>
                </c:pt>
                <c:pt idx="24">
                  <c:v>0.55200000000000005</c:v>
                </c:pt>
                <c:pt idx="25">
                  <c:v>0.52</c:v>
                </c:pt>
                <c:pt idx="26">
                  <c:v>0.47199999999999998</c:v>
                </c:pt>
                <c:pt idx="27">
                  <c:v>0.36699999999999999</c:v>
                </c:pt>
                <c:pt idx="28">
                  <c:v>0.26200000000000001</c:v>
                </c:pt>
                <c:pt idx="29">
                  <c:v>0.22800000000000001</c:v>
                </c:pt>
                <c:pt idx="30">
                  <c:v>0.51400000000000001</c:v>
                </c:pt>
                <c:pt idx="31">
                  <c:v>0.44500000000000001</c:v>
                </c:pt>
                <c:pt idx="32">
                  <c:v>0.36899999999999999</c:v>
                </c:pt>
                <c:pt idx="33">
                  <c:v>0.29499999999999998</c:v>
                </c:pt>
                <c:pt idx="34">
                  <c:v>0.26300000000000001</c:v>
                </c:pt>
                <c:pt idx="35">
                  <c:v>0.24299999999999999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1-48E2-825A-50683A9C7D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(3)'!$BD$4:$BD$39</c:f>
              <c:numCache>
                <c:formatCode>0.00%</c:formatCode>
                <c:ptCount val="36"/>
                <c:pt idx="0">
                  <c:v>0.501</c:v>
                </c:pt>
                <c:pt idx="1">
                  <c:v>0.56299999999999994</c:v>
                </c:pt>
                <c:pt idx="2">
                  <c:v>0.60299999999999998</c:v>
                </c:pt>
                <c:pt idx="3">
                  <c:v>0.54500000000000004</c:v>
                </c:pt>
                <c:pt idx="4">
                  <c:v>0.501</c:v>
                </c:pt>
                <c:pt idx="5">
                  <c:v>0.46200000000000002</c:v>
                </c:pt>
                <c:pt idx="6">
                  <c:v>0.59099999999999997</c:v>
                </c:pt>
                <c:pt idx="7">
                  <c:v>0.65</c:v>
                </c:pt>
                <c:pt idx="8">
                  <c:v>0.58699999999999997</c:v>
                </c:pt>
                <c:pt idx="9">
                  <c:v>0.54400000000000004</c:v>
                </c:pt>
                <c:pt idx="10">
                  <c:v>0.48799999999999999</c:v>
                </c:pt>
                <c:pt idx="11">
                  <c:v>0.42899999999999999</c:v>
                </c:pt>
                <c:pt idx="12">
                  <c:v>0.63500000000000001</c:v>
                </c:pt>
                <c:pt idx="13">
                  <c:v>0.67200000000000004</c:v>
                </c:pt>
                <c:pt idx="14">
                  <c:v>0.58099999999999996</c:v>
                </c:pt>
                <c:pt idx="15">
                  <c:v>0.54400000000000004</c:v>
                </c:pt>
                <c:pt idx="16">
                  <c:v>0.41799999999999998</c:v>
                </c:pt>
                <c:pt idx="17">
                  <c:v>0.377</c:v>
                </c:pt>
                <c:pt idx="18">
                  <c:v>0.60599999999999998</c:v>
                </c:pt>
                <c:pt idx="19">
                  <c:v>0.56000000000000005</c:v>
                </c:pt>
                <c:pt idx="20">
                  <c:v>0.56000000000000005</c:v>
                </c:pt>
                <c:pt idx="21">
                  <c:v>0.52700000000000002</c:v>
                </c:pt>
                <c:pt idx="22">
                  <c:v>0.379</c:v>
                </c:pt>
                <c:pt idx="23">
                  <c:v>0.34699999999999998</c:v>
                </c:pt>
                <c:pt idx="24">
                  <c:v>0.54600000000000004</c:v>
                </c:pt>
                <c:pt idx="25">
                  <c:v>0.53800000000000003</c:v>
                </c:pt>
                <c:pt idx="26">
                  <c:v>0.51800000000000002</c:v>
                </c:pt>
                <c:pt idx="27">
                  <c:v>0.433</c:v>
                </c:pt>
                <c:pt idx="28">
                  <c:v>0.35199999999999998</c:v>
                </c:pt>
                <c:pt idx="29">
                  <c:v>0.33300000000000002</c:v>
                </c:pt>
                <c:pt idx="30">
                  <c:v>0.51</c:v>
                </c:pt>
                <c:pt idx="31">
                  <c:v>0.51</c:v>
                </c:pt>
                <c:pt idx="32">
                  <c:v>0.45200000000000001</c:v>
                </c:pt>
                <c:pt idx="33">
                  <c:v>0.38600000000000001</c:v>
                </c:pt>
                <c:pt idx="34">
                  <c:v>0.34599999999999997</c:v>
                </c:pt>
                <c:pt idx="35">
                  <c:v>0.33100000000000002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1-48E2-825A-50683A9C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938352"/>
        <c:axId val="531935072"/>
      </c:lineChart>
      <c:catAx>
        <c:axId val="53193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5072"/>
        <c:crosses val="autoZero"/>
        <c:auto val="1"/>
        <c:lblAlgn val="ctr"/>
        <c:lblOffset val="100"/>
        <c:noMultiLvlLbl val="0"/>
      </c:catAx>
      <c:valAx>
        <c:axId val="5319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(3)'!$BE$4:$BE$39</c:f>
              <c:numCache>
                <c:formatCode>0.00%</c:formatCode>
                <c:ptCount val="36"/>
                <c:pt idx="0">
                  <c:v>0.42</c:v>
                </c:pt>
                <c:pt idx="1">
                  <c:v>0.501</c:v>
                </c:pt>
                <c:pt idx="2">
                  <c:v>0.54100000000000004</c:v>
                </c:pt>
                <c:pt idx="3">
                  <c:v>0.45300000000000001</c:v>
                </c:pt>
                <c:pt idx="4">
                  <c:v>0.39900000000000002</c:v>
                </c:pt>
                <c:pt idx="5">
                  <c:v>0.36299999999999999</c:v>
                </c:pt>
                <c:pt idx="6">
                  <c:v>0.57799999999999996</c:v>
                </c:pt>
                <c:pt idx="7">
                  <c:v>0.77500000000000002</c:v>
                </c:pt>
                <c:pt idx="8">
                  <c:v>0.68</c:v>
                </c:pt>
                <c:pt idx="9">
                  <c:v>0.54400000000000004</c:v>
                </c:pt>
                <c:pt idx="10">
                  <c:v>0.433</c:v>
                </c:pt>
                <c:pt idx="11">
                  <c:v>0.38800000000000001</c:v>
                </c:pt>
                <c:pt idx="12">
                  <c:v>0.70899999999999996</c:v>
                </c:pt>
                <c:pt idx="13">
                  <c:v>0.68600000000000005</c:v>
                </c:pt>
                <c:pt idx="14">
                  <c:v>0.59399999999999997</c:v>
                </c:pt>
                <c:pt idx="15">
                  <c:v>0.48499999999999999</c:v>
                </c:pt>
                <c:pt idx="16">
                  <c:v>0.38100000000000001</c:v>
                </c:pt>
                <c:pt idx="17">
                  <c:v>0.32200000000000001</c:v>
                </c:pt>
                <c:pt idx="18">
                  <c:v>0.63600000000000001</c:v>
                </c:pt>
                <c:pt idx="19">
                  <c:v>0.56999999999999995</c:v>
                </c:pt>
                <c:pt idx="20">
                  <c:v>0.504</c:v>
                </c:pt>
                <c:pt idx="21">
                  <c:v>0.42199999999999999</c:v>
                </c:pt>
                <c:pt idx="22">
                  <c:v>0.318</c:v>
                </c:pt>
                <c:pt idx="23">
                  <c:v>0.24</c:v>
                </c:pt>
                <c:pt idx="24">
                  <c:v>0.54200000000000004</c:v>
                </c:pt>
                <c:pt idx="25">
                  <c:v>0.48</c:v>
                </c:pt>
                <c:pt idx="26">
                  <c:v>0.437</c:v>
                </c:pt>
                <c:pt idx="27">
                  <c:v>0.36099999999999999</c:v>
                </c:pt>
                <c:pt idx="28">
                  <c:v>0.26800000000000002</c:v>
                </c:pt>
                <c:pt idx="29">
                  <c:v>0.23200000000000001</c:v>
                </c:pt>
                <c:pt idx="30">
                  <c:v>0.495</c:v>
                </c:pt>
                <c:pt idx="31">
                  <c:v>0.43099999999999999</c:v>
                </c:pt>
                <c:pt idx="32">
                  <c:v>0.371</c:v>
                </c:pt>
                <c:pt idx="33">
                  <c:v>0.29499999999999998</c:v>
                </c:pt>
                <c:pt idx="34">
                  <c:v>0.26400000000000001</c:v>
                </c:pt>
                <c:pt idx="35">
                  <c:v>0.24299999999999999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2-41B8-83B3-D18A2D77B0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(3)'!$BF$4:$BF$39</c:f>
              <c:numCache>
                <c:formatCode>0.00%</c:formatCode>
                <c:ptCount val="36"/>
                <c:pt idx="0">
                  <c:v>0.503</c:v>
                </c:pt>
                <c:pt idx="1">
                  <c:v>0.57799999999999996</c:v>
                </c:pt>
                <c:pt idx="2">
                  <c:v>0.60799999999999998</c:v>
                </c:pt>
                <c:pt idx="3">
                  <c:v>0.59499999999999997</c:v>
                </c:pt>
                <c:pt idx="4">
                  <c:v>0.53300000000000003</c:v>
                </c:pt>
                <c:pt idx="5">
                  <c:v>0.48799999999999999</c:v>
                </c:pt>
                <c:pt idx="6">
                  <c:v>0.60099999999999998</c:v>
                </c:pt>
                <c:pt idx="7">
                  <c:v>0.63300000000000001</c:v>
                </c:pt>
                <c:pt idx="8">
                  <c:v>0.59299999999999997</c:v>
                </c:pt>
                <c:pt idx="9">
                  <c:v>0.56599999999999995</c:v>
                </c:pt>
                <c:pt idx="10">
                  <c:v>0.5</c:v>
                </c:pt>
                <c:pt idx="11">
                  <c:v>0.45100000000000001</c:v>
                </c:pt>
                <c:pt idx="12">
                  <c:v>0.624</c:v>
                </c:pt>
                <c:pt idx="13">
                  <c:v>0.65900000000000003</c:v>
                </c:pt>
                <c:pt idx="14">
                  <c:v>0.59299999999999997</c:v>
                </c:pt>
                <c:pt idx="15">
                  <c:v>0.53700000000000003</c:v>
                </c:pt>
                <c:pt idx="16">
                  <c:v>0.42399999999999999</c:v>
                </c:pt>
                <c:pt idx="17">
                  <c:v>0.378</c:v>
                </c:pt>
                <c:pt idx="18">
                  <c:v>0.59799999999999998</c:v>
                </c:pt>
                <c:pt idx="19">
                  <c:v>0.56000000000000005</c:v>
                </c:pt>
                <c:pt idx="20">
                  <c:v>0.55900000000000005</c:v>
                </c:pt>
                <c:pt idx="21">
                  <c:v>0.52200000000000002</c:v>
                </c:pt>
                <c:pt idx="22">
                  <c:v>0.379</c:v>
                </c:pt>
                <c:pt idx="23">
                  <c:v>0.34899999999999998</c:v>
                </c:pt>
                <c:pt idx="24">
                  <c:v>0.53700000000000003</c:v>
                </c:pt>
                <c:pt idx="25">
                  <c:v>0.53500000000000003</c:v>
                </c:pt>
                <c:pt idx="26">
                  <c:v>0.52100000000000002</c:v>
                </c:pt>
                <c:pt idx="27">
                  <c:v>0.437</c:v>
                </c:pt>
                <c:pt idx="28">
                  <c:v>0.35299999999999998</c:v>
                </c:pt>
                <c:pt idx="29">
                  <c:v>0.33</c:v>
                </c:pt>
                <c:pt idx="30">
                  <c:v>0.51</c:v>
                </c:pt>
                <c:pt idx="31">
                  <c:v>0.51600000000000001</c:v>
                </c:pt>
                <c:pt idx="32">
                  <c:v>0.45300000000000001</c:v>
                </c:pt>
                <c:pt idx="33">
                  <c:v>0.38600000000000001</c:v>
                </c:pt>
                <c:pt idx="34">
                  <c:v>0.34599999999999997</c:v>
                </c:pt>
                <c:pt idx="35">
                  <c:v>0.32300000000000001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2-41B8-83B3-D18A2D77B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945896"/>
        <c:axId val="531945240"/>
      </c:lineChart>
      <c:catAx>
        <c:axId val="53194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45240"/>
        <c:crosses val="autoZero"/>
        <c:auto val="1"/>
        <c:lblAlgn val="ctr"/>
        <c:lblOffset val="100"/>
        <c:noMultiLvlLbl val="0"/>
      </c:catAx>
      <c:valAx>
        <c:axId val="53194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4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MLOpen1.3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TensileConv!$J$3:$J$32</c:f>
              <c:numCache>
                <c:formatCode>0.00%</c:formatCode>
                <c:ptCount val="30"/>
                <c:pt idx="0">
                  <c:v>0.23221690590111643</c:v>
                </c:pt>
                <c:pt idx="1">
                  <c:v>0.27137417791623397</c:v>
                </c:pt>
                <c:pt idx="2">
                  <c:v>0.37567923210973281</c:v>
                </c:pt>
                <c:pt idx="3">
                  <c:v>0.37227384860794238</c:v>
                </c:pt>
                <c:pt idx="4">
                  <c:v>0.33598707742009926</c:v>
                </c:pt>
                <c:pt idx="5">
                  <c:v>0.3879462646177636</c:v>
                </c:pt>
                <c:pt idx="6">
                  <c:v>0.48296191486852963</c:v>
                </c:pt>
                <c:pt idx="7">
                  <c:v>0.42924680129819437</c:v>
                </c:pt>
                <c:pt idx="8">
                  <c:v>0.38010393466963616</c:v>
                </c:pt>
                <c:pt idx="9">
                  <c:v>0.40175431221713115</c:v>
                </c:pt>
                <c:pt idx="10">
                  <c:v>0.38464074082591665</c:v>
                </c:pt>
                <c:pt idx="11">
                  <c:v>0.44976895737252309</c:v>
                </c:pt>
                <c:pt idx="12">
                  <c:v>0.47658838852458824</c:v>
                </c:pt>
                <c:pt idx="13">
                  <c:v>0.52661007098730195</c:v>
                </c:pt>
                <c:pt idx="14">
                  <c:v>0.37631247375052496</c:v>
                </c:pt>
                <c:pt idx="15">
                  <c:v>0.51082588234695248</c:v>
                </c:pt>
                <c:pt idx="16">
                  <c:v>0.50454635725795693</c:v>
                </c:pt>
                <c:pt idx="17">
                  <c:v>0.53219630678503616</c:v>
                </c:pt>
                <c:pt idx="18">
                  <c:v>0.47854603112156235</c:v>
                </c:pt>
                <c:pt idx="19">
                  <c:v>0.43870110339762536</c:v>
                </c:pt>
                <c:pt idx="20">
                  <c:v>0.51785426318186323</c:v>
                </c:pt>
                <c:pt idx="21">
                  <c:v>0.49704736962672658</c:v>
                </c:pt>
                <c:pt idx="22">
                  <c:v>0.53110100707392849</c:v>
                </c:pt>
                <c:pt idx="23">
                  <c:v>0.5035608595238722</c:v>
                </c:pt>
                <c:pt idx="24">
                  <c:v>0.47087418501913247</c:v>
                </c:pt>
                <c:pt idx="25">
                  <c:v>0.47734499677733144</c:v>
                </c:pt>
                <c:pt idx="26">
                  <c:v>0.58042332173666589</c:v>
                </c:pt>
                <c:pt idx="27">
                  <c:v>0.45635911358499653</c:v>
                </c:pt>
                <c:pt idx="28">
                  <c:v>0.37883189221532021</c:v>
                </c:pt>
                <c:pt idx="29">
                  <c:v>0.38877928256445865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9-489A-8FB4-97245C24107C}"/>
            </c:ext>
          </c:extLst>
        </c:ser>
        <c:ser>
          <c:idx val="1"/>
          <c:order val="1"/>
          <c:tx>
            <c:v>TensileConv0.1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TensileConv!$K$3:$K$32</c:f>
              <c:numCache>
                <c:formatCode>0.00%</c:formatCode>
                <c:ptCount val="30"/>
                <c:pt idx="0">
                  <c:v>0.15917227916056614</c:v>
                </c:pt>
                <c:pt idx="1">
                  <c:v>0.28089503943928473</c:v>
                </c:pt>
                <c:pt idx="2">
                  <c:v>0.2968221291498071</c:v>
                </c:pt>
                <c:pt idx="3">
                  <c:v>0.27289068002403888</c:v>
                </c:pt>
                <c:pt idx="4">
                  <c:v>0.31294161897853362</c:v>
                </c:pt>
                <c:pt idx="5">
                  <c:v>0.3867352640807753</c:v>
                </c:pt>
                <c:pt idx="6">
                  <c:v>0.28486532327027958</c:v>
                </c:pt>
                <c:pt idx="7">
                  <c:v>0.3609927011500455</c:v>
                </c:pt>
                <c:pt idx="8">
                  <c:v>0.3623810142855079</c:v>
                </c:pt>
                <c:pt idx="9">
                  <c:v>0.426857227929135</c:v>
                </c:pt>
                <c:pt idx="10">
                  <c:v>0.38489743943787297</c:v>
                </c:pt>
                <c:pt idx="11">
                  <c:v>0.45953767813312812</c:v>
                </c:pt>
                <c:pt idx="12">
                  <c:v>0.41515331097300517</c:v>
                </c:pt>
                <c:pt idx="13">
                  <c:v>0.3239068161094838</c:v>
                </c:pt>
                <c:pt idx="14">
                  <c:v>0.46185567010309281</c:v>
                </c:pt>
                <c:pt idx="15">
                  <c:v>0.5166126126126126</c:v>
                </c:pt>
                <c:pt idx="16">
                  <c:v>0.55839523690287396</c:v>
                </c:pt>
                <c:pt idx="17">
                  <c:v>0.48550998093800496</c:v>
                </c:pt>
                <c:pt idx="18">
                  <c:v>0.37992558282607797</c:v>
                </c:pt>
                <c:pt idx="19">
                  <c:v>0.5353134468484616</c:v>
                </c:pt>
                <c:pt idx="20">
                  <c:v>0.50964096040140716</c:v>
                </c:pt>
                <c:pt idx="21">
                  <c:v>0.51572850660129599</c:v>
                </c:pt>
                <c:pt idx="22">
                  <c:v>0.48593403946107672</c:v>
                </c:pt>
                <c:pt idx="23">
                  <c:v>0.37583237217805093</c:v>
                </c:pt>
                <c:pt idx="24">
                  <c:v>0.46774009363937413</c:v>
                </c:pt>
                <c:pt idx="25">
                  <c:v>0.52158681895554782</c:v>
                </c:pt>
                <c:pt idx="26">
                  <c:v>0.57139847487761575</c:v>
                </c:pt>
                <c:pt idx="27">
                  <c:v>0.55616241724928162</c:v>
                </c:pt>
                <c:pt idx="28">
                  <c:v>0.4056642290916293</c:v>
                </c:pt>
                <c:pt idx="29">
                  <c:v>0.41525251898288945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9-489A-8FB4-97245C241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677448"/>
        <c:axId val="593675808"/>
      </c:lineChart>
      <c:catAx>
        <c:axId val="59367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808"/>
        <c:crosses val="autoZero"/>
        <c:auto val="1"/>
        <c:lblAlgn val="ctr"/>
        <c:lblOffset val="100"/>
        <c:noMultiLvlLbl val="0"/>
      </c:catAx>
      <c:valAx>
        <c:axId val="5936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MLOpen1.3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TensileConv!$J$3:$J$32</c:f>
              <c:numCache>
                <c:formatCode>0.00%</c:formatCode>
                <c:ptCount val="30"/>
                <c:pt idx="0">
                  <c:v>0.23221690590111643</c:v>
                </c:pt>
                <c:pt idx="1">
                  <c:v>0.27137417791623397</c:v>
                </c:pt>
                <c:pt idx="2">
                  <c:v>0.37567923210973281</c:v>
                </c:pt>
                <c:pt idx="3">
                  <c:v>0.37227384860794238</c:v>
                </c:pt>
                <c:pt idx="4">
                  <c:v>0.33598707742009926</c:v>
                </c:pt>
                <c:pt idx="5">
                  <c:v>0.3879462646177636</c:v>
                </c:pt>
                <c:pt idx="6">
                  <c:v>0.48296191486852963</c:v>
                </c:pt>
                <c:pt idx="7">
                  <c:v>0.42924680129819437</c:v>
                </c:pt>
                <c:pt idx="8">
                  <c:v>0.38010393466963616</c:v>
                </c:pt>
                <c:pt idx="9">
                  <c:v>0.40175431221713115</c:v>
                </c:pt>
                <c:pt idx="10">
                  <c:v>0.38464074082591665</c:v>
                </c:pt>
                <c:pt idx="11">
                  <c:v>0.44976895737252309</c:v>
                </c:pt>
                <c:pt idx="12">
                  <c:v>0.47658838852458824</c:v>
                </c:pt>
                <c:pt idx="13">
                  <c:v>0.52661007098730195</c:v>
                </c:pt>
                <c:pt idx="14">
                  <c:v>0.37631247375052496</c:v>
                </c:pt>
                <c:pt idx="15">
                  <c:v>0.51082588234695248</c:v>
                </c:pt>
                <c:pt idx="16">
                  <c:v>0.50454635725795693</c:v>
                </c:pt>
                <c:pt idx="17">
                  <c:v>0.53219630678503616</c:v>
                </c:pt>
                <c:pt idx="18">
                  <c:v>0.47854603112156235</c:v>
                </c:pt>
                <c:pt idx="19">
                  <c:v>0.43870110339762536</c:v>
                </c:pt>
                <c:pt idx="20">
                  <c:v>0.51785426318186323</c:v>
                </c:pt>
                <c:pt idx="21">
                  <c:v>0.49704736962672658</c:v>
                </c:pt>
                <c:pt idx="22">
                  <c:v>0.53110100707392849</c:v>
                </c:pt>
                <c:pt idx="23">
                  <c:v>0.5035608595238722</c:v>
                </c:pt>
                <c:pt idx="24">
                  <c:v>0.47087418501913247</c:v>
                </c:pt>
                <c:pt idx="25">
                  <c:v>0.47734499677733144</c:v>
                </c:pt>
                <c:pt idx="26">
                  <c:v>0.58042332173666589</c:v>
                </c:pt>
                <c:pt idx="27">
                  <c:v>0.45635911358499653</c:v>
                </c:pt>
                <c:pt idx="28">
                  <c:v>0.37883189221532021</c:v>
                </c:pt>
                <c:pt idx="29">
                  <c:v>0.38877928256445865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0-488F-9B84-89A0221D47DA}"/>
            </c:ext>
          </c:extLst>
        </c:ser>
        <c:ser>
          <c:idx val="1"/>
          <c:order val="1"/>
          <c:tx>
            <c:v>TensileConv0.1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TensileConv!$L$3:$L$32</c:f>
              <c:numCache>
                <c:formatCode>0.00%</c:formatCode>
                <c:ptCount val="30"/>
                <c:pt idx="0">
                  <c:v>0.2618267761036826</c:v>
                </c:pt>
                <c:pt idx="1">
                  <c:v>0.28142439691967713</c:v>
                </c:pt>
                <c:pt idx="2">
                  <c:v>0.39251671145218503</c:v>
                </c:pt>
                <c:pt idx="3">
                  <c:v>0.27352104652763298</c:v>
                </c:pt>
                <c:pt idx="4">
                  <c:v>0.437786583336018</c:v>
                </c:pt>
                <c:pt idx="5">
                  <c:v>0.44741077598698137</c:v>
                </c:pt>
                <c:pt idx="6">
                  <c:v>0.34554332031761115</c:v>
                </c:pt>
                <c:pt idx="7">
                  <c:v>0.34348890143930444</c:v>
                </c:pt>
                <c:pt idx="8">
                  <c:v>0.483265431920406</c:v>
                </c:pt>
                <c:pt idx="9">
                  <c:v>0.47067210731203979</c:v>
                </c:pt>
                <c:pt idx="10">
                  <c:v>0.48172389874159038</c:v>
                </c:pt>
                <c:pt idx="11">
                  <c:v>0.5380948550899487</c:v>
                </c:pt>
                <c:pt idx="12">
                  <c:v>0.46418642946680905</c:v>
                </c:pt>
                <c:pt idx="13">
                  <c:v>0.50450260227159893</c:v>
                </c:pt>
                <c:pt idx="14">
                  <c:v>0.46706631418252226</c:v>
                </c:pt>
                <c:pt idx="15">
                  <c:v>0.60422800647868835</c:v>
                </c:pt>
                <c:pt idx="16">
                  <c:v>0.59958176495190296</c:v>
                </c:pt>
                <c:pt idx="17">
                  <c:v>0.59244565666584004</c:v>
                </c:pt>
                <c:pt idx="18">
                  <c:v>0.43657486976564469</c:v>
                </c:pt>
                <c:pt idx="19">
                  <c:v>0.53887791047340838</c:v>
                </c:pt>
                <c:pt idx="20">
                  <c:v>0.60656173690191229</c:v>
                </c:pt>
                <c:pt idx="21">
                  <c:v>0.56565417432905651</c:v>
                </c:pt>
                <c:pt idx="22">
                  <c:v>0.5794932206130321</c:v>
                </c:pt>
                <c:pt idx="23">
                  <c:v>0.4318511875200291</c:v>
                </c:pt>
                <c:pt idx="24">
                  <c:v>0.6599782313462037</c:v>
                </c:pt>
                <c:pt idx="25">
                  <c:v>0.48326892283984052</c:v>
                </c:pt>
                <c:pt idx="26">
                  <c:v>0.63616798050011247</c:v>
                </c:pt>
                <c:pt idx="27">
                  <c:v>0.50845572634632319</c:v>
                </c:pt>
                <c:pt idx="28">
                  <c:v>0.39171921688945616</c:v>
                </c:pt>
                <c:pt idx="29">
                  <c:v>0.42494979361656399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0-488F-9B84-89A0221D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677448"/>
        <c:axId val="593675808"/>
      </c:lineChart>
      <c:catAx>
        <c:axId val="59367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808"/>
        <c:crosses val="autoZero"/>
        <c:auto val="1"/>
        <c:lblAlgn val="ctr"/>
        <c:lblOffset val="100"/>
        <c:noMultiLvlLbl val="0"/>
      </c:catAx>
      <c:valAx>
        <c:axId val="5936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WH=7*7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Sheet1!$E$4:$E$39</c:f>
              <c:numCache>
                <c:formatCode>0.00%</c:formatCode>
                <c:ptCount val="36"/>
                <c:pt idx="0">
                  <c:v>6.0000000000000001E-3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1.4E-2</c:v>
                </c:pt>
                <c:pt idx="6">
                  <c:v>1.0999999999999999E-2</c:v>
                </c:pt>
                <c:pt idx="7">
                  <c:v>1.6E-2</c:v>
                </c:pt>
                <c:pt idx="8">
                  <c:v>2.1000000000000001E-2</c:v>
                </c:pt>
                <c:pt idx="9">
                  <c:v>2.4E-2</c:v>
                </c:pt>
                <c:pt idx="10">
                  <c:v>2.5999999999999999E-2</c:v>
                </c:pt>
                <c:pt idx="11">
                  <c:v>2.7E-2</c:v>
                </c:pt>
                <c:pt idx="12">
                  <c:v>2.1999999999999999E-2</c:v>
                </c:pt>
                <c:pt idx="13">
                  <c:v>3.1E-2</c:v>
                </c:pt>
                <c:pt idx="14">
                  <c:v>3.9E-2</c:v>
                </c:pt>
                <c:pt idx="15">
                  <c:v>4.4999999999999998E-2</c:v>
                </c:pt>
                <c:pt idx="16">
                  <c:v>4.3999999999999997E-2</c:v>
                </c:pt>
                <c:pt idx="17">
                  <c:v>4.8000000000000001E-2</c:v>
                </c:pt>
                <c:pt idx="18">
                  <c:v>0.04</c:v>
                </c:pt>
                <c:pt idx="19">
                  <c:v>5.6000000000000001E-2</c:v>
                </c:pt>
                <c:pt idx="20">
                  <c:v>7.0999999999999994E-2</c:v>
                </c:pt>
                <c:pt idx="21">
                  <c:v>7.3999999999999996E-2</c:v>
                </c:pt>
                <c:pt idx="22">
                  <c:v>6.9000000000000006E-2</c:v>
                </c:pt>
                <c:pt idx="23">
                  <c:v>7.5999999999999998E-2</c:v>
                </c:pt>
                <c:pt idx="24">
                  <c:v>7.2999999999999995E-2</c:v>
                </c:pt>
                <c:pt idx="25">
                  <c:v>0.10100000000000001</c:v>
                </c:pt>
                <c:pt idx="26">
                  <c:v>0.111</c:v>
                </c:pt>
                <c:pt idx="27">
                  <c:v>0.104</c:v>
                </c:pt>
                <c:pt idx="28">
                  <c:v>9.1999999999999998E-2</c:v>
                </c:pt>
                <c:pt idx="29">
                  <c:v>0.106</c:v>
                </c:pt>
                <c:pt idx="30">
                  <c:v>0.126</c:v>
                </c:pt>
                <c:pt idx="31">
                  <c:v>0.14599999999999999</c:v>
                </c:pt>
                <c:pt idx="32">
                  <c:v>0.14299999999999999</c:v>
                </c:pt>
                <c:pt idx="33">
                  <c:v>0.121</c:v>
                </c:pt>
                <c:pt idx="34">
                  <c:v>0.11600000000000001</c:v>
                </c:pt>
                <c:pt idx="3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9-4336-8A98-C54A4A17FBBF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Sheet1!$F$4:$F$39</c:f>
              <c:numCache>
                <c:formatCode>0.00%</c:formatCode>
                <c:ptCount val="36"/>
                <c:pt idx="0">
                  <c:v>1.2E-2</c:v>
                </c:pt>
                <c:pt idx="1">
                  <c:v>1.7000000000000001E-2</c:v>
                </c:pt>
                <c:pt idx="2">
                  <c:v>2.1999999999999999E-2</c:v>
                </c:pt>
                <c:pt idx="3">
                  <c:v>2.5000000000000001E-2</c:v>
                </c:pt>
                <c:pt idx="4">
                  <c:v>2.5999999999999999E-2</c:v>
                </c:pt>
                <c:pt idx="5">
                  <c:v>2.8000000000000001E-2</c:v>
                </c:pt>
                <c:pt idx="6">
                  <c:v>2.1999999999999999E-2</c:v>
                </c:pt>
                <c:pt idx="7">
                  <c:v>3.2000000000000001E-2</c:v>
                </c:pt>
                <c:pt idx="8">
                  <c:v>4.2000000000000003E-2</c:v>
                </c:pt>
                <c:pt idx="9">
                  <c:v>4.8000000000000001E-2</c:v>
                </c:pt>
                <c:pt idx="10">
                  <c:v>4.9000000000000002E-2</c:v>
                </c:pt>
                <c:pt idx="11">
                  <c:v>5.2999999999999999E-2</c:v>
                </c:pt>
                <c:pt idx="12">
                  <c:v>4.2000000000000003E-2</c:v>
                </c:pt>
                <c:pt idx="13">
                  <c:v>6.0999999999999999E-2</c:v>
                </c:pt>
                <c:pt idx="14">
                  <c:v>0.08</c:v>
                </c:pt>
                <c:pt idx="15">
                  <c:v>8.7999999999999995E-2</c:v>
                </c:pt>
                <c:pt idx="16">
                  <c:v>8.8999999999999996E-2</c:v>
                </c:pt>
                <c:pt idx="17">
                  <c:v>9.2999999999999999E-2</c:v>
                </c:pt>
                <c:pt idx="18">
                  <c:v>7.8E-2</c:v>
                </c:pt>
                <c:pt idx="19">
                  <c:v>0.107</c:v>
                </c:pt>
                <c:pt idx="20">
                  <c:v>0.13400000000000001</c:v>
                </c:pt>
                <c:pt idx="21">
                  <c:v>0.14099999999999999</c:v>
                </c:pt>
                <c:pt idx="22">
                  <c:v>0.129</c:v>
                </c:pt>
                <c:pt idx="23">
                  <c:v>0.13700000000000001</c:v>
                </c:pt>
                <c:pt idx="24">
                  <c:v>0.13800000000000001</c:v>
                </c:pt>
                <c:pt idx="25">
                  <c:v>0.182</c:v>
                </c:pt>
                <c:pt idx="26">
                  <c:v>0.20100000000000001</c:v>
                </c:pt>
                <c:pt idx="27">
                  <c:v>0.183</c:v>
                </c:pt>
                <c:pt idx="28">
                  <c:v>0.16400000000000001</c:v>
                </c:pt>
                <c:pt idx="29">
                  <c:v>0.17699999999999999</c:v>
                </c:pt>
                <c:pt idx="30">
                  <c:v>0.224</c:v>
                </c:pt>
                <c:pt idx="31">
                  <c:v>0.23699999999999999</c:v>
                </c:pt>
                <c:pt idx="32">
                  <c:v>0.23300000000000001</c:v>
                </c:pt>
                <c:pt idx="33">
                  <c:v>0.21099999999999999</c:v>
                </c:pt>
                <c:pt idx="34">
                  <c:v>0.187</c:v>
                </c:pt>
                <c:pt idx="35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9-4336-8A98-C54A4A17FBBF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Sheet1!$G$4:$G$39</c:f>
              <c:numCache>
                <c:formatCode>0.00%</c:formatCode>
                <c:ptCount val="36"/>
                <c:pt idx="0">
                  <c:v>2.1999999999999999E-2</c:v>
                </c:pt>
                <c:pt idx="1">
                  <c:v>3.3000000000000002E-2</c:v>
                </c:pt>
                <c:pt idx="2">
                  <c:v>4.2000000000000003E-2</c:v>
                </c:pt>
                <c:pt idx="3">
                  <c:v>4.9000000000000002E-2</c:v>
                </c:pt>
                <c:pt idx="4">
                  <c:v>5.1999999999999998E-2</c:v>
                </c:pt>
                <c:pt idx="5">
                  <c:v>5.6000000000000001E-2</c:v>
                </c:pt>
                <c:pt idx="6">
                  <c:v>4.2000000000000003E-2</c:v>
                </c:pt>
                <c:pt idx="7">
                  <c:v>6.0999999999999999E-2</c:v>
                </c:pt>
                <c:pt idx="8">
                  <c:v>0.08</c:v>
                </c:pt>
                <c:pt idx="9">
                  <c:v>9.2999999999999999E-2</c:v>
                </c:pt>
                <c:pt idx="10">
                  <c:v>9.2999999999999999E-2</c:v>
                </c:pt>
                <c:pt idx="11">
                  <c:v>9.8000000000000004E-2</c:v>
                </c:pt>
                <c:pt idx="12">
                  <c:v>0.08</c:v>
                </c:pt>
                <c:pt idx="13">
                  <c:v>0.111</c:v>
                </c:pt>
                <c:pt idx="14">
                  <c:v>0.13400000000000001</c:v>
                </c:pt>
                <c:pt idx="15">
                  <c:v>0.14599999999999999</c:v>
                </c:pt>
                <c:pt idx="16">
                  <c:v>0.14499999999999999</c:v>
                </c:pt>
                <c:pt idx="17">
                  <c:v>0.157</c:v>
                </c:pt>
                <c:pt idx="18">
                  <c:v>0.14099999999999999</c:v>
                </c:pt>
                <c:pt idx="19">
                  <c:v>0.19400000000000001</c:v>
                </c:pt>
                <c:pt idx="20">
                  <c:v>0.23200000000000001</c:v>
                </c:pt>
                <c:pt idx="21">
                  <c:v>0.24</c:v>
                </c:pt>
                <c:pt idx="22">
                  <c:v>0.20300000000000001</c:v>
                </c:pt>
                <c:pt idx="23">
                  <c:v>0.217</c:v>
                </c:pt>
                <c:pt idx="24">
                  <c:v>0.22600000000000001</c:v>
                </c:pt>
                <c:pt idx="25">
                  <c:v>0.3</c:v>
                </c:pt>
                <c:pt idx="26">
                  <c:v>0.33700000000000002</c:v>
                </c:pt>
                <c:pt idx="27">
                  <c:v>0.28599999999999998</c:v>
                </c:pt>
                <c:pt idx="28">
                  <c:v>0.25600000000000001</c:v>
                </c:pt>
                <c:pt idx="29">
                  <c:v>0.26</c:v>
                </c:pt>
                <c:pt idx="30">
                  <c:v>0.32200000000000001</c:v>
                </c:pt>
                <c:pt idx="31">
                  <c:v>0.32100000000000001</c:v>
                </c:pt>
                <c:pt idx="32">
                  <c:v>0.32700000000000001</c:v>
                </c:pt>
                <c:pt idx="33">
                  <c:v>0.30399999999999999</c:v>
                </c:pt>
                <c:pt idx="34">
                  <c:v>0.27200000000000002</c:v>
                </c:pt>
                <c:pt idx="3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9-4336-8A98-C54A4A17FBBF}"/>
            </c:ext>
          </c:extLst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Sheet1!$H$4:$H$39</c:f>
              <c:numCache>
                <c:formatCode>0.00%</c:formatCode>
                <c:ptCount val="36"/>
                <c:pt idx="0">
                  <c:v>4.1000000000000002E-2</c:v>
                </c:pt>
                <c:pt idx="1">
                  <c:v>6.0999999999999999E-2</c:v>
                </c:pt>
                <c:pt idx="2">
                  <c:v>8.1000000000000003E-2</c:v>
                </c:pt>
                <c:pt idx="3">
                  <c:v>9.7000000000000003E-2</c:v>
                </c:pt>
                <c:pt idx="4">
                  <c:v>0.10199999999999999</c:v>
                </c:pt>
                <c:pt idx="5">
                  <c:v>0.108</c:v>
                </c:pt>
                <c:pt idx="6">
                  <c:v>7.5999999999999998E-2</c:v>
                </c:pt>
                <c:pt idx="7">
                  <c:v>0.112</c:v>
                </c:pt>
                <c:pt idx="8">
                  <c:v>0.14000000000000001</c:v>
                </c:pt>
                <c:pt idx="9">
                  <c:v>0.16200000000000001</c:v>
                </c:pt>
                <c:pt idx="10">
                  <c:v>0.159</c:v>
                </c:pt>
                <c:pt idx="11">
                  <c:v>0.16700000000000001</c:v>
                </c:pt>
                <c:pt idx="12">
                  <c:v>0.14000000000000001</c:v>
                </c:pt>
                <c:pt idx="13">
                  <c:v>0.192</c:v>
                </c:pt>
                <c:pt idx="14">
                  <c:v>0.24199999999999999</c:v>
                </c:pt>
                <c:pt idx="15">
                  <c:v>0.25900000000000001</c:v>
                </c:pt>
                <c:pt idx="16">
                  <c:v>0.22</c:v>
                </c:pt>
                <c:pt idx="17">
                  <c:v>0.23699999999999999</c:v>
                </c:pt>
                <c:pt idx="18">
                  <c:v>0.23499999999999999</c:v>
                </c:pt>
                <c:pt idx="19">
                  <c:v>0.29599999999999999</c:v>
                </c:pt>
                <c:pt idx="20">
                  <c:v>0.33</c:v>
                </c:pt>
                <c:pt idx="21">
                  <c:v>0.318</c:v>
                </c:pt>
                <c:pt idx="22">
                  <c:v>0.29799999999999999</c:v>
                </c:pt>
                <c:pt idx="23">
                  <c:v>0.28899999999999998</c:v>
                </c:pt>
                <c:pt idx="24">
                  <c:v>0.313</c:v>
                </c:pt>
                <c:pt idx="25">
                  <c:v>0.35199999999999998</c:v>
                </c:pt>
                <c:pt idx="26">
                  <c:v>0.377</c:v>
                </c:pt>
                <c:pt idx="27">
                  <c:v>0.38400000000000001</c:v>
                </c:pt>
                <c:pt idx="28">
                  <c:v>0.36399999999999999</c:v>
                </c:pt>
                <c:pt idx="29">
                  <c:v>0.35099999999999998</c:v>
                </c:pt>
                <c:pt idx="30">
                  <c:v>0.39200000000000002</c:v>
                </c:pt>
                <c:pt idx="31">
                  <c:v>0.41599999999999998</c:v>
                </c:pt>
                <c:pt idx="32">
                  <c:v>0.42599999999999999</c:v>
                </c:pt>
                <c:pt idx="33">
                  <c:v>0.4</c:v>
                </c:pt>
                <c:pt idx="34">
                  <c:v>0.35799999999999998</c:v>
                </c:pt>
                <c:pt idx="35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89-4336-8A98-C54A4A17FBBF}"/>
            </c:ext>
          </c:extLst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N=16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Sheet1!$I$4:$I$39</c:f>
              <c:numCache>
                <c:formatCode>0.00%</c:formatCode>
                <c:ptCount val="36"/>
                <c:pt idx="0">
                  <c:v>7.4999999999999997E-2</c:v>
                </c:pt>
                <c:pt idx="1">
                  <c:v>0.108</c:v>
                </c:pt>
                <c:pt idx="2">
                  <c:v>0.14199999999999999</c:v>
                </c:pt>
                <c:pt idx="3">
                  <c:v>0.16500000000000001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0.13600000000000001</c:v>
                </c:pt>
                <c:pt idx="7">
                  <c:v>0.19</c:v>
                </c:pt>
                <c:pt idx="8">
                  <c:v>0.246</c:v>
                </c:pt>
                <c:pt idx="9">
                  <c:v>0.28699999999999998</c:v>
                </c:pt>
                <c:pt idx="10">
                  <c:v>0.255</c:v>
                </c:pt>
                <c:pt idx="11">
                  <c:v>0.25900000000000001</c:v>
                </c:pt>
                <c:pt idx="12">
                  <c:v>0.23699999999999999</c:v>
                </c:pt>
                <c:pt idx="13">
                  <c:v>0.32200000000000001</c:v>
                </c:pt>
                <c:pt idx="14">
                  <c:v>0.38100000000000001</c:v>
                </c:pt>
                <c:pt idx="15">
                  <c:v>0.41499999999999998</c:v>
                </c:pt>
                <c:pt idx="16">
                  <c:v>0.39100000000000001</c:v>
                </c:pt>
                <c:pt idx="17">
                  <c:v>0.36799999999999999</c:v>
                </c:pt>
                <c:pt idx="18">
                  <c:v>0.32300000000000001</c:v>
                </c:pt>
                <c:pt idx="19">
                  <c:v>0.36199999999999999</c:v>
                </c:pt>
                <c:pt idx="20">
                  <c:v>0.42699999999999999</c:v>
                </c:pt>
                <c:pt idx="21">
                  <c:v>0.44600000000000001</c:v>
                </c:pt>
                <c:pt idx="22">
                  <c:v>0.41699999999999998</c:v>
                </c:pt>
                <c:pt idx="23">
                  <c:v>0.42099999999999999</c:v>
                </c:pt>
                <c:pt idx="24">
                  <c:v>0.37</c:v>
                </c:pt>
                <c:pt idx="25">
                  <c:v>0.44</c:v>
                </c:pt>
                <c:pt idx="26">
                  <c:v>0.45700000000000002</c:v>
                </c:pt>
                <c:pt idx="27">
                  <c:v>0.432</c:v>
                </c:pt>
                <c:pt idx="28">
                  <c:v>0.39900000000000002</c:v>
                </c:pt>
                <c:pt idx="29">
                  <c:v>0.40799999999999997</c:v>
                </c:pt>
                <c:pt idx="30">
                  <c:v>0.4</c:v>
                </c:pt>
                <c:pt idx="31">
                  <c:v>0.432</c:v>
                </c:pt>
                <c:pt idx="32">
                  <c:v>0.45500000000000002</c:v>
                </c:pt>
                <c:pt idx="33">
                  <c:v>0.441</c:v>
                </c:pt>
                <c:pt idx="34">
                  <c:v>0.39100000000000001</c:v>
                </c:pt>
                <c:pt idx="35">
                  <c:v>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89-4336-8A98-C54A4A17FBBF}"/>
            </c:ext>
          </c:extLst>
        </c:ser>
        <c:ser>
          <c:idx val="5"/>
          <c:order val="5"/>
          <c:tx>
            <c:strRef>
              <c:f>Sheet1!$J$3</c:f>
              <c:strCache>
                <c:ptCount val="1"/>
                <c:pt idx="0">
                  <c:v>N=32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Sheet1!$J$4:$J$39</c:f>
              <c:numCache>
                <c:formatCode>0.00%</c:formatCode>
                <c:ptCount val="36"/>
                <c:pt idx="0">
                  <c:v>0.13100000000000001</c:v>
                </c:pt>
                <c:pt idx="1">
                  <c:v>0.17799999999999999</c:v>
                </c:pt>
                <c:pt idx="2">
                  <c:v>0.219</c:v>
                </c:pt>
                <c:pt idx="3">
                  <c:v>0.247</c:v>
                </c:pt>
                <c:pt idx="4">
                  <c:v>0.251</c:v>
                </c:pt>
                <c:pt idx="5">
                  <c:v>0.25900000000000001</c:v>
                </c:pt>
                <c:pt idx="6">
                  <c:v>0.23400000000000001</c:v>
                </c:pt>
                <c:pt idx="7">
                  <c:v>0.311</c:v>
                </c:pt>
                <c:pt idx="8">
                  <c:v>0.38700000000000001</c:v>
                </c:pt>
                <c:pt idx="9">
                  <c:v>0.42799999999999999</c:v>
                </c:pt>
                <c:pt idx="10">
                  <c:v>0.435</c:v>
                </c:pt>
                <c:pt idx="11">
                  <c:v>0.439</c:v>
                </c:pt>
                <c:pt idx="12">
                  <c:v>0.34100000000000003</c:v>
                </c:pt>
                <c:pt idx="13">
                  <c:v>0.39500000000000002</c:v>
                </c:pt>
                <c:pt idx="14">
                  <c:v>0.439</c:v>
                </c:pt>
                <c:pt idx="15">
                  <c:v>0.44900000000000001</c:v>
                </c:pt>
                <c:pt idx="16">
                  <c:v>0.44600000000000001</c:v>
                </c:pt>
                <c:pt idx="17">
                  <c:v>0.46300000000000002</c:v>
                </c:pt>
                <c:pt idx="18">
                  <c:v>0.41499999999999998</c:v>
                </c:pt>
                <c:pt idx="19">
                  <c:v>0.46600000000000003</c:v>
                </c:pt>
                <c:pt idx="20">
                  <c:v>0.502</c:v>
                </c:pt>
                <c:pt idx="21">
                  <c:v>0.44700000000000001</c:v>
                </c:pt>
                <c:pt idx="22">
                  <c:v>0.42199999999999999</c:v>
                </c:pt>
                <c:pt idx="23">
                  <c:v>0.42</c:v>
                </c:pt>
                <c:pt idx="24">
                  <c:v>0.435</c:v>
                </c:pt>
                <c:pt idx="25">
                  <c:v>0.45800000000000002</c:v>
                </c:pt>
                <c:pt idx="26">
                  <c:v>0.47899999999999998</c:v>
                </c:pt>
                <c:pt idx="27">
                  <c:v>0.46500000000000002</c:v>
                </c:pt>
                <c:pt idx="28">
                  <c:v>0.38900000000000001</c:v>
                </c:pt>
                <c:pt idx="29">
                  <c:v>0.35099999999999998</c:v>
                </c:pt>
                <c:pt idx="30">
                  <c:v>0.435</c:v>
                </c:pt>
                <c:pt idx="31">
                  <c:v>0.44</c:v>
                </c:pt>
                <c:pt idx="32">
                  <c:v>0.42899999999999999</c:v>
                </c:pt>
                <c:pt idx="33">
                  <c:v>0.34100000000000003</c:v>
                </c:pt>
                <c:pt idx="34">
                  <c:v>0.27900000000000003</c:v>
                </c:pt>
                <c:pt idx="35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89-4336-8A98-C54A4A17F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6672"/>
        <c:axId val="385377984"/>
      </c:lineChart>
      <c:catAx>
        <c:axId val="3853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7984"/>
        <c:crosses val="autoZero"/>
        <c:auto val="1"/>
        <c:lblAlgn val="ctr"/>
        <c:lblOffset val="100"/>
        <c:noMultiLvlLbl val="0"/>
      </c:catAx>
      <c:valAx>
        <c:axId val="385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WH=14*14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Sheet1!$M$4:$M$39</c:f>
              <c:numCache>
                <c:formatCode>0.00%</c:formatCode>
                <c:ptCount val="36"/>
                <c:pt idx="0">
                  <c:v>2.3E-2</c:v>
                </c:pt>
                <c:pt idx="1">
                  <c:v>3.3000000000000002E-2</c:v>
                </c:pt>
                <c:pt idx="2">
                  <c:v>4.2000000000000003E-2</c:v>
                </c:pt>
                <c:pt idx="3">
                  <c:v>0.05</c:v>
                </c:pt>
                <c:pt idx="4">
                  <c:v>5.2999999999999999E-2</c:v>
                </c:pt>
                <c:pt idx="5">
                  <c:v>5.6000000000000001E-2</c:v>
                </c:pt>
                <c:pt idx="6">
                  <c:v>4.3999999999999997E-2</c:v>
                </c:pt>
                <c:pt idx="7">
                  <c:v>6.3E-2</c:v>
                </c:pt>
                <c:pt idx="8">
                  <c:v>8.1000000000000003E-2</c:v>
                </c:pt>
                <c:pt idx="9">
                  <c:v>9.4E-2</c:v>
                </c:pt>
                <c:pt idx="10">
                  <c:v>9.8000000000000004E-2</c:v>
                </c:pt>
                <c:pt idx="11">
                  <c:v>0.10199999999999999</c:v>
                </c:pt>
                <c:pt idx="12">
                  <c:v>8.2000000000000003E-2</c:v>
                </c:pt>
                <c:pt idx="13">
                  <c:v>0.11899999999999999</c:v>
                </c:pt>
                <c:pt idx="14">
                  <c:v>0.151</c:v>
                </c:pt>
                <c:pt idx="15">
                  <c:v>0.16400000000000001</c:v>
                </c:pt>
                <c:pt idx="16">
                  <c:v>0.152</c:v>
                </c:pt>
                <c:pt idx="17">
                  <c:v>0.159</c:v>
                </c:pt>
                <c:pt idx="18">
                  <c:v>0.14599999999999999</c:v>
                </c:pt>
                <c:pt idx="19">
                  <c:v>0.19900000000000001</c:v>
                </c:pt>
                <c:pt idx="20">
                  <c:v>0.23899999999999999</c:v>
                </c:pt>
                <c:pt idx="21">
                  <c:v>0.248</c:v>
                </c:pt>
                <c:pt idx="22">
                  <c:v>0.21199999999999999</c:v>
                </c:pt>
                <c:pt idx="23">
                  <c:v>0.215</c:v>
                </c:pt>
                <c:pt idx="24">
                  <c:v>0.23799999999999999</c:v>
                </c:pt>
                <c:pt idx="25">
                  <c:v>0.3</c:v>
                </c:pt>
                <c:pt idx="26">
                  <c:v>0.34399999999999997</c:v>
                </c:pt>
                <c:pt idx="27">
                  <c:v>0.29099999999999998</c:v>
                </c:pt>
                <c:pt idx="28">
                  <c:v>0.26100000000000001</c:v>
                </c:pt>
                <c:pt idx="29">
                  <c:v>0.27300000000000002</c:v>
                </c:pt>
                <c:pt idx="30">
                  <c:v>0.32800000000000001</c:v>
                </c:pt>
                <c:pt idx="31">
                  <c:v>0.32</c:v>
                </c:pt>
                <c:pt idx="32">
                  <c:v>0.32400000000000001</c:v>
                </c:pt>
                <c:pt idx="33">
                  <c:v>0.30599999999999999</c:v>
                </c:pt>
                <c:pt idx="34">
                  <c:v>0.27400000000000002</c:v>
                </c:pt>
                <c:pt idx="35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2-4A16-9E84-74B6BB0CA0A3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Sheet1!$N$4:$N$39</c:f>
              <c:numCache>
                <c:formatCode>0.00%</c:formatCode>
                <c:ptCount val="36"/>
                <c:pt idx="0">
                  <c:v>4.2999999999999997E-2</c:v>
                </c:pt>
                <c:pt idx="1">
                  <c:v>6.3E-2</c:v>
                </c:pt>
                <c:pt idx="2">
                  <c:v>8.3000000000000004E-2</c:v>
                </c:pt>
                <c:pt idx="3">
                  <c:v>9.6000000000000002E-2</c:v>
                </c:pt>
                <c:pt idx="4">
                  <c:v>0.105</c:v>
                </c:pt>
                <c:pt idx="5">
                  <c:v>0.112</c:v>
                </c:pt>
                <c:pt idx="6">
                  <c:v>0.08</c:v>
                </c:pt>
                <c:pt idx="7">
                  <c:v>0.11799999999999999</c:v>
                </c:pt>
                <c:pt idx="8">
                  <c:v>0.155</c:v>
                </c:pt>
                <c:pt idx="9">
                  <c:v>0.17799999999999999</c:v>
                </c:pt>
                <c:pt idx="10">
                  <c:v>0.16400000000000001</c:v>
                </c:pt>
                <c:pt idx="11">
                  <c:v>0.17299999999999999</c:v>
                </c:pt>
                <c:pt idx="12">
                  <c:v>0.14399999999999999</c:v>
                </c:pt>
                <c:pt idx="13">
                  <c:v>0.20699999999999999</c:v>
                </c:pt>
                <c:pt idx="14">
                  <c:v>0.25600000000000001</c:v>
                </c:pt>
                <c:pt idx="15">
                  <c:v>0.26800000000000002</c:v>
                </c:pt>
                <c:pt idx="16">
                  <c:v>0.23699999999999999</c:v>
                </c:pt>
                <c:pt idx="17">
                  <c:v>0.24199999999999999</c:v>
                </c:pt>
                <c:pt idx="18">
                  <c:v>0.23899999999999999</c:v>
                </c:pt>
                <c:pt idx="19">
                  <c:v>0.32100000000000001</c:v>
                </c:pt>
                <c:pt idx="20">
                  <c:v>0.35299999999999998</c:v>
                </c:pt>
                <c:pt idx="21">
                  <c:v>0.33</c:v>
                </c:pt>
                <c:pt idx="22">
                  <c:v>0.318</c:v>
                </c:pt>
                <c:pt idx="23">
                  <c:v>0.30299999999999999</c:v>
                </c:pt>
                <c:pt idx="24">
                  <c:v>0.33600000000000002</c:v>
                </c:pt>
                <c:pt idx="25">
                  <c:v>0.36499999999999999</c:v>
                </c:pt>
                <c:pt idx="26">
                  <c:v>0.40799999999999997</c:v>
                </c:pt>
                <c:pt idx="27">
                  <c:v>0.38800000000000001</c:v>
                </c:pt>
                <c:pt idx="28">
                  <c:v>0.36499999999999999</c:v>
                </c:pt>
                <c:pt idx="29">
                  <c:v>0.35599999999999998</c:v>
                </c:pt>
                <c:pt idx="30">
                  <c:v>0.41599999999999998</c:v>
                </c:pt>
                <c:pt idx="31">
                  <c:v>0.42399999999999999</c:v>
                </c:pt>
                <c:pt idx="32">
                  <c:v>0.43099999999999999</c:v>
                </c:pt>
                <c:pt idx="33">
                  <c:v>0.40899999999999997</c:v>
                </c:pt>
                <c:pt idx="34">
                  <c:v>0.36099999999999999</c:v>
                </c:pt>
                <c:pt idx="35">
                  <c:v>0.36799999999999999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2-4A16-9E84-74B6BB0CA0A3}"/>
            </c:ext>
          </c:extLst>
        </c:ser>
        <c:ser>
          <c:idx val="2"/>
          <c:order val="2"/>
          <c:tx>
            <c:strRef>
              <c:f>Sheet1!$O$3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Sheet1!$O$4:$O$39</c:f>
              <c:numCache>
                <c:formatCode>0.00%</c:formatCode>
                <c:ptCount val="36"/>
                <c:pt idx="0">
                  <c:v>7.5999999999999998E-2</c:v>
                </c:pt>
                <c:pt idx="1">
                  <c:v>0.114</c:v>
                </c:pt>
                <c:pt idx="2">
                  <c:v>0.152</c:v>
                </c:pt>
                <c:pt idx="3">
                  <c:v>0.17899999999999999</c:v>
                </c:pt>
                <c:pt idx="4">
                  <c:v>0.19700000000000001</c:v>
                </c:pt>
                <c:pt idx="5">
                  <c:v>0.20699999999999999</c:v>
                </c:pt>
                <c:pt idx="6">
                  <c:v>0.14199999999999999</c:v>
                </c:pt>
                <c:pt idx="7">
                  <c:v>0.20899999999999999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0.28199999999999997</c:v>
                </c:pt>
                <c:pt idx="11">
                  <c:v>0.27</c:v>
                </c:pt>
                <c:pt idx="12">
                  <c:v>0.246</c:v>
                </c:pt>
                <c:pt idx="13">
                  <c:v>0.317</c:v>
                </c:pt>
                <c:pt idx="14">
                  <c:v>0.39900000000000002</c:v>
                </c:pt>
                <c:pt idx="15">
                  <c:v>0.40799999999999997</c:v>
                </c:pt>
                <c:pt idx="16">
                  <c:v>0.41299999999999998</c:v>
                </c:pt>
                <c:pt idx="17">
                  <c:v>0.42499999999999999</c:v>
                </c:pt>
                <c:pt idx="18">
                  <c:v>0.34799999999999998</c:v>
                </c:pt>
                <c:pt idx="19">
                  <c:v>0.377</c:v>
                </c:pt>
                <c:pt idx="20">
                  <c:v>0.432</c:v>
                </c:pt>
                <c:pt idx="21">
                  <c:v>0.44800000000000001</c:v>
                </c:pt>
                <c:pt idx="22">
                  <c:v>0.43099999999999999</c:v>
                </c:pt>
                <c:pt idx="23">
                  <c:v>0.435</c:v>
                </c:pt>
                <c:pt idx="24">
                  <c:v>0.40400000000000003</c:v>
                </c:pt>
                <c:pt idx="25">
                  <c:v>0.45400000000000001</c:v>
                </c:pt>
                <c:pt idx="26">
                  <c:v>0.46600000000000003</c:v>
                </c:pt>
                <c:pt idx="27">
                  <c:v>0.44700000000000001</c:v>
                </c:pt>
                <c:pt idx="28">
                  <c:v>0.40699999999999997</c:v>
                </c:pt>
                <c:pt idx="29">
                  <c:v>0.41599999999999998</c:v>
                </c:pt>
                <c:pt idx="30">
                  <c:v>0.42599999999999999</c:v>
                </c:pt>
                <c:pt idx="31">
                  <c:v>0.435</c:v>
                </c:pt>
                <c:pt idx="32">
                  <c:v>0.45800000000000002</c:v>
                </c:pt>
                <c:pt idx="33">
                  <c:v>0.44400000000000001</c:v>
                </c:pt>
                <c:pt idx="34">
                  <c:v>0.4</c:v>
                </c:pt>
                <c:pt idx="35">
                  <c:v>0.39700000000000002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2-4A16-9E84-74B6BB0CA0A3}"/>
            </c:ext>
          </c:extLst>
        </c:ser>
        <c:ser>
          <c:idx val="3"/>
          <c:order val="3"/>
          <c:tx>
            <c:strRef>
              <c:f>Sheet1!$P$3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Sheet1!$P$4:$P$39</c:f>
              <c:numCache>
                <c:formatCode>0.00%</c:formatCode>
                <c:ptCount val="36"/>
                <c:pt idx="0">
                  <c:v>0.13500000000000001</c:v>
                </c:pt>
                <c:pt idx="1">
                  <c:v>0.19700000000000001</c:v>
                </c:pt>
                <c:pt idx="2">
                  <c:v>0.25900000000000001</c:v>
                </c:pt>
                <c:pt idx="3">
                  <c:v>0.29699999999999999</c:v>
                </c:pt>
                <c:pt idx="4">
                  <c:v>0.318</c:v>
                </c:pt>
                <c:pt idx="5">
                  <c:v>0.32400000000000001</c:v>
                </c:pt>
                <c:pt idx="6">
                  <c:v>0.24399999999999999</c:v>
                </c:pt>
                <c:pt idx="7">
                  <c:v>0.33</c:v>
                </c:pt>
                <c:pt idx="8">
                  <c:v>0.40300000000000002</c:v>
                </c:pt>
                <c:pt idx="9">
                  <c:v>0.45800000000000002</c:v>
                </c:pt>
                <c:pt idx="10">
                  <c:v>0.47499999999999998</c:v>
                </c:pt>
                <c:pt idx="11">
                  <c:v>0.497</c:v>
                </c:pt>
                <c:pt idx="12">
                  <c:v>0.371</c:v>
                </c:pt>
                <c:pt idx="13">
                  <c:v>0.44800000000000001</c:v>
                </c:pt>
                <c:pt idx="14">
                  <c:v>0.48799999999999999</c:v>
                </c:pt>
                <c:pt idx="15">
                  <c:v>0.45400000000000001</c:v>
                </c:pt>
                <c:pt idx="16">
                  <c:v>0.47499999999999998</c:v>
                </c:pt>
                <c:pt idx="17">
                  <c:v>0.46700000000000003</c:v>
                </c:pt>
                <c:pt idx="18">
                  <c:v>0.439</c:v>
                </c:pt>
                <c:pt idx="19">
                  <c:v>0.46800000000000003</c:v>
                </c:pt>
                <c:pt idx="20">
                  <c:v>0.51300000000000001</c:v>
                </c:pt>
                <c:pt idx="21">
                  <c:v>0.48599999999999999</c:v>
                </c:pt>
                <c:pt idx="22">
                  <c:v>0.433</c:v>
                </c:pt>
                <c:pt idx="23">
                  <c:v>0.432</c:v>
                </c:pt>
                <c:pt idx="24">
                  <c:v>0.46400000000000002</c:v>
                </c:pt>
                <c:pt idx="25">
                  <c:v>0.48599999999999999</c:v>
                </c:pt>
                <c:pt idx="26">
                  <c:v>0.49099999999999999</c:v>
                </c:pt>
                <c:pt idx="27">
                  <c:v>0.47699999999999998</c:v>
                </c:pt>
                <c:pt idx="28">
                  <c:v>0.41699999999999998</c:v>
                </c:pt>
                <c:pt idx="29">
                  <c:v>0.39100000000000001</c:v>
                </c:pt>
                <c:pt idx="30">
                  <c:v>0.46899999999999997</c:v>
                </c:pt>
                <c:pt idx="31">
                  <c:v>0.45800000000000002</c:v>
                </c:pt>
                <c:pt idx="32">
                  <c:v>0.43099999999999999</c:v>
                </c:pt>
                <c:pt idx="33">
                  <c:v>0.34599999999999997</c:v>
                </c:pt>
                <c:pt idx="34">
                  <c:v>0.28399999999999997</c:v>
                </c:pt>
                <c:pt idx="35">
                  <c:v>0.28299999999999997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32-4A16-9E84-74B6BB0CA0A3}"/>
            </c:ext>
          </c:extLst>
        </c:ser>
        <c:ser>
          <c:idx val="4"/>
          <c:order val="4"/>
          <c:tx>
            <c:strRef>
              <c:f>Sheet1!$Q$3</c:f>
              <c:strCache>
                <c:ptCount val="1"/>
                <c:pt idx="0">
                  <c:v>N=16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Sheet1!$Q$4:$Q$39</c:f>
              <c:numCache>
                <c:formatCode>0.00%</c:formatCode>
                <c:ptCount val="36"/>
                <c:pt idx="0">
                  <c:v>0.23699999999999999</c:v>
                </c:pt>
                <c:pt idx="1">
                  <c:v>0.315</c:v>
                </c:pt>
                <c:pt idx="2">
                  <c:v>0.379</c:v>
                </c:pt>
                <c:pt idx="3">
                  <c:v>0.42499999999999999</c:v>
                </c:pt>
                <c:pt idx="4">
                  <c:v>0.45500000000000002</c:v>
                </c:pt>
                <c:pt idx="5">
                  <c:v>0.47</c:v>
                </c:pt>
                <c:pt idx="6">
                  <c:v>0.38500000000000001</c:v>
                </c:pt>
                <c:pt idx="7">
                  <c:v>0.47799999999999998</c:v>
                </c:pt>
                <c:pt idx="8">
                  <c:v>0.51300000000000001</c:v>
                </c:pt>
                <c:pt idx="9">
                  <c:v>0.48899999999999999</c:v>
                </c:pt>
                <c:pt idx="10">
                  <c:v>0.48199999999999998</c:v>
                </c:pt>
                <c:pt idx="11">
                  <c:v>0.45300000000000001</c:v>
                </c:pt>
                <c:pt idx="12">
                  <c:v>0.48499999999999999</c:v>
                </c:pt>
                <c:pt idx="13">
                  <c:v>0.51400000000000001</c:v>
                </c:pt>
                <c:pt idx="14">
                  <c:v>0.52500000000000002</c:v>
                </c:pt>
                <c:pt idx="15">
                  <c:v>0.50600000000000001</c:v>
                </c:pt>
                <c:pt idx="16">
                  <c:v>0.503</c:v>
                </c:pt>
                <c:pt idx="17">
                  <c:v>0.497</c:v>
                </c:pt>
                <c:pt idx="18">
                  <c:v>0.51100000000000001</c:v>
                </c:pt>
                <c:pt idx="19">
                  <c:v>0.51400000000000001</c:v>
                </c:pt>
                <c:pt idx="20">
                  <c:v>0.52200000000000002</c:v>
                </c:pt>
                <c:pt idx="21">
                  <c:v>0.499</c:v>
                </c:pt>
                <c:pt idx="22">
                  <c:v>0.42299999999999999</c:v>
                </c:pt>
                <c:pt idx="23">
                  <c:v>0.33500000000000002</c:v>
                </c:pt>
                <c:pt idx="24">
                  <c:v>0.50600000000000001</c:v>
                </c:pt>
                <c:pt idx="25">
                  <c:v>0.51700000000000002</c:v>
                </c:pt>
                <c:pt idx="26">
                  <c:v>0.50700000000000001</c:v>
                </c:pt>
                <c:pt idx="27">
                  <c:v>0.434</c:v>
                </c:pt>
                <c:pt idx="28">
                  <c:v>0.318</c:v>
                </c:pt>
                <c:pt idx="29">
                  <c:v>0.27800000000000002</c:v>
                </c:pt>
                <c:pt idx="30">
                  <c:v>0.5</c:v>
                </c:pt>
                <c:pt idx="31">
                  <c:v>0.46400000000000002</c:v>
                </c:pt>
                <c:pt idx="32">
                  <c:v>0.41099999999999998</c:v>
                </c:pt>
                <c:pt idx="33">
                  <c:v>0.34499999999999997</c:v>
                </c:pt>
                <c:pt idx="34">
                  <c:v>0.27800000000000002</c:v>
                </c:pt>
                <c:pt idx="35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32-4A16-9E84-74B6BB0CA0A3}"/>
            </c:ext>
          </c:extLst>
        </c:ser>
        <c:ser>
          <c:idx val="5"/>
          <c:order val="5"/>
          <c:tx>
            <c:strRef>
              <c:f>Sheet1!$R$3</c:f>
              <c:strCache>
                <c:ptCount val="1"/>
                <c:pt idx="0">
                  <c:v>N=32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Sheet1!$R$4:$R$39</c:f>
              <c:numCache>
                <c:formatCode>0.00%</c:formatCode>
                <c:ptCount val="36"/>
                <c:pt idx="0">
                  <c:v>0.36399999999999999</c:v>
                </c:pt>
                <c:pt idx="1">
                  <c:v>0.439</c:v>
                </c:pt>
                <c:pt idx="2">
                  <c:v>0.47699999999999998</c:v>
                </c:pt>
                <c:pt idx="3">
                  <c:v>0.47299999999999998</c:v>
                </c:pt>
                <c:pt idx="4">
                  <c:v>0.46300000000000002</c:v>
                </c:pt>
                <c:pt idx="5">
                  <c:v>0.42</c:v>
                </c:pt>
                <c:pt idx="6">
                  <c:v>0.47899999999999998</c:v>
                </c:pt>
                <c:pt idx="7">
                  <c:v>0.53700000000000003</c:v>
                </c:pt>
                <c:pt idx="8">
                  <c:v>0.56599999999999995</c:v>
                </c:pt>
                <c:pt idx="9">
                  <c:v>0.57199999999999995</c:v>
                </c:pt>
                <c:pt idx="10">
                  <c:v>0.51200000000000001</c:v>
                </c:pt>
                <c:pt idx="11">
                  <c:v>0.497</c:v>
                </c:pt>
                <c:pt idx="12">
                  <c:v>0.59799999999999998</c:v>
                </c:pt>
                <c:pt idx="13">
                  <c:v>0.624</c:v>
                </c:pt>
                <c:pt idx="14">
                  <c:v>0.59899999999999998</c:v>
                </c:pt>
                <c:pt idx="15">
                  <c:v>0.55800000000000005</c:v>
                </c:pt>
                <c:pt idx="16">
                  <c:v>0.434</c:v>
                </c:pt>
                <c:pt idx="17">
                  <c:v>0.32100000000000001</c:v>
                </c:pt>
                <c:pt idx="18">
                  <c:v>0.59399999999999997</c:v>
                </c:pt>
                <c:pt idx="19">
                  <c:v>0.58899999999999997</c:v>
                </c:pt>
                <c:pt idx="20">
                  <c:v>0.58199999999999996</c:v>
                </c:pt>
                <c:pt idx="21">
                  <c:v>0.51600000000000001</c:v>
                </c:pt>
                <c:pt idx="22">
                  <c:v>0.376</c:v>
                </c:pt>
                <c:pt idx="23">
                  <c:v>0.27900000000000003</c:v>
                </c:pt>
                <c:pt idx="24">
                  <c:v>0.51300000000000001</c:v>
                </c:pt>
                <c:pt idx="25">
                  <c:v>0.505</c:v>
                </c:pt>
                <c:pt idx="26">
                  <c:v>0.47899999999999998</c:v>
                </c:pt>
                <c:pt idx="27">
                  <c:v>0.40400000000000003</c:v>
                </c:pt>
                <c:pt idx="28">
                  <c:v>0.28499999999999998</c:v>
                </c:pt>
                <c:pt idx="29">
                  <c:v>0.22700000000000001</c:v>
                </c:pt>
                <c:pt idx="30">
                  <c:v>0.51</c:v>
                </c:pt>
                <c:pt idx="31">
                  <c:v>0.47399999999999998</c:v>
                </c:pt>
                <c:pt idx="32">
                  <c:v>0.41399999999999998</c:v>
                </c:pt>
                <c:pt idx="33">
                  <c:v>0.32</c:v>
                </c:pt>
                <c:pt idx="34">
                  <c:v>0.26500000000000001</c:v>
                </c:pt>
                <c:pt idx="35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32-4A16-9E84-74B6BB0CA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6672"/>
        <c:axId val="385377984"/>
      </c:lineChart>
      <c:catAx>
        <c:axId val="3853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7984"/>
        <c:crosses val="autoZero"/>
        <c:auto val="1"/>
        <c:lblAlgn val="ctr"/>
        <c:lblOffset val="100"/>
        <c:noMultiLvlLbl val="0"/>
      </c:catAx>
      <c:valAx>
        <c:axId val="385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WH=56*56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Sheet1!$AC$3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Sheet1!$AC$4:$AC$39</c:f>
              <c:numCache>
                <c:formatCode>0.00%</c:formatCode>
                <c:ptCount val="36"/>
                <c:pt idx="0">
                  <c:v>0.22700000000000001</c:v>
                </c:pt>
                <c:pt idx="1">
                  <c:v>0.29399999999999998</c:v>
                </c:pt>
                <c:pt idx="2">
                  <c:v>0.35199999999999998</c:v>
                </c:pt>
                <c:pt idx="3">
                  <c:v>0.38700000000000001</c:v>
                </c:pt>
                <c:pt idx="4">
                  <c:v>0.41</c:v>
                </c:pt>
                <c:pt idx="5">
                  <c:v>0.41499999999999998</c:v>
                </c:pt>
                <c:pt idx="6">
                  <c:v>0.35099999999999998</c:v>
                </c:pt>
                <c:pt idx="7">
                  <c:v>0.40100000000000002</c:v>
                </c:pt>
                <c:pt idx="8">
                  <c:v>0.434</c:v>
                </c:pt>
                <c:pt idx="9">
                  <c:v>0.45200000000000001</c:v>
                </c:pt>
                <c:pt idx="10">
                  <c:v>0.441</c:v>
                </c:pt>
                <c:pt idx="11">
                  <c:v>0.441</c:v>
                </c:pt>
                <c:pt idx="12">
                  <c:v>0.441</c:v>
                </c:pt>
                <c:pt idx="13">
                  <c:v>0.46500000000000002</c:v>
                </c:pt>
                <c:pt idx="14">
                  <c:v>0.49399999999999999</c:v>
                </c:pt>
                <c:pt idx="15">
                  <c:v>0.49099999999999999</c:v>
                </c:pt>
                <c:pt idx="16">
                  <c:v>0.48199999999999998</c:v>
                </c:pt>
                <c:pt idx="17">
                  <c:v>0.48399999999999999</c:v>
                </c:pt>
                <c:pt idx="18">
                  <c:v>0.504</c:v>
                </c:pt>
                <c:pt idx="19">
                  <c:v>0.54100000000000004</c:v>
                </c:pt>
                <c:pt idx="20">
                  <c:v>0.54800000000000004</c:v>
                </c:pt>
                <c:pt idx="21">
                  <c:v>0.51700000000000002</c:v>
                </c:pt>
                <c:pt idx="22">
                  <c:v>0.45300000000000001</c:v>
                </c:pt>
                <c:pt idx="23">
                  <c:v>0.39400000000000002</c:v>
                </c:pt>
                <c:pt idx="24">
                  <c:v>0.52200000000000002</c:v>
                </c:pt>
                <c:pt idx="25">
                  <c:v>0.51700000000000002</c:v>
                </c:pt>
                <c:pt idx="26">
                  <c:v>0.499</c:v>
                </c:pt>
                <c:pt idx="27">
                  <c:v>0.436</c:v>
                </c:pt>
                <c:pt idx="28">
                  <c:v>0.33500000000000002</c:v>
                </c:pt>
                <c:pt idx="29">
                  <c:v>0.317</c:v>
                </c:pt>
                <c:pt idx="30">
                  <c:v>0.498</c:v>
                </c:pt>
                <c:pt idx="31">
                  <c:v>0.47899999999999998</c:v>
                </c:pt>
                <c:pt idx="32">
                  <c:v>0.436</c:v>
                </c:pt>
                <c:pt idx="33">
                  <c:v>0.35099999999999998</c:v>
                </c:pt>
                <c:pt idx="34">
                  <c:v>0.27600000000000002</c:v>
                </c:pt>
                <c:pt idx="35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3-4B81-A2C5-0CE1ACABE001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Sheet1!$AD$4:$AD$39</c:f>
              <c:numCache>
                <c:formatCode>0.00%</c:formatCode>
                <c:ptCount val="36"/>
                <c:pt idx="0">
                  <c:v>0.33900000000000002</c:v>
                </c:pt>
                <c:pt idx="1">
                  <c:v>0.38900000000000001</c:v>
                </c:pt>
                <c:pt idx="2">
                  <c:v>0.42399999999999999</c:v>
                </c:pt>
                <c:pt idx="3">
                  <c:v>0.439</c:v>
                </c:pt>
                <c:pt idx="4">
                  <c:v>0.436</c:v>
                </c:pt>
                <c:pt idx="5">
                  <c:v>0.39500000000000002</c:v>
                </c:pt>
                <c:pt idx="6">
                  <c:v>0.45200000000000001</c:v>
                </c:pt>
                <c:pt idx="7">
                  <c:v>0.50900000000000001</c:v>
                </c:pt>
                <c:pt idx="8">
                  <c:v>0.54800000000000004</c:v>
                </c:pt>
                <c:pt idx="9">
                  <c:v>0.52900000000000003</c:v>
                </c:pt>
                <c:pt idx="10">
                  <c:v>0.50700000000000001</c:v>
                </c:pt>
                <c:pt idx="11">
                  <c:v>0.49</c:v>
                </c:pt>
                <c:pt idx="12">
                  <c:v>0.54800000000000004</c:v>
                </c:pt>
                <c:pt idx="13">
                  <c:v>0.58599999999999997</c:v>
                </c:pt>
                <c:pt idx="14">
                  <c:v>0.60399999999999998</c:v>
                </c:pt>
                <c:pt idx="15">
                  <c:v>0.56100000000000005</c:v>
                </c:pt>
                <c:pt idx="16">
                  <c:v>0.50800000000000001</c:v>
                </c:pt>
                <c:pt idx="17">
                  <c:v>0.374</c:v>
                </c:pt>
                <c:pt idx="18">
                  <c:v>0.57299999999999995</c:v>
                </c:pt>
                <c:pt idx="19">
                  <c:v>0.60399999999999998</c:v>
                </c:pt>
                <c:pt idx="20">
                  <c:v>0.60499999999999998</c:v>
                </c:pt>
                <c:pt idx="21">
                  <c:v>0.52200000000000002</c:v>
                </c:pt>
                <c:pt idx="22">
                  <c:v>0.39300000000000002</c:v>
                </c:pt>
                <c:pt idx="23">
                  <c:v>0.30499999999999999</c:v>
                </c:pt>
                <c:pt idx="24">
                  <c:v>0.54</c:v>
                </c:pt>
                <c:pt idx="25">
                  <c:v>0.51400000000000001</c:v>
                </c:pt>
                <c:pt idx="26">
                  <c:v>0.49399999999999999</c:v>
                </c:pt>
                <c:pt idx="27">
                  <c:v>0.41499999999999998</c:v>
                </c:pt>
                <c:pt idx="28">
                  <c:v>0.26600000000000001</c:v>
                </c:pt>
                <c:pt idx="29">
                  <c:v>0.22700000000000001</c:v>
                </c:pt>
                <c:pt idx="30">
                  <c:v>0.51</c:v>
                </c:pt>
                <c:pt idx="31">
                  <c:v>0.49</c:v>
                </c:pt>
                <c:pt idx="32">
                  <c:v>0.435</c:v>
                </c:pt>
                <c:pt idx="33">
                  <c:v>0.31900000000000001</c:v>
                </c:pt>
                <c:pt idx="34">
                  <c:v>0.247</c:v>
                </c:pt>
                <c:pt idx="35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3-4B81-A2C5-0CE1ACABE001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Sheet1!$AE$4:$AE$39</c:f>
              <c:numCache>
                <c:formatCode>0.00%</c:formatCode>
                <c:ptCount val="36"/>
                <c:pt idx="0">
                  <c:v>0.433</c:v>
                </c:pt>
                <c:pt idx="1">
                  <c:v>0.46600000000000003</c:v>
                </c:pt>
                <c:pt idx="2">
                  <c:v>0.503</c:v>
                </c:pt>
                <c:pt idx="3">
                  <c:v>0.47199999999999998</c:v>
                </c:pt>
                <c:pt idx="4">
                  <c:v>0.44</c:v>
                </c:pt>
                <c:pt idx="5">
                  <c:v>0.40200000000000002</c:v>
                </c:pt>
                <c:pt idx="6">
                  <c:v>0.54500000000000004</c:v>
                </c:pt>
                <c:pt idx="7">
                  <c:v>0.59499999999999997</c:v>
                </c:pt>
                <c:pt idx="8">
                  <c:v>0.61799999999999999</c:v>
                </c:pt>
                <c:pt idx="9">
                  <c:v>0.54300000000000004</c:v>
                </c:pt>
                <c:pt idx="10">
                  <c:v>0.496</c:v>
                </c:pt>
                <c:pt idx="11">
                  <c:v>0.35499999999999998</c:v>
                </c:pt>
                <c:pt idx="12">
                  <c:v>0.63500000000000001</c:v>
                </c:pt>
                <c:pt idx="13">
                  <c:v>0.65700000000000003</c:v>
                </c:pt>
                <c:pt idx="14">
                  <c:v>0.63200000000000001</c:v>
                </c:pt>
                <c:pt idx="15">
                  <c:v>0.56000000000000005</c:v>
                </c:pt>
                <c:pt idx="16">
                  <c:v>0.42099999999999999</c:v>
                </c:pt>
                <c:pt idx="17">
                  <c:v>0.35</c:v>
                </c:pt>
                <c:pt idx="18">
                  <c:v>0.64300000000000002</c:v>
                </c:pt>
                <c:pt idx="19">
                  <c:v>0.61399999999999999</c:v>
                </c:pt>
                <c:pt idx="20">
                  <c:v>0.60299999999999998</c:v>
                </c:pt>
                <c:pt idx="21">
                  <c:v>0.52</c:v>
                </c:pt>
                <c:pt idx="22">
                  <c:v>0.33400000000000002</c:v>
                </c:pt>
                <c:pt idx="23">
                  <c:v>0.253</c:v>
                </c:pt>
                <c:pt idx="24">
                  <c:v>0.55100000000000005</c:v>
                </c:pt>
                <c:pt idx="25">
                  <c:v>0.52400000000000002</c:v>
                </c:pt>
                <c:pt idx="26">
                  <c:v>0.51500000000000001</c:v>
                </c:pt>
                <c:pt idx="27">
                  <c:v>0.39800000000000002</c:v>
                </c:pt>
                <c:pt idx="28">
                  <c:v>0.25600000000000001</c:v>
                </c:pt>
                <c:pt idx="29">
                  <c:v>0.217</c:v>
                </c:pt>
                <c:pt idx="30">
                  <c:v>0.52</c:v>
                </c:pt>
                <c:pt idx="31">
                  <c:v>0.50800000000000001</c:v>
                </c:pt>
                <c:pt idx="32">
                  <c:v>0.40400000000000003</c:v>
                </c:pt>
                <c:pt idx="33">
                  <c:v>0.29899999999999999</c:v>
                </c:pt>
                <c:pt idx="34">
                  <c:v>0.253</c:v>
                </c:pt>
                <c:pt idx="35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3-4B81-A2C5-0CE1ACABE001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Sheet1!$AF$4:$AF$39</c:f>
              <c:numCache>
                <c:formatCode>0.00%</c:formatCode>
                <c:ptCount val="36"/>
                <c:pt idx="0">
                  <c:v>0.42499999999999999</c:v>
                </c:pt>
                <c:pt idx="1">
                  <c:v>0.47799999999999998</c:v>
                </c:pt>
                <c:pt idx="2">
                  <c:v>0.501</c:v>
                </c:pt>
                <c:pt idx="3">
                  <c:v>0.43</c:v>
                </c:pt>
                <c:pt idx="4">
                  <c:v>0.36899999999999999</c:v>
                </c:pt>
                <c:pt idx="5">
                  <c:v>0.29799999999999999</c:v>
                </c:pt>
                <c:pt idx="6">
                  <c:v>0.56499999999999995</c:v>
                </c:pt>
                <c:pt idx="7">
                  <c:v>0.68700000000000006</c:v>
                </c:pt>
                <c:pt idx="8">
                  <c:v>0.65200000000000002</c:v>
                </c:pt>
                <c:pt idx="9">
                  <c:v>0.52900000000000003</c:v>
                </c:pt>
                <c:pt idx="10">
                  <c:v>0.40400000000000003</c:v>
                </c:pt>
                <c:pt idx="11">
                  <c:v>0.36199999999999999</c:v>
                </c:pt>
                <c:pt idx="12">
                  <c:v>0.67900000000000005</c:v>
                </c:pt>
                <c:pt idx="13">
                  <c:v>0.67900000000000005</c:v>
                </c:pt>
                <c:pt idx="14">
                  <c:v>0.628</c:v>
                </c:pt>
                <c:pt idx="15">
                  <c:v>0.55800000000000005</c:v>
                </c:pt>
                <c:pt idx="16">
                  <c:v>0.40600000000000003</c:v>
                </c:pt>
                <c:pt idx="17">
                  <c:v>0.32200000000000001</c:v>
                </c:pt>
                <c:pt idx="18">
                  <c:v>0.64700000000000002</c:v>
                </c:pt>
                <c:pt idx="19">
                  <c:v>0.60899999999999999</c:v>
                </c:pt>
                <c:pt idx="20">
                  <c:v>0.59299999999999997</c:v>
                </c:pt>
                <c:pt idx="21">
                  <c:v>0.48399999999999999</c:v>
                </c:pt>
                <c:pt idx="22">
                  <c:v>0.315</c:v>
                </c:pt>
                <c:pt idx="23">
                  <c:v>0.252</c:v>
                </c:pt>
                <c:pt idx="24">
                  <c:v>0.54900000000000004</c:v>
                </c:pt>
                <c:pt idx="25">
                  <c:v>0.53700000000000003</c:v>
                </c:pt>
                <c:pt idx="26">
                  <c:v>0.495</c:v>
                </c:pt>
                <c:pt idx="27">
                  <c:v>0.36199999999999999</c:v>
                </c:pt>
                <c:pt idx="28">
                  <c:v>0.25600000000000001</c:v>
                </c:pt>
                <c:pt idx="29">
                  <c:v>0.219</c:v>
                </c:pt>
                <c:pt idx="30">
                  <c:v>0.52900000000000003</c:v>
                </c:pt>
                <c:pt idx="31">
                  <c:v>0.48399999999999999</c:v>
                </c:pt>
                <c:pt idx="32">
                  <c:v>0.373</c:v>
                </c:pt>
                <c:pt idx="33">
                  <c:v>0.29199999999999998</c:v>
                </c:pt>
                <c:pt idx="34">
                  <c:v>0.255</c:v>
                </c:pt>
                <c:pt idx="35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73-4B81-A2C5-0CE1ACABE001}"/>
            </c:ext>
          </c:extLst>
        </c:ser>
        <c:ser>
          <c:idx val="4"/>
          <c:order val="4"/>
          <c:tx>
            <c:strRef>
              <c:f>Sheet1!$AG$3</c:f>
              <c:strCache>
                <c:ptCount val="1"/>
                <c:pt idx="0">
                  <c:v>N=16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Sheet1!$AG$4:$AG$39</c:f>
              <c:numCache>
                <c:formatCode>0.00%</c:formatCode>
                <c:ptCount val="36"/>
                <c:pt idx="0">
                  <c:v>0.42</c:v>
                </c:pt>
                <c:pt idx="1">
                  <c:v>0.49099999999999999</c:v>
                </c:pt>
                <c:pt idx="2">
                  <c:v>0.53700000000000003</c:v>
                </c:pt>
                <c:pt idx="3">
                  <c:v>0.43099999999999999</c:v>
                </c:pt>
                <c:pt idx="4">
                  <c:v>0.36299999999999999</c:v>
                </c:pt>
                <c:pt idx="5">
                  <c:v>0.32900000000000001</c:v>
                </c:pt>
                <c:pt idx="6">
                  <c:v>0.57399999999999995</c:v>
                </c:pt>
                <c:pt idx="7">
                  <c:v>0.73699999999999999</c:v>
                </c:pt>
                <c:pt idx="8">
                  <c:v>0.67900000000000005</c:v>
                </c:pt>
                <c:pt idx="9">
                  <c:v>0.53800000000000003</c:v>
                </c:pt>
                <c:pt idx="10">
                  <c:v>0.42299999999999999</c:v>
                </c:pt>
                <c:pt idx="11">
                  <c:v>0.38</c:v>
                </c:pt>
                <c:pt idx="12">
                  <c:v>0.65700000000000003</c:v>
                </c:pt>
                <c:pt idx="13">
                  <c:v>0.68400000000000005</c:v>
                </c:pt>
                <c:pt idx="14">
                  <c:v>0.622</c:v>
                </c:pt>
                <c:pt idx="15">
                  <c:v>0.53400000000000003</c:v>
                </c:pt>
                <c:pt idx="16">
                  <c:v>0.39800000000000002</c:v>
                </c:pt>
                <c:pt idx="17">
                  <c:v>0.32500000000000001</c:v>
                </c:pt>
                <c:pt idx="18">
                  <c:v>0.65200000000000002</c:v>
                </c:pt>
                <c:pt idx="19">
                  <c:v>0.61199999999999999</c:v>
                </c:pt>
                <c:pt idx="20">
                  <c:v>0.54</c:v>
                </c:pt>
                <c:pt idx="21">
                  <c:v>0.44400000000000001</c:v>
                </c:pt>
                <c:pt idx="22">
                  <c:v>0.316</c:v>
                </c:pt>
                <c:pt idx="23">
                  <c:v>0.247</c:v>
                </c:pt>
                <c:pt idx="24">
                  <c:v>0.55200000000000005</c:v>
                </c:pt>
                <c:pt idx="25">
                  <c:v>0.52</c:v>
                </c:pt>
                <c:pt idx="26">
                  <c:v>0.47199999999999998</c:v>
                </c:pt>
                <c:pt idx="27">
                  <c:v>0.36699999999999999</c:v>
                </c:pt>
                <c:pt idx="28">
                  <c:v>0.26200000000000001</c:v>
                </c:pt>
                <c:pt idx="29">
                  <c:v>0.22800000000000001</c:v>
                </c:pt>
                <c:pt idx="30">
                  <c:v>0.51400000000000001</c:v>
                </c:pt>
                <c:pt idx="31">
                  <c:v>0.44500000000000001</c:v>
                </c:pt>
                <c:pt idx="32">
                  <c:v>0.36899999999999999</c:v>
                </c:pt>
                <c:pt idx="33">
                  <c:v>0.29499999999999998</c:v>
                </c:pt>
                <c:pt idx="34">
                  <c:v>0.26300000000000001</c:v>
                </c:pt>
                <c:pt idx="35">
                  <c:v>0.24299999999999999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73-4B81-A2C5-0CE1ACABE001}"/>
            </c:ext>
          </c:extLst>
        </c:ser>
        <c:ser>
          <c:idx val="5"/>
          <c:order val="5"/>
          <c:tx>
            <c:strRef>
              <c:f>Sheet1!$AH$3</c:f>
              <c:strCache>
                <c:ptCount val="1"/>
                <c:pt idx="0">
                  <c:v>N=32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Sheet1!$AH$4:$AH$39</c:f>
              <c:numCache>
                <c:formatCode>0.00%</c:formatCode>
                <c:ptCount val="36"/>
                <c:pt idx="0">
                  <c:v>0.42</c:v>
                </c:pt>
                <c:pt idx="1">
                  <c:v>0.501</c:v>
                </c:pt>
                <c:pt idx="2">
                  <c:v>0.54100000000000004</c:v>
                </c:pt>
                <c:pt idx="3">
                  <c:v>0.45300000000000001</c:v>
                </c:pt>
                <c:pt idx="4">
                  <c:v>0.39900000000000002</c:v>
                </c:pt>
                <c:pt idx="5">
                  <c:v>0.36299999999999999</c:v>
                </c:pt>
                <c:pt idx="6">
                  <c:v>0.57799999999999996</c:v>
                </c:pt>
                <c:pt idx="7">
                  <c:v>0.77500000000000002</c:v>
                </c:pt>
                <c:pt idx="8">
                  <c:v>0.68</c:v>
                </c:pt>
                <c:pt idx="9">
                  <c:v>0.54400000000000004</c:v>
                </c:pt>
                <c:pt idx="10">
                  <c:v>0.433</c:v>
                </c:pt>
                <c:pt idx="11">
                  <c:v>0.38800000000000001</c:v>
                </c:pt>
                <c:pt idx="12">
                  <c:v>0.70899999999999996</c:v>
                </c:pt>
                <c:pt idx="13">
                  <c:v>0.68600000000000005</c:v>
                </c:pt>
                <c:pt idx="14">
                  <c:v>0.59399999999999997</c:v>
                </c:pt>
                <c:pt idx="15">
                  <c:v>0.48499999999999999</c:v>
                </c:pt>
                <c:pt idx="16">
                  <c:v>0.38100000000000001</c:v>
                </c:pt>
                <c:pt idx="17">
                  <c:v>0.32200000000000001</c:v>
                </c:pt>
                <c:pt idx="18">
                  <c:v>0.63600000000000001</c:v>
                </c:pt>
                <c:pt idx="19">
                  <c:v>0.56999999999999995</c:v>
                </c:pt>
                <c:pt idx="20">
                  <c:v>0.504</c:v>
                </c:pt>
                <c:pt idx="21">
                  <c:v>0.42199999999999999</c:v>
                </c:pt>
                <c:pt idx="22">
                  <c:v>0.318</c:v>
                </c:pt>
                <c:pt idx="23">
                  <c:v>0.24</c:v>
                </c:pt>
                <c:pt idx="24">
                  <c:v>0.54200000000000004</c:v>
                </c:pt>
                <c:pt idx="25">
                  <c:v>0.48</c:v>
                </c:pt>
                <c:pt idx="26">
                  <c:v>0.437</c:v>
                </c:pt>
                <c:pt idx="27">
                  <c:v>0.36099999999999999</c:v>
                </c:pt>
                <c:pt idx="28">
                  <c:v>0.26800000000000002</c:v>
                </c:pt>
                <c:pt idx="29">
                  <c:v>0.23200000000000001</c:v>
                </c:pt>
                <c:pt idx="30">
                  <c:v>0.495</c:v>
                </c:pt>
                <c:pt idx="31">
                  <c:v>0.43099999999999999</c:v>
                </c:pt>
                <c:pt idx="32">
                  <c:v>0.371</c:v>
                </c:pt>
                <c:pt idx="33">
                  <c:v>0.29499999999999998</c:v>
                </c:pt>
                <c:pt idx="34">
                  <c:v>0.26400000000000001</c:v>
                </c:pt>
                <c:pt idx="35">
                  <c:v>0.24299999999999999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73-4B81-A2C5-0CE1ACABE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6672"/>
        <c:axId val="385377984"/>
      </c:lineChart>
      <c:catAx>
        <c:axId val="3853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7984"/>
        <c:crosses val="autoZero"/>
        <c:auto val="1"/>
        <c:lblAlgn val="ctr"/>
        <c:lblOffset val="100"/>
        <c:noMultiLvlLbl val="0"/>
      </c:catAx>
      <c:valAx>
        <c:axId val="385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WH=112*112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Sheet1!$AK$3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Sheet1!$AK$4:$AK$39</c:f>
              <c:numCache>
                <c:formatCode>0.00%</c:formatCode>
                <c:ptCount val="36"/>
                <c:pt idx="0">
                  <c:v>0.43099999999999999</c:v>
                </c:pt>
                <c:pt idx="1">
                  <c:v>0.47099999999999997</c:v>
                </c:pt>
                <c:pt idx="2">
                  <c:v>0.48199999999999998</c:v>
                </c:pt>
                <c:pt idx="3">
                  <c:v>0.45400000000000001</c:v>
                </c:pt>
                <c:pt idx="4">
                  <c:v>0.434</c:v>
                </c:pt>
                <c:pt idx="5">
                  <c:v>0.38700000000000001</c:v>
                </c:pt>
                <c:pt idx="6">
                  <c:v>0.50700000000000001</c:v>
                </c:pt>
                <c:pt idx="7">
                  <c:v>0.54800000000000004</c:v>
                </c:pt>
                <c:pt idx="8">
                  <c:v>0.53900000000000003</c:v>
                </c:pt>
                <c:pt idx="9">
                  <c:v>0.54800000000000004</c:v>
                </c:pt>
                <c:pt idx="10">
                  <c:v>0.40699999999999997</c:v>
                </c:pt>
                <c:pt idx="11">
                  <c:v>0.32</c:v>
                </c:pt>
                <c:pt idx="12">
                  <c:v>0.629</c:v>
                </c:pt>
                <c:pt idx="13">
                  <c:v>0.60799999999999998</c:v>
                </c:pt>
                <c:pt idx="14">
                  <c:v>0.59099999999999997</c:v>
                </c:pt>
                <c:pt idx="15">
                  <c:v>0.54900000000000004</c:v>
                </c:pt>
                <c:pt idx="16">
                  <c:v>0.40600000000000003</c:v>
                </c:pt>
                <c:pt idx="17">
                  <c:v>0.33600000000000002</c:v>
                </c:pt>
                <c:pt idx="18">
                  <c:v>0.61499999999999999</c:v>
                </c:pt>
                <c:pt idx="19">
                  <c:v>0.59399999999999997</c:v>
                </c:pt>
                <c:pt idx="20">
                  <c:v>0.54800000000000004</c:v>
                </c:pt>
                <c:pt idx="21">
                  <c:v>0.48799999999999999</c:v>
                </c:pt>
                <c:pt idx="22">
                  <c:v>0.32900000000000001</c:v>
                </c:pt>
                <c:pt idx="23">
                  <c:v>0.251</c:v>
                </c:pt>
                <c:pt idx="24">
                  <c:v>0.54100000000000004</c:v>
                </c:pt>
                <c:pt idx="25">
                  <c:v>0.52</c:v>
                </c:pt>
                <c:pt idx="26">
                  <c:v>0.51100000000000001</c:v>
                </c:pt>
                <c:pt idx="27">
                  <c:v>0.39700000000000002</c:v>
                </c:pt>
                <c:pt idx="28">
                  <c:v>0.24199999999999999</c:v>
                </c:pt>
                <c:pt idx="29">
                  <c:v>0.21199999999999999</c:v>
                </c:pt>
                <c:pt idx="30">
                  <c:v>0.503</c:v>
                </c:pt>
                <c:pt idx="31">
                  <c:v>0.49199999999999999</c:v>
                </c:pt>
                <c:pt idx="32">
                  <c:v>0.38800000000000001</c:v>
                </c:pt>
                <c:pt idx="33">
                  <c:v>0.28000000000000003</c:v>
                </c:pt>
                <c:pt idx="34">
                  <c:v>0.23899999999999999</c:v>
                </c:pt>
                <c:pt idx="35">
                  <c:v>0.219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8-44D2-AE1A-050B51456EE0}"/>
            </c:ext>
          </c:extLst>
        </c:ser>
        <c:ser>
          <c:idx val="1"/>
          <c:order val="1"/>
          <c:tx>
            <c:strRef>
              <c:f>Sheet1!$AL$3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Sheet1!$AL$4:$AL$39</c:f>
              <c:numCache>
                <c:formatCode>0.00%</c:formatCode>
                <c:ptCount val="36"/>
                <c:pt idx="0">
                  <c:v>0.43</c:v>
                </c:pt>
                <c:pt idx="1">
                  <c:v>0.47499999999999998</c:v>
                </c:pt>
                <c:pt idx="2">
                  <c:v>0.45300000000000001</c:v>
                </c:pt>
                <c:pt idx="3">
                  <c:v>0.40200000000000002</c:v>
                </c:pt>
                <c:pt idx="4">
                  <c:v>0.35599999999999998</c:v>
                </c:pt>
                <c:pt idx="5">
                  <c:v>0.29399999999999998</c:v>
                </c:pt>
                <c:pt idx="6">
                  <c:v>0.56100000000000005</c:v>
                </c:pt>
                <c:pt idx="7">
                  <c:v>0.62</c:v>
                </c:pt>
                <c:pt idx="8">
                  <c:v>0.59199999999999997</c:v>
                </c:pt>
                <c:pt idx="9">
                  <c:v>0.51200000000000001</c:v>
                </c:pt>
                <c:pt idx="10">
                  <c:v>0.39200000000000002</c:v>
                </c:pt>
                <c:pt idx="11">
                  <c:v>0.33900000000000002</c:v>
                </c:pt>
                <c:pt idx="12">
                  <c:v>0.66300000000000003</c:v>
                </c:pt>
                <c:pt idx="13">
                  <c:v>0.63500000000000001</c:v>
                </c:pt>
                <c:pt idx="14">
                  <c:v>0.58299999999999996</c:v>
                </c:pt>
                <c:pt idx="15">
                  <c:v>0.53</c:v>
                </c:pt>
                <c:pt idx="16">
                  <c:v>0.40500000000000003</c:v>
                </c:pt>
                <c:pt idx="17">
                  <c:v>0.32100000000000001</c:v>
                </c:pt>
                <c:pt idx="18">
                  <c:v>0.627</c:v>
                </c:pt>
                <c:pt idx="19">
                  <c:v>0.59499999999999997</c:v>
                </c:pt>
                <c:pt idx="20">
                  <c:v>0.55800000000000005</c:v>
                </c:pt>
                <c:pt idx="21">
                  <c:v>0.46700000000000003</c:v>
                </c:pt>
                <c:pt idx="22">
                  <c:v>0.308</c:v>
                </c:pt>
                <c:pt idx="23">
                  <c:v>0.25</c:v>
                </c:pt>
                <c:pt idx="24">
                  <c:v>0.53900000000000003</c:v>
                </c:pt>
                <c:pt idx="25">
                  <c:v>0.52200000000000002</c:v>
                </c:pt>
                <c:pt idx="26">
                  <c:v>0.49399999999999999</c:v>
                </c:pt>
                <c:pt idx="27">
                  <c:v>0.35799999999999998</c:v>
                </c:pt>
                <c:pt idx="28">
                  <c:v>0.255</c:v>
                </c:pt>
                <c:pt idx="29">
                  <c:v>0.215</c:v>
                </c:pt>
                <c:pt idx="30">
                  <c:v>0.51300000000000001</c:v>
                </c:pt>
                <c:pt idx="31">
                  <c:v>0.48</c:v>
                </c:pt>
                <c:pt idx="32">
                  <c:v>0.372</c:v>
                </c:pt>
                <c:pt idx="33">
                  <c:v>0.29099999999999998</c:v>
                </c:pt>
                <c:pt idx="34">
                  <c:v>0.247</c:v>
                </c:pt>
                <c:pt idx="35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8-44D2-AE1A-050B51456EE0}"/>
            </c:ext>
          </c:extLst>
        </c:ser>
        <c:ser>
          <c:idx val="2"/>
          <c:order val="2"/>
          <c:tx>
            <c:strRef>
              <c:f>Sheet1!$AM$3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Sheet1!$AM$4:$AM$39</c:f>
              <c:numCache>
                <c:formatCode>0.00%</c:formatCode>
                <c:ptCount val="36"/>
                <c:pt idx="0">
                  <c:v>0.42199999999999999</c:v>
                </c:pt>
                <c:pt idx="1">
                  <c:v>0.49</c:v>
                </c:pt>
                <c:pt idx="2">
                  <c:v>0.503</c:v>
                </c:pt>
                <c:pt idx="3">
                  <c:v>0.42399999999999999</c:v>
                </c:pt>
                <c:pt idx="4">
                  <c:v>0.35299999999999998</c:v>
                </c:pt>
                <c:pt idx="5">
                  <c:v>0.315</c:v>
                </c:pt>
                <c:pt idx="6">
                  <c:v>0.56499999999999995</c:v>
                </c:pt>
                <c:pt idx="7">
                  <c:v>0.68300000000000005</c:v>
                </c:pt>
                <c:pt idx="8">
                  <c:v>0.65400000000000003</c:v>
                </c:pt>
                <c:pt idx="9">
                  <c:v>0.53100000000000003</c:v>
                </c:pt>
                <c:pt idx="10">
                  <c:v>0.41299999999999998</c:v>
                </c:pt>
                <c:pt idx="11">
                  <c:v>0.37</c:v>
                </c:pt>
                <c:pt idx="12">
                  <c:v>0.68700000000000006</c:v>
                </c:pt>
                <c:pt idx="13">
                  <c:v>0.65800000000000003</c:v>
                </c:pt>
                <c:pt idx="14">
                  <c:v>0.57899999999999996</c:v>
                </c:pt>
                <c:pt idx="15">
                  <c:v>0.51700000000000002</c:v>
                </c:pt>
                <c:pt idx="16">
                  <c:v>0.40100000000000002</c:v>
                </c:pt>
                <c:pt idx="17">
                  <c:v>0.32300000000000001</c:v>
                </c:pt>
                <c:pt idx="18">
                  <c:v>0.63500000000000001</c:v>
                </c:pt>
                <c:pt idx="19">
                  <c:v>0.59699999999999998</c:v>
                </c:pt>
                <c:pt idx="20">
                  <c:v>0.54700000000000004</c:v>
                </c:pt>
                <c:pt idx="21">
                  <c:v>0.435</c:v>
                </c:pt>
                <c:pt idx="22">
                  <c:v>0.318</c:v>
                </c:pt>
                <c:pt idx="23">
                  <c:v>0.246</c:v>
                </c:pt>
                <c:pt idx="24">
                  <c:v>0.55000000000000004</c:v>
                </c:pt>
                <c:pt idx="25">
                  <c:v>0.51300000000000001</c:v>
                </c:pt>
                <c:pt idx="26">
                  <c:v>0.47</c:v>
                </c:pt>
                <c:pt idx="27">
                  <c:v>0.36499999999999999</c:v>
                </c:pt>
                <c:pt idx="28">
                  <c:v>0.26600000000000001</c:v>
                </c:pt>
                <c:pt idx="29">
                  <c:v>0.21</c:v>
                </c:pt>
                <c:pt idx="30">
                  <c:v>0.498</c:v>
                </c:pt>
                <c:pt idx="31">
                  <c:v>0.433</c:v>
                </c:pt>
                <c:pt idx="32">
                  <c:v>0.37</c:v>
                </c:pt>
                <c:pt idx="33">
                  <c:v>0.29199999999999998</c:v>
                </c:pt>
                <c:pt idx="34">
                  <c:v>0.248</c:v>
                </c:pt>
                <c:pt idx="35">
                  <c:v>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8-44D2-AE1A-050B51456EE0}"/>
            </c:ext>
          </c:extLst>
        </c:ser>
        <c:ser>
          <c:idx val="3"/>
          <c:order val="3"/>
          <c:tx>
            <c:strRef>
              <c:f>Sheet1!$AN$3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Sheet1!$AN$4:$AN$39</c:f>
              <c:numCache>
                <c:formatCode>0.00%</c:formatCode>
                <c:ptCount val="36"/>
                <c:pt idx="0">
                  <c:v>0.42099999999999999</c:v>
                </c:pt>
                <c:pt idx="1">
                  <c:v>0.496</c:v>
                </c:pt>
                <c:pt idx="2">
                  <c:v>0.52600000000000002</c:v>
                </c:pt>
                <c:pt idx="3">
                  <c:v>0.436</c:v>
                </c:pt>
                <c:pt idx="4">
                  <c:v>0.38600000000000001</c:v>
                </c:pt>
                <c:pt idx="5">
                  <c:v>0.35299999999999998</c:v>
                </c:pt>
                <c:pt idx="6">
                  <c:v>0.56999999999999995</c:v>
                </c:pt>
                <c:pt idx="7">
                  <c:v>0.754</c:v>
                </c:pt>
                <c:pt idx="8">
                  <c:v>0.68100000000000005</c:v>
                </c:pt>
                <c:pt idx="9">
                  <c:v>0.53800000000000003</c:v>
                </c:pt>
                <c:pt idx="10">
                  <c:v>0.434</c:v>
                </c:pt>
                <c:pt idx="11">
                  <c:v>0.38300000000000001</c:v>
                </c:pt>
                <c:pt idx="12">
                  <c:v>0.70099999999999996</c:v>
                </c:pt>
                <c:pt idx="13">
                  <c:v>0.66700000000000004</c:v>
                </c:pt>
                <c:pt idx="14">
                  <c:v>0.55900000000000005</c:v>
                </c:pt>
                <c:pt idx="15">
                  <c:v>0.48</c:v>
                </c:pt>
                <c:pt idx="16">
                  <c:v>0.39</c:v>
                </c:pt>
                <c:pt idx="17">
                  <c:v>0.32200000000000001</c:v>
                </c:pt>
                <c:pt idx="18">
                  <c:v>0.63500000000000001</c:v>
                </c:pt>
                <c:pt idx="19">
                  <c:v>0.57799999999999996</c:v>
                </c:pt>
                <c:pt idx="20">
                  <c:v>0.505</c:v>
                </c:pt>
                <c:pt idx="21">
                  <c:v>0.42899999999999999</c:v>
                </c:pt>
                <c:pt idx="22">
                  <c:v>0.32100000000000001</c:v>
                </c:pt>
                <c:pt idx="23">
                  <c:v>0.24199999999999999</c:v>
                </c:pt>
                <c:pt idx="24">
                  <c:v>0.53100000000000003</c:v>
                </c:pt>
                <c:pt idx="25">
                  <c:v>0.47899999999999998</c:v>
                </c:pt>
                <c:pt idx="26">
                  <c:v>0.45700000000000002</c:v>
                </c:pt>
                <c:pt idx="27">
                  <c:v>0.36399999999999999</c:v>
                </c:pt>
                <c:pt idx="28">
                  <c:v>0.27</c:v>
                </c:pt>
                <c:pt idx="29">
                  <c:v>0.214</c:v>
                </c:pt>
                <c:pt idx="30">
                  <c:v>0.48199999999999998</c:v>
                </c:pt>
                <c:pt idx="31">
                  <c:v>0.43</c:v>
                </c:pt>
                <c:pt idx="32">
                  <c:v>0.379</c:v>
                </c:pt>
                <c:pt idx="33">
                  <c:v>0.29699999999999999</c:v>
                </c:pt>
                <c:pt idx="34">
                  <c:v>0.255</c:v>
                </c:pt>
                <c:pt idx="35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8-44D2-AE1A-050B51456EE0}"/>
            </c:ext>
          </c:extLst>
        </c:ser>
        <c:ser>
          <c:idx val="4"/>
          <c:order val="4"/>
          <c:tx>
            <c:strRef>
              <c:f>Sheet1!$AO$3</c:f>
              <c:strCache>
                <c:ptCount val="1"/>
                <c:pt idx="0">
                  <c:v>N=16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Sheet1!$AO$4:$AO$39</c:f>
              <c:numCache>
                <c:formatCode>0.00%</c:formatCode>
                <c:ptCount val="36"/>
                <c:pt idx="0">
                  <c:v>0.42199999999999999</c:v>
                </c:pt>
                <c:pt idx="1">
                  <c:v>0.48899999999999999</c:v>
                </c:pt>
                <c:pt idx="2">
                  <c:v>0.51100000000000001</c:v>
                </c:pt>
                <c:pt idx="3">
                  <c:v>0.46</c:v>
                </c:pt>
                <c:pt idx="4">
                  <c:v>0.41599999999999998</c:v>
                </c:pt>
                <c:pt idx="5">
                  <c:v>0.38300000000000001</c:v>
                </c:pt>
                <c:pt idx="6">
                  <c:v>0.56999999999999995</c:v>
                </c:pt>
                <c:pt idx="7">
                  <c:v>0.63300000000000001</c:v>
                </c:pt>
                <c:pt idx="8">
                  <c:v>0.66</c:v>
                </c:pt>
                <c:pt idx="9">
                  <c:v>0.53400000000000003</c:v>
                </c:pt>
                <c:pt idx="10">
                  <c:v>0.436</c:v>
                </c:pt>
                <c:pt idx="11">
                  <c:v>0.38600000000000001</c:v>
                </c:pt>
                <c:pt idx="12">
                  <c:v>0.67200000000000004</c:v>
                </c:pt>
                <c:pt idx="13">
                  <c:v>0.64700000000000002</c:v>
                </c:pt>
                <c:pt idx="14">
                  <c:v>0.54200000000000004</c:v>
                </c:pt>
                <c:pt idx="15">
                  <c:v>0.47</c:v>
                </c:pt>
                <c:pt idx="16">
                  <c:v>0.39500000000000002</c:v>
                </c:pt>
                <c:pt idx="17">
                  <c:v>0.32100000000000001</c:v>
                </c:pt>
                <c:pt idx="18">
                  <c:v>0.60599999999999998</c:v>
                </c:pt>
                <c:pt idx="19">
                  <c:v>0.55400000000000005</c:v>
                </c:pt>
                <c:pt idx="20">
                  <c:v>0.48899999999999999</c:v>
                </c:pt>
                <c:pt idx="21">
                  <c:v>0.44</c:v>
                </c:pt>
                <c:pt idx="22">
                  <c:v>0.32600000000000001</c:v>
                </c:pt>
                <c:pt idx="23">
                  <c:v>0.23799999999999999</c:v>
                </c:pt>
                <c:pt idx="24">
                  <c:v>0.51900000000000002</c:v>
                </c:pt>
                <c:pt idx="25">
                  <c:v>0.47</c:v>
                </c:pt>
                <c:pt idx="26">
                  <c:v>0.46800000000000003</c:v>
                </c:pt>
                <c:pt idx="27">
                  <c:v>0.374</c:v>
                </c:pt>
                <c:pt idx="28">
                  <c:v>0.27600000000000002</c:v>
                </c:pt>
                <c:pt idx="29">
                  <c:v>0.218</c:v>
                </c:pt>
                <c:pt idx="30">
                  <c:v>0.46400000000000002</c:v>
                </c:pt>
                <c:pt idx="31">
                  <c:v>0.439</c:v>
                </c:pt>
                <c:pt idx="32">
                  <c:v>0.377</c:v>
                </c:pt>
                <c:pt idx="33">
                  <c:v>0.29399999999999998</c:v>
                </c:pt>
                <c:pt idx="34">
                  <c:v>0.253</c:v>
                </c:pt>
                <c:pt idx="35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98-44D2-AE1A-050B51456EE0}"/>
            </c:ext>
          </c:extLst>
        </c:ser>
        <c:ser>
          <c:idx val="5"/>
          <c:order val="5"/>
          <c:tx>
            <c:v>N=32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Sheet1!$AP$4:$AP$39</c:f>
              <c:numCache>
                <c:formatCode>0.00%</c:formatCode>
                <c:ptCount val="36"/>
                <c:pt idx="0">
                  <c:v>0.42099999999999999</c:v>
                </c:pt>
                <c:pt idx="1">
                  <c:v>0.498</c:v>
                </c:pt>
                <c:pt idx="2">
                  <c:v>0.55400000000000005</c:v>
                </c:pt>
                <c:pt idx="3">
                  <c:v>0.53</c:v>
                </c:pt>
                <c:pt idx="4">
                  <c:v>0.42499999999999999</c:v>
                </c:pt>
                <c:pt idx="5">
                  <c:v>0.39300000000000002</c:v>
                </c:pt>
                <c:pt idx="6">
                  <c:v>0.55800000000000005</c:v>
                </c:pt>
                <c:pt idx="7">
                  <c:v>0.77</c:v>
                </c:pt>
                <c:pt idx="8">
                  <c:v>0.65500000000000003</c:v>
                </c:pt>
                <c:pt idx="9">
                  <c:v>0.52100000000000002</c:v>
                </c:pt>
                <c:pt idx="10">
                  <c:v>0.44600000000000001</c:v>
                </c:pt>
                <c:pt idx="11">
                  <c:v>0.39500000000000002</c:v>
                </c:pt>
                <c:pt idx="12">
                  <c:v>0.65600000000000003</c:v>
                </c:pt>
                <c:pt idx="13">
                  <c:v>0.64400000000000002</c:v>
                </c:pt>
                <c:pt idx="14">
                  <c:v>0.52400000000000002</c:v>
                </c:pt>
                <c:pt idx="15">
                  <c:v>0.46500000000000002</c:v>
                </c:pt>
                <c:pt idx="16">
                  <c:v>0.40300000000000002</c:v>
                </c:pt>
                <c:pt idx="17">
                  <c:v>0.313</c:v>
                </c:pt>
                <c:pt idx="18">
                  <c:v>0.60299999999999998</c:v>
                </c:pt>
                <c:pt idx="19">
                  <c:v>0.53700000000000003</c:v>
                </c:pt>
                <c:pt idx="20">
                  <c:v>0.496</c:v>
                </c:pt>
                <c:pt idx="21">
                  <c:v>0.441</c:v>
                </c:pt>
                <c:pt idx="22">
                  <c:v>0.32</c:v>
                </c:pt>
                <c:pt idx="23">
                  <c:v>0.23799999999999999</c:v>
                </c:pt>
                <c:pt idx="24">
                  <c:v>0.51400000000000001</c:v>
                </c:pt>
                <c:pt idx="25">
                  <c:v>0.47399999999999998</c:v>
                </c:pt>
                <c:pt idx="26">
                  <c:v>0.46400000000000002</c:v>
                </c:pt>
                <c:pt idx="27">
                  <c:v>0.372</c:v>
                </c:pt>
                <c:pt idx="28">
                  <c:v>0.27800000000000002</c:v>
                </c:pt>
                <c:pt idx="29">
                  <c:v>0.224</c:v>
                </c:pt>
                <c:pt idx="30">
                  <c:v>0.47199999999999998</c:v>
                </c:pt>
                <c:pt idx="31">
                  <c:v>0.44700000000000001</c:v>
                </c:pt>
                <c:pt idx="32">
                  <c:v>0.376</c:v>
                </c:pt>
                <c:pt idx="33">
                  <c:v>0.30099999999999999</c:v>
                </c:pt>
                <c:pt idx="34">
                  <c:v>0.252</c:v>
                </c:pt>
                <c:pt idx="35">
                  <c:v>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98-44D2-AE1A-050B51456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6672"/>
        <c:axId val="385377984"/>
      </c:lineChart>
      <c:catAx>
        <c:axId val="3853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7984"/>
        <c:crosses val="autoZero"/>
        <c:auto val="1"/>
        <c:lblAlgn val="ctr"/>
        <c:lblOffset val="100"/>
        <c:noMultiLvlLbl val="0"/>
      </c:catAx>
      <c:valAx>
        <c:axId val="385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3" Type="http://schemas.openxmlformats.org/officeDocument/2006/relationships/chart" Target="../charts/chart17.xml"/><Relationship Id="rId21" Type="http://schemas.openxmlformats.org/officeDocument/2006/relationships/chart" Target="../charts/chart35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20" Type="http://schemas.openxmlformats.org/officeDocument/2006/relationships/chart" Target="../charts/chart34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24" Type="http://schemas.openxmlformats.org/officeDocument/2006/relationships/chart" Target="../charts/chart38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23" Type="http://schemas.openxmlformats.org/officeDocument/2006/relationships/chart" Target="../charts/chart37.xml"/><Relationship Id="rId10" Type="http://schemas.openxmlformats.org/officeDocument/2006/relationships/chart" Target="../charts/chart24.xml"/><Relationship Id="rId19" Type="http://schemas.openxmlformats.org/officeDocument/2006/relationships/chart" Target="../charts/chart33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Relationship Id="rId22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339725</xdr:colOff>
      <xdr:row>6</xdr:row>
      <xdr:rowOff>76200</xdr:rowOff>
    </xdr:from>
    <xdr:to>
      <xdr:col>17</xdr:col>
      <xdr:colOff>34925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5A5AB-FA82-4D53-9BC0-49DC94706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206375</xdr:colOff>
      <xdr:row>12</xdr:row>
      <xdr:rowOff>101600</xdr:rowOff>
    </xdr:from>
    <xdr:to>
      <xdr:col>17</xdr:col>
      <xdr:colOff>511175</xdr:colOff>
      <xdr:row>27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8D416-71BF-4DD9-96B8-8DE418741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296059</xdr:colOff>
      <xdr:row>52</xdr:row>
      <xdr:rowOff>33647</xdr:rowOff>
    </xdr:from>
    <xdr:to>
      <xdr:col>12</xdr:col>
      <xdr:colOff>550059</xdr:colOff>
      <xdr:row>67</xdr:row>
      <xdr:rowOff>5937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47A655-8F1B-4552-A187-A2A767876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165653</xdr:colOff>
      <xdr:row>34</xdr:row>
      <xdr:rowOff>91663</xdr:rowOff>
    </xdr:from>
    <xdr:to>
      <xdr:col>10</xdr:col>
      <xdr:colOff>248478</xdr:colOff>
      <xdr:row>49</xdr:row>
      <xdr:rowOff>101602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C2FE67-71AB-45B0-A6AC-4FA06BF39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171174</xdr:colOff>
      <xdr:row>50</xdr:row>
      <xdr:rowOff>1</xdr:rowOff>
    </xdr:from>
    <xdr:to>
      <xdr:col>10</xdr:col>
      <xdr:colOff>253999</xdr:colOff>
      <xdr:row>65</xdr:row>
      <xdr:rowOff>9940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CEFD2D-B265-4521-B2AD-0A6543867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40</xdr:row>
      <xdr:rowOff>3175</xdr:rowOff>
    </xdr:from>
    <xdr:to>
      <xdr:col>11</xdr:col>
      <xdr:colOff>307975</xdr:colOff>
      <xdr:row>54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54EB3-067D-4995-8033-D0AA450A8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3626</xdr:colOff>
      <xdr:row>40</xdr:row>
      <xdr:rowOff>0</xdr:rowOff>
    </xdr:from>
    <xdr:to>
      <xdr:col>19</xdr:col>
      <xdr:colOff>308426</xdr:colOff>
      <xdr:row>54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C8C0D-735C-469C-AF0A-9435B1E87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40</xdr:row>
      <xdr:rowOff>6350</xdr:rowOff>
    </xdr:from>
    <xdr:to>
      <xdr:col>35</xdr:col>
      <xdr:colOff>304800</xdr:colOff>
      <xdr:row>54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BBF148-F7AC-48A1-912B-96CC604EF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6350</xdr:colOff>
      <xdr:row>39</xdr:row>
      <xdr:rowOff>177800</xdr:rowOff>
    </xdr:from>
    <xdr:to>
      <xdr:col>43</xdr:col>
      <xdr:colOff>311150</xdr:colOff>
      <xdr:row>54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0C5A92-E752-4B0C-80A1-1CB82974D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12700</xdr:colOff>
      <xdr:row>40</xdr:row>
      <xdr:rowOff>6350</xdr:rowOff>
    </xdr:from>
    <xdr:to>
      <xdr:col>27</xdr:col>
      <xdr:colOff>317500</xdr:colOff>
      <xdr:row>54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400845-A8C4-4141-B327-DC4F38EBA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-1</xdr:colOff>
      <xdr:row>14</xdr:row>
      <xdr:rowOff>70757</xdr:rowOff>
    </xdr:from>
    <xdr:to>
      <xdr:col>22</xdr:col>
      <xdr:colOff>317499</xdr:colOff>
      <xdr:row>29</xdr:row>
      <xdr:rowOff>92529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A0D729-91E7-450A-8B10-19DC7C020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40</xdr:row>
      <xdr:rowOff>9525</xdr:rowOff>
    </xdr:from>
    <xdr:to>
      <xdr:col>10</xdr:col>
      <xdr:colOff>603250</xdr:colOff>
      <xdr:row>54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6E069-E91E-4ADB-86FF-346D59AEF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519340</xdr:colOff>
      <xdr:row>13</xdr:row>
      <xdr:rowOff>170089</xdr:rowOff>
    </xdr:from>
    <xdr:to>
      <xdr:col>15</xdr:col>
      <xdr:colOff>341539</xdr:colOff>
      <xdr:row>28</xdr:row>
      <xdr:rowOff>156482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A8186-55E7-4CAB-95A7-5E616FA19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212725</xdr:colOff>
      <xdr:row>13</xdr:row>
      <xdr:rowOff>168275</xdr:rowOff>
    </xdr:from>
    <xdr:to>
      <xdr:col>8</xdr:col>
      <xdr:colOff>307975</xdr:colOff>
      <xdr:row>28</xdr:row>
      <xdr:rowOff>149225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490A8A-FE51-48F0-82EE-30E5501E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606962</xdr:colOff>
      <xdr:row>40</xdr:row>
      <xdr:rowOff>660</xdr:rowOff>
    </xdr:from>
    <xdr:to>
      <xdr:col>11</xdr:col>
      <xdr:colOff>316675</xdr:colOff>
      <xdr:row>55</xdr:row>
      <xdr:rowOff>22433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99E087-BECD-49E1-B0EB-949A435C9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24741</xdr:colOff>
      <xdr:row>55</xdr:row>
      <xdr:rowOff>177966</xdr:rowOff>
    </xdr:from>
    <xdr:to>
      <xdr:col>11</xdr:col>
      <xdr:colOff>346363</xdr:colOff>
      <xdr:row>71</xdr:row>
      <xdr:rowOff>15010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D3582B-D6C8-4973-8185-E6EA1BE8A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606962</xdr:colOff>
      <xdr:row>71</xdr:row>
      <xdr:rowOff>184563</xdr:rowOff>
    </xdr:from>
    <xdr:to>
      <xdr:col>11</xdr:col>
      <xdr:colOff>316676</xdr:colOff>
      <xdr:row>87</xdr:row>
      <xdr:rowOff>24905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FE307D-2F4E-4345-AB2C-692DC999E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826</xdr:colOff>
      <xdr:row>87</xdr:row>
      <xdr:rowOff>184561</xdr:rowOff>
    </xdr:from>
    <xdr:to>
      <xdr:col>11</xdr:col>
      <xdr:colOff>322448</xdr:colOff>
      <xdr:row>103</xdr:row>
      <xdr:rowOff>24905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357907-544F-41E6-A5D0-D518A7E1D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602838</xdr:colOff>
      <xdr:row>103</xdr:row>
      <xdr:rowOff>158999</xdr:rowOff>
    </xdr:from>
    <xdr:to>
      <xdr:col>11</xdr:col>
      <xdr:colOff>312551</xdr:colOff>
      <xdr:row>118</xdr:row>
      <xdr:rowOff>184068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BC31EE-77C8-48BD-B136-2275CCE68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601086</xdr:colOff>
      <xdr:row>119</xdr:row>
      <xdr:rowOff>148070</xdr:rowOff>
    </xdr:from>
    <xdr:to>
      <xdr:col>11</xdr:col>
      <xdr:colOff>347085</xdr:colOff>
      <xdr:row>134</xdr:row>
      <xdr:rowOff>39543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444467-233C-4198-8D35-7D57875BC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7470</xdr:colOff>
      <xdr:row>40</xdr:row>
      <xdr:rowOff>10459</xdr:rowOff>
    </xdr:from>
    <xdr:to>
      <xdr:col>25</xdr:col>
      <xdr:colOff>291352</xdr:colOff>
      <xdr:row>54</xdr:row>
      <xdr:rowOff>138953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8E07E49-FEDF-46BA-81DE-E1FB85874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14941</xdr:colOff>
      <xdr:row>56</xdr:row>
      <xdr:rowOff>10459</xdr:rowOff>
    </xdr:from>
    <xdr:to>
      <xdr:col>25</xdr:col>
      <xdr:colOff>298823</xdr:colOff>
      <xdr:row>70</xdr:row>
      <xdr:rowOff>138953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937A651-C0BC-434E-AA58-3A410B540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597647</xdr:colOff>
      <xdr:row>72</xdr:row>
      <xdr:rowOff>10458</xdr:rowOff>
    </xdr:from>
    <xdr:to>
      <xdr:col>25</xdr:col>
      <xdr:colOff>268941</xdr:colOff>
      <xdr:row>86</xdr:row>
      <xdr:rowOff>138953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974AA8A-5D76-48E6-9563-7D743B146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597647</xdr:colOff>
      <xdr:row>87</xdr:row>
      <xdr:rowOff>174812</xdr:rowOff>
    </xdr:from>
    <xdr:to>
      <xdr:col>25</xdr:col>
      <xdr:colOff>268941</xdr:colOff>
      <xdr:row>102</xdr:row>
      <xdr:rowOff>116541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5F8575D-D0C3-458E-AA47-13396E43B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605118</xdr:colOff>
      <xdr:row>104</xdr:row>
      <xdr:rowOff>10459</xdr:rowOff>
    </xdr:from>
    <xdr:to>
      <xdr:col>25</xdr:col>
      <xdr:colOff>276412</xdr:colOff>
      <xdr:row>118</xdr:row>
      <xdr:rowOff>138953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C0B0578-917B-4FE9-9C65-0E701A2DF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120</xdr:row>
      <xdr:rowOff>2989</xdr:rowOff>
    </xdr:from>
    <xdr:to>
      <xdr:col>25</xdr:col>
      <xdr:colOff>283882</xdr:colOff>
      <xdr:row>134</xdr:row>
      <xdr:rowOff>131483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9788562-FFE8-4EE5-8672-8F1B81E42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606136</xdr:colOff>
      <xdr:row>40</xdr:row>
      <xdr:rowOff>2309</xdr:rowOff>
    </xdr:from>
    <xdr:to>
      <xdr:col>39</xdr:col>
      <xdr:colOff>282863</xdr:colOff>
      <xdr:row>54</xdr:row>
      <xdr:rowOff>159327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6B643EE-A848-4180-864E-A50A555CF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17318</xdr:colOff>
      <xdr:row>56</xdr:row>
      <xdr:rowOff>2308</xdr:rowOff>
    </xdr:from>
    <xdr:to>
      <xdr:col>39</xdr:col>
      <xdr:colOff>305954</xdr:colOff>
      <xdr:row>70</xdr:row>
      <xdr:rowOff>159327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092D88D-DF33-4EBC-BC1B-27A26D3BC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606136</xdr:colOff>
      <xdr:row>72</xdr:row>
      <xdr:rowOff>2309</xdr:rowOff>
    </xdr:from>
    <xdr:to>
      <xdr:col>39</xdr:col>
      <xdr:colOff>282863</xdr:colOff>
      <xdr:row>86</xdr:row>
      <xdr:rowOff>159327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3CD1A0-39F5-46DF-AD3E-0712297DF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17318</xdr:colOff>
      <xdr:row>87</xdr:row>
      <xdr:rowOff>175490</xdr:rowOff>
    </xdr:from>
    <xdr:to>
      <xdr:col>39</xdr:col>
      <xdr:colOff>305954</xdr:colOff>
      <xdr:row>102</xdr:row>
      <xdr:rowOff>147781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23827BC-D4DA-42BA-BA10-33AA26576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5773</xdr:colOff>
      <xdr:row>104</xdr:row>
      <xdr:rowOff>48490</xdr:rowOff>
    </xdr:from>
    <xdr:to>
      <xdr:col>39</xdr:col>
      <xdr:colOff>294409</xdr:colOff>
      <xdr:row>119</xdr:row>
      <xdr:rowOff>20781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305331D-6EDA-4955-898B-A88425E3E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5773</xdr:colOff>
      <xdr:row>120</xdr:row>
      <xdr:rowOff>36946</xdr:rowOff>
    </xdr:from>
    <xdr:to>
      <xdr:col>39</xdr:col>
      <xdr:colOff>294409</xdr:colOff>
      <xdr:row>135</xdr:row>
      <xdr:rowOff>9237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A74DD22-6302-4997-8D75-28A9E43A4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606137</xdr:colOff>
      <xdr:row>40</xdr:row>
      <xdr:rowOff>2309</xdr:rowOff>
    </xdr:from>
    <xdr:to>
      <xdr:col>53</xdr:col>
      <xdr:colOff>282864</xdr:colOff>
      <xdr:row>54</xdr:row>
      <xdr:rowOff>159327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40418-0716-44A7-B2F6-55C6BC2FE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606137</xdr:colOff>
      <xdr:row>56</xdr:row>
      <xdr:rowOff>2308</xdr:rowOff>
    </xdr:from>
    <xdr:to>
      <xdr:col>53</xdr:col>
      <xdr:colOff>282864</xdr:colOff>
      <xdr:row>70</xdr:row>
      <xdr:rowOff>159327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6ABC23-28B1-4DCE-85D7-0A2B80497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17318</xdr:colOff>
      <xdr:row>72</xdr:row>
      <xdr:rowOff>2309</xdr:rowOff>
    </xdr:from>
    <xdr:to>
      <xdr:col>53</xdr:col>
      <xdr:colOff>305954</xdr:colOff>
      <xdr:row>86</xdr:row>
      <xdr:rowOff>159327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D6F410-38CC-44D4-BE4D-26FF893FA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5773</xdr:colOff>
      <xdr:row>87</xdr:row>
      <xdr:rowOff>175490</xdr:rowOff>
    </xdr:from>
    <xdr:to>
      <xdr:col>53</xdr:col>
      <xdr:colOff>294409</xdr:colOff>
      <xdr:row>102</xdr:row>
      <xdr:rowOff>147781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AC7924-85AC-4EFE-B651-1A9AEDFAE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46</xdr:col>
      <xdr:colOff>17319</xdr:colOff>
      <xdr:row>104</xdr:row>
      <xdr:rowOff>2309</xdr:rowOff>
    </xdr:from>
    <xdr:to>
      <xdr:col>53</xdr:col>
      <xdr:colOff>305955</xdr:colOff>
      <xdr:row>118</xdr:row>
      <xdr:rowOff>159327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9D55C7-94CC-4BEE-AE7F-123428696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46</xdr:col>
      <xdr:colOff>5773</xdr:colOff>
      <xdr:row>119</xdr:row>
      <xdr:rowOff>175490</xdr:rowOff>
    </xdr:from>
    <xdr:to>
      <xdr:col>53</xdr:col>
      <xdr:colOff>294409</xdr:colOff>
      <xdr:row>134</xdr:row>
      <xdr:rowOff>147781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3694CC-0C80-44C7-A51E-C489C7966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nsileCon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ji"/>
      <sheetName val="Vega64"/>
      <sheetName val="7"/>
      <sheetName val="14"/>
      <sheetName val="28"/>
    </sheetNames>
    <sheetDataSet>
      <sheetData sheetId="0">
        <row r="2">
          <cell r="H2">
            <v>26.42179999999999</v>
          </cell>
        </row>
        <row r="3">
          <cell r="H3">
            <v>7.3249999999999993</v>
          </cell>
        </row>
        <row r="4">
          <cell r="H4">
            <v>24.741099999999996</v>
          </cell>
        </row>
        <row r="5">
          <cell r="H5">
            <v>6.8364999999999938</v>
          </cell>
        </row>
        <row r="6">
          <cell r="H6">
            <v>22.323999999999998</v>
          </cell>
        </row>
        <row r="7">
          <cell r="H7">
            <v>27.187999999999988</v>
          </cell>
        </row>
        <row r="8">
          <cell r="H8">
            <v>20.662800000000004</v>
          </cell>
        </row>
        <row r="9">
          <cell r="H9">
            <v>1.0108999999999995</v>
          </cell>
        </row>
        <row r="10">
          <cell r="H10">
            <v>2.9939000000000036</v>
          </cell>
        </row>
        <row r="11">
          <cell r="H11">
            <v>4.1257999999999981</v>
          </cell>
        </row>
        <row r="12">
          <cell r="H12">
            <v>8.3811999999999998</v>
          </cell>
        </row>
        <row r="13">
          <cell r="H13">
            <v>-18.186700000000002</v>
          </cell>
        </row>
        <row r="14">
          <cell r="H14">
            <v>-8.1510000000000105</v>
          </cell>
        </row>
        <row r="15">
          <cell r="H15">
            <v>-4.0550000000000637</v>
          </cell>
        </row>
        <row r="16">
          <cell r="H16">
            <v>38.348699999999994</v>
          </cell>
        </row>
        <row r="17">
          <cell r="H17">
            <v>12.339500000000001</v>
          </cell>
        </row>
        <row r="18">
          <cell r="H18">
            <v>-7.6779999999999973</v>
          </cell>
        </row>
        <row r="19">
          <cell r="H19">
            <v>2.2229999999999848</v>
          </cell>
        </row>
        <row r="20">
          <cell r="H20">
            <v>8.228999999999985</v>
          </cell>
        </row>
        <row r="21">
          <cell r="H21">
            <v>21.992800000000003</v>
          </cell>
        </row>
        <row r="22">
          <cell r="H22">
            <v>44.769000000000005</v>
          </cell>
        </row>
      </sheetData>
      <sheetData sheetId="1">
        <row r="2">
          <cell r="I2">
            <v>11.047000000000004</v>
          </cell>
        </row>
        <row r="3">
          <cell r="I3">
            <v>4.5250000000000057</v>
          </cell>
        </row>
        <row r="4">
          <cell r="I4">
            <v>77.593000000000018</v>
          </cell>
        </row>
        <row r="5">
          <cell r="I5">
            <v>11.483999999999998</v>
          </cell>
        </row>
        <row r="6">
          <cell r="I6">
            <v>5.0290000000000035</v>
          </cell>
        </row>
        <row r="7">
          <cell r="I7">
            <v>28.579999999999984</v>
          </cell>
        </row>
        <row r="8">
          <cell r="I8">
            <v>17.356000000000002</v>
          </cell>
        </row>
        <row r="9">
          <cell r="I9">
            <v>44.876000000000005</v>
          </cell>
        </row>
        <row r="10">
          <cell r="I10">
            <v>29.016999999999996</v>
          </cell>
        </row>
        <row r="11">
          <cell r="I11">
            <v>26.593000000000018</v>
          </cell>
        </row>
        <row r="12">
          <cell r="I12">
            <v>52.765999999999963</v>
          </cell>
        </row>
        <row r="13">
          <cell r="I13">
            <v>11.626000000000005</v>
          </cell>
        </row>
        <row r="14">
          <cell r="I14">
            <v>7.3249999999999886</v>
          </cell>
        </row>
        <row r="15">
          <cell r="I15">
            <v>11.027000000000005</v>
          </cell>
        </row>
        <row r="16">
          <cell r="I16">
            <v>11.780999999999992</v>
          </cell>
        </row>
        <row r="17">
          <cell r="I17">
            <v>-20.734000000000009</v>
          </cell>
        </row>
        <row r="18">
          <cell r="I18">
            <v>4.8039999999999985</v>
          </cell>
        </row>
        <row r="19">
          <cell r="I19">
            <v>18.436999999999991</v>
          </cell>
        </row>
        <row r="20">
          <cell r="I20">
            <v>17.373999999999995</v>
          </cell>
        </row>
        <row r="21">
          <cell r="I21">
            <v>8.1930000000000049</v>
          </cell>
        </row>
        <row r="22">
          <cell r="I22">
            <v>33.387</v>
          </cell>
        </row>
        <row r="23">
          <cell r="I23">
            <v>23.72999999999999</v>
          </cell>
        </row>
        <row r="24">
          <cell r="I24">
            <v>11.175000000000004</v>
          </cell>
        </row>
        <row r="25">
          <cell r="I25">
            <v>15.046999999999997</v>
          </cell>
        </row>
        <row r="26">
          <cell r="I26">
            <v>27.302000000000021</v>
          </cell>
        </row>
        <row r="27">
          <cell r="I27">
            <v>28.426999999999964</v>
          </cell>
        </row>
        <row r="28">
          <cell r="I28">
            <v>-40.307999999999993</v>
          </cell>
        </row>
        <row r="29">
          <cell r="I29">
            <v>19.74799999999999</v>
          </cell>
        </row>
        <row r="30">
          <cell r="I30">
            <v>16.362000000000023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83D0-12CE-4CDE-BBDE-EF7C7BAA647C}">
  <dimension ref="A1:I75"/>
  <sheetViews>
    <sheetView workbookViewId="0">
      <selection activeCell="M1" sqref="M1"/>
    </sheetView>
  </sheetViews>
  <sheetFormatPr defaultRowHeight="14.5" x14ac:dyDescent="0.35"/>
  <cols>
    <col min="1" max="16384" width="8.7265625" style="28"/>
  </cols>
  <sheetData>
    <row r="1" spans="1:9" ht="15" thickBot="1" x14ac:dyDescent="0.4">
      <c r="A1" s="346" t="s">
        <v>187</v>
      </c>
      <c r="B1" s="347" t="s">
        <v>0</v>
      </c>
      <c r="C1" s="348" t="s">
        <v>1</v>
      </c>
      <c r="D1" s="348" t="s">
        <v>2</v>
      </c>
      <c r="E1" s="349" t="s">
        <v>16</v>
      </c>
      <c r="F1" s="350" t="s">
        <v>171</v>
      </c>
      <c r="G1" s="348" t="s">
        <v>188</v>
      </c>
      <c r="H1" s="348" t="s">
        <v>189</v>
      </c>
      <c r="I1" s="349" t="s">
        <v>190</v>
      </c>
    </row>
    <row r="2" spans="1:9" x14ac:dyDescent="0.35">
      <c r="A2" s="351">
        <v>1</v>
      </c>
      <c r="B2" s="271">
        <v>7</v>
      </c>
      <c r="C2" s="127">
        <v>7</v>
      </c>
      <c r="D2" s="127">
        <v>512</v>
      </c>
      <c r="E2" s="229">
        <v>2048</v>
      </c>
      <c r="F2" s="126">
        <v>83.621799999999993</v>
      </c>
      <c r="G2" s="127">
        <v>57.2</v>
      </c>
      <c r="H2" s="127">
        <f>F2-G2</f>
        <v>26.42179999999999</v>
      </c>
      <c r="I2" s="143">
        <v>0.20899999999999999</v>
      </c>
    </row>
    <row r="3" spans="1:9" x14ac:dyDescent="0.35">
      <c r="A3" s="352">
        <v>2</v>
      </c>
      <c r="B3" s="353">
        <v>7</v>
      </c>
      <c r="C3" s="270">
        <v>7</v>
      </c>
      <c r="D3" s="270">
        <v>1024</v>
      </c>
      <c r="E3" s="165">
        <v>512</v>
      </c>
      <c r="F3" s="269">
        <v>37.024999999999999</v>
      </c>
      <c r="G3" s="270">
        <v>29.7</v>
      </c>
      <c r="H3" s="270">
        <f t="shared" ref="H3:H23" si="0">F3-G3</f>
        <v>7.3249999999999993</v>
      </c>
      <c r="I3" s="140">
        <v>0.20100000000000001</v>
      </c>
    </row>
    <row r="4" spans="1:9" x14ac:dyDescent="0.35">
      <c r="A4" s="352">
        <v>3</v>
      </c>
      <c r="B4" s="353">
        <v>7</v>
      </c>
      <c r="C4" s="270">
        <v>7</v>
      </c>
      <c r="D4" s="270">
        <v>1024</v>
      </c>
      <c r="E4" s="165">
        <v>1024</v>
      </c>
      <c r="F4" s="269">
        <v>86.141099999999994</v>
      </c>
      <c r="G4" s="270">
        <v>61.4</v>
      </c>
      <c r="H4" s="270">
        <f t="shared" si="0"/>
        <v>24.741099999999996</v>
      </c>
      <c r="I4" s="140">
        <v>0.19500000000000001</v>
      </c>
    </row>
    <row r="5" spans="1:9" x14ac:dyDescent="0.35">
      <c r="A5" s="352">
        <v>4</v>
      </c>
      <c r="B5" s="353">
        <v>7</v>
      </c>
      <c r="C5" s="270">
        <v>7</v>
      </c>
      <c r="D5" s="270">
        <v>2048</v>
      </c>
      <c r="E5" s="165">
        <v>512</v>
      </c>
      <c r="F5" s="269">
        <v>69.436499999999995</v>
      </c>
      <c r="G5" s="270">
        <v>62.6</v>
      </c>
      <c r="H5" s="270">
        <f t="shared" si="0"/>
        <v>6.8364999999999938</v>
      </c>
      <c r="I5" s="140">
        <v>0.191</v>
      </c>
    </row>
    <row r="6" spans="1:9" x14ac:dyDescent="0.35">
      <c r="A6" s="352">
        <v>5</v>
      </c>
      <c r="B6" s="353">
        <v>7</v>
      </c>
      <c r="C6" s="270">
        <v>7</v>
      </c>
      <c r="D6" s="270">
        <v>2048</v>
      </c>
      <c r="E6" s="165">
        <v>1024</v>
      </c>
      <c r="F6" s="269">
        <v>137.124</v>
      </c>
      <c r="G6" s="270">
        <v>114.8</v>
      </c>
      <c r="H6" s="270">
        <f t="shared" si="0"/>
        <v>22.323999999999998</v>
      </c>
      <c r="I6" s="140">
        <v>0.20799999999999999</v>
      </c>
    </row>
    <row r="7" spans="1:9" x14ac:dyDescent="0.35">
      <c r="A7" s="352">
        <v>6</v>
      </c>
      <c r="B7" s="353">
        <v>7</v>
      </c>
      <c r="C7" s="270">
        <v>7</v>
      </c>
      <c r="D7" s="270">
        <v>2048</v>
      </c>
      <c r="E7" s="165">
        <v>2048</v>
      </c>
      <c r="F7" s="269">
        <v>245.68799999999999</v>
      </c>
      <c r="G7" s="270">
        <v>218.5</v>
      </c>
      <c r="H7" s="270">
        <f t="shared" si="0"/>
        <v>27.187999999999988</v>
      </c>
      <c r="I7" s="140">
        <v>0.219</v>
      </c>
    </row>
    <row r="8" spans="1:9" x14ac:dyDescent="0.35">
      <c r="A8" s="352">
        <v>7</v>
      </c>
      <c r="B8" s="353">
        <v>14</v>
      </c>
      <c r="C8" s="270">
        <v>14</v>
      </c>
      <c r="D8" s="270">
        <v>256</v>
      </c>
      <c r="E8" s="165">
        <v>1024</v>
      </c>
      <c r="F8" s="269">
        <v>59.462800000000001</v>
      </c>
      <c r="G8" s="270">
        <v>38.799999999999997</v>
      </c>
      <c r="H8" s="270">
        <f t="shared" si="0"/>
        <v>20.662800000000004</v>
      </c>
      <c r="I8" s="140">
        <v>0.308</v>
      </c>
    </row>
    <row r="9" spans="1:9" x14ac:dyDescent="0.35">
      <c r="A9" s="352">
        <v>8</v>
      </c>
      <c r="B9" s="353">
        <v>14</v>
      </c>
      <c r="C9" s="270">
        <v>14</v>
      </c>
      <c r="D9" s="270">
        <v>512</v>
      </c>
      <c r="E9" s="165">
        <v>256</v>
      </c>
      <c r="F9" s="269">
        <v>23.410899999999998</v>
      </c>
      <c r="G9" s="270">
        <v>22.4</v>
      </c>
      <c r="H9" s="270">
        <f t="shared" si="0"/>
        <v>1.0108999999999995</v>
      </c>
      <c r="I9" s="140">
        <v>0.26700000000000002</v>
      </c>
    </row>
    <row r="10" spans="1:9" x14ac:dyDescent="0.35">
      <c r="A10" s="352">
        <v>9</v>
      </c>
      <c r="B10" s="353">
        <v>14</v>
      </c>
      <c r="C10" s="270">
        <v>14</v>
      </c>
      <c r="D10" s="270">
        <v>512</v>
      </c>
      <c r="E10" s="165">
        <v>512</v>
      </c>
      <c r="F10" s="269">
        <v>41.593900000000005</v>
      </c>
      <c r="G10" s="270">
        <v>38.6</v>
      </c>
      <c r="H10" s="270">
        <f t="shared" si="0"/>
        <v>2.9939000000000036</v>
      </c>
      <c r="I10" s="140">
        <v>0.31</v>
      </c>
    </row>
    <row r="11" spans="1:9" x14ac:dyDescent="0.35">
      <c r="A11" s="352">
        <v>10</v>
      </c>
      <c r="B11" s="353">
        <v>14</v>
      </c>
      <c r="C11" s="270">
        <v>14</v>
      </c>
      <c r="D11" s="270">
        <v>512</v>
      </c>
      <c r="E11" s="165">
        <v>1024</v>
      </c>
      <c r="F11" s="269">
        <v>78.325800000000001</v>
      </c>
      <c r="G11" s="270">
        <v>74.2</v>
      </c>
      <c r="H11" s="270">
        <f t="shared" si="0"/>
        <v>4.1257999999999981</v>
      </c>
      <c r="I11" s="140">
        <v>0.32200000000000001</v>
      </c>
    </row>
    <row r="12" spans="1:9" x14ac:dyDescent="0.35">
      <c r="A12" s="352">
        <v>11</v>
      </c>
      <c r="B12" s="353">
        <v>14</v>
      </c>
      <c r="C12" s="270">
        <v>14</v>
      </c>
      <c r="D12" s="270">
        <v>1024</v>
      </c>
      <c r="E12" s="165">
        <v>256</v>
      </c>
      <c r="F12" s="269">
        <v>47.681199999999997</v>
      </c>
      <c r="G12" s="270">
        <v>39.299999999999997</v>
      </c>
      <c r="H12" s="270">
        <f t="shared" si="0"/>
        <v>8.3811999999999998</v>
      </c>
      <c r="I12" s="140">
        <v>0.30399999999999999</v>
      </c>
    </row>
    <row r="13" spans="1:9" x14ac:dyDescent="0.35">
      <c r="A13" s="352">
        <v>12</v>
      </c>
      <c r="B13" s="353">
        <v>14</v>
      </c>
      <c r="C13" s="270">
        <v>14</v>
      </c>
      <c r="D13" s="270">
        <v>1024</v>
      </c>
      <c r="E13" s="165">
        <v>512</v>
      </c>
      <c r="F13" s="269">
        <v>61.813299999999998</v>
      </c>
      <c r="G13" s="270">
        <v>80</v>
      </c>
      <c r="H13" s="270">
        <f t="shared" si="0"/>
        <v>-18.186700000000002</v>
      </c>
      <c r="I13" s="140">
        <v>0.29899999999999999</v>
      </c>
    </row>
    <row r="14" spans="1:9" x14ac:dyDescent="0.35">
      <c r="A14" s="352">
        <v>13</v>
      </c>
      <c r="B14" s="353">
        <v>14</v>
      </c>
      <c r="C14" s="270">
        <v>14</v>
      </c>
      <c r="D14" s="270">
        <v>1024</v>
      </c>
      <c r="E14" s="165">
        <v>1024</v>
      </c>
      <c r="F14" s="269">
        <v>141.149</v>
      </c>
      <c r="G14" s="270">
        <v>149.30000000000001</v>
      </c>
      <c r="H14" s="270">
        <f t="shared" si="0"/>
        <v>-8.1510000000000105</v>
      </c>
      <c r="I14" s="354">
        <v>0.32</v>
      </c>
    </row>
    <row r="15" spans="1:9" x14ac:dyDescent="0.35">
      <c r="A15" s="352">
        <v>14</v>
      </c>
      <c r="B15" s="353">
        <v>14</v>
      </c>
      <c r="C15" s="270">
        <v>14</v>
      </c>
      <c r="D15" s="270">
        <v>1024</v>
      </c>
      <c r="E15" s="165">
        <v>2048</v>
      </c>
      <c r="F15" s="269">
        <v>263.04499999999996</v>
      </c>
      <c r="G15" s="270">
        <v>267.10000000000002</v>
      </c>
      <c r="H15" s="270">
        <f t="shared" si="0"/>
        <v>-4.0550000000000637</v>
      </c>
      <c r="I15" s="140">
        <v>0.35799999999999998</v>
      </c>
    </row>
    <row r="16" spans="1:9" x14ac:dyDescent="0.35">
      <c r="A16" s="352">
        <v>15</v>
      </c>
      <c r="B16" s="353">
        <v>28</v>
      </c>
      <c r="C16" s="270">
        <v>28</v>
      </c>
      <c r="D16" s="270">
        <v>128</v>
      </c>
      <c r="E16" s="165">
        <v>512</v>
      </c>
      <c r="F16" s="269">
        <v>68.848699999999994</v>
      </c>
      <c r="G16" s="270">
        <v>30.5</v>
      </c>
      <c r="H16" s="270">
        <f t="shared" si="0"/>
        <v>38.348699999999994</v>
      </c>
      <c r="I16" s="140">
        <v>0.39200000000000002</v>
      </c>
    </row>
    <row r="17" spans="1:9" x14ac:dyDescent="0.35">
      <c r="A17" s="352">
        <v>16</v>
      </c>
      <c r="B17" s="353">
        <v>28</v>
      </c>
      <c r="C17" s="270">
        <v>28</v>
      </c>
      <c r="D17" s="270">
        <v>512</v>
      </c>
      <c r="E17" s="165">
        <v>128</v>
      </c>
      <c r="F17" s="269">
        <v>45.2395</v>
      </c>
      <c r="G17" s="270">
        <v>32.9</v>
      </c>
      <c r="H17" s="270">
        <f t="shared" si="0"/>
        <v>12.339500000000001</v>
      </c>
      <c r="I17" s="140">
        <v>0.36299999999999999</v>
      </c>
    </row>
    <row r="18" spans="1:9" x14ac:dyDescent="0.35">
      <c r="A18" s="352">
        <v>17</v>
      </c>
      <c r="B18" s="353">
        <v>28</v>
      </c>
      <c r="C18" s="270">
        <v>28</v>
      </c>
      <c r="D18" s="270">
        <v>512</v>
      </c>
      <c r="E18" s="165">
        <v>256</v>
      </c>
      <c r="F18" s="269">
        <v>56.222000000000001</v>
      </c>
      <c r="G18" s="270">
        <v>63.9</v>
      </c>
      <c r="H18" s="270">
        <f t="shared" si="0"/>
        <v>-7.6779999999999973</v>
      </c>
      <c r="I18" s="140">
        <v>0.374</v>
      </c>
    </row>
    <row r="19" spans="1:9" x14ac:dyDescent="0.35">
      <c r="A19" s="352">
        <v>18</v>
      </c>
      <c r="B19" s="353">
        <v>28</v>
      </c>
      <c r="C19" s="270">
        <v>28</v>
      </c>
      <c r="D19" s="270">
        <v>512</v>
      </c>
      <c r="E19" s="165">
        <v>512</v>
      </c>
      <c r="F19" s="269">
        <v>131.12299999999999</v>
      </c>
      <c r="G19" s="270">
        <v>128.9</v>
      </c>
      <c r="H19" s="270">
        <f t="shared" si="0"/>
        <v>2.2229999999999848</v>
      </c>
      <c r="I19" s="140">
        <v>0.371</v>
      </c>
    </row>
    <row r="20" spans="1:9" x14ac:dyDescent="0.35">
      <c r="A20" s="352">
        <v>19</v>
      </c>
      <c r="B20" s="353">
        <v>28</v>
      </c>
      <c r="C20" s="270">
        <v>28</v>
      </c>
      <c r="D20" s="270">
        <v>512</v>
      </c>
      <c r="E20" s="165">
        <v>1024</v>
      </c>
      <c r="F20" s="269">
        <v>249.12899999999999</v>
      </c>
      <c r="G20" s="270">
        <v>240.9</v>
      </c>
      <c r="H20" s="270">
        <f t="shared" si="0"/>
        <v>8.228999999999985</v>
      </c>
      <c r="I20" s="140">
        <v>0.39700000000000002</v>
      </c>
    </row>
    <row r="21" spans="1:9" x14ac:dyDescent="0.35">
      <c r="A21" s="352">
        <v>20</v>
      </c>
      <c r="B21" s="353">
        <v>56</v>
      </c>
      <c r="C21" s="270">
        <v>56</v>
      </c>
      <c r="D21" s="270">
        <v>256</v>
      </c>
      <c r="E21" s="165">
        <v>128</v>
      </c>
      <c r="F21" s="269">
        <v>76.492800000000003</v>
      </c>
      <c r="G21" s="270">
        <v>54.5</v>
      </c>
      <c r="H21" s="270">
        <f t="shared" si="0"/>
        <v>21.992800000000003</v>
      </c>
      <c r="I21" s="140">
        <v>0.438</v>
      </c>
    </row>
    <row r="22" spans="1:9" x14ac:dyDescent="0.35">
      <c r="A22" s="352">
        <v>21</v>
      </c>
      <c r="B22" s="353">
        <v>56</v>
      </c>
      <c r="C22" s="270">
        <v>56</v>
      </c>
      <c r="D22" s="270">
        <v>256</v>
      </c>
      <c r="E22" s="165">
        <v>256</v>
      </c>
      <c r="F22" s="269">
        <v>145.869</v>
      </c>
      <c r="G22" s="270">
        <v>101.1</v>
      </c>
      <c r="H22" s="270">
        <f t="shared" si="0"/>
        <v>44.769000000000005</v>
      </c>
      <c r="I22" s="140">
        <v>0.47299999999999998</v>
      </c>
    </row>
    <row r="23" spans="1:9" ht="15" thickBot="1" x14ac:dyDescent="0.4">
      <c r="A23" s="355">
        <v>22</v>
      </c>
      <c r="B23" s="356">
        <v>56</v>
      </c>
      <c r="C23" s="122">
        <v>56</v>
      </c>
      <c r="D23" s="122">
        <v>256</v>
      </c>
      <c r="E23" s="228">
        <v>512</v>
      </c>
      <c r="F23" s="121">
        <v>282.91800000000001</v>
      </c>
      <c r="G23" s="122">
        <v>191.7</v>
      </c>
      <c r="H23" s="122">
        <f t="shared" si="0"/>
        <v>91.218000000000018</v>
      </c>
      <c r="I23" s="141">
        <v>0.499</v>
      </c>
    </row>
    <row r="26" spans="1:9" x14ac:dyDescent="0.35">
      <c r="B26" s="357"/>
      <c r="C26" s="357"/>
      <c r="D26" s="357"/>
      <c r="E26" s="357"/>
    </row>
    <row r="28" spans="1:9" x14ac:dyDescent="0.35">
      <c r="B28" s="357"/>
      <c r="C28" s="357"/>
      <c r="D28" s="357"/>
      <c r="E28" s="357"/>
    </row>
    <row r="30" spans="1:9" x14ac:dyDescent="0.35">
      <c r="B30" s="357"/>
      <c r="C30" s="357"/>
      <c r="D30" s="357"/>
      <c r="E30" s="357"/>
    </row>
    <row r="32" spans="1:9" x14ac:dyDescent="0.35">
      <c r="B32" s="357"/>
      <c r="C32" s="357"/>
      <c r="D32" s="357"/>
      <c r="E32" s="357"/>
    </row>
    <row r="34" spans="2:5" x14ac:dyDescent="0.35">
      <c r="B34" s="357"/>
      <c r="C34" s="357"/>
      <c r="D34" s="357"/>
      <c r="E34" s="357"/>
    </row>
    <row r="36" spans="2:5" x14ac:dyDescent="0.35">
      <c r="B36" s="357"/>
      <c r="C36" s="357"/>
      <c r="D36" s="357"/>
      <c r="E36" s="357"/>
    </row>
    <row r="37" spans="2:5" x14ac:dyDescent="0.35">
      <c r="B37" s="357"/>
      <c r="C37" s="357"/>
      <c r="D37" s="357"/>
      <c r="E37" s="357"/>
    </row>
    <row r="38" spans="2:5" x14ac:dyDescent="0.35">
      <c r="B38" s="357"/>
      <c r="C38" s="357"/>
      <c r="D38" s="357"/>
      <c r="E38" s="357"/>
    </row>
    <row r="39" spans="2:5" x14ac:dyDescent="0.35">
      <c r="B39" s="357"/>
      <c r="C39" s="357"/>
      <c r="D39" s="357"/>
      <c r="E39" s="357"/>
    </row>
    <row r="40" spans="2:5" x14ac:dyDescent="0.35">
      <c r="B40" s="357"/>
      <c r="C40" s="357"/>
      <c r="D40" s="357"/>
      <c r="E40" s="357"/>
    </row>
    <row r="41" spans="2:5" x14ac:dyDescent="0.35">
      <c r="B41" s="357"/>
      <c r="C41" s="357"/>
      <c r="D41" s="357"/>
      <c r="E41" s="357"/>
    </row>
    <row r="42" spans="2:5" x14ac:dyDescent="0.35">
      <c r="B42" s="357"/>
      <c r="C42" s="357"/>
      <c r="D42" s="357"/>
      <c r="E42" s="357"/>
    </row>
    <row r="44" spans="2:5" x14ac:dyDescent="0.35">
      <c r="B44" s="357"/>
      <c r="C44" s="357"/>
      <c r="D44" s="357"/>
      <c r="E44" s="357"/>
    </row>
    <row r="45" spans="2:5" x14ac:dyDescent="0.35">
      <c r="B45" s="357"/>
      <c r="C45" s="357"/>
      <c r="D45" s="357"/>
      <c r="E45" s="357"/>
    </row>
    <row r="46" spans="2:5" x14ac:dyDescent="0.35">
      <c r="B46" s="357"/>
      <c r="C46" s="357"/>
      <c r="D46" s="357"/>
      <c r="E46" s="357"/>
    </row>
    <row r="47" spans="2:5" x14ac:dyDescent="0.35">
      <c r="B47" s="357"/>
      <c r="C47" s="357"/>
      <c r="D47" s="357"/>
      <c r="E47" s="357"/>
    </row>
    <row r="48" spans="2:5" x14ac:dyDescent="0.35">
      <c r="B48" s="357"/>
      <c r="C48" s="357"/>
      <c r="D48" s="357"/>
      <c r="E48" s="357"/>
    </row>
    <row r="49" spans="2:5" x14ac:dyDescent="0.35">
      <c r="B49" s="357"/>
      <c r="C49" s="357"/>
      <c r="D49" s="357"/>
      <c r="E49" s="357"/>
    </row>
    <row r="50" spans="2:5" x14ac:dyDescent="0.35">
      <c r="B50" s="357"/>
      <c r="C50" s="357"/>
      <c r="D50" s="357"/>
      <c r="E50" s="357"/>
    </row>
    <row r="51" spans="2:5" x14ac:dyDescent="0.35">
      <c r="B51" s="357"/>
      <c r="C51" s="357"/>
      <c r="D51" s="357"/>
      <c r="E51" s="357"/>
    </row>
    <row r="52" spans="2:5" x14ac:dyDescent="0.35">
      <c r="B52" s="357"/>
      <c r="C52" s="357"/>
      <c r="D52" s="357"/>
      <c r="E52" s="357"/>
    </row>
    <row r="53" spans="2:5" x14ac:dyDescent="0.35">
      <c r="B53" s="357"/>
      <c r="C53" s="357"/>
      <c r="D53" s="357"/>
      <c r="E53" s="357"/>
    </row>
    <row r="54" spans="2:5" x14ac:dyDescent="0.35">
      <c r="B54" s="357"/>
      <c r="C54" s="357"/>
      <c r="D54" s="357"/>
      <c r="E54" s="357"/>
    </row>
    <row r="55" spans="2:5" x14ac:dyDescent="0.35">
      <c r="B55" s="357"/>
      <c r="C55" s="357"/>
      <c r="D55" s="357"/>
      <c r="E55" s="357"/>
    </row>
    <row r="56" spans="2:5" x14ac:dyDescent="0.35">
      <c r="B56" s="357"/>
      <c r="C56" s="357"/>
      <c r="D56" s="357"/>
      <c r="E56" s="357"/>
    </row>
    <row r="57" spans="2:5" x14ac:dyDescent="0.35">
      <c r="B57" s="357"/>
      <c r="C57" s="357"/>
      <c r="D57" s="357"/>
      <c r="E57" s="357"/>
    </row>
    <row r="62" spans="2:5" x14ac:dyDescent="0.35">
      <c r="B62" s="357"/>
      <c r="C62" s="357"/>
      <c r="D62" s="357"/>
      <c r="E62" s="357"/>
    </row>
    <row r="63" spans="2:5" x14ac:dyDescent="0.35">
      <c r="B63" s="357"/>
      <c r="C63" s="357"/>
      <c r="D63" s="357"/>
      <c r="E63" s="357"/>
    </row>
    <row r="65" spans="2:5" x14ac:dyDescent="0.35">
      <c r="B65" s="357"/>
      <c r="C65" s="357"/>
      <c r="D65" s="357"/>
      <c r="E65" s="357"/>
    </row>
    <row r="66" spans="2:5" x14ac:dyDescent="0.35">
      <c r="B66" s="357"/>
      <c r="C66" s="357"/>
      <c r="D66" s="357"/>
      <c r="E66" s="357"/>
    </row>
    <row r="67" spans="2:5" x14ac:dyDescent="0.35">
      <c r="B67" s="357"/>
      <c r="C67" s="357"/>
      <c r="D67" s="357"/>
      <c r="E67" s="357"/>
    </row>
    <row r="68" spans="2:5" x14ac:dyDescent="0.35">
      <c r="B68" s="357"/>
      <c r="C68" s="357"/>
      <c r="D68" s="357"/>
      <c r="E68" s="357"/>
    </row>
    <row r="69" spans="2:5" x14ac:dyDescent="0.35">
      <c r="B69" s="357"/>
      <c r="C69" s="357"/>
      <c r="D69" s="357"/>
      <c r="E69" s="357"/>
    </row>
    <row r="70" spans="2:5" x14ac:dyDescent="0.35">
      <c r="B70" s="357"/>
      <c r="C70" s="357"/>
      <c r="D70" s="357"/>
      <c r="E70" s="357"/>
    </row>
    <row r="71" spans="2:5" x14ac:dyDescent="0.35">
      <c r="B71" s="357"/>
      <c r="C71" s="357"/>
      <c r="D71" s="357"/>
      <c r="E71" s="357"/>
    </row>
    <row r="72" spans="2:5" x14ac:dyDescent="0.35">
      <c r="B72" s="357"/>
      <c r="C72" s="357"/>
      <c r="D72" s="357"/>
      <c r="E72" s="357"/>
    </row>
    <row r="73" spans="2:5" x14ac:dyDescent="0.35">
      <c r="B73" s="357"/>
      <c r="C73" s="357"/>
      <c r="D73" s="357"/>
      <c r="E73" s="357"/>
    </row>
    <row r="74" spans="2:5" x14ac:dyDescent="0.35">
      <c r="B74" s="357"/>
      <c r="C74" s="357"/>
      <c r="D74" s="357"/>
      <c r="E74" s="357"/>
    </row>
    <row r="75" spans="2:5" x14ac:dyDescent="0.35">
      <c r="B75" s="357"/>
      <c r="C75" s="357"/>
      <c r="D75" s="357"/>
      <c r="E75" s="357"/>
    </row>
  </sheetData>
  <conditionalFormatting sqref="H2:H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{584CC57D-CFB2-4D03-BF67-6639C9A27B70}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4CC57D-CFB2-4D03-BF67-6639C9A27B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F7B4-8574-42FD-9406-680EEA56FF89}">
  <dimension ref="A1:P39"/>
  <sheetViews>
    <sheetView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3" sqref="A3"/>
    </sheetView>
  </sheetViews>
  <sheetFormatPr defaultRowHeight="14.5" x14ac:dyDescent="0.35"/>
  <sheetData>
    <row r="1" spans="1:16" ht="15" thickBot="1" x14ac:dyDescent="0.4"/>
    <row r="2" spans="1:16" x14ac:dyDescent="0.35">
      <c r="A2" s="84" t="s">
        <v>141</v>
      </c>
      <c r="B2" s="85"/>
      <c r="C2" s="86"/>
      <c r="D2" s="71"/>
      <c r="E2" s="87" t="s">
        <v>129</v>
      </c>
      <c r="F2" s="90"/>
      <c r="G2" s="87" t="s">
        <v>142</v>
      </c>
      <c r="H2" s="89"/>
      <c r="I2" s="87" t="s">
        <v>143</v>
      </c>
      <c r="J2" s="89"/>
      <c r="K2" s="87" t="s">
        <v>144</v>
      </c>
      <c r="L2" s="89"/>
      <c r="M2" s="91" t="s">
        <v>145</v>
      </c>
      <c r="N2" s="90"/>
      <c r="O2" s="72"/>
      <c r="P2" s="72"/>
    </row>
    <row r="3" spans="1:16" ht="15" thickBot="1" x14ac:dyDescent="0.4">
      <c r="A3" s="81" t="s">
        <v>134</v>
      </c>
      <c r="B3" s="82" t="s">
        <v>2</v>
      </c>
      <c r="C3" s="83" t="s">
        <v>16</v>
      </c>
      <c r="D3" s="71"/>
      <c r="E3" s="76" t="s">
        <v>135</v>
      </c>
      <c r="F3" s="78"/>
      <c r="G3" s="76" t="s">
        <v>135</v>
      </c>
      <c r="H3" s="78"/>
      <c r="I3" s="76" t="s">
        <v>135</v>
      </c>
      <c r="J3" s="78"/>
      <c r="K3" s="76" t="s">
        <v>135</v>
      </c>
      <c r="L3" s="78"/>
      <c r="M3" s="92" t="s">
        <v>135</v>
      </c>
      <c r="N3" s="78"/>
      <c r="O3" s="72"/>
      <c r="P3" s="72"/>
    </row>
    <row r="4" spans="1:16" x14ac:dyDescent="0.35">
      <c r="A4" s="79">
        <v>1</v>
      </c>
      <c r="B4" s="79">
        <v>64</v>
      </c>
      <c r="C4" s="80">
        <v>64</v>
      </c>
      <c r="D4" s="71"/>
      <c r="E4" s="73">
        <v>6.0000000000000001E-3</v>
      </c>
      <c r="F4" s="75">
        <v>6.0000000000000001E-3</v>
      </c>
      <c r="G4" s="73">
        <v>2.3E-2</v>
      </c>
      <c r="H4" s="75">
        <v>0</v>
      </c>
      <c r="I4" s="73">
        <v>7.5999999999999998E-2</v>
      </c>
      <c r="J4" s="75">
        <v>0</v>
      </c>
      <c r="K4" s="73">
        <v>0.22700000000000001</v>
      </c>
      <c r="L4" s="75">
        <v>0</v>
      </c>
      <c r="M4" s="93">
        <v>0.43099999999999999</v>
      </c>
      <c r="N4" s="75">
        <v>0</v>
      </c>
      <c r="O4" s="71"/>
      <c r="P4" s="71"/>
    </row>
    <row r="5" spans="1:16" x14ac:dyDescent="0.35">
      <c r="A5" s="61">
        <v>2</v>
      </c>
      <c r="B5" s="61">
        <v>128</v>
      </c>
      <c r="C5" s="69">
        <v>64</v>
      </c>
      <c r="D5" s="71"/>
      <c r="E5" s="62">
        <v>8.0000000000000002E-3</v>
      </c>
      <c r="F5" s="64">
        <v>8.9999999999999993E-3</v>
      </c>
      <c r="G5" s="62">
        <v>3.3000000000000002E-2</v>
      </c>
      <c r="H5" s="64">
        <v>0</v>
      </c>
      <c r="I5" s="62">
        <v>0.11600000000000001</v>
      </c>
      <c r="J5" s="64">
        <v>0</v>
      </c>
      <c r="K5" s="62">
        <v>0.29399999999999998</v>
      </c>
      <c r="L5" s="64">
        <v>0</v>
      </c>
      <c r="M5" s="94">
        <v>0.47099999999999997</v>
      </c>
      <c r="N5" s="64">
        <v>0</v>
      </c>
      <c r="O5" s="71"/>
      <c r="P5" s="71"/>
    </row>
    <row r="6" spans="1:16" x14ac:dyDescent="0.35">
      <c r="A6" s="61">
        <v>3</v>
      </c>
      <c r="B6" s="61">
        <v>256</v>
      </c>
      <c r="C6" s="69">
        <v>64</v>
      </c>
      <c r="D6" s="71"/>
      <c r="E6" s="62">
        <v>1.0999999999999999E-2</v>
      </c>
      <c r="F6" s="64">
        <v>1.4999999999999999E-2</v>
      </c>
      <c r="G6" s="62">
        <v>4.2000000000000003E-2</v>
      </c>
      <c r="H6" s="64">
        <v>0</v>
      </c>
      <c r="I6" s="62">
        <v>0.158</v>
      </c>
      <c r="J6" s="64">
        <v>0</v>
      </c>
      <c r="K6" s="62">
        <v>0.35199999999999998</v>
      </c>
      <c r="L6" s="64">
        <v>0</v>
      </c>
      <c r="M6" s="94">
        <v>0.48199999999999998</v>
      </c>
      <c r="N6" s="64">
        <v>0</v>
      </c>
      <c r="O6" s="71"/>
      <c r="P6" s="71"/>
    </row>
    <row r="7" spans="1:16" x14ac:dyDescent="0.35">
      <c r="A7" s="61">
        <v>4</v>
      </c>
      <c r="B7" s="61">
        <v>512</v>
      </c>
      <c r="C7" s="69">
        <v>64</v>
      </c>
      <c r="D7" s="71"/>
      <c r="E7" s="62">
        <v>1.2999999999999999E-2</v>
      </c>
      <c r="F7" s="64">
        <v>2.3E-2</v>
      </c>
      <c r="G7" s="62">
        <v>0.05</v>
      </c>
      <c r="H7" s="64">
        <v>0</v>
      </c>
      <c r="I7" s="62">
        <v>0.187</v>
      </c>
      <c r="J7" s="64">
        <v>0</v>
      </c>
      <c r="K7" s="62">
        <v>0.38700000000000001</v>
      </c>
      <c r="L7" s="64">
        <v>0</v>
      </c>
      <c r="M7" s="94">
        <v>0.45400000000000001</v>
      </c>
      <c r="N7" s="64">
        <v>0</v>
      </c>
      <c r="O7" s="71"/>
      <c r="P7" s="71"/>
    </row>
    <row r="8" spans="1:16" x14ac:dyDescent="0.35">
      <c r="A8" s="61">
        <v>5</v>
      </c>
      <c r="B8" s="61">
        <v>1024</v>
      </c>
      <c r="C8" s="69">
        <v>64</v>
      </c>
      <c r="D8" s="71"/>
      <c r="E8" s="62">
        <v>1.4E-2</v>
      </c>
      <c r="F8" s="64">
        <v>3.9E-2</v>
      </c>
      <c r="G8" s="62">
        <v>5.2999999999999999E-2</v>
      </c>
      <c r="H8" s="64">
        <v>0</v>
      </c>
      <c r="I8" s="62">
        <v>0.20499999999999999</v>
      </c>
      <c r="J8" s="64">
        <v>0</v>
      </c>
      <c r="K8" s="62">
        <v>0.41</v>
      </c>
      <c r="L8" s="64">
        <v>0</v>
      </c>
      <c r="M8" s="94">
        <v>0.434</v>
      </c>
      <c r="N8" s="64">
        <v>0</v>
      </c>
      <c r="O8" s="71"/>
      <c r="P8" s="71"/>
    </row>
    <row r="9" spans="1:16" x14ac:dyDescent="0.35">
      <c r="A9" s="61">
        <v>6</v>
      </c>
      <c r="B9" s="61">
        <v>2048</v>
      </c>
      <c r="C9" s="69">
        <v>64</v>
      </c>
      <c r="D9" s="71"/>
      <c r="E9" s="62">
        <v>1.4E-2</v>
      </c>
      <c r="F9" s="64">
        <v>5.3999999999999999E-2</v>
      </c>
      <c r="G9" s="62">
        <v>5.6000000000000001E-2</v>
      </c>
      <c r="H9" s="64">
        <v>0</v>
      </c>
      <c r="I9" s="62">
        <v>0.215</v>
      </c>
      <c r="J9" s="64">
        <v>0</v>
      </c>
      <c r="K9" s="62">
        <v>0.41499999999999998</v>
      </c>
      <c r="L9" s="64">
        <v>0</v>
      </c>
      <c r="M9" s="94">
        <v>0.38700000000000001</v>
      </c>
      <c r="N9" s="64">
        <v>0</v>
      </c>
      <c r="O9" s="71"/>
      <c r="P9" s="71"/>
    </row>
    <row r="10" spans="1:16" x14ac:dyDescent="0.35">
      <c r="A10" s="65">
        <v>7</v>
      </c>
      <c r="B10" s="65">
        <v>64</v>
      </c>
      <c r="C10" s="70">
        <v>128</v>
      </c>
      <c r="D10" s="71"/>
      <c r="E10" s="62">
        <v>1.0999999999999999E-2</v>
      </c>
      <c r="F10" s="64">
        <v>1.2E-2</v>
      </c>
      <c r="G10" s="62">
        <v>4.3999999999999997E-2</v>
      </c>
      <c r="H10" s="64">
        <v>0</v>
      </c>
      <c r="I10" s="62">
        <v>0.14399999999999999</v>
      </c>
      <c r="J10" s="64">
        <v>0</v>
      </c>
      <c r="K10" s="62">
        <v>0.35099999999999998</v>
      </c>
      <c r="L10" s="64">
        <v>0</v>
      </c>
      <c r="M10" s="94">
        <v>0.50700000000000001</v>
      </c>
      <c r="N10" s="64">
        <v>0</v>
      </c>
      <c r="O10" s="71"/>
      <c r="P10" s="71"/>
    </row>
    <row r="11" spans="1:16" x14ac:dyDescent="0.35">
      <c r="A11" s="65">
        <v>8</v>
      </c>
      <c r="B11" s="65">
        <v>128</v>
      </c>
      <c r="C11" s="70">
        <v>128</v>
      </c>
      <c r="D11" s="71"/>
      <c r="E11" s="62">
        <v>1.6E-2</v>
      </c>
      <c r="F11" s="64">
        <v>1.7000000000000001E-2</v>
      </c>
      <c r="G11" s="62">
        <v>6.3E-2</v>
      </c>
      <c r="H11" s="64">
        <v>0</v>
      </c>
      <c r="I11" s="62">
        <v>0.21299999999999999</v>
      </c>
      <c r="J11" s="64">
        <v>0</v>
      </c>
      <c r="K11" s="62">
        <v>0.40100000000000002</v>
      </c>
      <c r="L11" s="64">
        <v>0</v>
      </c>
      <c r="M11" s="94">
        <v>0.54800000000000004</v>
      </c>
      <c r="N11" s="64">
        <v>0</v>
      </c>
      <c r="O11" s="71"/>
      <c r="P11" s="71"/>
    </row>
    <row r="12" spans="1:16" x14ac:dyDescent="0.35">
      <c r="A12" s="65">
        <v>9</v>
      </c>
      <c r="B12" s="65">
        <v>256</v>
      </c>
      <c r="C12" s="70">
        <v>128</v>
      </c>
      <c r="D12" s="71"/>
      <c r="E12" s="62">
        <v>2.1000000000000001E-2</v>
      </c>
      <c r="F12" s="64">
        <v>2.9000000000000001E-2</v>
      </c>
      <c r="G12" s="62">
        <v>8.1000000000000003E-2</v>
      </c>
      <c r="H12" s="64">
        <v>0</v>
      </c>
      <c r="I12" s="62">
        <v>0.27</v>
      </c>
      <c r="J12" s="64">
        <v>0</v>
      </c>
      <c r="K12" s="62">
        <v>0.434</v>
      </c>
      <c r="L12" s="64">
        <v>0</v>
      </c>
      <c r="M12" s="94">
        <v>0.53900000000000003</v>
      </c>
      <c r="N12" s="64">
        <v>0</v>
      </c>
      <c r="O12" s="71"/>
      <c r="P12" s="71"/>
    </row>
    <row r="13" spans="1:16" x14ac:dyDescent="0.35">
      <c r="A13" s="65">
        <v>10</v>
      </c>
      <c r="B13" s="65">
        <v>512</v>
      </c>
      <c r="C13" s="70">
        <v>128</v>
      </c>
      <c r="D13" s="71"/>
      <c r="E13" s="62">
        <v>2.4E-2</v>
      </c>
      <c r="F13" s="64">
        <v>4.2999999999999997E-2</v>
      </c>
      <c r="G13" s="62">
        <v>9.4E-2</v>
      </c>
      <c r="H13" s="64">
        <v>0</v>
      </c>
      <c r="I13" s="62">
        <v>0.307</v>
      </c>
      <c r="J13" s="64">
        <v>0</v>
      </c>
      <c r="K13" s="62">
        <v>0.45200000000000001</v>
      </c>
      <c r="L13" s="64">
        <v>0</v>
      </c>
      <c r="M13" s="94">
        <v>0.54800000000000004</v>
      </c>
      <c r="N13" s="64">
        <v>0</v>
      </c>
      <c r="O13" s="71"/>
      <c r="P13" s="71"/>
    </row>
    <row r="14" spans="1:16" x14ac:dyDescent="0.35">
      <c r="A14" s="65">
        <v>11</v>
      </c>
      <c r="B14" s="65">
        <v>1024</v>
      </c>
      <c r="C14" s="70">
        <v>128</v>
      </c>
      <c r="D14" s="71"/>
      <c r="E14" s="62">
        <v>2.5999999999999999E-2</v>
      </c>
      <c r="F14" s="64">
        <v>7.1999999999999995E-2</v>
      </c>
      <c r="G14" s="62">
        <v>9.8000000000000004E-2</v>
      </c>
      <c r="H14" s="64">
        <v>0</v>
      </c>
      <c r="I14" s="62">
        <v>0.316</v>
      </c>
      <c r="J14" s="64">
        <v>0</v>
      </c>
      <c r="K14" s="62">
        <v>0.441</v>
      </c>
      <c r="L14" s="64">
        <v>0</v>
      </c>
      <c r="M14" s="94">
        <v>0.40699999999999997</v>
      </c>
      <c r="N14" s="64">
        <v>0</v>
      </c>
      <c r="O14" s="71"/>
      <c r="P14" s="71"/>
    </row>
    <row r="15" spans="1:16" x14ac:dyDescent="0.35">
      <c r="A15" s="65">
        <v>12</v>
      </c>
      <c r="B15" s="65">
        <v>2048</v>
      </c>
      <c r="C15" s="70">
        <v>128</v>
      </c>
      <c r="D15" s="71"/>
      <c r="E15" s="62">
        <v>2.7E-2</v>
      </c>
      <c r="F15" s="64">
        <v>0.10299999999999999</v>
      </c>
      <c r="G15" s="62">
        <v>0.10199999999999999</v>
      </c>
      <c r="H15" s="64">
        <v>0</v>
      </c>
      <c r="I15" s="62">
        <v>0.32500000000000001</v>
      </c>
      <c r="J15" s="64">
        <v>0</v>
      </c>
      <c r="K15" s="62">
        <v>0.441</v>
      </c>
      <c r="L15" s="64">
        <v>0</v>
      </c>
      <c r="M15" s="94">
        <v>0.32</v>
      </c>
      <c r="N15" s="64">
        <v>0</v>
      </c>
      <c r="O15" s="71"/>
      <c r="P15" s="71"/>
    </row>
    <row r="16" spans="1:16" x14ac:dyDescent="0.35">
      <c r="A16" s="61">
        <v>13</v>
      </c>
      <c r="B16" s="61">
        <v>64</v>
      </c>
      <c r="C16" s="69">
        <v>256</v>
      </c>
      <c r="D16" s="71"/>
      <c r="E16" s="62">
        <v>2.1999999999999999E-2</v>
      </c>
      <c r="F16" s="64">
        <v>2.3E-2</v>
      </c>
      <c r="G16" s="62">
        <v>8.2000000000000003E-2</v>
      </c>
      <c r="H16" s="64">
        <v>0</v>
      </c>
      <c r="I16" s="62">
        <v>0.25</v>
      </c>
      <c r="J16" s="64">
        <v>0</v>
      </c>
      <c r="K16" s="62">
        <v>0.441</v>
      </c>
      <c r="L16" s="64">
        <v>0</v>
      </c>
      <c r="M16" s="94">
        <v>0.629</v>
      </c>
      <c r="N16" s="64">
        <v>0</v>
      </c>
      <c r="O16" s="71"/>
      <c r="P16" s="71"/>
    </row>
    <row r="17" spans="1:16" x14ac:dyDescent="0.35">
      <c r="A17" s="61">
        <v>14</v>
      </c>
      <c r="B17" s="61">
        <v>128</v>
      </c>
      <c r="C17" s="69">
        <v>256</v>
      </c>
      <c r="D17" s="71"/>
      <c r="E17" s="62">
        <v>3.1E-2</v>
      </c>
      <c r="F17" s="64">
        <v>3.5000000000000003E-2</v>
      </c>
      <c r="G17" s="62">
        <v>0.11899999999999999</v>
      </c>
      <c r="H17" s="64">
        <v>0</v>
      </c>
      <c r="I17" s="62">
        <v>0.33700000000000002</v>
      </c>
      <c r="J17" s="64">
        <v>0</v>
      </c>
      <c r="K17" s="62">
        <v>0.46500000000000002</v>
      </c>
      <c r="L17" s="64">
        <v>0</v>
      </c>
      <c r="M17" s="94">
        <v>0.60799999999999998</v>
      </c>
      <c r="N17" s="64">
        <v>0</v>
      </c>
      <c r="O17" s="71"/>
      <c r="P17" s="71"/>
    </row>
    <row r="18" spans="1:16" x14ac:dyDescent="0.35">
      <c r="A18" s="61">
        <v>15</v>
      </c>
      <c r="B18" s="61">
        <v>256</v>
      </c>
      <c r="C18" s="69">
        <v>256</v>
      </c>
      <c r="D18" s="71"/>
      <c r="E18" s="62">
        <v>3.9E-2</v>
      </c>
      <c r="F18" s="64">
        <v>0.06</v>
      </c>
      <c r="G18" s="62">
        <v>0.151</v>
      </c>
      <c r="H18" s="64">
        <v>0</v>
      </c>
      <c r="I18" s="62">
        <v>0.40200000000000002</v>
      </c>
      <c r="J18" s="64">
        <v>0</v>
      </c>
      <c r="K18" s="62">
        <v>0.49399999999999999</v>
      </c>
      <c r="L18" s="64">
        <v>0</v>
      </c>
      <c r="M18" s="94">
        <v>0.59099999999999997</v>
      </c>
      <c r="N18" s="64">
        <v>0</v>
      </c>
      <c r="O18" s="71"/>
      <c r="P18" s="71"/>
    </row>
    <row r="19" spans="1:16" x14ac:dyDescent="0.35">
      <c r="A19" s="61">
        <v>16</v>
      </c>
      <c r="B19" s="61">
        <v>512</v>
      </c>
      <c r="C19" s="69">
        <v>256</v>
      </c>
      <c r="D19" s="71"/>
      <c r="E19" s="62">
        <v>4.4999999999999998E-2</v>
      </c>
      <c r="F19" s="64">
        <v>0.09</v>
      </c>
      <c r="G19" s="62">
        <v>0.16400000000000001</v>
      </c>
      <c r="H19" s="64">
        <v>0</v>
      </c>
      <c r="I19" s="62">
        <v>0.437</v>
      </c>
      <c r="J19" s="64">
        <v>0</v>
      </c>
      <c r="K19" s="62">
        <v>0.49099999999999999</v>
      </c>
      <c r="L19" s="64">
        <v>0</v>
      </c>
      <c r="M19" s="94">
        <v>0.54900000000000004</v>
      </c>
      <c r="N19" s="64">
        <v>0</v>
      </c>
      <c r="O19" s="71"/>
      <c r="P19" s="71"/>
    </row>
    <row r="20" spans="1:16" x14ac:dyDescent="0.35">
      <c r="A20" s="61">
        <v>17</v>
      </c>
      <c r="B20" s="61">
        <v>1024</v>
      </c>
      <c r="C20" s="69">
        <v>256</v>
      </c>
      <c r="D20" s="71"/>
      <c r="E20" s="62">
        <v>4.3999999999999997E-2</v>
      </c>
      <c r="F20" s="64">
        <v>0.11700000000000001</v>
      </c>
      <c r="G20" s="62">
        <v>0.152</v>
      </c>
      <c r="H20" s="64">
        <v>0</v>
      </c>
      <c r="I20" s="62">
        <v>0.42399999999999999</v>
      </c>
      <c r="J20" s="64">
        <v>0</v>
      </c>
      <c r="K20" s="62">
        <v>0.48199999999999998</v>
      </c>
      <c r="L20" s="64">
        <v>0</v>
      </c>
      <c r="M20" s="94">
        <v>0.40600000000000003</v>
      </c>
      <c r="N20" s="64">
        <v>0</v>
      </c>
      <c r="O20" s="71"/>
      <c r="P20" s="71"/>
    </row>
    <row r="21" spans="1:16" x14ac:dyDescent="0.35">
      <c r="A21" s="61">
        <v>18</v>
      </c>
      <c r="B21" s="61">
        <v>2048</v>
      </c>
      <c r="C21" s="69">
        <v>256</v>
      </c>
      <c r="D21" s="71"/>
      <c r="E21" s="62">
        <v>4.8000000000000001E-2</v>
      </c>
      <c r="F21" s="64">
        <v>0.14099999999999999</v>
      </c>
      <c r="G21" s="62">
        <v>0.159</v>
      </c>
      <c r="H21" s="64">
        <v>0</v>
      </c>
      <c r="I21" s="62">
        <v>0.437</v>
      </c>
      <c r="J21" s="64">
        <v>0</v>
      </c>
      <c r="K21" s="62">
        <v>0.48399999999999999</v>
      </c>
      <c r="L21" s="64">
        <v>0</v>
      </c>
      <c r="M21" s="94">
        <v>0.33600000000000002</v>
      </c>
      <c r="N21" s="64">
        <v>0</v>
      </c>
      <c r="O21" s="71"/>
      <c r="P21" s="71"/>
    </row>
    <row r="22" spans="1:16" x14ac:dyDescent="0.35">
      <c r="A22" s="65">
        <v>19</v>
      </c>
      <c r="B22" s="65">
        <v>64</v>
      </c>
      <c r="C22" s="70">
        <v>512</v>
      </c>
      <c r="D22" s="71"/>
      <c r="E22" s="62">
        <v>0.04</v>
      </c>
      <c r="F22" s="64">
        <v>4.2999999999999997E-2</v>
      </c>
      <c r="G22" s="62">
        <v>0.14599999999999999</v>
      </c>
      <c r="H22" s="64">
        <v>0</v>
      </c>
      <c r="I22" s="62">
        <v>0.35299999999999998</v>
      </c>
      <c r="J22" s="64">
        <v>0</v>
      </c>
      <c r="K22" s="62">
        <v>0.504</v>
      </c>
      <c r="L22" s="64">
        <v>0</v>
      </c>
      <c r="M22" s="94">
        <v>0.61499999999999999</v>
      </c>
      <c r="N22" s="64">
        <v>0</v>
      </c>
      <c r="O22" s="71"/>
      <c r="P22" s="71"/>
    </row>
    <row r="23" spans="1:16" x14ac:dyDescent="0.35">
      <c r="A23" s="65">
        <v>20</v>
      </c>
      <c r="B23" s="65">
        <v>128</v>
      </c>
      <c r="C23" s="70">
        <v>512</v>
      </c>
      <c r="D23" s="71"/>
      <c r="E23" s="62">
        <v>5.6000000000000001E-2</v>
      </c>
      <c r="F23" s="64">
        <v>6.8000000000000005E-2</v>
      </c>
      <c r="G23" s="62">
        <v>0.19900000000000001</v>
      </c>
      <c r="H23" s="64">
        <v>0</v>
      </c>
      <c r="I23" s="62">
        <v>0.39600000000000002</v>
      </c>
      <c r="J23" s="64">
        <v>0</v>
      </c>
      <c r="K23" s="62">
        <v>0.54100000000000004</v>
      </c>
      <c r="L23" s="64">
        <v>0</v>
      </c>
      <c r="M23" s="94">
        <v>0.59399999999999997</v>
      </c>
      <c r="N23" s="64">
        <v>0</v>
      </c>
      <c r="O23" s="71"/>
      <c r="P23" s="71"/>
    </row>
    <row r="24" spans="1:16" x14ac:dyDescent="0.35">
      <c r="A24" s="65">
        <v>21</v>
      </c>
      <c r="B24" s="65">
        <v>256</v>
      </c>
      <c r="C24" s="70">
        <v>512</v>
      </c>
      <c r="D24" s="71"/>
      <c r="E24" s="62">
        <v>7.0999999999999994E-2</v>
      </c>
      <c r="F24" s="64">
        <v>0.10199999999999999</v>
      </c>
      <c r="G24" s="62">
        <v>0.23899999999999999</v>
      </c>
      <c r="H24" s="64">
        <v>0</v>
      </c>
      <c r="I24" s="62">
        <v>0.433</v>
      </c>
      <c r="J24" s="64">
        <v>0</v>
      </c>
      <c r="K24" s="62">
        <v>0.54800000000000004</v>
      </c>
      <c r="L24" s="64">
        <v>0</v>
      </c>
      <c r="M24" s="94">
        <v>0.54800000000000004</v>
      </c>
      <c r="N24" s="64">
        <v>0</v>
      </c>
      <c r="O24" s="71"/>
      <c r="P24" s="71"/>
    </row>
    <row r="25" spans="1:16" x14ac:dyDescent="0.35">
      <c r="A25" s="65">
        <v>22</v>
      </c>
      <c r="B25" s="65">
        <v>512</v>
      </c>
      <c r="C25" s="70">
        <v>512</v>
      </c>
      <c r="D25" s="71"/>
      <c r="E25" s="62">
        <v>7.3999999999999996E-2</v>
      </c>
      <c r="F25" s="64">
        <v>0.15</v>
      </c>
      <c r="G25" s="62">
        <v>0.248</v>
      </c>
      <c r="H25" s="64">
        <v>0</v>
      </c>
      <c r="I25" s="62">
        <v>0.44900000000000001</v>
      </c>
      <c r="J25" s="64">
        <v>0</v>
      </c>
      <c r="K25" s="62">
        <v>0.51700000000000002</v>
      </c>
      <c r="L25" s="64">
        <v>0</v>
      </c>
      <c r="M25" s="94">
        <v>0.48799999999999999</v>
      </c>
      <c r="N25" s="64">
        <v>0</v>
      </c>
      <c r="O25" s="71"/>
      <c r="P25" s="71"/>
    </row>
    <row r="26" spans="1:16" x14ac:dyDescent="0.35">
      <c r="A26" s="65">
        <v>23</v>
      </c>
      <c r="B26" s="65">
        <v>1024</v>
      </c>
      <c r="C26" s="70">
        <v>512</v>
      </c>
      <c r="D26" s="71"/>
      <c r="E26" s="62">
        <v>6.9000000000000006E-2</v>
      </c>
      <c r="F26" s="64">
        <v>0.14699999999999999</v>
      </c>
      <c r="G26" s="62">
        <v>0.21199999999999999</v>
      </c>
      <c r="H26" s="64">
        <v>0</v>
      </c>
      <c r="I26" s="62">
        <v>0.44</v>
      </c>
      <c r="J26" s="64">
        <v>0</v>
      </c>
      <c r="K26" s="62">
        <v>0.45300000000000001</v>
      </c>
      <c r="L26" s="64">
        <v>0</v>
      </c>
      <c r="M26" s="94">
        <v>0.32900000000000001</v>
      </c>
      <c r="N26" s="64">
        <v>0</v>
      </c>
      <c r="O26" s="71"/>
      <c r="P26" s="71"/>
    </row>
    <row r="27" spans="1:16" x14ac:dyDescent="0.35">
      <c r="A27" s="65">
        <v>24</v>
      </c>
      <c r="B27" s="65">
        <v>2048</v>
      </c>
      <c r="C27" s="70">
        <v>512</v>
      </c>
      <c r="D27" s="71"/>
      <c r="E27" s="62">
        <v>7.5999999999999998E-2</v>
      </c>
      <c r="F27" s="64">
        <v>0.161</v>
      </c>
      <c r="G27" s="62">
        <v>0.215</v>
      </c>
      <c r="H27" s="64">
        <v>0</v>
      </c>
      <c r="I27" s="62">
        <v>0.45</v>
      </c>
      <c r="J27" s="64">
        <v>0</v>
      </c>
      <c r="K27" s="62">
        <v>0.39400000000000002</v>
      </c>
      <c r="L27" s="64">
        <v>0</v>
      </c>
      <c r="M27" s="94">
        <v>0.251</v>
      </c>
      <c r="N27" s="64">
        <v>0</v>
      </c>
      <c r="O27" s="71"/>
      <c r="P27" s="71"/>
    </row>
    <row r="28" spans="1:16" x14ac:dyDescent="0.35">
      <c r="A28" s="61">
        <v>25</v>
      </c>
      <c r="B28" s="61">
        <v>64</v>
      </c>
      <c r="C28" s="69">
        <v>1024</v>
      </c>
      <c r="D28" s="71"/>
      <c r="E28" s="62">
        <v>7.2999999999999995E-2</v>
      </c>
      <c r="F28" s="64">
        <v>8.2000000000000003E-2</v>
      </c>
      <c r="G28" s="62">
        <v>0.23799999999999999</v>
      </c>
      <c r="H28" s="64">
        <v>0</v>
      </c>
      <c r="I28" s="62">
        <v>0.42399999999999999</v>
      </c>
      <c r="J28" s="64">
        <v>0</v>
      </c>
      <c r="K28" s="62">
        <v>0.52200000000000002</v>
      </c>
      <c r="L28" s="64">
        <v>0</v>
      </c>
      <c r="M28" s="94">
        <v>0.54100000000000004</v>
      </c>
      <c r="N28" s="64">
        <v>0</v>
      </c>
      <c r="O28" s="71"/>
      <c r="P28" s="71"/>
    </row>
    <row r="29" spans="1:16" x14ac:dyDescent="0.35">
      <c r="A29" s="61">
        <v>26</v>
      </c>
      <c r="B29" s="61">
        <v>128</v>
      </c>
      <c r="C29" s="69">
        <v>1024</v>
      </c>
      <c r="D29" s="71"/>
      <c r="E29" s="62">
        <v>0.10100000000000001</v>
      </c>
      <c r="F29" s="64">
        <v>0.11600000000000001</v>
      </c>
      <c r="G29" s="62">
        <v>0.3</v>
      </c>
      <c r="H29" s="64">
        <v>0</v>
      </c>
      <c r="I29" s="62">
        <v>0.47</v>
      </c>
      <c r="J29" s="64">
        <v>0</v>
      </c>
      <c r="K29" s="62">
        <v>0.51700000000000002</v>
      </c>
      <c r="L29" s="64">
        <v>0</v>
      </c>
      <c r="M29" s="94">
        <v>0.52</v>
      </c>
      <c r="N29" s="64">
        <v>0</v>
      </c>
      <c r="O29" s="71"/>
      <c r="P29" s="71"/>
    </row>
    <row r="30" spans="1:16" x14ac:dyDescent="0.35">
      <c r="A30" s="61">
        <v>27</v>
      </c>
      <c r="B30" s="61">
        <v>256</v>
      </c>
      <c r="C30" s="69">
        <v>1024</v>
      </c>
      <c r="D30" s="71"/>
      <c r="E30" s="62">
        <v>0.111</v>
      </c>
      <c r="F30" s="64">
        <v>0.155</v>
      </c>
      <c r="G30" s="62">
        <v>0.34399999999999997</v>
      </c>
      <c r="H30" s="64">
        <v>0</v>
      </c>
      <c r="I30" s="62">
        <v>0.48399999999999999</v>
      </c>
      <c r="J30" s="64">
        <v>0</v>
      </c>
      <c r="K30" s="62">
        <v>0.499</v>
      </c>
      <c r="L30" s="64">
        <v>0</v>
      </c>
      <c r="M30" s="94">
        <v>0.51100000000000001</v>
      </c>
      <c r="N30" s="64">
        <v>0</v>
      </c>
      <c r="O30" s="71"/>
      <c r="P30" s="71"/>
    </row>
    <row r="31" spans="1:16" x14ac:dyDescent="0.35">
      <c r="A31" s="61">
        <v>28</v>
      </c>
      <c r="B31" s="61">
        <v>512</v>
      </c>
      <c r="C31" s="69">
        <v>1024</v>
      </c>
      <c r="D31" s="71"/>
      <c r="E31" s="62">
        <v>0.104</v>
      </c>
      <c r="F31" s="64">
        <v>0.158</v>
      </c>
      <c r="G31" s="62">
        <v>0.29099999999999998</v>
      </c>
      <c r="H31" s="64">
        <v>0</v>
      </c>
      <c r="I31" s="62">
        <v>0.46500000000000002</v>
      </c>
      <c r="J31" s="64">
        <v>0</v>
      </c>
      <c r="K31" s="62">
        <v>0.436</v>
      </c>
      <c r="L31" s="64">
        <v>0</v>
      </c>
      <c r="M31" s="94">
        <v>0.39700000000000002</v>
      </c>
      <c r="N31" s="64">
        <v>0</v>
      </c>
      <c r="O31" s="71"/>
      <c r="P31" s="71"/>
    </row>
    <row r="32" spans="1:16" x14ac:dyDescent="0.35">
      <c r="A32" s="61">
        <v>29</v>
      </c>
      <c r="B32" s="61">
        <v>1024</v>
      </c>
      <c r="C32" s="69">
        <v>1024</v>
      </c>
      <c r="D32" s="71"/>
      <c r="E32" s="62">
        <v>9.1999999999999998E-2</v>
      </c>
      <c r="F32" s="64">
        <v>0.16200000000000001</v>
      </c>
      <c r="G32" s="62">
        <v>0.26100000000000001</v>
      </c>
      <c r="H32" s="64">
        <v>0</v>
      </c>
      <c r="I32" s="62">
        <v>0.41599999999999998</v>
      </c>
      <c r="J32" s="64">
        <v>0</v>
      </c>
      <c r="K32" s="62">
        <v>0.33500000000000002</v>
      </c>
      <c r="L32" s="64">
        <v>0</v>
      </c>
      <c r="M32" s="94">
        <v>0.24199999999999999</v>
      </c>
      <c r="N32" s="64">
        <v>0</v>
      </c>
      <c r="O32" s="71"/>
      <c r="P32" s="71"/>
    </row>
    <row r="33" spans="1:16" x14ac:dyDescent="0.35">
      <c r="A33" s="61">
        <v>30</v>
      </c>
      <c r="B33" s="61">
        <v>2048</v>
      </c>
      <c r="C33" s="69">
        <v>1024</v>
      </c>
      <c r="D33" s="71"/>
      <c r="E33" s="62">
        <v>0.106</v>
      </c>
      <c r="F33" s="64">
        <v>0.16</v>
      </c>
      <c r="G33" s="62">
        <v>0.27300000000000002</v>
      </c>
      <c r="H33" s="64">
        <v>0</v>
      </c>
      <c r="I33" s="62">
        <v>0.41899999999999998</v>
      </c>
      <c r="J33" s="64">
        <v>0</v>
      </c>
      <c r="K33" s="62">
        <v>0.317</v>
      </c>
      <c r="L33" s="64">
        <v>0</v>
      </c>
      <c r="M33" s="94">
        <v>0.21199999999999999</v>
      </c>
      <c r="N33" s="64">
        <v>0</v>
      </c>
      <c r="O33" s="71"/>
      <c r="P33" s="71"/>
    </row>
    <row r="34" spans="1:16" x14ac:dyDescent="0.35">
      <c r="A34" s="65">
        <v>31</v>
      </c>
      <c r="B34" s="65">
        <v>64</v>
      </c>
      <c r="C34" s="70">
        <v>2048</v>
      </c>
      <c r="D34" s="71"/>
      <c r="E34" s="62">
        <v>0.126</v>
      </c>
      <c r="F34" s="64">
        <v>0.13800000000000001</v>
      </c>
      <c r="G34" s="62">
        <v>0.32800000000000001</v>
      </c>
      <c r="H34" s="64">
        <v>0</v>
      </c>
      <c r="I34" s="62">
        <v>0.44400000000000001</v>
      </c>
      <c r="J34" s="64">
        <v>0</v>
      </c>
      <c r="K34" s="62">
        <v>0.498</v>
      </c>
      <c r="L34" s="64">
        <v>0</v>
      </c>
      <c r="M34" s="94">
        <v>0.503</v>
      </c>
      <c r="N34" s="64">
        <v>0</v>
      </c>
      <c r="O34" s="71"/>
      <c r="P34" s="71"/>
    </row>
    <row r="35" spans="1:16" x14ac:dyDescent="0.35">
      <c r="A35" s="65">
        <v>32</v>
      </c>
      <c r="B35" s="65">
        <v>128</v>
      </c>
      <c r="C35" s="70">
        <v>2048</v>
      </c>
      <c r="D35" s="71"/>
      <c r="E35" s="62">
        <v>0.14599999999999999</v>
      </c>
      <c r="F35" s="64">
        <v>0.16800000000000001</v>
      </c>
      <c r="G35" s="62">
        <v>0.32</v>
      </c>
      <c r="H35" s="64">
        <v>0</v>
      </c>
      <c r="I35" s="62">
        <v>0.45100000000000001</v>
      </c>
      <c r="J35" s="64">
        <v>0</v>
      </c>
      <c r="K35" s="62">
        <v>0.47899999999999998</v>
      </c>
      <c r="L35" s="64">
        <v>0</v>
      </c>
      <c r="M35" s="94">
        <v>0.49199999999999999</v>
      </c>
      <c r="N35" s="64">
        <v>0</v>
      </c>
      <c r="O35" s="71"/>
      <c r="P35" s="71"/>
    </row>
    <row r="36" spans="1:16" x14ac:dyDescent="0.35">
      <c r="A36" s="65">
        <v>33</v>
      </c>
      <c r="B36" s="65">
        <v>256</v>
      </c>
      <c r="C36" s="70">
        <v>2048</v>
      </c>
      <c r="D36" s="71"/>
      <c r="E36" s="62">
        <v>0.14299999999999999</v>
      </c>
      <c r="F36" s="64">
        <v>0.17199999999999999</v>
      </c>
      <c r="G36" s="62">
        <v>0.32400000000000001</v>
      </c>
      <c r="H36" s="64">
        <v>0</v>
      </c>
      <c r="I36" s="62">
        <v>0.46</v>
      </c>
      <c r="J36" s="64">
        <v>0</v>
      </c>
      <c r="K36" s="62">
        <v>0.436</v>
      </c>
      <c r="L36" s="64">
        <v>0</v>
      </c>
      <c r="M36" s="94">
        <v>0.38800000000000001</v>
      </c>
      <c r="N36" s="64">
        <v>0</v>
      </c>
      <c r="O36" s="71"/>
      <c r="P36" s="71"/>
    </row>
    <row r="37" spans="1:16" x14ac:dyDescent="0.35">
      <c r="A37" s="65">
        <v>34</v>
      </c>
      <c r="B37" s="65">
        <v>512</v>
      </c>
      <c r="C37" s="70">
        <v>2048</v>
      </c>
      <c r="D37" s="71"/>
      <c r="E37" s="62">
        <v>0.121</v>
      </c>
      <c r="F37" s="64">
        <v>0.15</v>
      </c>
      <c r="G37" s="62">
        <v>0.30599999999999999</v>
      </c>
      <c r="H37" s="64">
        <v>0</v>
      </c>
      <c r="I37" s="62">
        <v>0.45100000000000001</v>
      </c>
      <c r="J37" s="64">
        <v>0</v>
      </c>
      <c r="K37" s="62">
        <v>0.35099999999999998</v>
      </c>
      <c r="L37" s="64">
        <v>0</v>
      </c>
      <c r="M37" s="94">
        <v>0.28000000000000003</v>
      </c>
      <c r="N37" s="64">
        <v>0</v>
      </c>
      <c r="O37" s="71"/>
      <c r="P37" s="71"/>
    </row>
    <row r="38" spans="1:16" x14ac:dyDescent="0.35">
      <c r="A38" s="65">
        <v>35</v>
      </c>
      <c r="B38" s="65">
        <v>1024</v>
      </c>
      <c r="C38" s="70">
        <v>2048</v>
      </c>
      <c r="D38" s="71"/>
      <c r="E38" s="62">
        <v>0.11600000000000001</v>
      </c>
      <c r="F38" s="64">
        <v>0.154</v>
      </c>
      <c r="G38" s="62">
        <v>0.27400000000000002</v>
      </c>
      <c r="H38" s="64">
        <v>0</v>
      </c>
      <c r="I38" s="62">
        <v>0.39900000000000002</v>
      </c>
      <c r="J38" s="64">
        <v>0</v>
      </c>
      <c r="K38" s="62">
        <v>0.27600000000000002</v>
      </c>
      <c r="L38" s="64">
        <v>0</v>
      </c>
      <c r="M38" s="94">
        <v>0.23899999999999999</v>
      </c>
      <c r="N38" s="64">
        <v>0</v>
      </c>
      <c r="O38" s="71"/>
      <c r="P38" s="71"/>
    </row>
    <row r="39" spans="1:16" ht="15" thickBot="1" x14ac:dyDescent="0.4">
      <c r="A39" s="65">
        <v>36</v>
      </c>
      <c r="B39" s="65">
        <v>2048</v>
      </c>
      <c r="C39" s="70">
        <v>2048</v>
      </c>
      <c r="D39" s="71"/>
      <c r="E39" s="66">
        <v>0.14699999999999999</v>
      </c>
      <c r="F39" s="68">
        <v>0.152</v>
      </c>
      <c r="G39" s="66">
        <v>0.28199999999999997</v>
      </c>
      <c r="H39" s="68">
        <v>0</v>
      </c>
      <c r="I39" s="66">
        <v>0.40100000000000002</v>
      </c>
      <c r="J39" s="68">
        <v>0</v>
      </c>
      <c r="K39" s="66">
        <v>0.23400000000000001</v>
      </c>
      <c r="L39" s="68">
        <v>0</v>
      </c>
      <c r="M39" s="95">
        <v>0.219</v>
      </c>
      <c r="N39" s="68">
        <v>0</v>
      </c>
      <c r="O39" s="71"/>
      <c r="P39" s="71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90D2-AB48-48AB-BD47-7222B48020DF}">
  <dimension ref="A1:K39"/>
  <sheetViews>
    <sheetView zoomScaleNormal="100" workbookViewId="0">
      <selection activeCell="F20" sqref="F20"/>
    </sheetView>
  </sheetViews>
  <sheetFormatPr defaultRowHeight="14.5" x14ac:dyDescent="0.35"/>
  <cols>
    <col min="5" max="5" width="8.7265625" customWidth="1"/>
  </cols>
  <sheetData>
    <row r="1" spans="1:11" ht="15" thickBot="1" x14ac:dyDescent="0.4"/>
    <row r="2" spans="1:11" x14ac:dyDescent="0.35">
      <c r="A2" s="84" t="s">
        <v>141</v>
      </c>
      <c r="B2" s="84"/>
      <c r="C2" s="86"/>
      <c r="D2" s="282" t="s">
        <v>129</v>
      </c>
      <c r="E2" s="284"/>
      <c r="F2" s="282" t="s">
        <v>130</v>
      </c>
      <c r="G2" s="284"/>
      <c r="H2" s="285" t="s">
        <v>131</v>
      </c>
      <c r="I2" s="286"/>
      <c r="J2" s="285" t="s">
        <v>132</v>
      </c>
      <c r="K2" s="286"/>
    </row>
    <row r="3" spans="1:11" ht="15" thickBot="1" x14ac:dyDescent="0.4">
      <c r="A3" s="105" t="s">
        <v>134</v>
      </c>
      <c r="B3" s="106" t="s">
        <v>2</v>
      </c>
      <c r="C3" s="83" t="s">
        <v>16</v>
      </c>
      <c r="D3" s="98" t="s">
        <v>146</v>
      </c>
      <c r="E3" s="99" t="s">
        <v>147</v>
      </c>
      <c r="F3" s="98" t="s">
        <v>146</v>
      </c>
      <c r="G3" s="99" t="s">
        <v>147</v>
      </c>
      <c r="H3" s="104" t="s">
        <v>146</v>
      </c>
      <c r="I3" s="99" t="s">
        <v>147</v>
      </c>
      <c r="J3" s="104" t="s">
        <v>146</v>
      </c>
      <c r="K3" s="99" t="s">
        <v>147</v>
      </c>
    </row>
    <row r="4" spans="1:11" x14ac:dyDescent="0.35">
      <c r="A4" s="80">
        <v>1</v>
      </c>
      <c r="B4" s="107">
        <v>64</v>
      </c>
      <c r="C4" s="108">
        <v>64</v>
      </c>
      <c r="D4" s="96">
        <v>6.4</v>
      </c>
      <c r="E4" s="75">
        <v>5.0000000000000001E-3</v>
      </c>
      <c r="F4" s="96">
        <v>6.24</v>
      </c>
      <c r="G4" s="75">
        <v>2.1000000000000001E-2</v>
      </c>
      <c r="H4" s="103">
        <v>7.2</v>
      </c>
      <c r="I4" s="75">
        <v>7.2999999999999995E-2</v>
      </c>
      <c r="J4" s="103">
        <v>10.88</v>
      </c>
      <c r="K4" s="75">
        <v>0.192</v>
      </c>
    </row>
    <row r="5" spans="1:11" x14ac:dyDescent="0.35">
      <c r="A5" s="69">
        <v>2</v>
      </c>
      <c r="B5" s="109">
        <v>128</v>
      </c>
      <c r="C5" s="110">
        <v>64</v>
      </c>
      <c r="D5" s="97">
        <v>11.2</v>
      </c>
      <c r="E5" s="64">
        <v>6.0000000000000001E-3</v>
      </c>
      <c r="F5" s="97">
        <v>12</v>
      </c>
      <c r="G5" s="64">
        <v>2.1999999999999999E-2</v>
      </c>
      <c r="H5" s="101">
        <v>10.88</v>
      </c>
      <c r="I5" s="64">
        <v>9.6000000000000002E-2</v>
      </c>
      <c r="J5" s="101">
        <v>18.88</v>
      </c>
      <c r="K5" s="64">
        <v>0.221</v>
      </c>
    </row>
    <row r="6" spans="1:11" x14ac:dyDescent="0.35">
      <c r="A6" s="69">
        <v>3</v>
      </c>
      <c r="B6" s="109">
        <v>256</v>
      </c>
      <c r="C6" s="110">
        <v>64</v>
      </c>
      <c r="D6" s="97">
        <v>16</v>
      </c>
      <c r="E6" s="64">
        <v>8.0000000000000002E-3</v>
      </c>
      <c r="F6" s="97">
        <v>17.12</v>
      </c>
      <c r="G6" s="64">
        <v>3.1E-2</v>
      </c>
      <c r="H6" s="101">
        <v>17.440000000000001</v>
      </c>
      <c r="I6" s="64">
        <v>0.12</v>
      </c>
      <c r="J6" s="101">
        <v>33.119999999999997</v>
      </c>
      <c r="K6" s="64">
        <v>0.252</v>
      </c>
    </row>
    <row r="7" spans="1:11" x14ac:dyDescent="0.35">
      <c r="A7" s="69">
        <v>4</v>
      </c>
      <c r="B7" s="109">
        <v>512</v>
      </c>
      <c r="C7" s="110">
        <v>64</v>
      </c>
      <c r="D7" s="97">
        <v>23.36</v>
      </c>
      <c r="E7" s="64">
        <v>1.0999999999999999E-2</v>
      </c>
      <c r="F7" s="97">
        <v>23.68</v>
      </c>
      <c r="G7" s="64">
        <v>4.3999999999999997E-2</v>
      </c>
      <c r="H7" s="101">
        <v>28.48</v>
      </c>
      <c r="I7" s="64">
        <v>0.14699999999999999</v>
      </c>
      <c r="J7" s="101">
        <v>71.519000000000005</v>
      </c>
      <c r="K7" s="64">
        <v>0.23400000000000001</v>
      </c>
    </row>
    <row r="8" spans="1:11" x14ac:dyDescent="0.35">
      <c r="A8" s="69">
        <v>5</v>
      </c>
      <c r="B8" s="109">
        <v>1024</v>
      </c>
      <c r="C8" s="110">
        <v>64</v>
      </c>
      <c r="D8" s="97">
        <v>34.08</v>
      </c>
      <c r="E8" s="64">
        <v>1.4999999999999999E-2</v>
      </c>
      <c r="F8" s="97">
        <v>34.4</v>
      </c>
      <c r="G8" s="64">
        <v>6.0999999999999999E-2</v>
      </c>
      <c r="H8" s="101">
        <v>48</v>
      </c>
      <c r="I8" s="64">
        <v>0.17399999999999999</v>
      </c>
      <c r="J8" s="101">
        <v>126.39</v>
      </c>
      <c r="K8" s="64">
        <v>0.26500000000000001</v>
      </c>
    </row>
    <row r="9" spans="1:11" x14ac:dyDescent="0.35">
      <c r="A9" s="69">
        <v>6</v>
      </c>
      <c r="B9" s="109">
        <v>2048</v>
      </c>
      <c r="C9" s="110">
        <v>64</v>
      </c>
      <c r="D9" s="97">
        <v>60.96</v>
      </c>
      <c r="E9" s="64">
        <v>1.7000000000000001E-2</v>
      </c>
      <c r="F9" s="97">
        <v>63.198999999999998</v>
      </c>
      <c r="G9" s="64">
        <v>6.6000000000000003E-2</v>
      </c>
      <c r="H9" s="101">
        <v>86.87</v>
      </c>
      <c r="I9" s="64">
        <v>0.193</v>
      </c>
      <c r="J9" s="101">
        <v>417.11</v>
      </c>
      <c r="K9" s="64">
        <v>0.16</v>
      </c>
    </row>
    <row r="10" spans="1:11" x14ac:dyDescent="0.35">
      <c r="A10" s="70">
        <v>7</v>
      </c>
      <c r="B10" s="111">
        <v>64</v>
      </c>
      <c r="C10" s="112">
        <v>128</v>
      </c>
      <c r="D10" s="97">
        <v>8</v>
      </c>
      <c r="E10" s="64">
        <v>8.0000000000000002E-3</v>
      </c>
      <c r="F10" s="97">
        <v>8.8000000000000007</v>
      </c>
      <c r="G10" s="64">
        <v>0.03</v>
      </c>
      <c r="H10" s="101">
        <v>8.48</v>
      </c>
      <c r="I10" s="64">
        <v>0.123</v>
      </c>
      <c r="J10" s="101">
        <v>17.440000000000001</v>
      </c>
      <c r="K10" s="64">
        <v>0.24</v>
      </c>
    </row>
    <row r="11" spans="1:11" x14ac:dyDescent="0.35">
      <c r="A11" s="70">
        <v>8</v>
      </c>
      <c r="B11" s="111">
        <v>128</v>
      </c>
      <c r="C11" s="112">
        <v>128</v>
      </c>
      <c r="D11" s="97">
        <v>14.72</v>
      </c>
      <c r="E11" s="64">
        <v>8.9999999999999993E-3</v>
      </c>
      <c r="F11" s="97">
        <v>14.24</v>
      </c>
      <c r="G11" s="64">
        <v>3.6999999999999998E-2</v>
      </c>
      <c r="H11" s="101">
        <v>13.44</v>
      </c>
      <c r="I11" s="64">
        <v>0.156</v>
      </c>
      <c r="J11" s="101">
        <v>30.08</v>
      </c>
      <c r="K11" s="64">
        <v>0.27800000000000002</v>
      </c>
    </row>
    <row r="12" spans="1:11" x14ac:dyDescent="0.35">
      <c r="A12" s="70">
        <v>9</v>
      </c>
      <c r="B12" s="111">
        <v>256</v>
      </c>
      <c r="C12" s="112">
        <v>128</v>
      </c>
      <c r="D12" s="97">
        <v>20.32</v>
      </c>
      <c r="E12" s="64">
        <v>1.2999999999999999E-2</v>
      </c>
      <c r="F12" s="97">
        <v>20</v>
      </c>
      <c r="G12" s="64">
        <v>5.1999999999999998E-2</v>
      </c>
      <c r="H12" s="101">
        <v>22.72</v>
      </c>
      <c r="I12" s="64">
        <v>0.184</v>
      </c>
      <c r="J12" s="101">
        <v>58.88</v>
      </c>
      <c r="K12" s="64">
        <v>0.28399999999999997</v>
      </c>
    </row>
    <row r="13" spans="1:11" x14ac:dyDescent="0.35">
      <c r="A13" s="70">
        <v>10</v>
      </c>
      <c r="B13" s="111">
        <v>512</v>
      </c>
      <c r="C13" s="112">
        <v>128</v>
      </c>
      <c r="D13" s="97">
        <v>31.2</v>
      </c>
      <c r="E13" s="64">
        <v>1.7000000000000001E-2</v>
      </c>
      <c r="F13" s="97">
        <v>32.96</v>
      </c>
      <c r="G13" s="64">
        <v>6.3E-2</v>
      </c>
      <c r="H13" s="101">
        <v>41.76</v>
      </c>
      <c r="I13" s="64">
        <v>0.2</v>
      </c>
      <c r="J13" s="101">
        <v>128.31899999999999</v>
      </c>
      <c r="K13" s="64">
        <v>0.26100000000000001</v>
      </c>
    </row>
    <row r="14" spans="1:11" x14ac:dyDescent="0.35">
      <c r="A14" s="70">
        <v>11</v>
      </c>
      <c r="B14" s="111">
        <v>1024</v>
      </c>
      <c r="C14" s="112">
        <v>128</v>
      </c>
      <c r="D14" s="97">
        <v>62.88</v>
      </c>
      <c r="E14" s="64">
        <v>1.7000000000000001E-2</v>
      </c>
      <c r="F14" s="97">
        <v>63.198999999999998</v>
      </c>
      <c r="G14" s="64">
        <v>6.6000000000000003E-2</v>
      </c>
      <c r="H14" s="101">
        <v>75.519000000000005</v>
      </c>
      <c r="I14" s="64">
        <v>0.221</v>
      </c>
      <c r="J14" s="101">
        <v>307.19600000000003</v>
      </c>
      <c r="K14" s="64">
        <v>0.218</v>
      </c>
    </row>
    <row r="15" spans="1:11" x14ac:dyDescent="0.35">
      <c r="A15" s="70">
        <v>12</v>
      </c>
      <c r="B15" s="111">
        <v>2048</v>
      </c>
      <c r="C15" s="112">
        <v>128</v>
      </c>
      <c r="D15" s="97">
        <v>159.52000000000001</v>
      </c>
      <c r="E15" s="64">
        <v>1.2999999999999999E-2</v>
      </c>
      <c r="F15" s="97">
        <v>152.15799999999999</v>
      </c>
      <c r="G15" s="64">
        <v>5.5E-2</v>
      </c>
      <c r="H15" s="101">
        <v>157.75800000000001</v>
      </c>
      <c r="I15" s="64">
        <v>0.21199999999999999</v>
      </c>
      <c r="J15" s="101">
        <v>872.46900000000005</v>
      </c>
      <c r="K15" s="64">
        <v>0.153</v>
      </c>
    </row>
    <row r="16" spans="1:11" x14ac:dyDescent="0.35">
      <c r="A16" s="69">
        <v>13</v>
      </c>
      <c r="B16" s="109">
        <v>64</v>
      </c>
      <c r="C16" s="110">
        <v>256</v>
      </c>
      <c r="D16" s="97">
        <v>9.92</v>
      </c>
      <c r="E16" s="64">
        <v>1.2999999999999999E-2</v>
      </c>
      <c r="F16" s="97">
        <v>9.6</v>
      </c>
      <c r="G16" s="64">
        <v>5.3999999999999999E-2</v>
      </c>
      <c r="H16" s="101">
        <v>11.68</v>
      </c>
      <c r="I16" s="64">
        <v>0.17899999999999999</v>
      </c>
      <c r="J16" s="101">
        <v>29.44</v>
      </c>
      <c r="K16" s="64">
        <v>0.28399999999999997</v>
      </c>
    </row>
    <row r="17" spans="1:11" x14ac:dyDescent="0.35">
      <c r="A17" s="69">
        <v>14</v>
      </c>
      <c r="B17" s="109">
        <v>128</v>
      </c>
      <c r="C17" s="110">
        <v>256</v>
      </c>
      <c r="D17" s="97">
        <v>16.32</v>
      </c>
      <c r="E17" s="64">
        <v>1.6E-2</v>
      </c>
      <c r="F17" s="97">
        <v>16.16</v>
      </c>
      <c r="G17" s="64">
        <v>6.5000000000000002E-2</v>
      </c>
      <c r="H17" s="101">
        <v>18.88</v>
      </c>
      <c r="I17" s="64">
        <v>0.221</v>
      </c>
      <c r="J17" s="101">
        <v>53.6</v>
      </c>
      <c r="K17" s="64">
        <v>0.312</v>
      </c>
    </row>
    <row r="18" spans="1:11" x14ac:dyDescent="0.35">
      <c r="A18" s="69">
        <v>15</v>
      </c>
      <c r="B18" s="109">
        <v>256</v>
      </c>
      <c r="C18" s="110">
        <v>256</v>
      </c>
      <c r="D18" s="97">
        <v>26.4</v>
      </c>
      <c r="E18" s="64">
        <v>0.02</v>
      </c>
      <c r="F18" s="97">
        <v>27.84</v>
      </c>
      <c r="G18" s="64">
        <v>7.4999999999999997E-2</v>
      </c>
      <c r="H18" s="101">
        <v>33.76</v>
      </c>
      <c r="I18" s="64">
        <v>0.248</v>
      </c>
      <c r="J18" s="101">
        <v>123.679</v>
      </c>
      <c r="K18" s="64">
        <v>0.27</v>
      </c>
    </row>
    <row r="19" spans="1:11" x14ac:dyDescent="0.35">
      <c r="A19" s="69">
        <v>16</v>
      </c>
      <c r="B19" s="109">
        <v>512</v>
      </c>
      <c r="C19" s="110">
        <v>256</v>
      </c>
      <c r="D19" s="97">
        <v>56.95</v>
      </c>
      <c r="E19" s="64">
        <v>1.7999999999999999E-2</v>
      </c>
      <c r="F19" s="97">
        <v>55.679000000000002</v>
      </c>
      <c r="G19" s="64">
        <v>7.4999999999999997E-2</v>
      </c>
      <c r="H19" s="101">
        <v>66.239999999999995</v>
      </c>
      <c r="I19" s="64">
        <v>0.252</v>
      </c>
      <c r="J19" s="101">
        <v>261.27699999999999</v>
      </c>
      <c r="K19" s="64">
        <v>0.25600000000000001</v>
      </c>
    </row>
    <row r="20" spans="1:11" x14ac:dyDescent="0.35">
      <c r="A20" s="69">
        <v>17</v>
      </c>
      <c r="B20" s="109">
        <v>1024</v>
      </c>
      <c r="C20" s="110">
        <v>256</v>
      </c>
      <c r="D20" s="97">
        <v>128.63999999999999</v>
      </c>
      <c r="E20" s="64">
        <v>1.6E-2</v>
      </c>
      <c r="F20" s="97">
        <v>125.11</v>
      </c>
      <c r="G20" s="64">
        <v>6.7000000000000004E-2</v>
      </c>
      <c r="H20" s="101">
        <v>125.919</v>
      </c>
      <c r="I20" s="64">
        <v>0.26600000000000001</v>
      </c>
      <c r="J20" s="101">
        <v>702.87199999999996</v>
      </c>
      <c r="K20" s="64">
        <v>0.19</v>
      </c>
    </row>
    <row r="21" spans="1:11" x14ac:dyDescent="0.35">
      <c r="A21" s="69">
        <v>18</v>
      </c>
      <c r="B21" s="109">
        <v>2048</v>
      </c>
      <c r="C21" s="110">
        <v>256</v>
      </c>
      <c r="D21" s="97">
        <v>300.95999999999998</v>
      </c>
      <c r="E21" s="64">
        <v>1.4E-2</v>
      </c>
      <c r="F21" s="97">
        <v>290.07</v>
      </c>
      <c r="G21" s="64">
        <v>5.8000000000000003E-2</v>
      </c>
      <c r="H21" s="101">
        <v>425.11500000000001</v>
      </c>
      <c r="I21" s="64">
        <v>0.157</v>
      </c>
      <c r="J21" s="101">
        <v>1815.49</v>
      </c>
      <c r="K21" s="64">
        <v>0.14699999999999999</v>
      </c>
    </row>
    <row r="22" spans="1:11" x14ac:dyDescent="0.35">
      <c r="A22" s="70">
        <v>19</v>
      </c>
      <c r="B22" s="111">
        <v>64</v>
      </c>
      <c r="C22" s="112">
        <v>512</v>
      </c>
      <c r="D22" s="97">
        <v>11.68</v>
      </c>
      <c r="E22" s="64">
        <v>2.1999999999999999E-2</v>
      </c>
      <c r="F22" s="97">
        <v>12.64</v>
      </c>
      <c r="G22" s="64">
        <v>8.3000000000000004E-2</v>
      </c>
      <c r="H22" s="101">
        <v>17.440000000000001</v>
      </c>
      <c r="I22" s="64">
        <v>0.24</v>
      </c>
      <c r="J22" s="101">
        <v>60.64</v>
      </c>
      <c r="K22" s="64">
        <v>0.27600000000000002</v>
      </c>
    </row>
    <row r="23" spans="1:11" x14ac:dyDescent="0.35">
      <c r="A23" s="70">
        <v>20</v>
      </c>
      <c r="B23" s="111">
        <v>128</v>
      </c>
      <c r="C23" s="112">
        <v>512</v>
      </c>
      <c r="D23" s="97">
        <v>20</v>
      </c>
      <c r="E23" s="64">
        <v>2.5999999999999999E-2</v>
      </c>
      <c r="F23" s="97">
        <v>20.32</v>
      </c>
      <c r="G23" s="64">
        <v>0.10299999999999999</v>
      </c>
      <c r="H23" s="101">
        <v>31.84</v>
      </c>
      <c r="I23" s="64">
        <v>0.26300000000000001</v>
      </c>
      <c r="J23" s="101">
        <v>97.759</v>
      </c>
      <c r="K23" s="64">
        <v>0.34200000000000003</v>
      </c>
    </row>
    <row r="24" spans="1:11" x14ac:dyDescent="0.35">
      <c r="A24" s="70">
        <v>21</v>
      </c>
      <c r="B24" s="111">
        <v>256</v>
      </c>
      <c r="C24" s="112">
        <v>512</v>
      </c>
      <c r="D24" s="97">
        <v>52.32</v>
      </c>
      <c r="E24" s="64">
        <v>0.02</v>
      </c>
      <c r="F24" s="97">
        <v>53.6</v>
      </c>
      <c r="G24" s="64">
        <v>7.8E-2</v>
      </c>
      <c r="H24" s="101">
        <v>79.358999999999995</v>
      </c>
      <c r="I24" s="64">
        <v>0.21099999999999999</v>
      </c>
      <c r="J24" s="101">
        <v>288.47699999999998</v>
      </c>
      <c r="K24" s="64">
        <v>0.23200000000000001</v>
      </c>
    </row>
    <row r="25" spans="1:11" x14ac:dyDescent="0.35">
      <c r="A25" s="70">
        <v>22</v>
      </c>
      <c r="B25" s="111">
        <v>512</v>
      </c>
      <c r="C25" s="112">
        <v>512</v>
      </c>
      <c r="D25" s="97">
        <v>110.4</v>
      </c>
      <c r="E25" s="64">
        <v>1.9E-2</v>
      </c>
      <c r="F25" s="97">
        <v>104.79</v>
      </c>
      <c r="G25" s="64">
        <v>0.08</v>
      </c>
      <c r="H25" s="101">
        <v>178.398</v>
      </c>
      <c r="I25" s="64">
        <v>0.188</v>
      </c>
      <c r="J25" s="101">
        <v>687.351</v>
      </c>
      <c r="K25" s="64">
        <v>0.19500000000000001</v>
      </c>
    </row>
    <row r="26" spans="1:11" x14ac:dyDescent="0.35">
      <c r="A26" s="70">
        <v>23</v>
      </c>
      <c r="B26" s="111">
        <v>1024</v>
      </c>
      <c r="C26" s="112">
        <v>512</v>
      </c>
      <c r="D26" s="97">
        <v>278.72000000000003</v>
      </c>
      <c r="E26" s="64">
        <v>1.4999999999999999E-2</v>
      </c>
      <c r="F26" s="97">
        <v>251.67</v>
      </c>
      <c r="G26" s="64">
        <v>6.6000000000000003E-2</v>
      </c>
      <c r="H26" s="101">
        <v>392.95499999999998</v>
      </c>
      <c r="I26" s="64">
        <v>0.17</v>
      </c>
      <c r="J26" s="101">
        <v>1689.74</v>
      </c>
      <c r="K26" s="64">
        <v>0.158</v>
      </c>
    </row>
    <row r="27" spans="1:11" x14ac:dyDescent="0.35">
      <c r="A27" s="70">
        <v>24</v>
      </c>
      <c r="B27" s="111">
        <v>2048</v>
      </c>
      <c r="C27" s="112">
        <v>512</v>
      </c>
      <c r="D27" s="97">
        <v>653.42999999999995</v>
      </c>
      <c r="E27" s="64">
        <v>1.2999999999999999E-2</v>
      </c>
      <c r="F27" s="97">
        <v>644.79</v>
      </c>
      <c r="G27" s="64">
        <v>5.1999999999999998E-2</v>
      </c>
      <c r="H27" s="101">
        <v>1175.5</v>
      </c>
      <c r="I27" s="64">
        <v>0.114</v>
      </c>
      <c r="J27" s="101">
        <v>3908.75</v>
      </c>
      <c r="K27" s="64">
        <v>0.13700000000000001</v>
      </c>
    </row>
    <row r="28" spans="1:11" x14ac:dyDescent="0.35">
      <c r="A28" s="69">
        <v>25</v>
      </c>
      <c r="B28" s="109">
        <v>64</v>
      </c>
      <c r="C28" s="110">
        <v>1024</v>
      </c>
      <c r="D28" s="97">
        <v>22.4</v>
      </c>
      <c r="E28" s="64">
        <v>2.3E-2</v>
      </c>
      <c r="F28" s="97">
        <v>22.08</v>
      </c>
      <c r="G28" s="64">
        <v>9.5000000000000001E-2</v>
      </c>
      <c r="H28" s="101">
        <v>36</v>
      </c>
      <c r="I28" s="64">
        <v>0.23200000000000001</v>
      </c>
      <c r="J28" s="101">
        <v>103.999</v>
      </c>
      <c r="K28" s="64">
        <v>0.32200000000000001</v>
      </c>
    </row>
    <row r="29" spans="1:11" x14ac:dyDescent="0.35">
      <c r="A29" s="69">
        <v>26</v>
      </c>
      <c r="B29" s="109">
        <v>128</v>
      </c>
      <c r="C29" s="110">
        <v>1024</v>
      </c>
      <c r="D29" s="97">
        <v>45.12</v>
      </c>
      <c r="E29" s="64">
        <v>2.3E-2</v>
      </c>
      <c r="F29" s="97">
        <v>44.32</v>
      </c>
      <c r="G29" s="64">
        <v>9.4E-2</v>
      </c>
      <c r="H29" s="101">
        <v>64.8</v>
      </c>
      <c r="I29" s="64">
        <v>0.25800000000000001</v>
      </c>
      <c r="J29" s="101">
        <v>231.83699999999999</v>
      </c>
      <c r="K29" s="64">
        <v>0.28899999999999998</v>
      </c>
    </row>
    <row r="30" spans="1:11" x14ac:dyDescent="0.35">
      <c r="A30" s="69">
        <v>27</v>
      </c>
      <c r="B30" s="109">
        <v>256</v>
      </c>
      <c r="C30" s="110">
        <v>1024</v>
      </c>
      <c r="D30" s="97">
        <v>121.12</v>
      </c>
      <c r="E30" s="64">
        <v>1.7000000000000001E-2</v>
      </c>
      <c r="F30" s="97">
        <v>120.95</v>
      </c>
      <c r="G30" s="64">
        <v>6.9000000000000006E-2</v>
      </c>
      <c r="H30" s="101">
        <v>197.27799999999999</v>
      </c>
      <c r="I30" s="64">
        <v>0.17</v>
      </c>
      <c r="J30" s="101">
        <v>676.47199999999998</v>
      </c>
      <c r="K30" s="64">
        <v>0.19800000000000001</v>
      </c>
    </row>
    <row r="31" spans="1:11" x14ac:dyDescent="0.35">
      <c r="A31" s="69">
        <v>28</v>
      </c>
      <c r="B31" s="109">
        <v>512</v>
      </c>
      <c r="C31" s="110">
        <v>1024</v>
      </c>
      <c r="D31" s="97">
        <v>239.67</v>
      </c>
      <c r="E31" s="64">
        <v>1.7000000000000001E-2</v>
      </c>
      <c r="F31" s="97">
        <v>239.99</v>
      </c>
      <c r="G31" s="64">
        <v>7.0000000000000007E-2</v>
      </c>
      <c r="H31" s="101">
        <v>480.154</v>
      </c>
      <c r="I31" s="64">
        <v>0.13900000000000001</v>
      </c>
      <c r="J31" s="101">
        <v>1663.18</v>
      </c>
      <c r="K31" s="64">
        <v>0.161</v>
      </c>
    </row>
    <row r="32" spans="1:11" x14ac:dyDescent="0.35">
      <c r="A32" s="69">
        <v>29</v>
      </c>
      <c r="B32" s="109">
        <v>1024</v>
      </c>
      <c r="C32" s="110">
        <v>1024</v>
      </c>
      <c r="D32" s="97">
        <v>613.91999999999996</v>
      </c>
      <c r="E32" s="64">
        <v>1.4E-2</v>
      </c>
      <c r="F32" s="97">
        <v>603.83000000000004</v>
      </c>
      <c r="G32" s="64">
        <v>5.5E-2</v>
      </c>
      <c r="H32" s="101">
        <v>1104.6199999999999</v>
      </c>
      <c r="I32" s="64">
        <v>0.121</v>
      </c>
      <c r="J32" s="101">
        <v>3760.27</v>
      </c>
      <c r="K32" s="64">
        <v>0.14199999999999999</v>
      </c>
    </row>
    <row r="33" spans="1:11" x14ac:dyDescent="0.35">
      <c r="A33" s="69">
        <v>30</v>
      </c>
      <c r="B33" s="109">
        <v>2048</v>
      </c>
      <c r="C33" s="110">
        <v>1024</v>
      </c>
      <c r="D33" s="97">
        <v>1499.66</v>
      </c>
      <c r="E33" s="64">
        <v>1.0999999999999999E-2</v>
      </c>
      <c r="F33" s="97">
        <v>1472.6</v>
      </c>
      <c r="G33" s="64">
        <v>4.4999999999999998E-2</v>
      </c>
      <c r="H33" s="101">
        <v>2463.17</v>
      </c>
      <c r="I33" s="64">
        <v>0.109</v>
      </c>
      <c r="J33" s="101">
        <v>8445.65</v>
      </c>
      <c r="K33" s="64">
        <v>0.127</v>
      </c>
    </row>
    <row r="34" spans="1:11" x14ac:dyDescent="0.35">
      <c r="A34" s="70">
        <v>31</v>
      </c>
      <c r="B34" s="111">
        <v>64</v>
      </c>
      <c r="C34" s="112">
        <v>2048</v>
      </c>
      <c r="D34" s="97">
        <v>43.52</v>
      </c>
      <c r="E34" s="64">
        <v>2.4E-2</v>
      </c>
      <c r="F34" s="97">
        <v>40.96</v>
      </c>
      <c r="G34" s="64">
        <v>0.10199999999999999</v>
      </c>
      <c r="H34" s="101">
        <v>78.558999999999997</v>
      </c>
      <c r="I34" s="64">
        <v>0.21299999999999999</v>
      </c>
      <c r="J34" s="101">
        <v>263.197</v>
      </c>
      <c r="K34" s="64">
        <v>0.254</v>
      </c>
    </row>
    <row r="35" spans="1:11" x14ac:dyDescent="0.35">
      <c r="A35" s="70">
        <v>32</v>
      </c>
      <c r="B35" s="111">
        <v>128</v>
      </c>
      <c r="C35" s="112">
        <v>2048</v>
      </c>
      <c r="D35" s="97">
        <v>94.24</v>
      </c>
      <c r="E35" s="64">
        <v>2.1999999999999999E-2</v>
      </c>
      <c r="F35" s="97">
        <v>86.399000000000001</v>
      </c>
      <c r="G35" s="64">
        <v>9.7000000000000003E-2</v>
      </c>
      <c r="H35" s="101">
        <v>162.238</v>
      </c>
      <c r="I35" s="64">
        <v>0.20599999999999999</v>
      </c>
      <c r="J35" s="101">
        <v>564.79300000000001</v>
      </c>
      <c r="K35" s="64">
        <v>0.23699999999999999</v>
      </c>
    </row>
    <row r="36" spans="1:11" x14ac:dyDescent="0.35">
      <c r="A36" s="70">
        <v>33</v>
      </c>
      <c r="B36" s="111">
        <v>256</v>
      </c>
      <c r="C36" s="112">
        <v>2048</v>
      </c>
      <c r="D36" s="97">
        <v>247.52</v>
      </c>
      <c r="E36" s="64">
        <v>1.7000000000000001E-2</v>
      </c>
      <c r="F36" s="97">
        <v>241.596</v>
      </c>
      <c r="G36" s="64">
        <v>6.9000000000000006E-2</v>
      </c>
      <c r="H36" s="101">
        <v>467.35399999999998</v>
      </c>
      <c r="I36" s="64">
        <v>0.14299999999999999</v>
      </c>
      <c r="J36" s="101">
        <v>1776.45</v>
      </c>
      <c r="K36" s="64">
        <v>0.151</v>
      </c>
    </row>
    <row r="37" spans="1:11" x14ac:dyDescent="0.35">
      <c r="A37" s="70">
        <v>34</v>
      </c>
      <c r="B37" s="111">
        <v>512</v>
      </c>
      <c r="C37" s="112">
        <v>2048</v>
      </c>
      <c r="D37" s="97">
        <v>641.11</v>
      </c>
      <c r="E37" s="64">
        <v>1.2999999999999999E-2</v>
      </c>
      <c r="F37" s="97">
        <v>602.07100000000003</v>
      </c>
      <c r="G37" s="64">
        <v>5.6000000000000001E-2</v>
      </c>
      <c r="H37" s="101">
        <v>1048.3</v>
      </c>
      <c r="I37" s="64">
        <v>0.128</v>
      </c>
      <c r="J37" s="101">
        <v>3463.79</v>
      </c>
      <c r="K37" s="64">
        <v>0.155</v>
      </c>
    </row>
    <row r="38" spans="1:11" x14ac:dyDescent="0.35">
      <c r="A38" s="70">
        <v>35</v>
      </c>
      <c r="B38" s="111">
        <v>1024</v>
      </c>
      <c r="C38" s="112">
        <v>2048</v>
      </c>
      <c r="D38" s="97">
        <v>1549.74</v>
      </c>
      <c r="E38" s="64">
        <v>1.0999999999999999E-2</v>
      </c>
      <c r="F38" s="97">
        <v>1527.49</v>
      </c>
      <c r="G38" s="64">
        <v>4.3999999999999997E-2</v>
      </c>
      <c r="H38" s="101">
        <v>2502.69</v>
      </c>
      <c r="I38" s="64">
        <v>0.107</v>
      </c>
      <c r="J38" s="101">
        <v>8522.77</v>
      </c>
      <c r="K38" s="64">
        <v>0.126</v>
      </c>
    </row>
    <row r="39" spans="1:11" ht="15" thickBot="1" x14ac:dyDescent="0.4">
      <c r="A39" s="70">
        <v>36</v>
      </c>
      <c r="B39" s="113">
        <v>2048</v>
      </c>
      <c r="C39" s="114">
        <v>2048</v>
      </c>
      <c r="D39" s="100">
        <v>3267.15</v>
      </c>
      <c r="E39" s="68">
        <v>0.01</v>
      </c>
      <c r="F39" s="100">
        <v>3115.47</v>
      </c>
      <c r="G39" s="68">
        <v>4.2999999999999997E-2</v>
      </c>
      <c r="H39" s="102">
        <v>5567.77</v>
      </c>
      <c r="I39" s="68">
        <v>9.6000000000000002E-2</v>
      </c>
      <c r="J39" s="102">
        <v>16376.2</v>
      </c>
      <c r="K39" s="68">
        <v>0.13100000000000001</v>
      </c>
    </row>
  </sheetData>
  <mergeCells count="4">
    <mergeCell ref="F2:G2"/>
    <mergeCell ref="D2:E2"/>
    <mergeCell ref="H2:I2"/>
    <mergeCell ref="J2:K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DCA9-E3D9-4372-9673-9F374A79F19B}">
  <dimension ref="B2:J13"/>
  <sheetViews>
    <sheetView zoomScale="70" zoomScaleNormal="70" workbookViewId="0">
      <selection activeCell="L9" sqref="L9"/>
    </sheetView>
  </sheetViews>
  <sheetFormatPr defaultColWidth="8.7265625" defaultRowHeight="14.5" x14ac:dyDescent="0.35"/>
  <cols>
    <col min="1" max="1" width="8.7265625" style="28"/>
    <col min="2" max="5" width="5.81640625" style="28" customWidth="1"/>
    <col min="6" max="9" width="15.54296875" style="28" customWidth="1"/>
    <col min="10" max="16384" width="8.7265625" style="28"/>
  </cols>
  <sheetData>
    <row r="2" spans="2:10" ht="15" thickBot="1" x14ac:dyDescent="0.4"/>
    <row r="3" spans="2:10" ht="15" thickBot="1" x14ac:dyDescent="0.4">
      <c r="B3" s="144" t="s">
        <v>148</v>
      </c>
      <c r="C3" s="145" t="s">
        <v>2</v>
      </c>
      <c r="D3" s="145" t="s">
        <v>16</v>
      </c>
      <c r="E3" s="146" t="s">
        <v>3</v>
      </c>
      <c r="F3" s="147" t="s">
        <v>149</v>
      </c>
      <c r="G3" s="148" t="s">
        <v>150</v>
      </c>
      <c r="H3" s="149" t="s">
        <v>151</v>
      </c>
      <c r="I3" s="150" t="s">
        <v>152</v>
      </c>
    </row>
    <row r="4" spans="2:10" x14ac:dyDescent="0.35">
      <c r="B4" s="123">
        <v>14</v>
      </c>
      <c r="C4" s="124">
        <v>1024</v>
      </c>
      <c r="D4" s="124">
        <v>256</v>
      </c>
      <c r="E4" s="125">
        <v>1</v>
      </c>
      <c r="F4" s="126">
        <v>69.78</v>
      </c>
      <c r="G4" s="127">
        <v>46.88</v>
      </c>
      <c r="H4" s="139">
        <f t="shared" ref="H4:H13" si="0">(F4-G4)</f>
        <v>22.9</v>
      </c>
      <c r="I4" s="143">
        <f>H4/F4</f>
        <v>0.32817426196617938</v>
      </c>
    </row>
    <row r="5" spans="2:10" x14ac:dyDescent="0.35">
      <c r="B5" s="116">
        <v>14</v>
      </c>
      <c r="C5" s="115">
        <v>1024</v>
      </c>
      <c r="D5" s="115">
        <v>256</v>
      </c>
      <c r="E5" s="117">
        <v>2</v>
      </c>
      <c r="F5" s="129">
        <v>112.17</v>
      </c>
      <c r="G5" s="130">
        <v>78.239999999999995</v>
      </c>
      <c r="H5" s="128">
        <f t="shared" si="0"/>
        <v>33.930000000000007</v>
      </c>
      <c r="I5" s="140">
        <f t="shared" ref="I5:I13" si="1">H5/F5</f>
        <v>0.30248729606846758</v>
      </c>
    </row>
    <row r="6" spans="2:10" x14ac:dyDescent="0.35">
      <c r="B6" s="116">
        <v>14</v>
      </c>
      <c r="C6" s="115">
        <v>1024</v>
      </c>
      <c r="D6" s="115">
        <v>256</v>
      </c>
      <c r="E6" s="117">
        <v>4</v>
      </c>
      <c r="F6" s="129">
        <v>194.55</v>
      </c>
      <c r="G6" s="130">
        <v>123.51900000000001</v>
      </c>
      <c r="H6" s="128">
        <f t="shared" si="0"/>
        <v>71.031000000000006</v>
      </c>
      <c r="I6" s="140">
        <f t="shared" si="1"/>
        <v>0.36510408635312258</v>
      </c>
    </row>
    <row r="7" spans="2:10" x14ac:dyDescent="0.35">
      <c r="B7" s="116">
        <v>14</v>
      </c>
      <c r="C7" s="115">
        <v>1024</v>
      </c>
      <c r="D7" s="115">
        <v>256</v>
      </c>
      <c r="E7" s="117">
        <v>8</v>
      </c>
      <c r="F7" s="129">
        <v>325.77999999999997</v>
      </c>
      <c r="G7" s="130">
        <v>256.48</v>
      </c>
      <c r="H7" s="128">
        <f t="shared" si="0"/>
        <v>69.299999999999955</v>
      </c>
      <c r="I7" s="140">
        <f t="shared" si="1"/>
        <v>0.21272024065320141</v>
      </c>
      <c r="J7" s="136"/>
    </row>
    <row r="8" spans="2:10" ht="15" thickBot="1" x14ac:dyDescent="0.4">
      <c r="B8" s="118">
        <v>14</v>
      </c>
      <c r="C8" s="119">
        <v>1024</v>
      </c>
      <c r="D8" s="119">
        <v>256</v>
      </c>
      <c r="E8" s="120">
        <v>32</v>
      </c>
      <c r="F8" s="121">
        <v>1024.71</v>
      </c>
      <c r="G8" s="122">
        <v>979.51</v>
      </c>
      <c r="H8" s="137">
        <f t="shared" si="0"/>
        <v>45.200000000000045</v>
      </c>
      <c r="I8" s="141">
        <f t="shared" si="1"/>
        <v>4.4110040889617591E-2</v>
      </c>
    </row>
    <row r="9" spans="2:10" x14ac:dyDescent="0.35">
      <c r="B9" s="131">
        <v>28</v>
      </c>
      <c r="C9" s="132">
        <v>512</v>
      </c>
      <c r="D9" s="132">
        <v>128</v>
      </c>
      <c r="E9" s="133">
        <v>1</v>
      </c>
      <c r="F9" s="134">
        <v>67.069999999999993</v>
      </c>
      <c r="G9" s="135">
        <v>40.799999999999997</v>
      </c>
      <c r="H9" s="138">
        <f t="shared" si="0"/>
        <v>26.269999999999996</v>
      </c>
      <c r="I9" s="142">
        <f t="shared" si="1"/>
        <v>0.39168033397942448</v>
      </c>
    </row>
    <row r="10" spans="2:10" x14ac:dyDescent="0.35">
      <c r="B10" s="116">
        <v>28</v>
      </c>
      <c r="C10" s="115">
        <v>512</v>
      </c>
      <c r="D10" s="115">
        <v>128</v>
      </c>
      <c r="E10" s="117">
        <v>2</v>
      </c>
      <c r="F10" s="129">
        <v>133.25</v>
      </c>
      <c r="G10" s="130">
        <v>61.6</v>
      </c>
      <c r="H10" s="128">
        <f t="shared" si="0"/>
        <v>71.650000000000006</v>
      </c>
      <c r="I10" s="140">
        <f t="shared" si="1"/>
        <v>0.53771106941838653</v>
      </c>
    </row>
    <row r="11" spans="2:10" x14ac:dyDescent="0.35">
      <c r="B11" s="116">
        <v>28</v>
      </c>
      <c r="C11" s="115">
        <v>512</v>
      </c>
      <c r="D11" s="115">
        <v>128</v>
      </c>
      <c r="E11" s="117">
        <v>4</v>
      </c>
      <c r="F11" s="129">
        <v>182.61</v>
      </c>
      <c r="G11" s="130">
        <v>119.679</v>
      </c>
      <c r="H11" s="128">
        <f t="shared" si="0"/>
        <v>62.931000000000012</v>
      </c>
      <c r="I11" s="140">
        <f t="shared" si="1"/>
        <v>0.34461968128799086</v>
      </c>
    </row>
    <row r="12" spans="2:10" x14ac:dyDescent="0.35">
      <c r="B12" s="116">
        <v>28</v>
      </c>
      <c r="C12" s="115">
        <v>512</v>
      </c>
      <c r="D12" s="115">
        <v>128</v>
      </c>
      <c r="E12" s="117">
        <v>8</v>
      </c>
      <c r="F12" s="129">
        <v>323.67</v>
      </c>
      <c r="G12" s="130">
        <v>233.43799999999999</v>
      </c>
      <c r="H12" s="128">
        <f t="shared" si="0"/>
        <v>90.232000000000028</v>
      </c>
      <c r="I12" s="140">
        <f t="shared" si="1"/>
        <v>0.27877776747922273</v>
      </c>
    </row>
    <row r="13" spans="2:10" ht="15" thickBot="1" x14ac:dyDescent="0.4">
      <c r="B13" s="118">
        <v>28</v>
      </c>
      <c r="C13" s="119">
        <v>512</v>
      </c>
      <c r="D13" s="119">
        <v>128</v>
      </c>
      <c r="E13" s="120">
        <v>32</v>
      </c>
      <c r="F13" s="121">
        <v>1170.19</v>
      </c>
      <c r="G13" s="122">
        <v>815.67200000000003</v>
      </c>
      <c r="H13" s="137">
        <f t="shared" si="0"/>
        <v>354.51800000000003</v>
      </c>
      <c r="I13" s="141">
        <f t="shared" si="1"/>
        <v>0.30295763935771114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97D3-BCF0-46CE-A4F1-272F0926B361}">
  <dimension ref="A1:BN39"/>
  <sheetViews>
    <sheetView zoomScale="85" zoomScaleNormal="85" workbookViewId="0">
      <pane xSplit="3" ySplit="3" topLeftCell="AO4" activePane="bottomRight" state="frozen"/>
      <selection pane="topRight" activeCell="D1" sqref="D1"/>
      <selection pane="bottomLeft" activeCell="A4" sqref="A4"/>
      <selection pane="bottomRight" activeCell="AU36" sqref="AU36"/>
    </sheetView>
  </sheetViews>
  <sheetFormatPr defaultRowHeight="14.5" x14ac:dyDescent="0.35"/>
  <sheetData>
    <row r="1" spans="1:66" ht="15" thickBot="1" x14ac:dyDescent="0.4"/>
    <row r="2" spans="1:66" x14ac:dyDescent="0.35">
      <c r="A2" s="84" t="s">
        <v>141</v>
      </c>
      <c r="B2" s="85"/>
      <c r="C2" s="86"/>
      <c r="D2" s="71"/>
      <c r="E2" s="289" t="s">
        <v>129</v>
      </c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1"/>
      <c r="Q2" s="72"/>
      <c r="R2" s="72"/>
      <c r="S2" s="282" t="s">
        <v>130</v>
      </c>
      <c r="T2" s="283"/>
      <c r="U2" s="283"/>
      <c r="V2" s="283"/>
      <c r="W2" s="283"/>
      <c r="X2" s="283"/>
      <c r="Y2" s="283"/>
      <c r="Z2" s="283"/>
      <c r="AA2" s="283"/>
      <c r="AB2" s="283"/>
      <c r="AC2" s="283"/>
      <c r="AD2" s="284"/>
      <c r="AE2" s="72"/>
      <c r="AF2" s="72"/>
      <c r="AG2" s="289" t="s">
        <v>131</v>
      </c>
      <c r="AH2" s="290"/>
      <c r="AI2" s="290"/>
      <c r="AJ2" s="290"/>
      <c r="AK2" s="290"/>
      <c r="AL2" s="290"/>
      <c r="AM2" s="290"/>
      <c r="AN2" s="290"/>
      <c r="AO2" s="290"/>
      <c r="AP2" s="290"/>
      <c r="AQ2" s="290"/>
      <c r="AR2" s="291"/>
      <c r="AS2" s="72"/>
      <c r="AT2" s="72"/>
      <c r="AU2" s="282" t="s">
        <v>132</v>
      </c>
      <c r="AV2" s="283"/>
      <c r="AW2" s="283"/>
      <c r="AX2" s="283"/>
      <c r="AY2" s="283"/>
      <c r="AZ2" s="283"/>
      <c r="BA2" s="283"/>
      <c r="BB2" s="283"/>
      <c r="BC2" s="283"/>
      <c r="BD2" s="283"/>
      <c r="BE2" s="283"/>
      <c r="BF2" s="284"/>
      <c r="BG2" s="72"/>
      <c r="BH2" s="72"/>
      <c r="BI2" s="282" t="s">
        <v>133</v>
      </c>
      <c r="BJ2" s="283"/>
      <c r="BK2" s="283"/>
      <c r="BL2" s="283"/>
      <c r="BM2" s="283"/>
      <c r="BN2" s="284"/>
    </row>
    <row r="3" spans="1:66" ht="15" thickBot="1" x14ac:dyDescent="0.4">
      <c r="A3" s="81" t="s">
        <v>134</v>
      </c>
      <c r="B3" s="82" t="s">
        <v>2</v>
      </c>
      <c r="C3" s="83" t="s">
        <v>16</v>
      </c>
      <c r="D3" s="71"/>
      <c r="E3" s="297" t="s">
        <v>135</v>
      </c>
      <c r="F3" s="298"/>
      <c r="G3" s="294" t="s">
        <v>136</v>
      </c>
      <c r="H3" s="295"/>
      <c r="I3" s="294" t="s">
        <v>137</v>
      </c>
      <c r="J3" s="295"/>
      <c r="K3" s="294" t="s">
        <v>138</v>
      </c>
      <c r="L3" s="295"/>
      <c r="M3" s="294" t="s">
        <v>139</v>
      </c>
      <c r="N3" s="295"/>
      <c r="O3" s="294" t="s">
        <v>140</v>
      </c>
      <c r="P3" s="296"/>
      <c r="Q3" s="72"/>
      <c r="R3" s="72"/>
      <c r="S3" s="297" t="s">
        <v>135</v>
      </c>
      <c r="T3" s="298"/>
      <c r="U3" s="287" t="s">
        <v>136</v>
      </c>
      <c r="V3" s="287"/>
      <c r="W3" s="287" t="s">
        <v>137</v>
      </c>
      <c r="X3" s="287"/>
      <c r="Y3" s="287" t="s">
        <v>138</v>
      </c>
      <c r="Z3" s="287"/>
      <c r="AA3" s="287" t="s">
        <v>139</v>
      </c>
      <c r="AB3" s="287"/>
      <c r="AC3" s="287" t="s">
        <v>140</v>
      </c>
      <c r="AD3" s="288"/>
      <c r="AE3" s="72"/>
      <c r="AF3" s="72"/>
      <c r="AG3" s="292" t="s">
        <v>135</v>
      </c>
      <c r="AH3" s="293"/>
      <c r="AI3" s="294" t="s">
        <v>136</v>
      </c>
      <c r="AJ3" s="295"/>
      <c r="AK3" s="294" t="s">
        <v>137</v>
      </c>
      <c r="AL3" s="295"/>
      <c r="AM3" s="294" t="s">
        <v>138</v>
      </c>
      <c r="AN3" s="295"/>
      <c r="AO3" s="294" t="s">
        <v>139</v>
      </c>
      <c r="AP3" s="295"/>
      <c r="AQ3" s="294" t="s">
        <v>140</v>
      </c>
      <c r="AR3" s="296"/>
      <c r="AS3" s="72"/>
      <c r="AT3" s="72"/>
      <c r="AU3" s="297" t="s">
        <v>135</v>
      </c>
      <c r="AV3" s="298"/>
      <c r="AW3" s="287" t="s">
        <v>136</v>
      </c>
      <c r="AX3" s="287"/>
      <c r="AY3" s="287" t="s">
        <v>137</v>
      </c>
      <c r="AZ3" s="287"/>
      <c r="BA3" s="287" t="s">
        <v>138</v>
      </c>
      <c r="BB3" s="287"/>
      <c r="BC3" s="287" t="s">
        <v>139</v>
      </c>
      <c r="BD3" s="287"/>
      <c r="BE3" s="287" t="s">
        <v>140</v>
      </c>
      <c r="BF3" s="288"/>
      <c r="BG3" s="72"/>
      <c r="BH3" s="72"/>
      <c r="BI3" s="76" t="s">
        <v>135</v>
      </c>
      <c r="BJ3" s="77" t="s">
        <v>136</v>
      </c>
      <c r="BK3" s="77" t="s">
        <v>137</v>
      </c>
      <c r="BL3" s="77" t="s">
        <v>138</v>
      </c>
      <c r="BM3" s="77" t="s">
        <v>139</v>
      </c>
      <c r="BN3" s="78" t="s">
        <v>140</v>
      </c>
    </row>
    <row r="4" spans="1:66" x14ac:dyDescent="0.35">
      <c r="A4" s="79">
        <v>1</v>
      </c>
      <c r="B4" s="79">
        <v>64</v>
      </c>
      <c r="C4" s="80">
        <v>64</v>
      </c>
      <c r="D4" s="71"/>
      <c r="E4" s="155">
        <v>6.0000000000000001E-3</v>
      </c>
      <c r="F4" s="156">
        <v>7.0000000000000001E-3</v>
      </c>
      <c r="G4" s="157">
        <v>1.2E-2</v>
      </c>
      <c r="H4" s="157">
        <v>1.2999999999999999E-2</v>
      </c>
      <c r="I4" s="156">
        <v>2.1999999999999999E-2</v>
      </c>
      <c r="J4" s="156">
        <v>2.3E-2</v>
      </c>
      <c r="K4" s="157">
        <v>4.1000000000000002E-2</v>
      </c>
      <c r="L4" s="157">
        <v>4.3999999999999997E-2</v>
      </c>
      <c r="M4" s="156">
        <v>7.4999999999999997E-2</v>
      </c>
      <c r="N4" s="156">
        <v>8.5999999999999993E-2</v>
      </c>
      <c r="O4" s="157">
        <v>0.13100000000000001</v>
      </c>
      <c r="P4" s="160">
        <v>0.14099999999999999</v>
      </c>
      <c r="Q4" s="71"/>
      <c r="R4" s="71"/>
      <c r="S4" s="155">
        <v>2.3E-2</v>
      </c>
      <c r="T4" s="156">
        <v>2.7E-2</v>
      </c>
      <c r="U4" s="157">
        <v>4.2999999999999997E-2</v>
      </c>
      <c r="V4" s="157">
        <v>0.05</v>
      </c>
      <c r="W4" s="156">
        <v>7.5999999999999998E-2</v>
      </c>
      <c r="X4" s="156">
        <v>9.5000000000000001E-2</v>
      </c>
      <c r="Y4" s="157">
        <v>0.13500000000000001</v>
      </c>
      <c r="Z4" s="157">
        <v>0.16800000000000001</v>
      </c>
      <c r="AA4" s="156">
        <v>0.23699999999999999</v>
      </c>
      <c r="AB4" s="156">
        <v>0.27700000000000002</v>
      </c>
      <c r="AC4" s="157">
        <v>0.36399999999999999</v>
      </c>
      <c r="AD4" s="160">
        <v>0.41499999999999998</v>
      </c>
      <c r="AE4" s="71"/>
      <c r="AF4" s="71"/>
      <c r="AG4" s="155">
        <v>7.5999999999999998E-2</v>
      </c>
      <c r="AH4" s="156">
        <v>9.5000000000000001E-2</v>
      </c>
      <c r="AI4" s="157">
        <v>0.13600000000000001</v>
      </c>
      <c r="AJ4" s="157">
        <v>0.17199999999999999</v>
      </c>
      <c r="AK4" s="156">
        <v>0.23799999999999999</v>
      </c>
      <c r="AL4" s="156">
        <v>0.27700000000000002</v>
      </c>
      <c r="AM4" s="157">
        <v>0.36599999999999999</v>
      </c>
      <c r="AN4" s="157">
        <v>0.42799999999999999</v>
      </c>
      <c r="AO4" s="156">
        <v>0.45500000000000002</v>
      </c>
      <c r="AP4" s="156">
        <v>0.495</v>
      </c>
      <c r="AQ4" s="157">
        <v>0.42</v>
      </c>
      <c r="AR4" s="160">
        <v>0.497</v>
      </c>
      <c r="AS4" s="71"/>
      <c r="AT4" s="71"/>
      <c r="AU4" s="155">
        <v>0.22700000000000001</v>
      </c>
      <c r="AV4" s="156">
        <v>0.248</v>
      </c>
      <c r="AW4" s="157">
        <v>0.33900000000000002</v>
      </c>
      <c r="AX4" s="157">
        <v>0.36699999999999999</v>
      </c>
      <c r="AY4" s="156">
        <v>0.433</v>
      </c>
      <c r="AZ4" s="156">
        <v>0.47</v>
      </c>
      <c r="BA4" s="157">
        <v>0.42499999999999999</v>
      </c>
      <c r="BB4" s="157">
        <v>0.50600000000000001</v>
      </c>
      <c r="BC4" s="156">
        <v>0.42</v>
      </c>
      <c r="BD4" s="156">
        <v>0.501</v>
      </c>
      <c r="BE4" s="157">
        <v>0.42</v>
      </c>
      <c r="BF4" s="160">
        <v>0.503</v>
      </c>
      <c r="BG4" s="71"/>
      <c r="BH4" s="71"/>
      <c r="BI4" s="73">
        <v>0.43099999999999999</v>
      </c>
      <c r="BJ4" s="74">
        <v>0.43</v>
      </c>
      <c r="BK4" s="74">
        <v>0.42199999999999999</v>
      </c>
      <c r="BL4" s="74">
        <v>0.42099999999999999</v>
      </c>
      <c r="BM4" s="74">
        <v>0.42199999999999999</v>
      </c>
      <c r="BN4" s="75">
        <v>0.42099999999999999</v>
      </c>
    </row>
    <row r="5" spans="1:66" x14ac:dyDescent="0.35">
      <c r="A5" s="61">
        <v>2</v>
      </c>
      <c r="B5" s="61">
        <v>128</v>
      </c>
      <c r="C5" s="69">
        <v>64</v>
      </c>
      <c r="D5" s="71"/>
      <c r="E5" s="151">
        <v>8.0000000000000002E-3</v>
      </c>
      <c r="F5" s="152">
        <v>1.0999999999999999E-2</v>
      </c>
      <c r="G5" s="158">
        <v>1.7000000000000001E-2</v>
      </c>
      <c r="H5" s="158">
        <v>2.1000000000000001E-2</v>
      </c>
      <c r="I5" s="152">
        <v>3.3000000000000002E-2</v>
      </c>
      <c r="J5" s="152">
        <v>3.6999999999999998E-2</v>
      </c>
      <c r="K5" s="158">
        <v>6.0999999999999999E-2</v>
      </c>
      <c r="L5" s="158">
        <v>6.7000000000000004E-2</v>
      </c>
      <c r="M5" s="152">
        <v>0.108</v>
      </c>
      <c r="N5" s="152">
        <v>0.12</v>
      </c>
      <c r="O5" s="158">
        <v>0.17799999999999999</v>
      </c>
      <c r="P5" s="161">
        <v>0.183</v>
      </c>
      <c r="Q5" s="71"/>
      <c r="R5" s="71"/>
      <c r="S5" s="151">
        <v>3.3000000000000002E-2</v>
      </c>
      <c r="T5" s="152">
        <v>4.2999999999999997E-2</v>
      </c>
      <c r="U5" s="158">
        <v>6.3E-2</v>
      </c>
      <c r="V5" s="158">
        <v>7.4999999999999997E-2</v>
      </c>
      <c r="W5" s="152">
        <v>0.114</v>
      </c>
      <c r="X5" s="152">
        <v>0.13800000000000001</v>
      </c>
      <c r="Y5" s="158">
        <v>0.19700000000000001</v>
      </c>
      <c r="Z5" s="158">
        <v>0.23899999999999999</v>
      </c>
      <c r="AA5" s="152">
        <v>0.315</v>
      </c>
      <c r="AB5" s="152">
        <v>0.35699999999999998</v>
      </c>
      <c r="AC5" s="158">
        <v>0.439</v>
      </c>
      <c r="AD5" s="161">
        <v>0.48699999999999999</v>
      </c>
      <c r="AE5" s="71"/>
      <c r="AF5" s="71"/>
      <c r="AG5" s="151">
        <v>0.11600000000000001</v>
      </c>
      <c r="AH5" s="152">
        <v>0.13300000000000001</v>
      </c>
      <c r="AI5" s="158">
        <v>0.2</v>
      </c>
      <c r="AJ5" s="158">
        <v>0.252</v>
      </c>
      <c r="AK5" s="152">
        <v>0.317</v>
      </c>
      <c r="AL5" s="152">
        <v>0.371</v>
      </c>
      <c r="AM5" s="158">
        <v>0.44600000000000001</v>
      </c>
      <c r="AN5" s="158">
        <v>0.495</v>
      </c>
      <c r="AO5" s="152">
        <v>0.50700000000000001</v>
      </c>
      <c r="AP5" s="152">
        <v>0.53800000000000003</v>
      </c>
      <c r="AQ5" s="158">
        <v>0.48699999999999999</v>
      </c>
      <c r="AR5" s="161">
        <v>0.54400000000000004</v>
      </c>
      <c r="AS5" s="71"/>
      <c r="AT5" s="71"/>
      <c r="AU5" s="151">
        <v>0.29399999999999998</v>
      </c>
      <c r="AV5" s="152">
        <v>0.32800000000000001</v>
      </c>
      <c r="AW5" s="158">
        <v>0.38900000000000001</v>
      </c>
      <c r="AX5" s="158">
        <v>0.42399999999999999</v>
      </c>
      <c r="AY5" s="152">
        <v>0.46600000000000003</v>
      </c>
      <c r="AZ5" s="152">
        <v>0.48499999999999999</v>
      </c>
      <c r="BA5" s="158">
        <v>0.47799999999999998</v>
      </c>
      <c r="BB5" s="158">
        <v>0.53400000000000003</v>
      </c>
      <c r="BC5" s="152">
        <v>0.49099999999999999</v>
      </c>
      <c r="BD5" s="152">
        <v>0.56299999999999994</v>
      </c>
      <c r="BE5" s="158">
        <v>0.501</v>
      </c>
      <c r="BF5" s="161">
        <v>0.57799999999999996</v>
      </c>
      <c r="BG5" s="71"/>
      <c r="BH5" s="71"/>
      <c r="BI5" s="62">
        <v>0.47099999999999997</v>
      </c>
      <c r="BJ5" s="63">
        <v>0.47499999999999998</v>
      </c>
      <c r="BK5" s="63">
        <v>0.49</v>
      </c>
      <c r="BL5" s="63">
        <v>0.496</v>
      </c>
      <c r="BM5" s="63">
        <v>0.48899999999999999</v>
      </c>
      <c r="BN5" s="64">
        <v>0.498</v>
      </c>
    </row>
    <row r="6" spans="1:66" x14ac:dyDescent="0.35">
      <c r="A6" s="61">
        <v>3</v>
      </c>
      <c r="B6" s="61">
        <v>256</v>
      </c>
      <c r="C6" s="69">
        <v>64</v>
      </c>
      <c r="D6" s="71"/>
      <c r="E6" s="151">
        <v>1.0999999999999999E-2</v>
      </c>
      <c r="F6" s="152">
        <v>1.9E-2</v>
      </c>
      <c r="G6" s="158">
        <v>2.1999999999999999E-2</v>
      </c>
      <c r="H6" s="158">
        <v>3.5000000000000003E-2</v>
      </c>
      <c r="I6" s="152">
        <v>4.2000000000000003E-2</v>
      </c>
      <c r="J6" s="152">
        <v>0.06</v>
      </c>
      <c r="K6" s="158">
        <v>8.1000000000000003E-2</v>
      </c>
      <c r="L6" s="158">
        <v>9.9000000000000005E-2</v>
      </c>
      <c r="M6" s="152">
        <v>0.14199999999999999</v>
      </c>
      <c r="N6" s="152">
        <v>0.17</v>
      </c>
      <c r="O6" s="158">
        <v>0.219</v>
      </c>
      <c r="P6" s="161">
        <v>0.23699999999999999</v>
      </c>
      <c r="Q6" s="71"/>
      <c r="R6" s="71"/>
      <c r="S6" s="151">
        <v>4.2000000000000003E-2</v>
      </c>
      <c r="T6" s="152">
        <v>6.7000000000000004E-2</v>
      </c>
      <c r="U6" s="158">
        <v>8.3000000000000004E-2</v>
      </c>
      <c r="V6" s="158">
        <v>0.11799999999999999</v>
      </c>
      <c r="W6" s="152">
        <v>0.152</v>
      </c>
      <c r="X6" s="152">
        <v>0.186</v>
      </c>
      <c r="Y6" s="158">
        <v>0.25900000000000001</v>
      </c>
      <c r="Z6" s="158">
        <v>0.28799999999999998</v>
      </c>
      <c r="AA6" s="152">
        <v>0.379</v>
      </c>
      <c r="AB6" s="152">
        <v>0.42399999999999999</v>
      </c>
      <c r="AC6" s="158">
        <v>0.47699999999999998</v>
      </c>
      <c r="AD6" s="161">
        <v>0.49299999999999999</v>
      </c>
      <c r="AE6" s="71"/>
      <c r="AF6" s="71"/>
      <c r="AG6" s="151">
        <v>0.158</v>
      </c>
      <c r="AH6" s="152">
        <v>0.186</v>
      </c>
      <c r="AI6" s="158">
        <v>0.25900000000000001</v>
      </c>
      <c r="AJ6" s="158">
        <v>0.31</v>
      </c>
      <c r="AK6" s="152">
        <v>0.379</v>
      </c>
      <c r="AL6" s="152">
        <v>0.43099999999999999</v>
      </c>
      <c r="AM6" s="158">
        <v>0.48499999999999999</v>
      </c>
      <c r="AN6" s="158">
        <v>0.54300000000000004</v>
      </c>
      <c r="AO6" s="152">
        <v>0.54400000000000004</v>
      </c>
      <c r="AP6" s="152">
        <v>0.54800000000000004</v>
      </c>
      <c r="AQ6" s="158">
        <v>0.51700000000000002</v>
      </c>
      <c r="AR6" s="161">
        <v>0.57499999999999996</v>
      </c>
      <c r="AS6" s="71"/>
      <c r="AT6" s="71"/>
      <c r="AU6" s="151">
        <v>0.35199999999999998</v>
      </c>
      <c r="AV6" s="152">
        <v>0.379</v>
      </c>
      <c r="AW6" s="158">
        <v>0.42399999999999999</v>
      </c>
      <c r="AX6" s="158">
        <v>0.46500000000000002</v>
      </c>
      <c r="AY6" s="152">
        <v>0.503</v>
      </c>
      <c r="AZ6" s="152">
        <v>0.52500000000000002</v>
      </c>
      <c r="BA6" s="158">
        <v>0.501</v>
      </c>
      <c r="BB6" s="158">
        <v>0.55300000000000005</v>
      </c>
      <c r="BC6" s="152">
        <v>0.53700000000000003</v>
      </c>
      <c r="BD6" s="152">
        <v>0.60299999999999998</v>
      </c>
      <c r="BE6" s="158">
        <v>0.54100000000000004</v>
      </c>
      <c r="BF6" s="161">
        <v>0.60799999999999998</v>
      </c>
      <c r="BG6" s="71"/>
      <c r="BH6" s="71"/>
      <c r="BI6" s="62">
        <v>0.48199999999999998</v>
      </c>
      <c r="BJ6" s="63">
        <v>0.45300000000000001</v>
      </c>
      <c r="BK6" s="63">
        <v>0.503</v>
      </c>
      <c r="BL6" s="63">
        <v>0.52600000000000002</v>
      </c>
      <c r="BM6" s="63">
        <v>0.51100000000000001</v>
      </c>
      <c r="BN6" s="64">
        <v>0.55400000000000005</v>
      </c>
    </row>
    <row r="7" spans="1:66" x14ac:dyDescent="0.35">
      <c r="A7" s="61">
        <v>4</v>
      </c>
      <c r="B7" s="61">
        <v>512</v>
      </c>
      <c r="C7" s="69">
        <v>64</v>
      </c>
      <c r="D7" s="71"/>
      <c r="E7" s="151">
        <v>1.2999999999999999E-2</v>
      </c>
      <c r="F7" s="152">
        <v>0.03</v>
      </c>
      <c r="G7" s="158">
        <v>2.5000000000000001E-2</v>
      </c>
      <c r="H7" s="158">
        <v>5.2999999999999999E-2</v>
      </c>
      <c r="I7" s="152">
        <v>4.9000000000000002E-2</v>
      </c>
      <c r="J7" s="152">
        <v>9.2999999999999999E-2</v>
      </c>
      <c r="K7" s="158">
        <v>9.7000000000000003E-2</v>
      </c>
      <c r="L7" s="158">
        <v>0.14899999999999999</v>
      </c>
      <c r="M7" s="152">
        <v>0.16500000000000001</v>
      </c>
      <c r="N7" s="152">
        <v>0.22800000000000001</v>
      </c>
      <c r="O7" s="158">
        <v>0.247</v>
      </c>
      <c r="P7" s="161">
        <v>0.29599999999999999</v>
      </c>
      <c r="Q7" s="71"/>
      <c r="R7" s="71"/>
      <c r="S7" s="151">
        <v>0.05</v>
      </c>
      <c r="T7" s="152">
        <v>0.107</v>
      </c>
      <c r="U7" s="158">
        <v>9.6000000000000002E-2</v>
      </c>
      <c r="V7" s="158">
        <v>0.16800000000000001</v>
      </c>
      <c r="W7" s="152">
        <v>0.17899999999999999</v>
      </c>
      <c r="X7" s="152">
        <v>0.23899999999999999</v>
      </c>
      <c r="Y7" s="158">
        <v>0.29699999999999999</v>
      </c>
      <c r="Z7" s="158">
        <v>0.33800000000000002</v>
      </c>
      <c r="AA7" s="152">
        <v>0.42499999999999999</v>
      </c>
      <c r="AB7" s="152">
        <v>0.45900000000000002</v>
      </c>
      <c r="AC7" s="158">
        <v>0.47299999999999998</v>
      </c>
      <c r="AD7" s="161">
        <v>0.496</v>
      </c>
      <c r="AE7" s="71"/>
      <c r="AF7" s="71"/>
      <c r="AG7" s="151">
        <v>0.187</v>
      </c>
      <c r="AH7" s="152">
        <v>0.26900000000000002</v>
      </c>
      <c r="AI7" s="158">
        <v>0.30399999999999999</v>
      </c>
      <c r="AJ7" s="158">
        <v>0.35099999999999998</v>
      </c>
      <c r="AK7" s="152">
        <v>0.42599999999999999</v>
      </c>
      <c r="AL7" s="152">
        <v>0.46500000000000002</v>
      </c>
      <c r="AM7" s="158">
        <v>0.48499999999999999</v>
      </c>
      <c r="AN7" s="158">
        <v>0.51500000000000001</v>
      </c>
      <c r="AO7" s="152">
        <v>0.52300000000000002</v>
      </c>
      <c r="AP7" s="152">
        <v>0.52400000000000002</v>
      </c>
      <c r="AQ7" s="158">
        <v>0.45600000000000002</v>
      </c>
      <c r="AR7" s="161">
        <v>0.54300000000000004</v>
      </c>
      <c r="AS7" s="71"/>
      <c r="AT7" s="71"/>
      <c r="AU7" s="151">
        <v>0.38700000000000001</v>
      </c>
      <c r="AV7" s="152">
        <v>0.41399999999999998</v>
      </c>
      <c r="AW7" s="158">
        <v>0.439</v>
      </c>
      <c r="AX7" s="158">
        <v>0.46600000000000003</v>
      </c>
      <c r="AY7" s="152">
        <v>0.47199999999999998</v>
      </c>
      <c r="AZ7" s="152">
        <v>0.51100000000000001</v>
      </c>
      <c r="BA7" s="158">
        <v>0.43</v>
      </c>
      <c r="BB7" s="158">
        <v>0.52500000000000002</v>
      </c>
      <c r="BC7" s="152">
        <v>0.43099999999999999</v>
      </c>
      <c r="BD7" s="152">
        <v>0.54500000000000004</v>
      </c>
      <c r="BE7" s="158">
        <v>0.45300000000000001</v>
      </c>
      <c r="BF7" s="161">
        <v>0.59499999999999997</v>
      </c>
      <c r="BG7" s="71"/>
      <c r="BH7" s="71"/>
      <c r="BI7" s="62">
        <v>0.45400000000000001</v>
      </c>
      <c r="BJ7" s="63">
        <v>0.40200000000000002</v>
      </c>
      <c r="BK7" s="63">
        <v>0.42399999999999999</v>
      </c>
      <c r="BL7" s="63">
        <v>0.436</v>
      </c>
      <c r="BM7" s="63">
        <v>0.46</v>
      </c>
      <c r="BN7" s="64">
        <v>0.53</v>
      </c>
    </row>
    <row r="8" spans="1:66" x14ac:dyDescent="0.35">
      <c r="A8" s="61">
        <v>5</v>
      </c>
      <c r="B8" s="61">
        <v>1024</v>
      </c>
      <c r="C8" s="69">
        <v>64</v>
      </c>
      <c r="D8" s="71"/>
      <c r="E8" s="151">
        <v>1.4E-2</v>
      </c>
      <c r="F8" s="152">
        <v>4.5999999999999999E-2</v>
      </c>
      <c r="G8" s="158">
        <v>2.5999999999999999E-2</v>
      </c>
      <c r="H8" s="158">
        <v>8.3000000000000004E-2</v>
      </c>
      <c r="I8" s="152">
        <v>5.1999999999999998E-2</v>
      </c>
      <c r="J8" s="152">
        <v>0.126</v>
      </c>
      <c r="K8" s="158">
        <v>0.10199999999999999</v>
      </c>
      <c r="L8" s="158">
        <v>0.214</v>
      </c>
      <c r="M8" s="152">
        <v>0.17299999999999999</v>
      </c>
      <c r="N8" s="152">
        <v>0.29199999999999998</v>
      </c>
      <c r="O8" s="158">
        <v>0.251</v>
      </c>
      <c r="P8" s="161">
        <v>0.34300000000000003</v>
      </c>
      <c r="Q8" s="71"/>
      <c r="R8" s="71"/>
      <c r="S8" s="151">
        <v>5.2999999999999999E-2</v>
      </c>
      <c r="T8" s="152">
        <v>0.14399999999999999</v>
      </c>
      <c r="U8" s="158">
        <v>0.105</v>
      </c>
      <c r="V8" s="158">
        <v>0.224</v>
      </c>
      <c r="W8" s="152">
        <v>0.19700000000000001</v>
      </c>
      <c r="X8" s="152">
        <v>0.28899999999999998</v>
      </c>
      <c r="Y8" s="158">
        <v>0.318</v>
      </c>
      <c r="Z8" s="158">
        <v>0.38100000000000001</v>
      </c>
      <c r="AA8" s="152">
        <v>0.45500000000000002</v>
      </c>
      <c r="AB8" s="152">
        <v>0.46200000000000002</v>
      </c>
      <c r="AC8" s="158">
        <v>0.46300000000000002</v>
      </c>
      <c r="AD8" s="161">
        <v>0.46899999999999997</v>
      </c>
      <c r="AE8" s="71"/>
      <c r="AF8" s="71"/>
      <c r="AG8" s="151">
        <v>0.20499999999999999</v>
      </c>
      <c r="AH8" s="152">
        <v>0.32100000000000001</v>
      </c>
      <c r="AI8" s="158">
        <v>0.32900000000000001</v>
      </c>
      <c r="AJ8" s="158">
        <v>0.38300000000000001</v>
      </c>
      <c r="AK8" s="152">
        <v>0.45800000000000002</v>
      </c>
      <c r="AL8" s="152">
        <v>0.47599999999999998</v>
      </c>
      <c r="AM8" s="158">
        <v>0.46</v>
      </c>
      <c r="AN8" s="158">
        <v>0.5</v>
      </c>
      <c r="AO8" s="152">
        <v>0.45100000000000001</v>
      </c>
      <c r="AP8" s="152">
        <v>0.52100000000000002</v>
      </c>
      <c r="AQ8" s="158">
        <v>0.39100000000000001</v>
      </c>
      <c r="AR8" s="161">
        <v>0.54300000000000004</v>
      </c>
      <c r="AS8" s="71"/>
      <c r="AT8" s="71"/>
      <c r="AU8" s="151">
        <v>0.41</v>
      </c>
      <c r="AV8" s="152">
        <v>0.41699999999999998</v>
      </c>
      <c r="AW8" s="158">
        <v>0.436</v>
      </c>
      <c r="AX8" s="158">
        <v>0.41699999999999998</v>
      </c>
      <c r="AY8" s="152">
        <v>0.44</v>
      </c>
      <c r="AZ8" s="152">
        <v>0.45800000000000002</v>
      </c>
      <c r="BA8" s="158">
        <v>0.36899999999999999</v>
      </c>
      <c r="BB8" s="158">
        <v>0.5</v>
      </c>
      <c r="BC8" s="152">
        <v>0.36299999999999999</v>
      </c>
      <c r="BD8" s="152">
        <v>0.501</v>
      </c>
      <c r="BE8" s="158">
        <v>0.39900000000000002</v>
      </c>
      <c r="BF8" s="161">
        <v>0.53300000000000003</v>
      </c>
      <c r="BG8" s="71"/>
      <c r="BH8" s="71"/>
      <c r="BI8" s="62">
        <v>0.434</v>
      </c>
      <c r="BJ8" s="63">
        <v>0.35599999999999998</v>
      </c>
      <c r="BK8" s="63">
        <v>0.35299999999999998</v>
      </c>
      <c r="BL8" s="63">
        <v>0.38600000000000001</v>
      </c>
      <c r="BM8" s="63">
        <v>0.41599999999999998</v>
      </c>
      <c r="BN8" s="64">
        <v>0.42499999999999999</v>
      </c>
    </row>
    <row r="9" spans="1:66" x14ac:dyDescent="0.35">
      <c r="A9" s="61">
        <v>6</v>
      </c>
      <c r="B9" s="61">
        <v>2048</v>
      </c>
      <c r="C9" s="69">
        <v>64</v>
      </c>
      <c r="D9" s="71"/>
      <c r="E9" s="151">
        <v>1.4E-2</v>
      </c>
      <c r="F9" s="152">
        <v>6.7000000000000004E-2</v>
      </c>
      <c r="G9" s="158">
        <v>2.8000000000000001E-2</v>
      </c>
      <c r="H9" s="158">
        <v>0.113</v>
      </c>
      <c r="I9" s="152">
        <v>5.6000000000000001E-2</v>
      </c>
      <c r="J9" s="152">
        <v>0.17699999999999999</v>
      </c>
      <c r="K9" s="158">
        <v>0.108</v>
      </c>
      <c r="L9" s="158">
        <v>0.24399999999999999</v>
      </c>
      <c r="M9" s="152">
        <v>0.17899999999999999</v>
      </c>
      <c r="N9" s="152">
        <v>0.35599999999999998</v>
      </c>
      <c r="O9" s="158">
        <v>0.25900000000000001</v>
      </c>
      <c r="P9" s="161">
        <v>0.35699999999999998</v>
      </c>
      <c r="Q9" s="71"/>
      <c r="R9" s="71"/>
      <c r="S9" s="151">
        <v>5.6000000000000001E-2</v>
      </c>
      <c r="T9" s="152">
        <v>0.188</v>
      </c>
      <c r="U9" s="158">
        <v>0.112</v>
      </c>
      <c r="V9" s="158">
        <v>0.249</v>
      </c>
      <c r="W9" s="152">
        <v>0.20699999999999999</v>
      </c>
      <c r="X9" s="152">
        <v>0.36199999999999999</v>
      </c>
      <c r="Y9" s="158">
        <v>0.32400000000000001</v>
      </c>
      <c r="Z9" s="158">
        <v>0.40799999999999997</v>
      </c>
      <c r="AA9" s="152">
        <v>0.47</v>
      </c>
      <c r="AB9" s="152">
        <v>0.44800000000000001</v>
      </c>
      <c r="AC9" s="158">
        <v>0.42</v>
      </c>
      <c r="AD9" s="161">
        <v>0.39300000000000002</v>
      </c>
      <c r="AE9" s="71"/>
      <c r="AF9" s="71"/>
      <c r="AG9" s="151">
        <v>0.215</v>
      </c>
      <c r="AH9" s="152">
        <v>0.35199999999999998</v>
      </c>
      <c r="AI9" s="158">
        <v>0.34599999999999997</v>
      </c>
      <c r="AJ9" s="158">
        <v>0.41699999999999998</v>
      </c>
      <c r="AK9" s="152">
        <v>0.47799999999999998</v>
      </c>
      <c r="AL9" s="152">
        <v>0.46500000000000002</v>
      </c>
      <c r="AM9" s="158">
        <v>0.41799999999999998</v>
      </c>
      <c r="AN9" s="158">
        <v>0.46100000000000002</v>
      </c>
      <c r="AO9" s="152">
        <v>0.41699999999999998</v>
      </c>
      <c r="AP9" s="152">
        <v>0.5</v>
      </c>
      <c r="AQ9" s="158">
        <v>0.307</v>
      </c>
      <c r="AR9" s="161">
        <v>0.44500000000000001</v>
      </c>
      <c r="AS9" s="71"/>
      <c r="AT9" s="71"/>
      <c r="AU9" s="151">
        <v>0.41499999999999998</v>
      </c>
      <c r="AV9" s="152">
        <v>0.42099999999999999</v>
      </c>
      <c r="AW9" s="158">
        <v>0.39500000000000002</v>
      </c>
      <c r="AX9" s="158">
        <v>0.432</v>
      </c>
      <c r="AY9" s="152">
        <v>0.40200000000000002</v>
      </c>
      <c r="AZ9" s="152">
        <v>0.496</v>
      </c>
      <c r="BA9" s="158">
        <v>0.29799999999999999</v>
      </c>
      <c r="BB9" s="158">
        <v>0.42</v>
      </c>
      <c r="BC9" s="152">
        <v>0.32900000000000001</v>
      </c>
      <c r="BD9" s="152">
        <v>0.46200000000000002</v>
      </c>
      <c r="BE9" s="158">
        <v>0.36299999999999999</v>
      </c>
      <c r="BF9" s="161">
        <v>0.48799999999999999</v>
      </c>
      <c r="BG9" s="71"/>
      <c r="BH9" s="71"/>
      <c r="BI9" s="62">
        <v>0.38700000000000001</v>
      </c>
      <c r="BJ9" s="63">
        <v>0.29399999999999998</v>
      </c>
      <c r="BK9" s="63">
        <v>0.315</v>
      </c>
      <c r="BL9" s="63">
        <v>0.35299999999999998</v>
      </c>
      <c r="BM9" s="63">
        <v>0.38300000000000001</v>
      </c>
      <c r="BN9" s="64">
        <v>0.39300000000000002</v>
      </c>
    </row>
    <row r="10" spans="1:66" x14ac:dyDescent="0.35">
      <c r="A10" s="65">
        <v>7</v>
      </c>
      <c r="B10" s="65">
        <v>64</v>
      </c>
      <c r="C10" s="70">
        <v>128</v>
      </c>
      <c r="D10" s="71"/>
      <c r="E10" s="151">
        <v>1.0999999999999999E-2</v>
      </c>
      <c r="F10" s="152">
        <v>1.4E-2</v>
      </c>
      <c r="G10" s="158">
        <v>2.1999999999999999E-2</v>
      </c>
      <c r="H10" s="158">
        <v>2.8000000000000001E-2</v>
      </c>
      <c r="I10" s="152">
        <v>4.2000000000000003E-2</v>
      </c>
      <c r="J10" s="152">
        <v>4.9000000000000002E-2</v>
      </c>
      <c r="K10" s="158">
        <v>7.5999999999999998E-2</v>
      </c>
      <c r="L10" s="158">
        <v>8.5999999999999993E-2</v>
      </c>
      <c r="M10" s="152">
        <v>0.13600000000000001</v>
      </c>
      <c r="N10" s="152">
        <v>0.157</v>
      </c>
      <c r="O10" s="158">
        <v>0.23400000000000001</v>
      </c>
      <c r="P10" s="161">
        <v>0.26600000000000001</v>
      </c>
      <c r="Q10" s="71"/>
      <c r="R10" s="71"/>
      <c r="S10" s="151">
        <v>4.3999999999999997E-2</v>
      </c>
      <c r="T10" s="152">
        <v>5.7000000000000002E-2</v>
      </c>
      <c r="U10" s="158">
        <v>0.08</v>
      </c>
      <c r="V10" s="158">
        <v>9.2999999999999999E-2</v>
      </c>
      <c r="W10" s="152">
        <v>0.14199999999999999</v>
      </c>
      <c r="X10" s="152">
        <v>0.16400000000000001</v>
      </c>
      <c r="Y10" s="158">
        <v>0.24399999999999999</v>
      </c>
      <c r="Z10" s="158">
        <v>0.27700000000000002</v>
      </c>
      <c r="AA10" s="152">
        <v>0.38500000000000001</v>
      </c>
      <c r="AB10" s="152">
        <v>0.42099999999999999</v>
      </c>
      <c r="AC10" s="158">
        <v>0.47899999999999998</v>
      </c>
      <c r="AD10" s="161">
        <v>0.49099999999999999</v>
      </c>
      <c r="AE10" s="71"/>
      <c r="AF10" s="71"/>
      <c r="AG10" s="151">
        <v>0.14399999999999999</v>
      </c>
      <c r="AH10" s="152">
        <v>0.16</v>
      </c>
      <c r="AI10" s="158">
        <v>0.245</v>
      </c>
      <c r="AJ10" s="158">
        <v>0.29399999999999998</v>
      </c>
      <c r="AK10" s="152">
        <v>0.39</v>
      </c>
      <c r="AL10" s="152">
        <v>0.42099999999999999</v>
      </c>
      <c r="AM10" s="158">
        <v>0.51</v>
      </c>
      <c r="AN10" s="158">
        <v>0.49099999999999999</v>
      </c>
      <c r="AO10" s="152">
        <v>0.57399999999999995</v>
      </c>
      <c r="AP10" s="152">
        <v>0.55600000000000005</v>
      </c>
      <c r="AQ10" s="158">
        <v>0.57599999999999996</v>
      </c>
      <c r="AR10" s="161">
        <v>0.57899999999999996</v>
      </c>
      <c r="AS10" s="71"/>
      <c r="AT10" s="71"/>
      <c r="AU10" s="151">
        <v>0.35099999999999998</v>
      </c>
      <c r="AV10" s="152">
        <v>0.371</v>
      </c>
      <c r="AW10" s="158">
        <v>0.45200000000000001</v>
      </c>
      <c r="AX10" s="158">
        <v>0.46300000000000002</v>
      </c>
      <c r="AY10" s="152">
        <v>0.54500000000000004</v>
      </c>
      <c r="AZ10" s="152">
        <v>0.53300000000000003</v>
      </c>
      <c r="BA10" s="158">
        <v>0.56499999999999995</v>
      </c>
      <c r="BB10" s="158">
        <v>0.57199999999999995</v>
      </c>
      <c r="BC10" s="152">
        <v>0.57399999999999995</v>
      </c>
      <c r="BD10" s="152">
        <v>0.59099999999999997</v>
      </c>
      <c r="BE10" s="158">
        <v>0.57799999999999996</v>
      </c>
      <c r="BF10" s="161">
        <v>0.60099999999999998</v>
      </c>
      <c r="BG10" s="71"/>
      <c r="BH10" s="71"/>
      <c r="BI10" s="62">
        <v>0.50700000000000001</v>
      </c>
      <c r="BJ10" s="63">
        <v>0.56100000000000005</v>
      </c>
      <c r="BK10" s="63">
        <v>0.56499999999999995</v>
      </c>
      <c r="BL10" s="63">
        <v>0.56999999999999995</v>
      </c>
      <c r="BM10" s="63">
        <v>0.56999999999999995</v>
      </c>
      <c r="BN10" s="64">
        <v>0.55800000000000005</v>
      </c>
    </row>
    <row r="11" spans="1:66" x14ac:dyDescent="0.35">
      <c r="A11" s="65">
        <v>8</v>
      </c>
      <c r="B11" s="65">
        <v>128</v>
      </c>
      <c r="C11" s="70">
        <v>128</v>
      </c>
      <c r="D11" s="71"/>
      <c r="E11" s="151">
        <v>1.6E-2</v>
      </c>
      <c r="F11" s="152">
        <v>2.1999999999999999E-2</v>
      </c>
      <c r="G11" s="158">
        <v>3.2000000000000001E-2</v>
      </c>
      <c r="H11" s="158">
        <v>3.9E-2</v>
      </c>
      <c r="I11" s="152">
        <v>6.0999999999999999E-2</v>
      </c>
      <c r="J11" s="152">
        <v>6.7000000000000004E-2</v>
      </c>
      <c r="K11" s="158">
        <v>0.112</v>
      </c>
      <c r="L11" s="158">
        <v>0.122</v>
      </c>
      <c r="M11" s="152">
        <v>0.19</v>
      </c>
      <c r="N11" s="152">
        <v>0.22800000000000001</v>
      </c>
      <c r="O11" s="158">
        <v>0.311</v>
      </c>
      <c r="P11" s="161">
        <v>0.34799999999999998</v>
      </c>
      <c r="Q11" s="71"/>
      <c r="R11" s="71"/>
      <c r="S11" s="151">
        <v>6.3E-2</v>
      </c>
      <c r="T11" s="152">
        <v>0.08</v>
      </c>
      <c r="U11" s="158">
        <v>0.11799999999999999</v>
      </c>
      <c r="V11" s="158">
        <v>0.14399999999999999</v>
      </c>
      <c r="W11" s="152">
        <v>0.20899999999999999</v>
      </c>
      <c r="X11" s="152">
        <v>0.25700000000000001</v>
      </c>
      <c r="Y11" s="158">
        <v>0.33</v>
      </c>
      <c r="Z11" s="158">
        <v>0.371</v>
      </c>
      <c r="AA11" s="152">
        <v>0.47799999999999998</v>
      </c>
      <c r="AB11" s="152">
        <v>0.504</v>
      </c>
      <c r="AC11" s="158">
        <v>0.53700000000000003</v>
      </c>
      <c r="AD11" s="161">
        <v>0.52800000000000002</v>
      </c>
      <c r="AE11" s="71"/>
      <c r="AF11" s="71"/>
      <c r="AG11" s="151">
        <v>0.21299999999999999</v>
      </c>
      <c r="AH11" s="152">
        <v>0.252</v>
      </c>
      <c r="AI11" s="158">
        <v>0.33400000000000002</v>
      </c>
      <c r="AJ11" s="158">
        <v>0.38700000000000001</v>
      </c>
      <c r="AK11" s="152">
        <v>0.48299999999999998</v>
      </c>
      <c r="AL11" s="152">
        <v>0.51800000000000002</v>
      </c>
      <c r="AM11" s="158">
        <v>0.58899999999999997</v>
      </c>
      <c r="AN11" s="158">
        <v>0.55100000000000005</v>
      </c>
      <c r="AO11" s="152">
        <v>0.65500000000000003</v>
      </c>
      <c r="AP11" s="152">
        <v>0.624</v>
      </c>
      <c r="AQ11" s="158">
        <v>0.72</v>
      </c>
      <c r="AR11" s="161">
        <v>0.65300000000000002</v>
      </c>
      <c r="AS11" s="71"/>
      <c r="AT11" s="71"/>
      <c r="AU11" s="151">
        <v>0.40100000000000002</v>
      </c>
      <c r="AV11" s="152">
        <v>0.434</v>
      </c>
      <c r="AW11" s="158">
        <v>0.50900000000000001</v>
      </c>
      <c r="AX11" s="158">
        <v>0.50600000000000001</v>
      </c>
      <c r="AY11" s="152">
        <v>0.59499999999999997</v>
      </c>
      <c r="AZ11" s="152">
        <v>0.56999999999999995</v>
      </c>
      <c r="BA11" s="158">
        <v>0.68700000000000006</v>
      </c>
      <c r="BB11" s="158">
        <v>0.63</v>
      </c>
      <c r="BC11" s="152">
        <v>0.73699999999999999</v>
      </c>
      <c r="BD11" s="152">
        <v>0.65</v>
      </c>
      <c r="BE11" s="158">
        <v>0.77500000000000002</v>
      </c>
      <c r="BF11" s="161">
        <v>0.63300000000000001</v>
      </c>
      <c r="BG11" s="71"/>
      <c r="BH11" s="71"/>
      <c r="BI11" s="62">
        <v>0.54800000000000004</v>
      </c>
      <c r="BJ11" s="63">
        <v>0.62</v>
      </c>
      <c r="BK11" s="63">
        <v>0.68300000000000005</v>
      </c>
      <c r="BL11" s="63">
        <v>0.754</v>
      </c>
      <c r="BM11" s="63">
        <v>0.63300000000000001</v>
      </c>
      <c r="BN11" s="64">
        <v>0.77</v>
      </c>
    </row>
    <row r="12" spans="1:66" x14ac:dyDescent="0.35">
      <c r="A12" s="65">
        <v>9</v>
      </c>
      <c r="B12" s="65">
        <v>256</v>
      </c>
      <c r="C12" s="70">
        <v>128</v>
      </c>
      <c r="D12" s="71"/>
      <c r="E12" s="151">
        <v>2.1000000000000001E-2</v>
      </c>
      <c r="F12" s="152">
        <v>3.5000000000000003E-2</v>
      </c>
      <c r="G12" s="158">
        <v>4.2000000000000003E-2</v>
      </c>
      <c r="H12" s="158">
        <v>6.5000000000000002E-2</v>
      </c>
      <c r="I12" s="152">
        <v>0.08</v>
      </c>
      <c r="J12" s="152">
        <v>0.104</v>
      </c>
      <c r="K12" s="158">
        <v>0.14000000000000001</v>
      </c>
      <c r="L12" s="158">
        <v>0.17899999999999999</v>
      </c>
      <c r="M12" s="152">
        <v>0.246</v>
      </c>
      <c r="N12" s="152">
        <v>0.28799999999999998</v>
      </c>
      <c r="O12" s="158">
        <v>0.38700000000000001</v>
      </c>
      <c r="P12" s="161">
        <v>0.42399999999999999</v>
      </c>
      <c r="Q12" s="71"/>
      <c r="R12" s="71"/>
      <c r="S12" s="151">
        <v>8.1000000000000003E-2</v>
      </c>
      <c r="T12" s="152">
        <v>0.12</v>
      </c>
      <c r="U12" s="158">
        <v>0.155</v>
      </c>
      <c r="V12" s="158">
        <v>0.183</v>
      </c>
      <c r="W12" s="152">
        <v>0.26600000000000001</v>
      </c>
      <c r="X12" s="152">
        <v>0.307</v>
      </c>
      <c r="Y12" s="158">
        <v>0.40300000000000002</v>
      </c>
      <c r="Z12" s="158">
        <v>0.434</v>
      </c>
      <c r="AA12" s="152">
        <v>0.51300000000000001</v>
      </c>
      <c r="AB12" s="152">
        <v>0.53300000000000003</v>
      </c>
      <c r="AC12" s="158">
        <v>0.56599999999999995</v>
      </c>
      <c r="AD12" s="161">
        <v>0.55700000000000005</v>
      </c>
      <c r="AE12" s="71"/>
      <c r="AF12" s="71"/>
      <c r="AG12" s="151">
        <v>0.27</v>
      </c>
      <c r="AH12" s="152">
        <v>0.317</v>
      </c>
      <c r="AI12" s="158">
        <v>0.40400000000000003</v>
      </c>
      <c r="AJ12" s="158">
        <v>0.45500000000000002</v>
      </c>
      <c r="AK12" s="152">
        <v>0.51800000000000002</v>
      </c>
      <c r="AL12" s="152">
        <v>0.56699999999999995</v>
      </c>
      <c r="AM12" s="158">
        <v>0.57099999999999995</v>
      </c>
      <c r="AN12" s="158">
        <v>0.53300000000000003</v>
      </c>
      <c r="AO12" s="152">
        <v>0.66300000000000003</v>
      </c>
      <c r="AP12" s="152">
        <v>0.57699999999999996</v>
      </c>
      <c r="AQ12" s="158">
        <v>0.69099999999999995</v>
      </c>
      <c r="AR12" s="161">
        <v>0.625</v>
      </c>
      <c r="AS12" s="71"/>
      <c r="AT12" s="71"/>
      <c r="AU12" s="151">
        <v>0.434</v>
      </c>
      <c r="AV12" s="152">
        <v>0.47</v>
      </c>
      <c r="AW12" s="158">
        <v>0.54800000000000004</v>
      </c>
      <c r="AX12" s="158">
        <v>0.52400000000000002</v>
      </c>
      <c r="AY12" s="152">
        <v>0.61799999999999999</v>
      </c>
      <c r="AZ12" s="152">
        <v>0.54600000000000004</v>
      </c>
      <c r="BA12" s="158">
        <v>0.65200000000000002</v>
      </c>
      <c r="BB12" s="158">
        <v>0.59099999999999997</v>
      </c>
      <c r="BC12" s="152">
        <v>0.67900000000000005</v>
      </c>
      <c r="BD12" s="152">
        <v>0.58699999999999997</v>
      </c>
      <c r="BE12" s="158">
        <v>0.68</v>
      </c>
      <c r="BF12" s="161">
        <v>0.59299999999999997</v>
      </c>
      <c r="BG12" s="71"/>
      <c r="BH12" s="71"/>
      <c r="BI12" s="62">
        <v>0.53900000000000003</v>
      </c>
      <c r="BJ12" s="63">
        <v>0.59199999999999997</v>
      </c>
      <c r="BK12" s="63">
        <v>0.65400000000000003</v>
      </c>
      <c r="BL12" s="63">
        <v>0.68100000000000005</v>
      </c>
      <c r="BM12" s="63">
        <v>0.66</v>
      </c>
      <c r="BN12" s="64">
        <v>0.65500000000000003</v>
      </c>
    </row>
    <row r="13" spans="1:66" x14ac:dyDescent="0.35">
      <c r="A13" s="65">
        <v>10</v>
      </c>
      <c r="B13" s="65">
        <v>512</v>
      </c>
      <c r="C13" s="70">
        <v>128</v>
      </c>
      <c r="D13" s="71"/>
      <c r="E13" s="151">
        <v>2.4E-2</v>
      </c>
      <c r="F13" s="152">
        <v>5.8000000000000003E-2</v>
      </c>
      <c r="G13" s="158">
        <v>4.8000000000000001E-2</v>
      </c>
      <c r="H13" s="158">
        <v>9.8000000000000004E-2</v>
      </c>
      <c r="I13" s="152">
        <v>9.2999999999999999E-2</v>
      </c>
      <c r="J13" s="152">
        <v>0.155</v>
      </c>
      <c r="K13" s="158">
        <v>0.16200000000000001</v>
      </c>
      <c r="L13" s="158">
        <v>0.23300000000000001</v>
      </c>
      <c r="M13" s="152">
        <v>0.28699999999999998</v>
      </c>
      <c r="N13" s="152">
        <v>0.32800000000000001</v>
      </c>
      <c r="O13" s="158">
        <v>0.42799999999999999</v>
      </c>
      <c r="P13" s="161">
        <v>0.45500000000000002</v>
      </c>
      <c r="Q13" s="71"/>
      <c r="R13" s="71"/>
      <c r="S13" s="151">
        <v>9.4E-2</v>
      </c>
      <c r="T13" s="152">
        <v>0.16400000000000001</v>
      </c>
      <c r="U13" s="158">
        <v>0.17799999999999999</v>
      </c>
      <c r="V13" s="158">
        <v>0.25</v>
      </c>
      <c r="W13" s="152">
        <v>0.3</v>
      </c>
      <c r="X13" s="152">
        <v>0.33400000000000002</v>
      </c>
      <c r="Y13" s="158">
        <v>0.45800000000000002</v>
      </c>
      <c r="Z13" s="158">
        <v>0.47199999999999998</v>
      </c>
      <c r="AA13" s="152">
        <v>0.48899999999999999</v>
      </c>
      <c r="AB13" s="152">
        <v>0.498</v>
      </c>
      <c r="AC13" s="158">
        <v>0.57199999999999995</v>
      </c>
      <c r="AD13" s="161">
        <v>0.504</v>
      </c>
      <c r="AE13" s="71"/>
      <c r="AF13" s="71"/>
      <c r="AG13" s="151">
        <v>0.307</v>
      </c>
      <c r="AH13" s="152">
        <v>0.34399999999999997</v>
      </c>
      <c r="AI13" s="158">
        <v>0.46200000000000002</v>
      </c>
      <c r="AJ13" s="158">
        <v>0.46100000000000002</v>
      </c>
      <c r="AK13" s="152">
        <v>0.54100000000000004</v>
      </c>
      <c r="AL13" s="152">
        <v>0.54100000000000004</v>
      </c>
      <c r="AM13" s="158">
        <v>0.59099999999999997</v>
      </c>
      <c r="AN13" s="158">
        <v>0.53600000000000003</v>
      </c>
      <c r="AO13" s="152">
        <v>0.57699999999999996</v>
      </c>
      <c r="AP13" s="152">
        <v>0.54800000000000004</v>
      </c>
      <c r="AQ13" s="158">
        <v>0.55500000000000005</v>
      </c>
      <c r="AR13" s="161">
        <v>0.56299999999999994</v>
      </c>
      <c r="AS13" s="71"/>
      <c r="AT13" s="71"/>
      <c r="AU13" s="151">
        <v>0.45200000000000001</v>
      </c>
      <c r="AV13" s="152">
        <v>0.48099999999999998</v>
      </c>
      <c r="AW13" s="158">
        <v>0.52900000000000003</v>
      </c>
      <c r="AX13" s="158">
        <v>0.50900000000000001</v>
      </c>
      <c r="AY13" s="152">
        <v>0.54300000000000004</v>
      </c>
      <c r="AZ13" s="152">
        <v>0.51200000000000001</v>
      </c>
      <c r="BA13" s="158">
        <v>0.52900000000000003</v>
      </c>
      <c r="BB13" s="158">
        <v>0.53600000000000003</v>
      </c>
      <c r="BC13" s="152">
        <v>0.53800000000000003</v>
      </c>
      <c r="BD13" s="152">
        <v>0.54400000000000004</v>
      </c>
      <c r="BE13" s="158">
        <v>0.54400000000000004</v>
      </c>
      <c r="BF13" s="161">
        <v>0.56599999999999995</v>
      </c>
      <c r="BG13" s="71"/>
      <c r="BH13" s="71"/>
      <c r="BI13" s="62">
        <v>0.54800000000000004</v>
      </c>
      <c r="BJ13" s="63">
        <v>0.51200000000000001</v>
      </c>
      <c r="BK13" s="63">
        <v>0.53100000000000003</v>
      </c>
      <c r="BL13" s="63">
        <v>0.53800000000000003</v>
      </c>
      <c r="BM13" s="63">
        <v>0.53400000000000003</v>
      </c>
      <c r="BN13" s="64">
        <v>0.52100000000000002</v>
      </c>
    </row>
    <row r="14" spans="1:66" x14ac:dyDescent="0.35">
      <c r="A14" s="65">
        <v>11</v>
      </c>
      <c r="B14" s="65">
        <v>1024</v>
      </c>
      <c r="C14" s="70">
        <v>128</v>
      </c>
      <c r="D14" s="71"/>
      <c r="E14" s="151">
        <v>2.5999999999999999E-2</v>
      </c>
      <c r="F14" s="152">
        <v>8.8999999999999996E-2</v>
      </c>
      <c r="G14" s="158">
        <v>4.9000000000000002E-2</v>
      </c>
      <c r="H14" s="158">
        <v>0.13100000000000001</v>
      </c>
      <c r="I14" s="152">
        <v>9.2999999999999999E-2</v>
      </c>
      <c r="J14" s="152">
        <v>0.21099999999999999</v>
      </c>
      <c r="K14" s="158">
        <v>0.159</v>
      </c>
      <c r="L14" s="158">
        <v>0.27100000000000002</v>
      </c>
      <c r="M14" s="152">
        <v>0.255</v>
      </c>
      <c r="N14" s="152">
        <v>0.371</v>
      </c>
      <c r="O14" s="158">
        <v>0.435</v>
      </c>
      <c r="P14" s="161">
        <v>0.41099999999999998</v>
      </c>
      <c r="Q14" s="71"/>
      <c r="R14" s="71"/>
      <c r="S14" s="151">
        <v>9.8000000000000004E-2</v>
      </c>
      <c r="T14" s="152">
        <v>0.222</v>
      </c>
      <c r="U14" s="158">
        <v>0.16400000000000001</v>
      </c>
      <c r="V14" s="158">
        <v>0.28799999999999998</v>
      </c>
      <c r="W14" s="152">
        <v>0.28199999999999997</v>
      </c>
      <c r="X14" s="152">
        <v>0.38</v>
      </c>
      <c r="Y14" s="158">
        <v>0.47499999999999998</v>
      </c>
      <c r="Z14" s="158">
        <v>0.47199999999999998</v>
      </c>
      <c r="AA14" s="152">
        <v>0.48199999999999998</v>
      </c>
      <c r="AB14" s="152">
        <v>0.46200000000000002</v>
      </c>
      <c r="AC14" s="158">
        <v>0.51200000000000001</v>
      </c>
      <c r="AD14" s="161">
        <v>0.442</v>
      </c>
      <c r="AE14" s="71"/>
      <c r="AF14" s="71"/>
      <c r="AG14" s="151">
        <v>0.316</v>
      </c>
      <c r="AH14" s="152">
        <v>0.376</v>
      </c>
      <c r="AI14" s="158">
        <v>0.48699999999999999</v>
      </c>
      <c r="AJ14" s="158">
        <v>0.47899999999999998</v>
      </c>
      <c r="AK14" s="152">
        <v>0.49199999999999999</v>
      </c>
      <c r="AL14" s="152">
        <v>0.502</v>
      </c>
      <c r="AM14" s="158">
        <v>0.51800000000000002</v>
      </c>
      <c r="AN14" s="158">
        <v>0.46300000000000002</v>
      </c>
      <c r="AO14" s="152">
        <v>0.48699999999999999</v>
      </c>
      <c r="AP14" s="152">
        <v>0.48799999999999999</v>
      </c>
      <c r="AQ14" s="158">
        <v>0.42899999999999999</v>
      </c>
      <c r="AR14" s="161">
        <v>0.48699999999999999</v>
      </c>
      <c r="AS14" s="71"/>
      <c r="AT14" s="71"/>
      <c r="AU14" s="151">
        <v>0.441</v>
      </c>
      <c r="AV14" s="152">
        <v>0.48</v>
      </c>
      <c r="AW14" s="158">
        <v>0.50700000000000001</v>
      </c>
      <c r="AX14" s="158">
        <v>0.433</v>
      </c>
      <c r="AY14" s="152">
        <v>0.496</v>
      </c>
      <c r="AZ14" s="152">
        <v>0.47299999999999998</v>
      </c>
      <c r="BA14" s="158">
        <v>0.40400000000000003</v>
      </c>
      <c r="BB14" s="158">
        <v>0.45300000000000001</v>
      </c>
      <c r="BC14" s="152">
        <v>0.42299999999999999</v>
      </c>
      <c r="BD14" s="152">
        <v>0.48799999999999999</v>
      </c>
      <c r="BE14" s="158">
        <v>0.433</v>
      </c>
      <c r="BF14" s="161">
        <v>0.5</v>
      </c>
      <c r="BG14" s="71"/>
      <c r="BH14" s="71"/>
      <c r="BI14" s="62">
        <v>0.40699999999999997</v>
      </c>
      <c r="BJ14" s="63">
        <v>0.39200000000000002</v>
      </c>
      <c r="BK14" s="63">
        <v>0.41299999999999998</v>
      </c>
      <c r="BL14" s="63">
        <v>0.434</v>
      </c>
      <c r="BM14" s="63">
        <v>0.436</v>
      </c>
      <c r="BN14" s="64">
        <v>0.44600000000000001</v>
      </c>
    </row>
    <row r="15" spans="1:66" x14ac:dyDescent="0.35">
      <c r="A15" s="65">
        <v>12</v>
      </c>
      <c r="B15" s="65">
        <v>2048</v>
      </c>
      <c r="C15" s="70">
        <v>128</v>
      </c>
      <c r="D15" s="71"/>
      <c r="E15" s="151">
        <v>2.7E-2</v>
      </c>
      <c r="F15" s="152">
        <v>0.11600000000000001</v>
      </c>
      <c r="G15" s="158">
        <v>5.2999999999999999E-2</v>
      </c>
      <c r="H15" s="158">
        <v>0.17799999999999999</v>
      </c>
      <c r="I15" s="152">
        <v>9.8000000000000004E-2</v>
      </c>
      <c r="J15" s="152">
        <v>0.215</v>
      </c>
      <c r="K15" s="158">
        <v>0.16700000000000001</v>
      </c>
      <c r="L15" s="158">
        <v>0.255</v>
      </c>
      <c r="M15" s="152">
        <v>0.25900000000000001</v>
      </c>
      <c r="N15" s="152">
        <v>0.38900000000000001</v>
      </c>
      <c r="O15" s="158">
        <v>0.439</v>
      </c>
      <c r="P15" s="161">
        <v>0.40899999999999997</v>
      </c>
      <c r="Q15" s="71"/>
      <c r="R15" s="71"/>
      <c r="S15" s="151">
        <v>0.10199999999999999</v>
      </c>
      <c r="T15" s="152">
        <v>0.251</v>
      </c>
      <c r="U15" s="158">
        <v>0.17299999999999999</v>
      </c>
      <c r="V15" s="158">
        <v>0.29599999999999999</v>
      </c>
      <c r="W15" s="152">
        <v>0.27</v>
      </c>
      <c r="X15" s="152">
        <v>0.41399999999999998</v>
      </c>
      <c r="Y15" s="158">
        <v>0.497</v>
      </c>
      <c r="Z15" s="158">
        <v>0.46300000000000002</v>
      </c>
      <c r="AA15" s="152">
        <v>0.45300000000000001</v>
      </c>
      <c r="AB15" s="152">
        <v>0.47</v>
      </c>
      <c r="AC15" s="158">
        <v>0.497</v>
      </c>
      <c r="AD15" s="161">
        <v>0.36099999999999999</v>
      </c>
      <c r="AE15" s="71"/>
      <c r="AF15" s="71"/>
      <c r="AG15" s="151">
        <v>0.32500000000000001</v>
      </c>
      <c r="AH15" s="152">
        <v>0.41</v>
      </c>
      <c r="AI15" s="158">
        <v>0.50600000000000001</v>
      </c>
      <c r="AJ15" s="158">
        <v>0.48799999999999999</v>
      </c>
      <c r="AK15" s="152">
        <v>0.47099999999999997</v>
      </c>
      <c r="AL15" s="152">
        <v>0.48099999999999998</v>
      </c>
      <c r="AM15" s="158">
        <v>0.50600000000000001</v>
      </c>
      <c r="AN15" s="158">
        <v>0.40200000000000002</v>
      </c>
      <c r="AO15" s="152">
        <v>0.36499999999999999</v>
      </c>
      <c r="AP15" s="152">
        <v>0.42799999999999999</v>
      </c>
      <c r="AQ15" s="158">
        <v>0.35599999999999998</v>
      </c>
      <c r="AR15" s="161">
        <v>0.41199999999999998</v>
      </c>
      <c r="AS15" s="71"/>
      <c r="AT15" s="71"/>
      <c r="AU15" s="151">
        <v>0.441</v>
      </c>
      <c r="AV15" s="152">
        <v>0.442</v>
      </c>
      <c r="AW15" s="158">
        <v>0.49</v>
      </c>
      <c r="AX15" s="158">
        <v>0.38900000000000001</v>
      </c>
      <c r="AY15" s="152">
        <v>0.35499999999999998</v>
      </c>
      <c r="AZ15" s="152">
        <v>0.441</v>
      </c>
      <c r="BA15" s="158">
        <v>0.36199999999999999</v>
      </c>
      <c r="BB15" s="158">
        <v>0.41699999999999998</v>
      </c>
      <c r="BC15" s="152">
        <v>0.38</v>
      </c>
      <c r="BD15" s="152">
        <v>0.42899999999999999</v>
      </c>
      <c r="BE15" s="158">
        <v>0.38800000000000001</v>
      </c>
      <c r="BF15" s="161">
        <v>0.45100000000000001</v>
      </c>
      <c r="BG15" s="71"/>
      <c r="BH15" s="71"/>
      <c r="BI15" s="62">
        <v>0.32</v>
      </c>
      <c r="BJ15" s="63">
        <v>0.33900000000000002</v>
      </c>
      <c r="BK15" s="63">
        <v>0.37</v>
      </c>
      <c r="BL15" s="63">
        <v>0.38300000000000001</v>
      </c>
      <c r="BM15" s="63">
        <v>0.38600000000000001</v>
      </c>
      <c r="BN15" s="64">
        <v>0.39500000000000002</v>
      </c>
    </row>
    <row r="16" spans="1:66" x14ac:dyDescent="0.35">
      <c r="A16" s="61">
        <v>13</v>
      </c>
      <c r="B16" s="61">
        <v>64</v>
      </c>
      <c r="C16" s="69">
        <v>256</v>
      </c>
      <c r="D16" s="71"/>
      <c r="E16" s="151">
        <v>2.1999999999999999E-2</v>
      </c>
      <c r="F16" s="152">
        <v>2.7E-2</v>
      </c>
      <c r="G16" s="158">
        <v>4.2000000000000003E-2</v>
      </c>
      <c r="H16" s="158">
        <v>4.9000000000000002E-2</v>
      </c>
      <c r="I16" s="152">
        <v>0.08</v>
      </c>
      <c r="J16" s="152">
        <v>0.09</v>
      </c>
      <c r="K16" s="158">
        <v>0.14000000000000001</v>
      </c>
      <c r="L16" s="158">
        <v>0.16</v>
      </c>
      <c r="M16" s="152">
        <v>0.23699999999999999</v>
      </c>
      <c r="N16" s="152">
        <v>0.28199999999999997</v>
      </c>
      <c r="O16" s="158">
        <v>0.34100000000000003</v>
      </c>
      <c r="P16" s="161">
        <v>0.376</v>
      </c>
      <c r="Q16" s="71"/>
      <c r="R16" s="71"/>
      <c r="S16" s="151">
        <v>8.2000000000000003E-2</v>
      </c>
      <c r="T16" s="152">
        <v>9.8000000000000004E-2</v>
      </c>
      <c r="U16" s="158">
        <v>0.14399999999999999</v>
      </c>
      <c r="V16" s="158">
        <v>0.17599999999999999</v>
      </c>
      <c r="W16" s="152">
        <v>0.246</v>
      </c>
      <c r="X16" s="152">
        <v>0.28799999999999998</v>
      </c>
      <c r="Y16" s="158">
        <v>0.371</v>
      </c>
      <c r="Z16" s="158">
        <v>0.434</v>
      </c>
      <c r="AA16" s="152">
        <v>0.48499999999999999</v>
      </c>
      <c r="AB16" s="152">
        <v>0.49099999999999999</v>
      </c>
      <c r="AC16" s="158">
        <v>0.59799999999999998</v>
      </c>
      <c r="AD16" s="161">
        <v>0.57299999999999995</v>
      </c>
      <c r="AE16" s="71"/>
      <c r="AF16" s="71"/>
      <c r="AG16" s="151">
        <v>0.25</v>
      </c>
      <c r="AH16" s="152">
        <v>0.28199999999999997</v>
      </c>
      <c r="AI16" s="158">
        <v>0.39500000000000002</v>
      </c>
      <c r="AJ16" s="158">
        <v>0.42799999999999999</v>
      </c>
      <c r="AK16" s="152">
        <v>0.496</v>
      </c>
      <c r="AL16" s="152">
        <v>0.50900000000000001</v>
      </c>
      <c r="AM16" s="158">
        <v>0.59799999999999998</v>
      </c>
      <c r="AN16" s="158">
        <v>0.61</v>
      </c>
      <c r="AO16" s="152">
        <v>0.68400000000000005</v>
      </c>
      <c r="AP16" s="152">
        <v>0.64100000000000001</v>
      </c>
      <c r="AQ16" s="158">
        <v>0.69599999999999995</v>
      </c>
      <c r="AR16" s="161">
        <v>0.66900000000000004</v>
      </c>
      <c r="AS16" s="71"/>
      <c r="AT16" s="71"/>
      <c r="AU16" s="151">
        <v>0.441</v>
      </c>
      <c r="AV16" s="152">
        <v>0.46300000000000002</v>
      </c>
      <c r="AW16" s="158">
        <v>0.54800000000000004</v>
      </c>
      <c r="AX16" s="158">
        <v>0.53300000000000003</v>
      </c>
      <c r="AY16" s="152">
        <v>0.63500000000000001</v>
      </c>
      <c r="AZ16" s="152">
        <v>0.59299999999999997</v>
      </c>
      <c r="BA16" s="158">
        <v>0.67900000000000005</v>
      </c>
      <c r="BB16" s="158">
        <v>0.64700000000000002</v>
      </c>
      <c r="BC16" s="152">
        <v>0.65700000000000003</v>
      </c>
      <c r="BD16" s="152">
        <v>0.63500000000000001</v>
      </c>
      <c r="BE16" s="158">
        <v>0.70899999999999996</v>
      </c>
      <c r="BF16" s="161">
        <v>0.624</v>
      </c>
      <c r="BG16" s="71"/>
      <c r="BH16" s="71"/>
      <c r="BI16" s="62">
        <v>0.629</v>
      </c>
      <c r="BJ16" s="63">
        <v>0.66300000000000003</v>
      </c>
      <c r="BK16" s="63">
        <v>0.68700000000000006</v>
      </c>
      <c r="BL16" s="63">
        <v>0.70099999999999996</v>
      </c>
      <c r="BM16" s="63">
        <v>0.67200000000000004</v>
      </c>
      <c r="BN16" s="64">
        <v>0.65600000000000003</v>
      </c>
    </row>
    <row r="17" spans="1:66" x14ac:dyDescent="0.35">
      <c r="A17" s="61">
        <v>14</v>
      </c>
      <c r="B17" s="61">
        <v>128</v>
      </c>
      <c r="C17" s="69">
        <v>256</v>
      </c>
      <c r="D17" s="71"/>
      <c r="E17" s="151">
        <v>3.1E-2</v>
      </c>
      <c r="F17" s="152">
        <v>4.1000000000000002E-2</v>
      </c>
      <c r="G17" s="158">
        <v>6.0999999999999999E-2</v>
      </c>
      <c r="H17" s="158">
        <v>7.4999999999999997E-2</v>
      </c>
      <c r="I17" s="152">
        <v>0.111</v>
      </c>
      <c r="J17" s="152">
        <v>0.124</v>
      </c>
      <c r="K17" s="158">
        <v>0.192</v>
      </c>
      <c r="L17" s="158">
        <v>0.23499999999999999</v>
      </c>
      <c r="M17" s="152">
        <v>0.32200000000000001</v>
      </c>
      <c r="N17" s="152">
        <v>0.376</v>
      </c>
      <c r="O17" s="158">
        <v>0.39500000000000002</v>
      </c>
      <c r="P17" s="161">
        <v>0.441</v>
      </c>
      <c r="Q17" s="71"/>
      <c r="R17" s="71"/>
      <c r="S17" s="151">
        <v>0.11899999999999999</v>
      </c>
      <c r="T17" s="152">
        <v>0.14399999999999999</v>
      </c>
      <c r="U17" s="158">
        <v>0.20699999999999999</v>
      </c>
      <c r="V17" s="158">
        <v>0.248</v>
      </c>
      <c r="W17" s="152">
        <v>0.317</v>
      </c>
      <c r="X17" s="152">
        <v>0.371</v>
      </c>
      <c r="Y17" s="158">
        <v>0.44800000000000001</v>
      </c>
      <c r="Z17" s="158">
        <v>0.5</v>
      </c>
      <c r="AA17" s="152">
        <v>0.51400000000000001</v>
      </c>
      <c r="AB17" s="152">
        <v>0.51500000000000001</v>
      </c>
      <c r="AC17" s="158">
        <v>0.624</v>
      </c>
      <c r="AD17" s="161">
        <v>0.55100000000000005</v>
      </c>
      <c r="AE17" s="71"/>
      <c r="AF17" s="71"/>
      <c r="AG17" s="151">
        <v>0.33700000000000002</v>
      </c>
      <c r="AH17" s="152">
        <v>0.371</v>
      </c>
      <c r="AI17" s="158">
        <v>0.45200000000000001</v>
      </c>
      <c r="AJ17" s="158">
        <v>0.5</v>
      </c>
      <c r="AK17" s="152">
        <v>0.53</v>
      </c>
      <c r="AL17" s="152">
        <v>0.55300000000000005</v>
      </c>
      <c r="AM17" s="158">
        <v>0.63900000000000001</v>
      </c>
      <c r="AN17" s="158">
        <v>0.65400000000000003</v>
      </c>
      <c r="AO17" s="152">
        <v>0.68500000000000005</v>
      </c>
      <c r="AP17" s="152">
        <v>0.65500000000000003</v>
      </c>
      <c r="AQ17" s="158">
        <v>0.71199999999999997</v>
      </c>
      <c r="AR17" s="161">
        <v>0.68500000000000005</v>
      </c>
      <c r="AS17" s="71"/>
      <c r="AT17" s="71"/>
      <c r="AU17" s="151">
        <v>0.46500000000000002</v>
      </c>
      <c r="AV17" s="152">
        <v>0.504</v>
      </c>
      <c r="AW17" s="158">
        <v>0.58599999999999997</v>
      </c>
      <c r="AX17" s="158">
        <v>0.57499999999999996</v>
      </c>
      <c r="AY17" s="152">
        <v>0.65700000000000003</v>
      </c>
      <c r="AZ17" s="152">
        <v>0.63100000000000001</v>
      </c>
      <c r="BA17" s="158">
        <v>0.67900000000000005</v>
      </c>
      <c r="BB17" s="158">
        <v>0.66400000000000003</v>
      </c>
      <c r="BC17" s="152">
        <v>0.68400000000000005</v>
      </c>
      <c r="BD17" s="152">
        <v>0.67200000000000004</v>
      </c>
      <c r="BE17" s="158">
        <v>0.68600000000000005</v>
      </c>
      <c r="BF17" s="161">
        <v>0.65900000000000003</v>
      </c>
      <c r="BG17" s="71"/>
      <c r="BH17" s="71"/>
      <c r="BI17" s="62">
        <v>0.60799999999999998</v>
      </c>
      <c r="BJ17" s="63">
        <v>0.63500000000000001</v>
      </c>
      <c r="BK17" s="63">
        <v>0.65800000000000003</v>
      </c>
      <c r="BL17" s="63">
        <v>0.66700000000000004</v>
      </c>
      <c r="BM17" s="63">
        <v>0.64700000000000002</v>
      </c>
      <c r="BN17" s="64">
        <v>0.64400000000000002</v>
      </c>
    </row>
    <row r="18" spans="1:66" x14ac:dyDescent="0.35">
      <c r="A18" s="61">
        <v>15</v>
      </c>
      <c r="B18" s="61">
        <v>256</v>
      </c>
      <c r="C18" s="69">
        <v>256</v>
      </c>
      <c r="D18" s="71"/>
      <c r="E18" s="151">
        <v>3.9E-2</v>
      </c>
      <c r="F18" s="152">
        <v>7.1999999999999995E-2</v>
      </c>
      <c r="G18" s="158">
        <v>0.08</v>
      </c>
      <c r="H18" s="158">
        <v>0.109</v>
      </c>
      <c r="I18" s="152">
        <v>0.13400000000000001</v>
      </c>
      <c r="J18" s="152">
        <v>0.17399999999999999</v>
      </c>
      <c r="K18" s="158">
        <v>0.24199999999999999</v>
      </c>
      <c r="L18" s="158">
        <v>0.28199999999999997</v>
      </c>
      <c r="M18" s="152">
        <v>0.38100000000000001</v>
      </c>
      <c r="N18" s="152">
        <v>0.42099999999999999</v>
      </c>
      <c r="O18" s="158">
        <v>0.439</v>
      </c>
      <c r="P18" s="161">
        <v>0.48199999999999998</v>
      </c>
      <c r="Q18" s="71"/>
      <c r="R18" s="71"/>
      <c r="S18" s="151">
        <v>0.151</v>
      </c>
      <c r="T18" s="152">
        <v>0.17899999999999999</v>
      </c>
      <c r="U18" s="158">
        <v>0.25600000000000001</v>
      </c>
      <c r="V18" s="158">
        <v>0.29099999999999998</v>
      </c>
      <c r="W18" s="152">
        <v>0.39900000000000002</v>
      </c>
      <c r="X18" s="152">
        <v>0.43099999999999999</v>
      </c>
      <c r="Y18" s="158">
        <v>0.48799999999999999</v>
      </c>
      <c r="Z18" s="158">
        <v>0.55300000000000005</v>
      </c>
      <c r="AA18" s="152">
        <v>0.52500000000000002</v>
      </c>
      <c r="AB18" s="152">
        <v>0.55500000000000005</v>
      </c>
      <c r="AC18" s="158">
        <v>0.59899999999999998</v>
      </c>
      <c r="AD18" s="161">
        <v>0.57499999999999996</v>
      </c>
      <c r="AE18" s="71"/>
      <c r="AF18" s="71"/>
      <c r="AG18" s="151">
        <v>0.40200000000000002</v>
      </c>
      <c r="AH18" s="152">
        <v>0.42799999999999999</v>
      </c>
      <c r="AI18" s="158">
        <v>0.51</v>
      </c>
      <c r="AJ18" s="158">
        <v>0.57299999999999995</v>
      </c>
      <c r="AK18" s="152">
        <v>0.54100000000000004</v>
      </c>
      <c r="AL18" s="152">
        <v>0.55300000000000005</v>
      </c>
      <c r="AM18" s="158">
        <v>0.63200000000000001</v>
      </c>
      <c r="AN18" s="158">
        <v>0.57699999999999996</v>
      </c>
      <c r="AO18" s="152">
        <v>0.65500000000000003</v>
      </c>
      <c r="AP18" s="152">
        <v>0.622</v>
      </c>
      <c r="AQ18" s="158">
        <v>0.64300000000000002</v>
      </c>
      <c r="AR18" s="161">
        <v>0.627</v>
      </c>
      <c r="AS18" s="71"/>
      <c r="AT18" s="71"/>
      <c r="AU18" s="151">
        <v>0.49399999999999999</v>
      </c>
      <c r="AV18" s="152">
        <v>0.52600000000000002</v>
      </c>
      <c r="AW18" s="158">
        <v>0.60399999999999998</v>
      </c>
      <c r="AX18" s="158">
        <v>0.55700000000000005</v>
      </c>
      <c r="AY18" s="152">
        <v>0.63200000000000001</v>
      </c>
      <c r="AZ18" s="152">
        <v>0.59499999999999997</v>
      </c>
      <c r="BA18" s="158">
        <v>0.628</v>
      </c>
      <c r="BB18" s="158">
        <v>0.59399999999999997</v>
      </c>
      <c r="BC18" s="152">
        <v>0.622</v>
      </c>
      <c r="BD18" s="152">
        <v>0.58099999999999996</v>
      </c>
      <c r="BE18" s="158">
        <v>0.59399999999999997</v>
      </c>
      <c r="BF18" s="161">
        <v>0.59299999999999997</v>
      </c>
      <c r="BG18" s="71"/>
      <c r="BH18" s="71"/>
      <c r="BI18" s="62">
        <v>0.59099999999999997</v>
      </c>
      <c r="BJ18" s="63">
        <v>0.58299999999999996</v>
      </c>
      <c r="BK18" s="63">
        <v>0.57899999999999996</v>
      </c>
      <c r="BL18" s="63">
        <v>0.55900000000000005</v>
      </c>
      <c r="BM18" s="63">
        <v>0.54200000000000004</v>
      </c>
      <c r="BN18" s="64">
        <v>0.52400000000000002</v>
      </c>
    </row>
    <row r="19" spans="1:66" x14ac:dyDescent="0.35">
      <c r="A19" s="61">
        <v>16</v>
      </c>
      <c r="B19" s="61">
        <v>512</v>
      </c>
      <c r="C19" s="69">
        <v>256</v>
      </c>
      <c r="D19" s="71"/>
      <c r="E19" s="151">
        <v>4.4999999999999998E-2</v>
      </c>
      <c r="F19" s="152">
        <v>0.10199999999999999</v>
      </c>
      <c r="G19" s="158">
        <v>8.7999999999999995E-2</v>
      </c>
      <c r="H19" s="158">
        <v>0.15</v>
      </c>
      <c r="I19" s="152">
        <v>0.14599999999999999</v>
      </c>
      <c r="J19" s="152">
        <v>0.22</v>
      </c>
      <c r="K19" s="158">
        <v>0.25900000000000001</v>
      </c>
      <c r="L19" s="158">
        <v>0.312</v>
      </c>
      <c r="M19" s="152">
        <v>0.41499999999999998</v>
      </c>
      <c r="N19" s="152">
        <v>0.45</v>
      </c>
      <c r="O19" s="158">
        <v>0.44900000000000001</v>
      </c>
      <c r="P19" s="161">
        <v>0.48599999999999999</v>
      </c>
      <c r="Q19" s="71"/>
      <c r="R19" s="71"/>
      <c r="S19" s="151">
        <v>0.16400000000000001</v>
      </c>
      <c r="T19" s="152">
        <v>0.25</v>
      </c>
      <c r="U19" s="158">
        <v>0.26800000000000002</v>
      </c>
      <c r="V19" s="158">
        <v>0.307</v>
      </c>
      <c r="W19" s="152">
        <v>0.40799999999999997</v>
      </c>
      <c r="X19" s="152">
        <v>0.45</v>
      </c>
      <c r="Y19" s="158">
        <v>0.45400000000000001</v>
      </c>
      <c r="Z19" s="158">
        <v>0.48699999999999999</v>
      </c>
      <c r="AA19" s="152">
        <v>0.50600000000000001</v>
      </c>
      <c r="AB19" s="152">
        <v>0.55100000000000005</v>
      </c>
      <c r="AC19" s="158">
        <v>0.55800000000000005</v>
      </c>
      <c r="AD19" s="161">
        <v>0.52600000000000002</v>
      </c>
      <c r="AE19" s="71"/>
      <c r="AF19" s="71"/>
      <c r="AG19" s="151">
        <v>0.437</v>
      </c>
      <c r="AH19" s="152">
        <v>0.46300000000000002</v>
      </c>
      <c r="AI19" s="158">
        <v>0.51600000000000001</v>
      </c>
      <c r="AJ19" s="158">
        <v>0.58599999999999997</v>
      </c>
      <c r="AK19" s="152">
        <v>0.52700000000000002</v>
      </c>
      <c r="AL19" s="152">
        <v>0.52</v>
      </c>
      <c r="AM19" s="158">
        <v>0.56499999999999995</v>
      </c>
      <c r="AN19" s="158">
        <v>0.58199999999999996</v>
      </c>
      <c r="AO19" s="152">
        <v>0.58599999999999997</v>
      </c>
      <c r="AP19" s="152">
        <v>0.56200000000000006</v>
      </c>
      <c r="AQ19" s="158">
        <v>0.56999999999999995</v>
      </c>
      <c r="AR19" s="161">
        <v>0.56999999999999995</v>
      </c>
      <c r="AS19" s="71"/>
      <c r="AT19" s="71"/>
      <c r="AU19" s="151">
        <v>0.49099999999999999</v>
      </c>
      <c r="AV19" s="152">
        <v>0.51900000000000002</v>
      </c>
      <c r="AW19" s="158">
        <v>0.56100000000000005</v>
      </c>
      <c r="AX19" s="158">
        <v>0.56000000000000005</v>
      </c>
      <c r="AY19" s="152">
        <v>0.56000000000000005</v>
      </c>
      <c r="AZ19" s="152">
        <v>0.56399999999999995</v>
      </c>
      <c r="BA19" s="158">
        <v>0.55800000000000005</v>
      </c>
      <c r="BB19" s="158">
        <v>0.55400000000000005</v>
      </c>
      <c r="BC19" s="152">
        <v>0.53400000000000003</v>
      </c>
      <c r="BD19" s="152">
        <v>0.54400000000000004</v>
      </c>
      <c r="BE19" s="158">
        <v>0.48499999999999999</v>
      </c>
      <c r="BF19" s="161">
        <v>0.53700000000000003</v>
      </c>
      <c r="BG19" s="71"/>
      <c r="BH19" s="71"/>
      <c r="BI19" s="62">
        <v>0.54900000000000004</v>
      </c>
      <c r="BJ19" s="63">
        <v>0.53</v>
      </c>
      <c r="BK19" s="63">
        <v>0.51700000000000002</v>
      </c>
      <c r="BL19" s="63">
        <v>0.48</v>
      </c>
      <c r="BM19" s="63">
        <v>0.47</v>
      </c>
      <c r="BN19" s="64">
        <v>0.46500000000000002</v>
      </c>
    </row>
    <row r="20" spans="1:66" x14ac:dyDescent="0.35">
      <c r="A20" s="61">
        <v>17</v>
      </c>
      <c r="B20" s="61">
        <v>1024</v>
      </c>
      <c r="C20" s="69">
        <v>256</v>
      </c>
      <c r="D20" s="71"/>
      <c r="E20" s="151">
        <v>4.3999999999999997E-2</v>
      </c>
      <c r="F20" s="152">
        <v>0.13100000000000001</v>
      </c>
      <c r="G20" s="158">
        <v>8.8999999999999996E-2</v>
      </c>
      <c r="H20" s="158">
        <v>0.191</v>
      </c>
      <c r="I20" s="152">
        <v>0.14499999999999999</v>
      </c>
      <c r="J20" s="152">
        <v>0.24399999999999999</v>
      </c>
      <c r="K20" s="158">
        <v>0.22</v>
      </c>
      <c r="L20" s="158">
        <v>0.27700000000000002</v>
      </c>
      <c r="M20" s="152">
        <v>0.39100000000000001</v>
      </c>
      <c r="N20" s="152">
        <v>0.39100000000000001</v>
      </c>
      <c r="O20" s="158">
        <v>0.44600000000000001</v>
      </c>
      <c r="P20" s="161">
        <v>0.40600000000000003</v>
      </c>
      <c r="Q20" s="71"/>
      <c r="R20" s="71"/>
      <c r="S20" s="151">
        <v>0.152</v>
      </c>
      <c r="T20" s="152">
        <v>0.26</v>
      </c>
      <c r="U20" s="158">
        <v>0.23699999999999999</v>
      </c>
      <c r="V20" s="158">
        <v>0.32300000000000001</v>
      </c>
      <c r="W20" s="152">
        <v>0.41299999999999998</v>
      </c>
      <c r="X20" s="152">
        <v>0.45400000000000001</v>
      </c>
      <c r="Y20" s="158">
        <v>0.47499999999999998</v>
      </c>
      <c r="Z20" s="158">
        <v>0.45300000000000001</v>
      </c>
      <c r="AA20" s="152">
        <v>0.503</v>
      </c>
      <c r="AB20" s="152">
        <v>0.40899999999999997</v>
      </c>
      <c r="AC20" s="158">
        <v>0.434</v>
      </c>
      <c r="AD20" s="161">
        <v>0.42799999999999999</v>
      </c>
      <c r="AE20" s="71"/>
      <c r="AF20" s="71"/>
      <c r="AG20" s="151">
        <v>0.42399999999999999</v>
      </c>
      <c r="AH20" s="152">
        <v>0.46500000000000002</v>
      </c>
      <c r="AI20" s="158">
        <v>0.45800000000000002</v>
      </c>
      <c r="AJ20" s="158">
        <v>0.497</v>
      </c>
      <c r="AK20" s="152">
        <v>0.51</v>
      </c>
      <c r="AL20" s="152">
        <v>0.45</v>
      </c>
      <c r="AM20" s="158">
        <v>0.5</v>
      </c>
      <c r="AN20" s="158">
        <v>0.45200000000000001</v>
      </c>
      <c r="AO20" s="152">
        <v>0.441</v>
      </c>
      <c r="AP20" s="152">
        <v>0.44800000000000001</v>
      </c>
      <c r="AQ20" s="158">
        <v>0.42699999999999999</v>
      </c>
      <c r="AR20" s="161">
        <v>0.45200000000000001</v>
      </c>
      <c r="AS20" s="71"/>
      <c r="AT20" s="71"/>
      <c r="AU20" s="151">
        <v>0.48199999999999998</v>
      </c>
      <c r="AV20" s="152">
        <v>0.42099999999999999</v>
      </c>
      <c r="AW20" s="158">
        <v>0.50800000000000001</v>
      </c>
      <c r="AX20" s="158">
        <v>0.434</v>
      </c>
      <c r="AY20" s="152">
        <v>0.42099999999999999</v>
      </c>
      <c r="AZ20" s="152">
        <v>0.42899999999999999</v>
      </c>
      <c r="BA20" s="158">
        <v>0.40600000000000003</v>
      </c>
      <c r="BB20" s="158">
        <v>0.41799999999999998</v>
      </c>
      <c r="BC20" s="152">
        <v>0.39800000000000002</v>
      </c>
      <c r="BD20" s="152">
        <v>0.41799999999999998</v>
      </c>
      <c r="BE20" s="158">
        <v>0.38100000000000001</v>
      </c>
      <c r="BF20" s="161">
        <v>0.42399999999999999</v>
      </c>
      <c r="BG20" s="71"/>
      <c r="BH20" s="71"/>
      <c r="BI20" s="62">
        <v>0.40600000000000003</v>
      </c>
      <c r="BJ20" s="63">
        <v>0.40500000000000003</v>
      </c>
      <c r="BK20" s="63">
        <v>0.40100000000000002</v>
      </c>
      <c r="BL20" s="63">
        <v>0.39</v>
      </c>
      <c r="BM20" s="63">
        <v>0.39500000000000002</v>
      </c>
      <c r="BN20" s="64">
        <v>0.40300000000000002</v>
      </c>
    </row>
    <row r="21" spans="1:66" x14ac:dyDescent="0.35">
      <c r="A21" s="61">
        <v>18</v>
      </c>
      <c r="B21" s="61">
        <v>2048</v>
      </c>
      <c r="C21" s="69">
        <v>256</v>
      </c>
      <c r="D21" s="71"/>
      <c r="E21" s="151">
        <v>4.8000000000000001E-2</v>
      </c>
      <c r="F21" s="152">
        <v>0.15</v>
      </c>
      <c r="G21" s="158">
        <v>9.2999999999999999E-2</v>
      </c>
      <c r="H21" s="158">
        <v>0.221</v>
      </c>
      <c r="I21" s="152">
        <v>0.157</v>
      </c>
      <c r="J21" s="152">
        <v>0.247</v>
      </c>
      <c r="K21" s="158">
        <v>0.23699999999999999</v>
      </c>
      <c r="L21" s="158">
        <v>0.26300000000000001</v>
      </c>
      <c r="M21" s="152">
        <v>0.36799999999999999</v>
      </c>
      <c r="N21" s="152">
        <v>0.41799999999999998</v>
      </c>
      <c r="O21" s="158">
        <v>0.46300000000000002</v>
      </c>
      <c r="P21" s="161">
        <v>0.46100000000000002</v>
      </c>
      <c r="Q21" s="71"/>
      <c r="R21" s="71"/>
      <c r="S21" s="151">
        <v>0.159</v>
      </c>
      <c r="T21" s="152">
        <v>0.26600000000000001</v>
      </c>
      <c r="U21" s="158">
        <v>0.24199999999999999</v>
      </c>
      <c r="V21" s="158">
        <v>0.27500000000000002</v>
      </c>
      <c r="W21" s="152">
        <v>0.42499999999999999</v>
      </c>
      <c r="X21" s="152">
        <v>0.43099999999999999</v>
      </c>
      <c r="Y21" s="158">
        <v>0.46700000000000003</v>
      </c>
      <c r="Z21" s="158">
        <v>0.46500000000000002</v>
      </c>
      <c r="AA21" s="152">
        <v>0.497</v>
      </c>
      <c r="AB21" s="152">
        <v>0.35299999999999998</v>
      </c>
      <c r="AC21" s="158">
        <v>0.32100000000000001</v>
      </c>
      <c r="AD21" s="161">
        <v>0.35199999999999998</v>
      </c>
      <c r="AE21" s="71"/>
      <c r="AF21" s="71"/>
      <c r="AG21" s="151">
        <v>0.437</v>
      </c>
      <c r="AH21" s="152">
        <v>0.47299999999999998</v>
      </c>
      <c r="AI21" s="158">
        <v>0.45900000000000002</v>
      </c>
      <c r="AJ21" s="158">
        <v>0.505</v>
      </c>
      <c r="AK21" s="152">
        <v>0.49399999999999999</v>
      </c>
      <c r="AL21" s="152">
        <v>0.38300000000000001</v>
      </c>
      <c r="AM21" s="158">
        <v>0.372</v>
      </c>
      <c r="AN21" s="158">
        <v>0.39100000000000001</v>
      </c>
      <c r="AO21" s="152">
        <v>0.35499999999999998</v>
      </c>
      <c r="AP21" s="152">
        <v>0.4</v>
      </c>
      <c r="AQ21" s="158">
        <v>0.32400000000000001</v>
      </c>
      <c r="AR21" s="161">
        <v>0.39800000000000002</v>
      </c>
      <c r="AS21" s="71"/>
      <c r="AT21" s="71"/>
      <c r="AU21" s="151">
        <v>0.48399999999999999</v>
      </c>
      <c r="AV21" s="152">
        <v>0.36</v>
      </c>
      <c r="AW21" s="158">
        <v>0.374</v>
      </c>
      <c r="AX21" s="158">
        <v>0.371</v>
      </c>
      <c r="AY21" s="152">
        <v>0.35</v>
      </c>
      <c r="AZ21" s="152">
        <v>0.374</v>
      </c>
      <c r="BA21" s="158">
        <v>0.32200000000000001</v>
      </c>
      <c r="BB21" s="158">
        <v>0.375</v>
      </c>
      <c r="BC21" s="152">
        <v>0.32500000000000001</v>
      </c>
      <c r="BD21" s="152">
        <v>0.377</v>
      </c>
      <c r="BE21" s="158">
        <v>0.32200000000000001</v>
      </c>
      <c r="BF21" s="161">
        <v>0.378</v>
      </c>
      <c r="BG21" s="71"/>
      <c r="BH21" s="71"/>
      <c r="BI21" s="62">
        <v>0.33600000000000002</v>
      </c>
      <c r="BJ21" s="63">
        <v>0.32100000000000001</v>
      </c>
      <c r="BK21" s="63">
        <v>0.32300000000000001</v>
      </c>
      <c r="BL21" s="63">
        <v>0.32200000000000001</v>
      </c>
      <c r="BM21" s="63">
        <v>0.32100000000000001</v>
      </c>
      <c r="BN21" s="64">
        <v>0.313</v>
      </c>
    </row>
    <row r="22" spans="1:66" x14ac:dyDescent="0.35">
      <c r="A22" s="65">
        <v>19</v>
      </c>
      <c r="B22" s="65">
        <v>64</v>
      </c>
      <c r="C22" s="70">
        <v>512</v>
      </c>
      <c r="D22" s="71"/>
      <c r="E22" s="151">
        <v>0.04</v>
      </c>
      <c r="F22" s="152">
        <v>4.9000000000000002E-2</v>
      </c>
      <c r="G22" s="158">
        <v>7.8E-2</v>
      </c>
      <c r="H22" s="158">
        <v>0.09</v>
      </c>
      <c r="I22" s="152">
        <v>0.14099999999999999</v>
      </c>
      <c r="J22" s="152">
        <v>0.157</v>
      </c>
      <c r="K22" s="158">
        <v>0.23499999999999999</v>
      </c>
      <c r="L22" s="158">
        <v>0.28199999999999997</v>
      </c>
      <c r="M22" s="152">
        <v>0.32300000000000001</v>
      </c>
      <c r="N22" s="152">
        <v>0.36699999999999999</v>
      </c>
      <c r="O22" s="158">
        <v>0.41499999999999998</v>
      </c>
      <c r="P22" s="161">
        <v>0.49099999999999999</v>
      </c>
      <c r="Q22" s="71"/>
      <c r="R22" s="71"/>
      <c r="S22" s="151">
        <v>0.14599999999999999</v>
      </c>
      <c r="T22" s="152">
        <v>0.16400000000000001</v>
      </c>
      <c r="U22" s="158">
        <v>0.23899999999999999</v>
      </c>
      <c r="V22" s="158">
        <v>0.27700000000000002</v>
      </c>
      <c r="W22" s="152">
        <v>0.34799999999999998</v>
      </c>
      <c r="X22" s="152">
        <v>0.40300000000000002</v>
      </c>
      <c r="Y22" s="158">
        <v>0.439</v>
      </c>
      <c r="Z22" s="158">
        <v>0.47</v>
      </c>
      <c r="AA22" s="152">
        <v>0.51100000000000001</v>
      </c>
      <c r="AB22" s="152">
        <v>0.50900000000000001</v>
      </c>
      <c r="AC22" s="158">
        <v>0.59399999999999997</v>
      </c>
      <c r="AD22" s="161">
        <v>0.63200000000000001</v>
      </c>
      <c r="AE22" s="71"/>
      <c r="AF22" s="71"/>
      <c r="AG22" s="151">
        <v>0.35299999999999998</v>
      </c>
      <c r="AH22" s="152">
        <v>0.40899999999999997</v>
      </c>
      <c r="AI22" s="158">
        <v>0.48199999999999998</v>
      </c>
      <c r="AJ22" s="158">
        <v>0.48699999999999999</v>
      </c>
      <c r="AK22" s="152">
        <v>0.53200000000000003</v>
      </c>
      <c r="AL22" s="152">
        <v>0.54300000000000004</v>
      </c>
      <c r="AM22" s="158">
        <v>0.60699999999999998</v>
      </c>
      <c r="AN22" s="158">
        <v>0.64700000000000002</v>
      </c>
      <c r="AO22" s="152">
        <v>0.629</v>
      </c>
      <c r="AP22" s="152">
        <v>0.66600000000000004</v>
      </c>
      <c r="AQ22" s="158">
        <v>0.63900000000000001</v>
      </c>
      <c r="AR22" s="161">
        <v>0.64</v>
      </c>
      <c r="AS22" s="71"/>
      <c r="AT22" s="71"/>
      <c r="AU22" s="151">
        <v>0.504</v>
      </c>
      <c r="AV22" s="152">
        <v>0.50600000000000001</v>
      </c>
      <c r="AW22" s="158">
        <v>0.57299999999999995</v>
      </c>
      <c r="AX22" s="158">
        <v>0.59299999999999997</v>
      </c>
      <c r="AY22" s="152">
        <v>0.64300000000000002</v>
      </c>
      <c r="AZ22" s="152">
        <v>0.61899999999999999</v>
      </c>
      <c r="BA22" s="158">
        <v>0.64700000000000002</v>
      </c>
      <c r="BB22" s="158">
        <v>0.62</v>
      </c>
      <c r="BC22" s="152">
        <v>0.65200000000000002</v>
      </c>
      <c r="BD22" s="152">
        <v>0.60599999999999998</v>
      </c>
      <c r="BE22" s="158">
        <v>0.63600000000000001</v>
      </c>
      <c r="BF22" s="161">
        <v>0.59799999999999998</v>
      </c>
      <c r="BG22" s="71"/>
      <c r="BH22" s="71"/>
      <c r="BI22" s="62">
        <v>0.61499999999999999</v>
      </c>
      <c r="BJ22" s="63">
        <v>0.627</v>
      </c>
      <c r="BK22" s="63">
        <v>0.63500000000000001</v>
      </c>
      <c r="BL22" s="63">
        <v>0.63500000000000001</v>
      </c>
      <c r="BM22" s="63">
        <v>0.60599999999999998</v>
      </c>
      <c r="BN22" s="64">
        <v>0.60299999999999998</v>
      </c>
    </row>
    <row r="23" spans="1:66" x14ac:dyDescent="0.35">
      <c r="A23" s="65">
        <v>20</v>
      </c>
      <c r="B23" s="65">
        <v>128</v>
      </c>
      <c r="C23" s="70">
        <v>512</v>
      </c>
      <c r="D23" s="71"/>
      <c r="E23" s="151">
        <v>5.6000000000000001E-2</v>
      </c>
      <c r="F23" s="152">
        <v>7.1999999999999995E-2</v>
      </c>
      <c r="G23" s="158">
        <v>0.107</v>
      </c>
      <c r="H23" s="158">
        <v>0.122</v>
      </c>
      <c r="I23" s="152">
        <v>0.19400000000000001</v>
      </c>
      <c r="J23" s="152">
        <v>0.214</v>
      </c>
      <c r="K23" s="158">
        <v>0.29599999999999999</v>
      </c>
      <c r="L23" s="158">
        <v>0.33200000000000002</v>
      </c>
      <c r="M23" s="152">
        <v>0.36199999999999999</v>
      </c>
      <c r="N23" s="152">
        <v>0.4</v>
      </c>
      <c r="O23" s="158">
        <v>0.46600000000000003</v>
      </c>
      <c r="P23" s="161">
        <v>0.50900000000000001</v>
      </c>
      <c r="Q23" s="71"/>
      <c r="R23" s="71"/>
      <c r="S23" s="151">
        <v>0.19900000000000001</v>
      </c>
      <c r="T23" s="152">
        <v>0.214</v>
      </c>
      <c r="U23" s="158">
        <v>0.32100000000000001</v>
      </c>
      <c r="V23" s="158">
        <v>0.33200000000000002</v>
      </c>
      <c r="W23" s="152">
        <v>0.377</v>
      </c>
      <c r="X23" s="152">
        <v>0.438</v>
      </c>
      <c r="Y23" s="158">
        <v>0.46800000000000003</v>
      </c>
      <c r="Z23" s="158">
        <v>0.53</v>
      </c>
      <c r="AA23" s="152">
        <v>0.51400000000000001</v>
      </c>
      <c r="AB23" s="152">
        <v>0.54700000000000004</v>
      </c>
      <c r="AC23" s="158">
        <v>0.58899999999999997</v>
      </c>
      <c r="AD23" s="161">
        <v>0.61599999999999999</v>
      </c>
      <c r="AE23" s="71"/>
      <c r="AF23" s="71"/>
      <c r="AG23" s="151">
        <v>0.39600000000000002</v>
      </c>
      <c r="AH23" s="152">
        <v>0.44800000000000001</v>
      </c>
      <c r="AI23" s="158">
        <v>0.49299999999999999</v>
      </c>
      <c r="AJ23" s="158">
        <v>0.51100000000000001</v>
      </c>
      <c r="AK23" s="152">
        <v>0.55700000000000005</v>
      </c>
      <c r="AL23" s="152">
        <v>0.56399999999999995</v>
      </c>
      <c r="AM23" s="158">
        <v>0.60199999999999998</v>
      </c>
      <c r="AN23" s="158">
        <v>0.625</v>
      </c>
      <c r="AO23" s="152">
        <v>0.60299999999999998</v>
      </c>
      <c r="AP23" s="152">
        <v>0.629</v>
      </c>
      <c r="AQ23" s="158">
        <v>0.58199999999999996</v>
      </c>
      <c r="AR23" s="161">
        <v>0.59699999999999998</v>
      </c>
      <c r="AS23" s="71"/>
      <c r="AT23" s="71"/>
      <c r="AU23" s="151">
        <v>0.54100000000000004</v>
      </c>
      <c r="AV23" s="152">
        <v>0.52600000000000002</v>
      </c>
      <c r="AW23" s="158">
        <v>0.60399999999999998</v>
      </c>
      <c r="AX23" s="158">
        <v>0.6</v>
      </c>
      <c r="AY23" s="152">
        <v>0.61399999999999999</v>
      </c>
      <c r="AZ23" s="152">
        <v>0.60699999999999998</v>
      </c>
      <c r="BA23" s="158">
        <v>0.60899999999999999</v>
      </c>
      <c r="BB23" s="158">
        <v>0.57399999999999995</v>
      </c>
      <c r="BC23" s="152">
        <v>0.61199999999999999</v>
      </c>
      <c r="BD23" s="152">
        <v>0.56000000000000005</v>
      </c>
      <c r="BE23" s="158">
        <v>0.56999999999999995</v>
      </c>
      <c r="BF23" s="161">
        <v>0.56000000000000005</v>
      </c>
      <c r="BG23" s="71"/>
      <c r="BH23" s="71"/>
      <c r="BI23" s="62">
        <v>0.59399999999999997</v>
      </c>
      <c r="BJ23" s="63">
        <v>0.59499999999999997</v>
      </c>
      <c r="BK23" s="63">
        <v>0.59699999999999998</v>
      </c>
      <c r="BL23" s="63">
        <v>0.57799999999999996</v>
      </c>
      <c r="BM23" s="63">
        <v>0.55400000000000005</v>
      </c>
      <c r="BN23" s="64">
        <v>0.53700000000000003</v>
      </c>
    </row>
    <row r="24" spans="1:66" x14ac:dyDescent="0.35">
      <c r="A24" s="65">
        <v>21</v>
      </c>
      <c r="B24" s="65">
        <v>256</v>
      </c>
      <c r="C24" s="70">
        <v>512</v>
      </c>
      <c r="D24" s="71"/>
      <c r="E24" s="151">
        <v>7.0999999999999994E-2</v>
      </c>
      <c r="F24" s="152">
        <v>0.112</v>
      </c>
      <c r="G24" s="158">
        <v>0.13400000000000001</v>
      </c>
      <c r="H24" s="158">
        <v>0.17399999999999999</v>
      </c>
      <c r="I24" s="152">
        <v>0.23200000000000001</v>
      </c>
      <c r="J24" s="152">
        <v>0.24099999999999999</v>
      </c>
      <c r="K24" s="158">
        <v>0.33</v>
      </c>
      <c r="L24" s="158">
        <v>0.317</v>
      </c>
      <c r="M24" s="152">
        <v>0.42699999999999999</v>
      </c>
      <c r="N24" s="152">
        <v>0.45700000000000002</v>
      </c>
      <c r="O24" s="158">
        <v>0.502</v>
      </c>
      <c r="P24" s="161">
        <v>0.54900000000000004</v>
      </c>
      <c r="Q24" s="71"/>
      <c r="R24" s="71"/>
      <c r="S24" s="151">
        <v>0.23899999999999999</v>
      </c>
      <c r="T24" s="152">
        <v>0.254</v>
      </c>
      <c r="U24" s="158">
        <v>0.35299999999999998</v>
      </c>
      <c r="V24" s="158">
        <v>0.33</v>
      </c>
      <c r="W24" s="152">
        <v>0.432</v>
      </c>
      <c r="X24" s="152">
        <v>0.47199999999999998</v>
      </c>
      <c r="Y24" s="158">
        <v>0.51300000000000001</v>
      </c>
      <c r="Z24" s="158">
        <v>0.55900000000000005</v>
      </c>
      <c r="AA24" s="152">
        <v>0.52200000000000002</v>
      </c>
      <c r="AB24" s="152">
        <v>0.55700000000000005</v>
      </c>
      <c r="AC24" s="158">
        <v>0.58199999999999996</v>
      </c>
      <c r="AD24" s="161">
        <v>0.61399999999999999</v>
      </c>
      <c r="AE24" s="71"/>
      <c r="AF24" s="71"/>
      <c r="AG24" s="151">
        <v>0.433</v>
      </c>
      <c r="AH24" s="152">
        <v>0.45700000000000002</v>
      </c>
      <c r="AI24" s="158">
        <v>0.51800000000000002</v>
      </c>
      <c r="AJ24" s="158">
        <v>0.56399999999999995</v>
      </c>
      <c r="AK24" s="152">
        <v>0.54200000000000004</v>
      </c>
      <c r="AL24" s="152">
        <v>0.56399999999999995</v>
      </c>
      <c r="AM24" s="158">
        <v>0.59699999999999998</v>
      </c>
      <c r="AN24" s="158">
        <v>0.63400000000000001</v>
      </c>
      <c r="AO24" s="152">
        <v>0.58799999999999997</v>
      </c>
      <c r="AP24" s="152">
        <v>0.60599999999999998</v>
      </c>
      <c r="AQ24" s="158">
        <v>0.56999999999999995</v>
      </c>
      <c r="AR24" s="161">
        <v>0.59799999999999998</v>
      </c>
      <c r="AS24" s="71"/>
      <c r="AT24" s="71"/>
      <c r="AU24" s="151">
        <v>0.54800000000000004</v>
      </c>
      <c r="AV24" s="152">
        <v>0.53400000000000003</v>
      </c>
      <c r="AW24" s="158">
        <v>0.60499999999999998</v>
      </c>
      <c r="AX24" s="158">
        <v>0.60099999999999998</v>
      </c>
      <c r="AY24" s="152">
        <v>0.60299999999999998</v>
      </c>
      <c r="AZ24" s="152">
        <v>0.57799999999999996</v>
      </c>
      <c r="BA24" s="158">
        <v>0.59299999999999997</v>
      </c>
      <c r="BB24" s="158">
        <v>0.57999999999999996</v>
      </c>
      <c r="BC24" s="152">
        <v>0.54</v>
      </c>
      <c r="BD24" s="152">
        <v>0.56000000000000005</v>
      </c>
      <c r="BE24" s="158">
        <v>0.504</v>
      </c>
      <c r="BF24" s="161">
        <v>0.55900000000000005</v>
      </c>
      <c r="BG24" s="71"/>
      <c r="BH24" s="71"/>
      <c r="BI24" s="62">
        <v>0.54800000000000004</v>
      </c>
      <c r="BJ24" s="63">
        <v>0.55800000000000005</v>
      </c>
      <c r="BK24" s="63">
        <v>0.54700000000000004</v>
      </c>
      <c r="BL24" s="63">
        <v>0.505</v>
      </c>
      <c r="BM24" s="63">
        <v>0.48899999999999999</v>
      </c>
      <c r="BN24" s="64">
        <v>0.496</v>
      </c>
    </row>
    <row r="25" spans="1:66" x14ac:dyDescent="0.35">
      <c r="A25" s="65">
        <v>22</v>
      </c>
      <c r="B25" s="65">
        <v>512</v>
      </c>
      <c r="C25" s="70">
        <v>512</v>
      </c>
      <c r="D25" s="71"/>
      <c r="E25" s="151">
        <v>7.3999999999999996E-2</v>
      </c>
      <c r="F25" s="152">
        <v>0.16</v>
      </c>
      <c r="G25" s="158">
        <v>0.14099999999999999</v>
      </c>
      <c r="H25" s="158">
        <v>0.21199999999999999</v>
      </c>
      <c r="I25" s="152">
        <v>0.24</v>
      </c>
      <c r="J25" s="152">
        <v>0.246</v>
      </c>
      <c r="K25" s="158">
        <v>0.318</v>
      </c>
      <c r="L25" s="158">
        <v>0.29899999999999999</v>
      </c>
      <c r="M25" s="152">
        <v>0.44600000000000001</v>
      </c>
      <c r="N25" s="152">
        <v>0.47699999999999998</v>
      </c>
      <c r="O25" s="158">
        <v>0.44700000000000001</v>
      </c>
      <c r="P25" s="161">
        <v>0.48499999999999999</v>
      </c>
      <c r="Q25" s="71"/>
      <c r="R25" s="71"/>
      <c r="S25" s="151">
        <v>0.248</v>
      </c>
      <c r="T25" s="152">
        <v>0.25700000000000001</v>
      </c>
      <c r="U25" s="158">
        <v>0.33</v>
      </c>
      <c r="V25" s="158">
        <v>0.33700000000000002</v>
      </c>
      <c r="W25" s="152">
        <v>0.44800000000000001</v>
      </c>
      <c r="X25" s="152">
        <v>0.48</v>
      </c>
      <c r="Y25" s="158">
        <v>0.48599999999999999</v>
      </c>
      <c r="Z25" s="158">
        <v>0.51500000000000001</v>
      </c>
      <c r="AA25" s="152">
        <v>0.499</v>
      </c>
      <c r="AB25" s="152">
        <v>0.50900000000000001</v>
      </c>
      <c r="AC25" s="158">
        <v>0.51600000000000001</v>
      </c>
      <c r="AD25" s="161">
        <v>0.55600000000000005</v>
      </c>
      <c r="AE25" s="71"/>
      <c r="AF25" s="71"/>
      <c r="AG25" s="151">
        <v>0.44900000000000001</v>
      </c>
      <c r="AH25" s="152">
        <v>0.48599999999999999</v>
      </c>
      <c r="AI25" s="158">
        <v>0.51300000000000001</v>
      </c>
      <c r="AJ25" s="158">
        <v>0.51500000000000001</v>
      </c>
      <c r="AK25" s="152">
        <v>0.52100000000000002</v>
      </c>
      <c r="AL25" s="152">
        <v>0.55100000000000005</v>
      </c>
      <c r="AM25" s="158">
        <v>0.53900000000000003</v>
      </c>
      <c r="AN25" s="158">
        <v>0.58099999999999996</v>
      </c>
      <c r="AO25" s="152">
        <v>0.52800000000000002</v>
      </c>
      <c r="AP25" s="152">
        <v>0.56000000000000005</v>
      </c>
      <c r="AQ25" s="158">
        <v>0.51500000000000001</v>
      </c>
      <c r="AR25" s="161">
        <v>0.54800000000000004</v>
      </c>
      <c r="AS25" s="71"/>
      <c r="AT25" s="71"/>
      <c r="AU25" s="151">
        <v>0.51700000000000002</v>
      </c>
      <c r="AV25" s="152">
        <v>0.51900000000000002</v>
      </c>
      <c r="AW25" s="158">
        <v>0.52200000000000002</v>
      </c>
      <c r="AX25" s="158">
        <v>0.55400000000000005</v>
      </c>
      <c r="AY25" s="152">
        <v>0.52</v>
      </c>
      <c r="AZ25" s="152">
        <v>0.53900000000000003</v>
      </c>
      <c r="BA25" s="158">
        <v>0.48399999999999999</v>
      </c>
      <c r="BB25" s="158">
        <v>0.53100000000000003</v>
      </c>
      <c r="BC25" s="152">
        <v>0.44400000000000001</v>
      </c>
      <c r="BD25" s="152">
        <v>0.52700000000000002</v>
      </c>
      <c r="BE25" s="158">
        <v>0.42199999999999999</v>
      </c>
      <c r="BF25" s="161">
        <v>0.52200000000000002</v>
      </c>
      <c r="BG25" s="71"/>
      <c r="BH25" s="71"/>
      <c r="BI25" s="62">
        <v>0.48799999999999999</v>
      </c>
      <c r="BJ25" s="63">
        <v>0.46700000000000003</v>
      </c>
      <c r="BK25" s="63">
        <v>0.435</v>
      </c>
      <c r="BL25" s="63">
        <v>0.42899999999999999</v>
      </c>
      <c r="BM25" s="63">
        <v>0.44</v>
      </c>
      <c r="BN25" s="64">
        <v>0.441</v>
      </c>
    </row>
    <row r="26" spans="1:66" x14ac:dyDescent="0.35">
      <c r="A26" s="65">
        <v>23</v>
      </c>
      <c r="B26" s="65">
        <v>1024</v>
      </c>
      <c r="C26" s="70">
        <v>512</v>
      </c>
      <c r="D26" s="71"/>
      <c r="E26" s="151">
        <v>6.9000000000000006E-2</v>
      </c>
      <c r="F26" s="152">
        <v>0.152</v>
      </c>
      <c r="G26" s="158">
        <v>0.129</v>
      </c>
      <c r="H26" s="158">
        <v>0.23300000000000001</v>
      </c>
      <c r="I26" s="152">
        <v>0.20300000000000001</v>
      </c>
      <c r="J26" s="152">
        <v>0.254</v>
      </c>
      <c r="K26" s="158">
        <v>0.29799999999999999</v>
      </c>
      <c r="L26" s="158">
        <v>0.27800000000000002</v>
      </c>
      <c r="M26" s="152">
        <v>0.41699999999999998</v>
      </c>
      <c r="N26" s="152">
        <v>0.44500000000000001</v>
      </c>
      <c r="O26" s="158">
        <v>0.42199999999999999</v>
      </c>
      <c r="P26" s="161">
        <v>0.376</v>
      </c>
      <c r="Q26" s="71"/>
      <c r="R26" s="71"/>
      <c r="S26" s="151">
        <v>0.21199999999999999</v>
      </c>
      <c r="T26" s="152">
        <v>0.26600000000000001</v>
      </c>
      <c r="U26" s="158">
        <v>0.318</v>
      </c>
      <c r="V26" s="158">
        <v>0.28199999999999997</v>
      </c>
      <c r="W26" s="152">
        <v>0.43099999999999999</v>
      </c>
      <c r="X26" s="152">
        <v>0.47199999999999998</v>
      </c>
      <c r="Y26" s="158">
        <v>0.433</v>
      </c>
      <c r="Z26" s="158">
        <v>0.377</v>
      </c>
      <c r="AA26" s="152">
        <v>0.42299999999999999</v>
      </c>
      <c r="AB26" s="152">
        <v>0.42699999999999999</v>
      </c>
      <c r="AC26" s="158">
        <v>0.376</v>
      </c>
      <c r="AD26" s="161">
        <v>0.373</v>
      </c>
      <c r="AE26" s="71"/>
      <c r="AF26" s="71"/>
      <c r="AG26" s="151">
        <v>0.44</v>
      </c>
      <c r="AH26" s="152">
        <v>0.49099999999999999</v>
      </c>
      <c r="AI26" s="158">
        <v>0.44400000000000001</v>
      </c>
      <c r="AJ26" s="158">
        <v>0.441</v>
      </c>
      <c r="AK26" s="152">
        <v>0.46</v>
      </c>
      <c r="AL26" s="152">
        <v>0.443</v>
      </c>
      <c r="AM26" s="158">
        <v>0.39800000000000002</v>
      </c>
      <c r="AN26" s="158">
        <v>0.41699999999999998</v>
      </c>
      <c r="AO26" s="152">
        <v>0.36</v>
      </c>
      <c r="AP26" s="152">
        <v>0.39900000000000002</v>
      </c>
      <c r="AQ26" s="158">
        <v>0.34100000000000003</v>
      </c>
      <c r="AR26" s="161">
        <v>0.40200000000000002</v>
      </c>
      <c r="AS26" s="71"/>
      <c r="AT26" s="71"/>
      <c r="AU26" s="151">
        <v>0.45300000000000001</v>
      </c>
      <c r="AV26" s="152">
        <v>0.435</v>
      </c>
      <c r="AW26" s="158">
        <v>0.39300000000000002</v>
      </c>
      <c r="AX26" s="158">
        <v>0.41</v>
      </c>
      <c r="AY26" s="152">
        <v>0.33400000000000002</v>
      </c>
      <c r="AZ26" s="152">
        <v>0.39100000000000001</v>
      </c>
      <c r="BA26" s="158">
        <v>0.315</v>
      </c>
      <c r="BB26" s="158">
        <v>0.38</v>
      </c>
      <c r="BC26" s="152">
        <v>0.316</v>
      </c>
      <c r="BD26" s="152">
        <v>0.379</v>
      </c>
      <c r="BE26" s="158">
        <v>0.318</v>
      </c>
      <c r="BF26" s="161">
        <v>0.379</v>
      </c>
      <c r="BG26" s="71"/>
      <c r="BH26" s="71"/>
      <c r="BI26" s="62">
        <v>0.32900000000000001</v>
      </c>
      <c r="BJ26" s="63">
        <v>0.308</v>
      </c>
      <c r="BK26" s="63">
        <v>0.318</v>
      </c>
      <c r="BL26" s="63">
        <v>0.32100000000000001</v>
      </c>
      <c r="BM26" s="63">
        <v>0.32600000000000001</v>
      </c>
      <c r="BN26" s="64">
        <v>0.32</v>
      </c>
    </row>
    <row r="27" spans="1:66" x14ac:dyDescent="0.35">
      <c r="A27" s="65">
        <v>24</v>
      </c>
      <c r="B27" s="65">
        <v>2048</v>
      </c>
      <c r="C27" s="70">
        <v>512</v>
      </c>
      <c r="D27" s="71"/>
      <c r="E27" s="151">
        <v>7.5999999999999998E-2</v>
      </c>
      <c r="F27" s="152">
        <v>0.17199999999999999</v>
      </c>
      <c r="G27" s="158">
        <v>0.13700000000000001</v>
      </c>
      <c r="H27" s="158">
        <v>0.253</v>
      </c>
      <c r="I27" s="152">
        <v>0.217</v>
      </c>
      <c r="J27" s="152">
        <v>0.25900000000000001</v>
      </c>
      <c r="K27" s="158">
        <v>0.28899999999999998</v>
      </c>
      <c r="L27" s="158">
        <v>0.26500000000000001</v>
      </c>
      <c r="M27" s="152">
        <v>0.42099999999999999</v>
      </c>
      <c r="N27" s="152">
        <v>0.40300000000000002</v>
      </c>
      <c r="O27" s="158">
        <v>0.42</v>
      </c>
      <c r="P27" s="161">
        <v>0.33800000000000002</v>
      </c>
      <c r="Q27" s="71"/>
      <c r="R27" s="71"/>
      <c r="S27" s="151">
        <v>0.215</v>
      </c>
      <c r="T27" s="152">
        <v>0.26600000000000001</v>
      </c>
      <c r="U27" s="158">
        <v>0.30299999999999999</v>
      </c>
      <c r="V27" s="158">
        <v>0.26800000000000002</v>
      </c>
      <c r="W27" s="152">
        <v>0.435</v>
      </c>
      <c r="X27" s="152">
        <v>0.48</v>
      </c>
      <c r="Y27" s="158">
        <v>0.432</v>
      </c>
      <c r="Z27" s="158">
        <v>0.35399999999999998</v>
      </c>
      <c r="AA27" s="152">
        <v>0.33500000000000002</v>
      </c>
      <c r="AB27" s="152">
        <v>0.32500000000000001</v>
      </c>
      <c r="AC27" s="158">
        <v>0.27900000000000003</v>
      </c>
      <c r="AD27" s="161">
        <v>0.33100000000000002</v>
      </c>
      <c r="AE27" s="71"/>
      <c r="AF27" s="71"/>
      <c r="AG27" s="151">
        <v>0.45</v>
      </c>
      <c r="AH27" s="152">
        <v>0.498</v>
      </c>
      <c r="AI27" s="158">
        <v>0.441</v>
      </c>
      <c r="AJ27" s="158">
        <v>0.38</v>
      </c>
      <c r="AK27" s="152">
        <v>0.38</v>
      </c>
      <c r="AL27" s="152">
        <v>0.35099999999999998</v>
      </c>
      <c r="AM27" s="158">
        <v>0.33400000000000002</v>
      </c>
      <c r="AN27" s="158">
        <v>0.36399999999999999</v>
      </c>
      <c r="AO27" s="152">
        <v>0.26</v>
      </c>
      <c r="AP27" s="152">
        <v>0.36599999999999999</v>
      </c>
      <c r="AQ27" s="158">
        <v>0.25700000000000001</v>
      </c>
      <c r="AR27" s="161">
        <v>0.36699999999999999</v>
      </c>
      <c r="AS27" s="71"/>
      <c r="AT27" s="71"/>
      <c r="AU27" s="151">
        <v>0.39400000000000002</v>
      </c>
      <c r="AV27" s="152">
        <v>0.33200000000000002</v>
      </c>
      <c r="AW27" s="158">
        <v>0.30499999999999999</v>
      </c>
      <c r="AX27" s="158">
        <v>0.33600000000000002</v>
      </c>
      <c r="AY27" s="152">
        <v>0.253</v>
      </c>
      <c r="AZ27" s="152">
        <v>0.34300000000000003</v>
      </c>
      <c r="BA27" s="158">
        <v>0.252</v>
      </c>
      <c r="BB27" s="158">
        <v>0.34499999999999997</v>
      </c>
      <c r="BC27" s="152">
        <v>0.247</v>
      </c>
      <c r="BD27" s="152">
        <v>0.34699999999999998</v>
      </c>
      <c r="BE27" s="158">
        <v>0.24</v>
      </c>
      <c r="BF27" s="161">
        <v>0.34899999999999998</v>
      </c>
      <c r="BG27" s="71"/>
      <c r="BH27" s="71"/>
      <c r="BI27" s="62">
        <v>0.251</v>
      </c>
      <c r="BJ27" s="63">
        <v>0.25</v>
      </c>
      <c r="BK27" s="63">
        <v>0.246</v>
      </c>
      <c r="BL27" s="63">
        <v>0.24199999999999999</v>
      </c>
      <c r="BM27" s="63">
        <v>0.23799999999999999</v>
      </c>
      <c r="BN27" s="64">
        <v>0.23799999999999999</v>
      </c>
    </row>
    <row r="28" spans="1:66" x14ac:dyDescent="0.35">
      <c r="A28" s="61">
        <v>25</v>
      </c>
      <c r="B28" s="61">
        <v>64</v>
      </c>
      <c r="C28" s="69">
        <v>1024</v>
      </c>
      <c r="D28" s="71"/>
      <c r="E28" s="151">
        <v>7.2999999999999995E-2</v>
      </c>
      <c r="F28" s="152">
        <v>8.5999999999999993E-2</v>
      </c>
      <c r="G28" s="158">
        <v>0.13800000000000001</v>
      </c>
      <c r="H28" s="158">
        <v>0.16</v>
      </c>
      <c r="I28" s="152">
        <v>0.22600000000000001</v>
      </c>
      <c r="J28" s="152">
        <v>0.22800000000000001</v>
      </c>
      <c r="K28" s="158">
        <v>0.313</v>
      </c>
      <c r="L28" s="158">
        <v>0.32400000000000001</v>
      </c>
      <c r="M28" s="152">
        <v>0.37</v>
      </c>
      <c r="N28" s="152">
        <v>0.40899999999999997</v>
      </c>
      <c r="O28" s="158">
        <v>0.435</v>
      </c>
      <c r="P28" s="161">
        <v>0.47</v>
      </c>
      <c r="Q28" s="71"/>
      <c r="R28" s="71"/>
      <c r="S28" s="151">
        <v>0.23799999999999999</v>
      </c>
      <c r="T28" s="152">
        <v>0.248</v>
      </c>
      <c r="U28" s="158">
        <v>0.33600000000000002</v>
      </c>
      <c r="V28" s="158">
        <v>0.34</v>
      </c>
      <c r="W28" s="152">
        <v>0.40400000000000003</v>
      </c>
      <c r="X28" s="152">
        <v>0.43099999999999999</v>
      </c>
      <c r="Y28" s="158">
        <v>0.46400000000000002</v>
      </c>
      <c r="Z28" s="158">
        <v>0.48699999999999999</v>
      </c>
      <c r="AA28" s="152">
        <v>0.50600000000000001</v>
      </c>
      <c r="AB28" s="152">
        <v>0.51400000000000001</v>
      </c>
      <c r="AC28" s="158">
        <v>0.51300000000000001</v>
      </c>
      <c r="AD28" s="161">
        <v>0.53300000000000003</v>
      </c>
      <c r="AE28" s="71"/>
      <c r="AF28" s="71"/>
      <c r="AG28" s="151">
        <v>0.42399999999999999</v>
      </c>
      <c r="AH28" s="152">
        <v>0.42399999999999999</v>
      </c>
      <c r="AI28" s="158">
        <v>0.505</v>
      </c>
      <c r="AJ28" s="158">
        <v>0.504</v>
      </c>
      <c r="AK28" s="152">
        <v>0.53</v>
      </c>
      <c r="AL28" s="152">
        <v>0.54400000000000004</v>
      </c>
      <c r="AM28" s="158">
        <v>0.53300000000000003</v>
      </c>
      <c r="AN28" s="158">
        <v>0.54700000000000004</v>
      </c>
      <c r="AO28" s="152">
        <v>0.54900000000000004</v>
      </c>
      <c r="AP28" s="152">
        <v>0.56399999999999995</v>
      </c>
      <c r="AQ28" s="158">
        <v>0.54600000000000004</v>
      </c>
      <c r="AR28" s="161">
        <v>0.57199999999999995</v>
      </c>
      <c r="AS28" s="71"/>
      <c r="AT28" s="71"/>
      <c r="AU28" s="151">
        <v>0.52200000000000002</v>
      </c>
      <c r="AV28" s="152">
        <v>0.498</v>
      </c>
      <c r="AW28" s="158">
        <v>0.54</v>
      </c>
      <c r="AX28" s="158">
        <v>0.51600000000000001</v>
      </c>
      <c r="AY28" s="152">
        <v>0.55100000000000005</v>
      </c>
      <c r="AZ28" s="152">
        <v>0.56299999999999994</v>
      </c>
      <c r="BA28" s="158">
        <v>0.54900000000000004</v>
      </c>
      <c r="BB28" s="158">
        <v>0.55700000000000005</v>
      </c>
      <c r="BC28" s="152">
        <v>0.55200000000000005</v>
      </c>
      <c r="BD28" s="152">
        <v>0.54600000000000004</v>
      </c>
      <c r="BE28" s="158">
        <v>0.54200000000000004</v>
      </c>
      <c r="BF28" s="161">
        <v>0.53700000000000003</v>
      </c>
      <c r="BG28" s="71"/>
      <c r="BH28" s="71"/>
      <c r="BI28" s="62">
        <v>0.54100000000000004</v>
      </c>
      <c r="BJ28" s="63">
        <v>0.53900000000000003</v>
      </c>
      <c r="BK28" s="63">
        <v>0.55000000000000004</v>
      </c>
      <c r="BL28" s="63">
        <v>0.53100000000000003</v>
      </c>
      <c r="BM28" s="63">
        <v>0.51900000000000002</v>
      </c>
      <c r="BN28" s="64">
        <v>0.51400000000000001</v>
      </c>
    </row>
    <row r="29" spans="1:66" x14ac:dyDescent="0.35">
      <c r="A29" s="61">
        <v>26</v>
      </c>
      <c r="B29" s="61">
        <v>128</v>
      </c>
      <c r="C29" s="69">
        <v>1024</v>
      </c>
      <c r="D29" s="71"/>
      <c r="E29" s="151">
        <v>0.10100000000000001</v>
      </c>
      <c r="F29" s="152">
        <v>0.11799999999999999</v>
      </c>
      <c r="G29" s="158">
        <v>0.182</v>
      </c>
      <c r="H29" s="158">
        <v>0.20200000000000001</v>
      </c>
      <c r="I29" s="152">
        <v>0.3</v>
      </c>
      <c r="J29" s="152">
        <v>0.245</v>
      </c>
      <c r="K29" s="158">
        <v>0.35199999999999998</v>
      </c>
      <c r="L29" s="158">
        <v>0.33400000000000002</v>
      </c>
      <c r="M29" s="152">
        <v>0.44</v>
      </c>
      <c r="N29" s="152">
        <v>0.40200000000000002</v>
      </c>
      <c r="O29" s="158">
        <v>0.45800000000000002</v>
      </c>
      <c r="P29" s="161">
        <v>0.45500000000000002</v>
      </c>
      <c r="Q29" s="71"/>
      <c r="R29" s="71"/>
      <c r="S29" s="151">
        <v>0.3</v>
      </c>
      <c r="T29" s="152">
        <v>0.32100000000000001</v>
      </c>
      <c r="U29" s="158">
        <v>0.36499999999999999</v>
      </c>
      <c r="V29" s="158">
        <v>0.35099999999999998</v>
      </c>
      <c r="W29" s="152">
        <v>0.45400000000000001</v>
      </c>
      <c r="X29" s="152">
        <v>0.40799999999999997</v>
      </c>
      <c r="Y29" s="158">
        <v>0.48599999999999999</v>
      </c>
      <c r="Z29" s="158">
        <v>0.45200000000000001</v>
      </c>
      <c r="AA29" s="152">
        <v>0.51700000000000002</v>
      </c>
      <c r="AB29" s="152">
        <v>0.49199999999999999</v>
      </c>
      <c r="AC29" s="158">
        <v>0.505</v>
      </c>
      <c r="AD29" s="161">
        <v>0.50800000000000001</v>
      </c>
      <c r="AE29" s="71"/>
      <c r="AF29" s="71"/>
      <c r="AG29" s="151">
        <v>0.47</v>
      </c>
      <c r="AH29" s="152">
        <v>0.42299999999999999</v>
      </c>
      <c r="AI29" s="158">
        <v>0.52500000000000002</v>
      </c>
      <c r="AJ29" s="158">
        <v>0.505</v>
      </c>
      <c r="AK29" s="152">
        <v>0.52500000000000002</v>
      </c>
      <c r="AL29" s="152">
        <v>0.52</v>
      </c>
      <c r="AM29" s="158">
        <v>0.53100000000000003</v>
      </c>
      <c r="AN29" s="158">
        <v>0.55200000000000005</v>
      </c>
      <c r="AO29" s="152">
        <v>0.54500000000000004</v>
      </c>
      <c r="AP29" s="152">
        <v>0.56299999999999994</v>
      </c>
      <c r="AQ29" s="158">
        <v>0.55400000000000005</v>
      </c>
      <c r="AR29" s="161">
        <v>0.56699999999999995</v>
      </c>
      <c r="AS29" s="71"/>
      <c r="AT29" s="71"/>
      <c r="AU29" s="151">
        <v>0.51700000000000002</v>
      </c>
      <c r="AV29" s="152">
        <v>0.48399999999999999</v>
      </c>
      <c r="AW29" s="158">
        <v>0.51400000000000001</v>
      </c>
      <c r="AX29" s="158">
        <v>0.51300000000000001</v>
      </c>
      <c r="AY29" s="152">
        <v>0.52400000000000002</v>
      </c>
      <c r="AZ29" s="152">
        <v>0.52400000000000002</v>
      </c>
      <c r="BA29" s="158">
        <v>0.53700000000000003</v>
      </c>
      <c r="BB29" s="158">
        <v>0.53100000000000003</v>
      </c>
      <c r="BC29" s="152">
        <v>0.52</v>
      </c>
      <c r="BD29" s="152">
        <v>0.53800000000000003</v>
      </c>
      <c r="BE29" s="158">
        <v>0.48</v>
      </c>
      <c r="BF29" s="161">
        <v>0.53500000000000003</v>
      </c>
      <c r="BG29" s="71"/>
      <c r="BH29" s="71"/>
      <c r="BI29" s="62">
        <v>0.52</v>
      </c>
      <c r="BJ29" s="63">
        <v>0.52200000000000002</v>
      </c>
      <c r="BK29" s="63">
        <v>0.51300000000000001</v>
      </c>
      <c r="BL29" s="63">
        <v>0.47899999999999998</v>
      </c>
      <c r="BM29" s="63">
        <v>0.47</v>
      </c>
      <c r="BN29" s="64">
        <v>0.47399999999999998</v>
      </c>
    </row>
    <row r="30" spans="1:66" x14ac:dyDescent="0.35">
      <c r="A30" s="61">
        <v>27</v>
      </c>
      <c r="B30" s="61">
        <v>256</v>
      </c>
      <c r="C30" s="69">
        <v>1024</v>
      </c>
      <c r="D30" s="71"/>
      <c r="E30" s="151">
        <v>0.111</v>
      </c>
      <c r="F30" s="152">
        <v>0.157</v>
      </c>
      <c r="G30" s="158">
        <v>0.20100000000000001</v>
      </c>
      <c r="H30" s="158">
        <v>0.224</v>
      </c>
      <c r="I30" s="152">
        <v>0.33700000000000002</v>
      </c>
      <c r="J30" s="152">
        <v>0.26600000000000001</v>
      </c>
      <c r="K30" s="158">
        <v>0.377</v>
      </c>
      <c r="L30" s="158">
        <v>0.31</v>
      </c>
      <c r="M30" s="152">
        <v>0.45700000000000002</v>
      </c>
      <c r="N30" s="152">
        <v>0.40799999999999997</v>
      </c>
      <c r="O30" s="158">
        <v>0.47899999999999998</v>
      </c>
      <c r="P30" s="161">
        <v>0.48499999999999999</v>
      </c>
      <c r="Q30" s="71"/>
      <c r="R30" s="71"/>
      <c r="S30" s="151">
        <v>0.34399999999999997</v>
      </c>
      <c r="T30" s="152">
        <v>0.28100000000000003</v>
      </c>
      <c r="U30" s="158">
        <v>0.40799999999999997</v>
      </c>
      <c r="V30" s="158">
        <v>0.32600000000000001</v>
      </c>
      <c r="W30" s="152">
        <v>0.46600000000000003</v>
      </c>
      <c r="X30" s="152">
        <v>0.41499999999999998</v>
      </c>
      <c r="Y30" s="158">
        <v>0.49099999999999999</v>
      </c>
      <c r="Z30" s="158">
        <v>0.47699999999999998</v>
      </c>
      <c r="AA30" s="152">
        <v>0.50700000000000001</v>
      </c>
      <c r="AB30" s="152">
        <v>0.48599999999999999</v>
      </c>
      <c r="AC30" s="158">
        <v>0.47899999999999998</v>
      </c>
      <c r="AD30" s="161">
        <v>0.5</v>
      </c>
      <c r="AE30" s="71"/>
      <c r="AF30" s="71"/>
      <c r="AG30" s="151">
        <v>0.48399999999999999</v>
      </c>
      <c r="AH30" s="152">
        <v>0.42299999999999999</v>
      </c>
      <c r="AI30" s="158">
        <v>0.51400000000000001</v>
      </c>
      <c r="AJ30" s="158">
        <v>0.46800000000000003</v>
      </c>
      <c r="AK30" s="152">
        <v>0.51400000000000001</v>
      </c>
      <c r="AL30" s="152">
        <v>0.48099999999999998</v>
      </c>
      <c r="AM30" s="158">
        <v>0.503</v>
      </c>
      <c r="AN30" s="158">
        <v>0.52300000000000002</v>
      </c>
      <c r="AO30" s="152">
        <v>0.52200000000000002</v>
      </c>
      <c r="AP30" s="152">
        <v>0.54100000000000004</v>
      </c>
      <c r="AQ30" s="158">
        <v>0.52200000000000002</v>
      </c>
      <c r="AR30" s="161">
        <v>0.54500000000000004</v>
      </c>
      <c r="AS30" s="71"/>
      <c r="AT30" s="71"/>
      <c r="AU30" s="151">
        <v>0.499</v>
      </c>
      <c r="AV30" s="152">
        <v>0.46600000000000003</v>
      </c>
      <c r="AW30" s="158">
        <v>0.49399999999999999</v>
      </c>
      <c r="AX30" s="158">
        <v>0.49199999999999999</v>
      </c>
      <c r="AY30" s="152">
        <v>0.51500000000000001</v>
      </c>
      <c r="AZ30" s="152">
        <v>0.50600000000000001</v>
      </c>
      <c r="BA30" s="158">
        <v>0.495</v>
      </c>
      <c r="BB30" s="158">
        <v>0.51300000000000001</v>
      </c>
      <c r="BC30" s="152">
        <v>0.47199999999999998</v>
      </c>
      <c r="BD30" s="152">
        <v>0.51800000000000002</v>
      </c>
      <c r="BE30" s="158">
        <v>0.437</v>
      </c>
      <c r="BF30" s="161">
        <v>0.52100000000000002</v>
      </c>
      <c r="BG30" s="71"/>
      <c r="BH30" s="71"/>
      <c r="BI30" s="62">
        <v>0.51100000000000001</v>
      </c>
      <c r="BJ30" s="63">
        <v>0.49399999999999999</v>
      </c>
      <c r="BK30" s="63">
        <v>0.47</v>
      </c>
      <c r="BL30" s="63">
        <v>0.45700000000000002</v>
      </c>
      <c r="BM30" s="63">
        <v>0.46800000000000003</v>
      </c>
      <c r="BN30" s="64">
        <v>0.46400000000000002</v>
      </c>
    </row>
    <row r="31" spans="1:66" x14ac:dyDescent="0.35">
      <c r="A31" s="61">
        <v>28</v>
      </c>
      <c r="B31" s="61">
        <v>512</v>
      </c>
      <c r="C31" s="69">
        <v>1024</v>
      </c>
      <c r="D31" s="71"/>
      <c r="E31" s="151">
        <v>0.104</v>
      </c>
      <c r="F31" s="152">
        <v>0.16200000000000001</v>
      </c>
      <c r="G31" s="158">
        <v>0.183</v>
      </c>
      <c r="H31" s="158">
        <v>0.23200000000000001</v>
      </c>
      <c r="I31" s="152">
        <v>0.28599999999999998</v>
      </c>
      <c r="J31" s="152">
        <v>0.25</v>
      </c>
      <c r="K31" s="158">
        <v>0.38400000000000001</v>
      </c>
      <c r="L31" s="158">
        <v>0.318</v>
      </c>
      <c r="M31" s="152">
        <v>0.432</v>
      </c>
      <c r="N31" s="152">
        <v>0.39300000000000002</v>
      </c>
      <c r="O31" s="158">
        <v>0.46500000000000002</v>
      </c>
      <c r="P31" s="161">
        <v>0.41799999999999998</v>
      </c>
      <c r="Q31" s="71"/>
      <c r="R31" s="71"/>
      <c r="S31" s="151">
        <v>0.29099999999999998</v>
      </c>
      <c r="T31" s="152">
        <v>0.26700000000000002</v>
      </c>
      <c r="U31" s="158">
        <v>0.38800000000000001</v>
      </c>
      <c r="V31" s="158">
        <v>0.32300000000000001</v>
      </c>
      <c r="W31" s="152">
        <v>0.44700000000000001</v>
      </c>
      <c r="X31" s="152">
        <v>0.39100000000000001</v>
      </c>
      <c r="Y31" s="158">
        <v>0.47699999999999998</v>
      </c>
      <c r="Z31" s="158">
        <v>0.44900000000000001</v>
      </c>
      <c r="AA31" s="152">
        <v>0.434</v>
      </c>
      <c r="AB31" s="152">
        <v>0.45700000000000002</v>
      </c>
      <c r="AC31" s="158">
        <v>0.40400000000000003</v>
      </c>
      <c r="AD31" s="161">
        <v>0.41499999999999998</v>
      </c>
      <c r="AE31" s="71"/>
      <c r="AF31" s="71"/>
      <c r="AG31" s="151">
        <v>0.46500000000000002</v>
      </c>
      <c r="AH31" s="152">
        <v>0.39700000000000002</v>
      </c>
      <c r="AI31" s="158">
        <v>0.495</v>
      </c>
      <c r="AJ31" s="158">
        <v>0.43</v>
      </c>
      <c r="AK31" s="152">
        <v>0.44800000000000001</v>
      </c>
      <c r="AL31" s="152">
        <v>0.41799999999999998</v>
      </c>
      <c r="AM31" s="158">
        <v>0.42799999999999999</v>
      </c>
      <c r="AN31" s="158">
        <v>0.434</v>
      </c>
      <c r="AO31" s="152">
        <v>0.41899999999999998</v>
      </c>
      <c r="AP31" s="152">
        <v>0.44</v>
      </c>
      <c r="AQ31" s="158">
        <v>0.40500000000000003</v>
      </c>
      <c r="AR31" s="161">
        <v>0.44500000000000001</v>
      </c>
      <c r="AS31" s="71"/>
      <c r="AT31" s="71"/>
      <c r="AU31" s="151">
        <v>0.436</v>
      </c>
      <c r="AV31" s="152">
        <v>0.42899999999999999</v>
      </c>
      <c r="AW31" s="158">
        <v>0.41499999999999998</v>
      </c>
      <c r="AX31" s="158">
        <v>0.435</v>
      </c>
      <c r="AY31" s="152">
        <v>0.39800000000000002</v>
      </c>
      <c r="AZ31" s="152">
        <v>0.42599999999999999</v>
      </c>
      <c r="BA31" s="158">
        <v>0.36199999999999999</v>
      </c>
      <c r="BB31" s="158">
        <v>0.43099999999999999</v>
      </c>
      <c r="BC31" s="152">
        <v>0.36699999999999999</v>
      </c>
      <c r="BD31" s="152">
        <v>0.433</v>
      </c>
      <c r="BE31" s="158">
        <v>0.36099999999999999</v>
      </c>
      <c r="BF31" s="161">
        <v>0.437</v>
      </c>
      <c r="BG31" s="71"/>
      <c r="BH31" s="71"/>
      <c r="BI31" s="62">
        <v>0.39700000000000002</v>
      </c>
      <c r="BJ31" s="63">
        <v>0.35799999999999998</v>
      </c>
      <c r="BK31" s="63">
        <v>0.36499999999999999</v>
      </c>
      <c r="BL31" s="63">
        <v>0.36399999999999999</v>
      </c>
      <c r="BM31" s="63">
        <v>0.374</v>
      </c>
      <c r="BN31" s="64">
        <v>0.372</v>
      </c>
    </row>
    <row r="32" spans="1:66" x14ac:dyDescent="0.35">
      <c r="A32" s="61">
        <v>29</v>
      </c>
      <c r="B32" s="61">
        <v>1024</v>
      </c>
      <c r="C32" s="69">
        <v>1024</v>
      </c>
      <c r="D32" s="71"/>
      <c r="E32" s="151">
        <v>9.1999999999999998E-2</v>
      </c>
      <c r="F32" s="152">
        <v>0.16400000000000001</v>
      </c>
      <c r="G32" s="158">
        <v>0.16400000000000001</v>
      </c>
      <c r="H32" s="158">
        <v>0.218</v>
      </c>
      <c r="I32" s="152">
        <v>0.25600000000000001</v>
      </c>
      <c r="J32" s="152">
        <v>0.23899999999999999</v>
      </c>
      <c r="K32" s="158">
        <v>0.36399999999999999</v>
      </c>
      <c r="L32" s="158">
        <v>0.248</v>
      </c>
      <c r="M32" s="152">
        <v>0.39900000000000002</v>
      </c>
      <c r="N32" s="152">
        <v>0.26600000000000001</v>
      </c>
      <c r="O32" s="158">
        <v>0.38900000000000001</v>
      </c>
      <c r="P32" s="161">
        <v>0.307</v>
      </c>
      <c r="Q32" s="71"/>
      <c r="R32" s="71"/>
      <c r="S32" s="151">
        <v>0.26100000000000001</v>
      </c>
      <c r="T32" s="152">
        <v>0.24199999999999999</v>
      </c>
      <c r="U32" s="158">
        <v>0.36499999999999999</v>
      </c>
      <c r="V32" s="158">
        <v>0.25</v>
      </c>
      <c r="W32" s="152">
        <v>0.40699999999999997</v>
      </c>
      <c r="X32" s="152">
        <v>0.27200000000000002</v>
      </c>
      <c r="Y32" s="158">
        <v>0.41699999999999998</v>
      </c>
      <c r="Z32" s="158">
        <v>0.30599999999999999</v>
      </c>
      <c r="AA32" s="152">
        <v>0.318</v>
      </c>
      <c r="AB32" s="152">
        <v>0.32400000000000001</v>
      </c>
      <c r="AC32" s="158">
        <v>0.28499999999999998</v>
      </c>
      <c r="AD32" s="161">
        <v>0.32300000000000001</v>
      </c>
      <c r="AE32" s="71"/>
      <c r="AF32" s="71"/>
      <c r="AG32" s="151">
        <v>0.41599999999999998</v>
      </c>
      <c r="AH32" s="152">
        <v>0.29199999999999998</v>
      </c>
      <c r="AI32" s="158">
        <v>0.44</v>
      </c>
      <c r="AJ32" s="158">
        <v>0.32400000000000001</v>
      </c>
      <c r="AK32" s="152">
        <v>0.33800000000000002</v>
      </c>
      <c r="AL32" s="152">
        <v>0.34499999999999997</v>
      </c>
      <c r="AM32" s="158">
        <v>0.32800000000000001</v>
      </c>
      <c r="AN32" s="158">
        <v>0.35799999999999998</v>
      </c>
      <c r="AO32" s="152">
        <v>0.29799999999999999</v>
      </c>
      <c r="AP32" s="152">
        <v>0.36599999999999999</v>
      </c>
      <c r="AQ32" s="158">
        <v>0.29599999999999999</v>
      </c>
      <c r="AR32" s="161">
        <v>0.36899999999999999</v>
      </c>
      <c r="AS32" s="71"/>
      <c r="AT32" s="71"/>
      <c r="AU32" s="151">
        <v>0.33500000000000002</v>
      </c>
      <c r="AV32" s="152">
        <v>0.32800000000000001</v>
      </c>
      <c r="AW32" s="158">
        <v>0.26600000000000001</v>
      </c>
      <c r="AX32" s="158">
        <v>0.33900000000000002</v>
      </c>
      <c r="AY32" s="152">
        <v>0.25600000000000001</v>
      </c>
      <c r="AZ32" s="152">
        <v>0.34399999999999997</v>
      </c>
      <c r="BA32" s="158">
        <v>0.25600000000000001</v>
      </c>
      <c r="BB32" s="158">
        <v>0.34899999999999998</v>
      </c>
      <c r="BC32" s="152">
        <v>0.26200000000000001</v>
      </c>
      <c r="BD32" s="152">
        <v>0.35199999999999998</v>
      </c>
      <c r="BE32" s="158">
        <v>0.26800000000000002</v>
      </c>
      <c r="BF32" s="161">
        <v>0.35299999999999998</v>
      </c>
      <c r="BG32" s="71"/>
      <c r="BH32" s="71"/>
      <c r="BI32" s="62">
        <v>0.24199999999999999</v>
      </c>
      <c r="BJ32" s="63">
        <v>0.255</v>
      </c>
      <c r="BK32" s="63">
        <v>0.26600000000000001</v>
      </c>
      <c r="BL32" s="63">
        <v>0.27</v>
      </c>
      <c r="BM32" s="63">
        <v>0.27600000000000002</v>
      </c>
      <c r="BN32" s="64">
        <v>0.27800000000000002</v>
      </c>
    </row>
    <row r="33" spans="1:66" x14ac:dyDescent="0.35">
      <c r="A33" s="61">
        <v>30</v>
      </c>
      <c r="B33" s="61">
        <v>2048</v>
      </c>
      <c r="C33" s="69">
        <v>1024</v>
      </c>
      <c r="D33" s="71"/>
      <c r="E33" s="151">
        <v>0.106</v>
      </c>
      <c r="F33" s="152">
        <v>0.17599999999999999</v>
      </c>
      <c r="G33" s="158">
        <v>0.17699999999999999</v>
      </c>
      <c r="H33" s="158">
        <v>0.20300000000000001</v>
      </c>
      <c r="I33" s="152">
        <v>0.26</v>
      </c>
      <c r="J33" s="152">
        <v>0.215</v>
      </c>
      <c r="K33" s="158">
        <v>0.35099999999999998</v>
      </c>
      <c r="L33" s="158">
        <v>0.23300000000000001</v>
      </c>
      <c r="M33" s="152">
        <v>0.40799999999999997</v>
      </c>
      <c r="N33" s="152">
        <v>0.26</v>
      </c>
      <c r="O33" s="158">
        <v>0.35099999999999998</v>
      </c>
      <c r="P33" s="161">
        <v>0.28699999999999998</v>
      </c>
      <c r="Q33" s="71"/>
      <c r="R33" s="71"/>
      <c r="S33" s="151">
        <v>0.27300000000000002</v>
      </c>
      <c r="T33" s="152">
        <v>0.22600000000000001</v>
      </c>
      <c r="U33" s="158">
        <v>0.35599999999999998</v>
      </c>
      <c r="V33" s="158">
        <v>0.24199999999999999</v>
      </c>
      <c r="W33" s="152">
        <v>0.41599999999999998</v>
      </c>
      <c r="X33" s="152">
        <v>0.27300000000000002</v>
      </c>
      <c r="Y33" s="158">
        <v>0.39100000000000001</v>
      </c>
      <c r="Z33" s="158">
        <v>0.30499999999999999</v>
      </c>
      <c r="AA33" s="152">
        <v>0.27800000000000002</v>
      </c>
      <c r="AB33" s="152">
        <v>0.31900000000000001</v>
      </c>
      <c r="AC33" s="158">
        <v>0.22700000000000001</v>
      </c>
      <c r="AD33" s="161">
        <v>0.32200000000000001</v>
      </c>
      <c r="AE33" s="71"/>
      <c r="AF33" s="71"/>
      <c r="AG33" s="151">
        <v>0.41899999999999998</v>
      </c>
      <c r="AH33" s="152">
        <v>0.28499999999999998</v>
      </c>
      <c r="AI33" s="158">
        <v>0.43</v>
      </c>
      <c r="AJ33" s="158">
        <v>0.314</v>
      </c>
      <c r="AK33" s="152">
        <v>0.31</v>
      </c>
      <c r="AL33" s="152">
        <v>0.34599999999999997</v>
      </c>
      <c r="AM33" s="158">
        <v>0.254</v>
      </c>
      <c r="AN33" s="158">
        <v>0.34499999999999997</v>
      </c>
      <c r="AO33" s="152">
        <v>0.252</v>
      </c>
      <c r="AP33" s="152">
        <v>0.35599999999999998</v>
      </c>
      <c r="AQ33" s="158">
        <v>0.253</v>
      </c>
      <c r="AR33" s="161">
        <v>0.35799999999999998</v>
      </c>
      <c r="AS33" s="71"/>
      <c r="AT33" s="71"/>
      <c r="AU33" s="151">
        <v>0.317</v>
      </c>
      <c r="AV33" s="152">
        <v>0.311</v>
      </c>
      <c r="AW33" s="158">
        <v>0.22700000000000001</v>
      </c>
      <c r="AX33" s="158">
        <v>0.32100000000000001</v>
      </c>
      <c r="AY33" s="152">
        <v>0.217</v>
      </c>
      <c r="AZ33" s="152">
        <v>0.32500000000000001</v>
      </c>
      <c r="BA33" s="158">
        <v>0.219</v>
      </c>
      <c r="BB33" s="158">
        <v>0.33</v>
      </c>
      <c r="BC33" s="152">
        <v>0.22800000000000001</v>
      </c>
      <c r="BD33" s="152">
        <v>0.33300000000000002</v>
      </c>
      <c r="BE33" s="158">
        <v>0.23200000000000001</v>
      </c>
      <c r="BF33" s="161">
        <v>0.33</v>
      </c>
      <c r="BG33" s="71"/>
      <c r="BH33" s="71"/>
      <c r="BI33" s="62">
        <v>0.21199999999999999</v>
      </c>
      <c r="BJ33" s="63">
        <v>0.215</v>
      </c>
      <c r="BK33" s="63">
        <v>0.21</v>
      </c>
      <c r="BL33" s="63">
        <v>0.214</v>
      </c>
      <c r="BM33" s="63">
        <v>0.218</v>
      </c>
      <c r="BN33" s="64">
        <v>0.224</v>
      </c>
    </row>
    <row r="34" spans="1:66" x14ac:dyDescent="0.35">
      <c r="A34" s="65">
        <v>31</v>
      </c>
      <c r="B34" s="65">
        <v>64</v>
      </c>
      <c r="C34" s="70">
        <v>2048</v>
      </c>
      <c r="D34" s="71"/>
      <c r="E34" s="151">
        <v>0.126</v>
      </c>
      <c r="F34" s="152">
        <v>0.14399999999999999</v>
      </c>
      <c r="G34" s="158">
        <v>0.224</v>
      </c>
      <c r="H34" s="158">
        <v>0.214</v>
      </c>
      <c r="I34" s="152">
        <v>0.32200000000000001</v>
      </c>
      <c r="J34" s="152">
        <v>0.30299999999999999</v>
      </c>
      <c r="K34" s="158">
        <v>0.39200000000000002</v>
      </c>
      <c r="L34" s="158">
        <v>0.35699999999999998</v>
      </c>
      <c r="M34" s="152">
        <v>0.4</v>
      </c>
      <c r="N34" s="152">
        <v>0.38300000000000001</v>
      </c>
      <c r="O34" s="158">
        <v>0.435</v>
      </c>
      <c r="P34" s="161">
        <v>0.44600000000000001</v>
      </c>
      <c r="Q34" s="71"/>
      <c r="R34" s="71"/>
      <c r="S34" s="151">
        <v>0.32800000000000001</v>
      </c>
      <c r="T34" s="152">
        <v>0.314</v>
      </c>
      <c r="U34" s="158">
        <v>0.41599999999999998</v>
      </c>
      <c r="V34" s="158">
        <v>0.36899999999999999</v>
      </c>
      <c r="W34" s="152">
        <v>0.42599999999999999</v>
      </c>
      <c r="X34" s="152">
        <v>0.42799999999999999</v>
      </c>
      <c r="Y34" s="158">
        <v>0.46899999999999997</v>
      </c>
      <c r="Z34" s="158">
        <v>0.48</v>
      </c>
      <c r="AA34" s="152">
        <v>0.5</v>
      </c>
      <c r="AB34" s="152">
        <v>0.51600000000000001</v>
      </c>
      <c r="AC34" s="158">
        <v>0.51</v>
      </c>
      <c r="AD34" s="161">
        <v>0.52200000000000002</v>
      </c>
      <c r="AE34" s="71"/>
      <c r="AF34" s="71"/>
      <c r="AG34" s="151">
        <v>0.44400000000000001</v>
      </c>
      <c r="AH34" s="152">
        <v>0.45</v>
      </c>
      <c r="AI34" s="158">
        <v>0.48699999999999999</v>
      </c>
      <c r="AJ34" s="158">
        <v>0.51100000000000001</v>
      </c>
      <c r="AK34" s="152">
        <v>0.51700000000000002</v>
      </c>
      <c r="AL34" s="152">
        <v>0.52700000000000002</v>
      </c>
      <c r="AM34" s="158">
        <v>0.53</v>
      </c>
      <c r="AN34" s="158">
        <v>0.53900000000000003</v>
      </c>
      <c r="AO34" s="152">
        <v>0.53400000000000003</v>
      </c>
      <c r="AP34" s="152">
        <v>0.54100000000000004</v>
      </c>
      <c r="AQ34" s="158">
        <v>0.54600000000000004</v>
      </c>
      <c r="AR34" s="161">
        <v>0.53700000000000003</v>
      </c>
      <c r="AS34" s="71"/>
      <c r="AT34" s="71"/>
      <c r="AU34" s="151">
        <v>0.498</v>
      </c>
      <c r="AV34" s="152">
        <v>0.49199999999999999</v>
      </c>
      <c r="AW34" s="158">
        <v>0.51</v>
      </c>
      <c r="AX34" s="158">
        <v>0.502</v>
      </c>
      <c r="AY34" s="152">
        <v>0.52</v>
      </c>
      <c r="AZ34" s="152">
        <v>0.51700000000000002</v>
      </c>
      <c r="BA34" s="158">
        <v>0.52900000000000003</v>
      </c>
      <c r="BB34" s="158">
        <v>0.50700000000000001</v>
      </c>
      <c r="BC34" s="152">
        <v>0.51400000000000001</v>
      </c>
      <c r="BD34" s="152">
        <v>0.51</v>
      </c>
      <c r="BE34" s="158">
        <v>0.495</v>
      </c>
      <c r="BF34" s="161">
        <v>0.51</v>
      </c>
      <c r="BG34" s="71"/>
      <c r="BH34" s="71"/>
      <c r="BI34" s="62">
        <v>0.503</v>
      </c>
      <c r="BJ34" s="63">
        <v>0.51300000000000001</v>
      </c>
      <c r="BK34" s="63">
        <v>0.498</v>
      </c>
      <c r="BL34" s="63">
        <v>0.48199999999999998</v>
      </c>
      <c r="BM34" s="63">
        <v>0.46400000000000002</v>
      </c>
      <c r="BN34" s="64">
        <v>0.47199999999999998</v>
      </c>
    </row>
    <row r="35" spans="1:66" x14ac:dyDescent="0.35">
      <c r="A35" s="65">
        <v>32</v>
      </c>
      <c r="B35" s="65">
        <v>128</v>
      </c>
      <c r="C35" s="70">
        <v>2048</v>
      </c>
      <c r="D35" s="71"/>
      <c r="E35" s="151">
        <v>0.14599999999999999</v>
      </c>
      <c r="F35" s="152">
        <v>0.17199999999999999</v>
      </c>
      <c r="G35" s="158">
        <v>0.23699999999999999</v>
      </c>
      <c r="H35" s="158">
        <v>0.25900000000000001</v>
      </c>
      <c r="I35" s="152">
        <v>0.32100000000000001</v>
      </c>
      <c r="J35" s="152">
        <v>0.29699999999999999</v>
      </c>
      <c r="K35" s="158">
        <v>0.41599999999999998</v>
      </c>
      <c r="L35" s="158">
        <v>0.307</v>
      </c>
      <c r="M35" s="152">
        <v>0.432</v>
      </c>
      <c r="N35" s="152">
        <v>0.35299999999999998</v>
      </c>
      <c r="O35" s="158">
        <v>0.44</v>
      </c>
      <c r="P35" s="161">
        <v>0.39</v>
      </c>
      <c r="Q35" s="71"/>
      <c r="R35" s="71"/>
      <c r="S35" s="151">
        <v>0.32</v>
      </c>
      <c r="T35" s="152">
        <v>0.30199999999999999</v>
      </c>
      <c r="U35" s="158">
        <v>0.42399999999999999</v>
      </c>
      <c r="V35" s="158">
        <v>0.308</v>
      </c>
      <c r="W35" s="152">
        <v>0.435</v>
      </c>
      <c r="X35" s="152">
        <v>0.39100000000000001</v>
      </c>
      <c r="Y35" s="158">
        <v>0.45800000000000002</v>
      </c>
      <c r="Z35" s="158">
        <v>0.44600000000000001</v>
      </c>
      <c r="AA35" s="152">
        <v>0.46400000000000002</v>
      </c>
      <c r="AB35" s="152">
        <v>0.46600000000000003</v>
      </c>
      <c r="AC35" s="158">
        <v>0.47399999999999998</v>
      </c>
      <c r="AD35" s="161">
        <v>0.49099999999999999</v>
      </c>
      <c r="AE35" s="71"/>
      <c r="AF35" s="71"/>
      <c r="AG35" s="151">
        <v>0.45100000000000001</v>
      </c>
      <c r="AH35" s="152">
        <v>0.41099999999999998</v>
      </c>
      <c r="AI35" s="158">
        <v>0.47599999999999998</v>
      </c>
      <c r="AJ35" s="158">
        <v>0.46899999999999997</v>
      </c>
      <c r="AK35" s="152">
        <v>0.49199999999999999</v>
      </c>
      <c r="AL35" s="152">
        <v>0.50800000000000001</v>
      </c>
      <c r="AM35" s="158">
        <v>0.51300000000000001</v>
      </c>
      <c r="AN35" s="158">
        <v>0.52800000000000002</v>
      </c>
      <c r="AO35" s="152">
        <v>0.52600000000000002</v>
      </c>
      <c r="AP35" s="152">
        <v>0.52600000000000002</v>
      </c>
      <c r="AQ35" s="158">
        <v>0.51700000000000002</v>
      </c>
      <c r="AR35" s="161">
        <v>0.53700000000000003</v>
      </c>
      <c r="AS35" s="71"/>
      <c r="AT35" s="71"/>
      <c r="AU35" s="151">
        <v>0.47899999999999998</v>
      </c>
      <c r="AV35" s="152">
        <v>0.48299999999999998</v>
      </c>
      <c r="AW35" s="158">
        <v>0.49</v>
      </c>
      <c r="AX35" s="158">
        <v>0.49299999999999999</v>
      </c>
      <c r="AY35" s="152">
        <v>0.50800000000000001</v>
      </c>
      <c r="AZ35" s="152">
        <v>0.50700000000000001</v>
      </c>
      <c r="BA35" s="158">
        <v>0.48399999999999999</v>
      </c>
      <c r="BB35" s="158">
        <v>0.51300000000000001</v>
      </c>
      <c r="BC35" s="152">
        <v>0.44500000000000001</v>
      </c>
      <c r="BD35" s="152">
        <v>0.51</v>
      </c>
      <c r="BE35" s="158">
        <v>0.43099999999999999</v>
      </c>
      <c r="BF35" s="161">
        <v>0.51600000000000001</v>
      </c>
      <c r="BG35" s="71"/>
      <c r="BH35" s="71"/>
      <c r="BI35" s="62">
        <v>0.49199999999999999</v>
      </c>
      <c r="BJ35" s="63">
        <v>0.48</v>
      </c>
      <c r="BK35" s="63">
        <v>0.433</v>
      </c>
      <c r="BL35" s="63">
        <v>0.43</v>
      </c>
      <c r="BM35" s="63">
        <v>0.439</v>
      </c>
      <c r="BN35" s="64">
        <v>0.44700000000000001</v>
      </c>
    </row>
    <row r="36" spans="1:66" x14ac:dyDescent="0.35">
      <c r="A36" s="65">
        <v>33</v>
      </c>
      <c r="B36" s="65">
        <v>256</v>
      </c>
      <c r="C36" s="70">
        <v>2048</v>
      </c>
      <c r="D36" s="71"/>
      <c r="E36" s="151">
        <v>0.14299999999999999</v>
      </c>
      <c r="F36" s="152">
        <v>0.16900000000000001</v>
      </c>
      <c r="G36" s="158">
        <v>0.23300000000000001</v>
      </c>
      <c r="H36" s="158">
        <v>0.26100000000000001</v>
      </c>
      <c r="I36" s="152">
        <v>0.32700000000000001</v>
      </c>
      <c r="J36" s="152">
        <v>0.27300000000000002</v>
      </c>
      <c r="K36" s="158">
        <v>0.42599999999999999</v>
      </c>
      <c r="L36" s="158">
        <v>0.30199999999999999</v>
      </c>
      <c r="M36" s="152">
        <v>0.45500000000000002</v>
      </c>
      <c r="N36" s="152">
        <v>0.316</v>
      </c>
      <c r="O36" s="158">
        <v>0.42899999999999999</v>
      </c>
      <c r="P36" s="161">
        <v>0.38100000000000001</v>
      </c>
      <c r="Q36" s="71"/>
      <c r="R36" s="71"/>
      <c r="S36" s="151">
        <v>0.32400000000000001</v>
      </c>
      <c r="T36" s="152">
        <v>0.29899999999999999</v>
      </c>
      <c r="U36" s="158">
        <v>0.43099999999999999</v>
      </c>
      <c r="V36" s="158">
        <v>0.317</v>
      </c>
      <c r="W36" s="152">
        <v>0.45800000000000002</v>
      </c>
      <c r="X36" s="152">
        <v>0.35399999999999998</v>
      </c>
      <c r="Y36" s="158">
        <v>0.43099999999999999</v>
      </c>
      <c r="Z36" s="158">
        <v>0.379</v>
      </c>
      <c r="AA36" s="152">
        <v>0.41099999999999998</v>
      </c>
      <c r="AB36" s="152">
        <v>0.40400000000000003</v>
      </c>
      <c r="AC36" s="158">
        <v>0.41399999999999998</v>
      </c>
      <c r="AD36" s="161">
        <v>0.41799999999999998</v>
      </c>
      <c r="AE36" s="71"/>
      <c r="AF36" s="71"/>
      <c r="AG36" s="151">
        <v>0.46</v>
      </c>
      <c r="AH36" s="152">
        <v>0.39400000000000002</v>
      </c>
      <c r="AI36" s="158">
        <v>0.438</v>
      </c>
      <c r="AJ36" s="158">
        <v>0.41899999999999998</v>
      </c>
      <c r="AK36" s="152">
        <v>0.434</v>
      </c>
      <c r="AL36" s="152">
        <v>0.438</v>
      </c>
      <c r="AM36" s="158">
        <v>0.443</v>
      </c>
      <c r="AN36" s="158">
        <v>0.45400000000000001</v>
      </c>
      <c r="AO36" s="152">
        <v>0.441</v>
      </c>
      <c r="AP36" s="152">
        <v>0.45800000000000002</v>
      </c>
      <c r="AQ36" s="158">
        <v>0.42299999999999999</v>
      </c>
      <c r="AR36" s="161">
        <v>0.46700000000000003</v>
      </c>
      <c r="AS36" s="71"/>
      <c r="AT36" s="71"/>
      <c r="AU36" s="151">
        <v>0.436</v>
      </c>
      <c r="AV36" s="152">
        <v>0.41899999999999998</v>
      </c>
      <c r="AW36" s="158">
        <v>0.435</v>
      </c>
      <c r="AX36" s="158">
        <v>0.436</v>
      </c>
      <c r="AY36" s="152">
        <v>0.40400000000000003</v>
      </c>
      <c r="AZ36" s="152">
        <v>0.44600000000000001</v>
      </c>
      <c r="BA36" s="158">
        <v>0.373</v>
      </c>
      <c r="BB36" s="158">
        <v>0.45400000000000001</v>
      </c>
      <c r="BC36" s="152">
        <v>0.36899999999999999</v>
      </c>
      <c r="BD36" s="152">
        <v>0.45200000000000001</v>
      </c>
      <c r="BE36" s="158">
        <v>0.371</v>
      </c>
      <c r="BF36" s="161">
        <v>0.45300000000000001</v>
      </c>
      <c r="BG36" s="71"/>
      <c r="BH36" s="71"/>
      <c r="BI36" s="62">
        <v>0.38800000000000001</v>
      </c>
      <c r="BJ36" s="63">
        <v>0.372</v>
      </c>
      <c r="BK36" s="63">
        <v>0.37</v>
      </c>
      <c r="BL36" s="63">
        <v>0.379</v>
      </c>
      <c r="BM36" s="63">
        <v>0.377</v>
      </c>
      <c r="BN36" s="64">
        <v>0.376</v>
      </c>
    </row>
    <row r="37" spans="1:66" x14ac:dyDescent="0.35">
      <c r="A37" s="65">
        <v>34</v>
      </c>
      <c r="B37" s="65">
        <v>512</v>
      </c>
      <c r="C37" s="70">
        <v>2048</v>
      </c>
      <c r="D37" s="71"/>
      <c r="E37" s="151">
        <v>0.121</v>
      </c>
      <c r="F37" s="152">
        <v>0.159</v>
      </c>
      <c r="G37" s="158">
        <v>0.21099999999999999</v>
      </c>
      <c r="H37" s="158">
        <v>0.224</v>
      </c>
      <c r="I37" s="152">
        <v>0.30399999999999999</v>
      </c>
      <c r="J37" s="152">
        <v>0.247</v>
      </c>
      <c r="K37" s="158">
        <v>0.4</v>
      </c>
      <c r="L37" s="158">
        <v>0.28100000000000003</v>
      </c>
      <c r="M37" s="152">
        <v>0.441</v>
      </c>
      <c r="N37" s="152">
        <v>0.28599999999999998</v>
      </c>
      <c r="O37" s="158">
        <v>0.34100000000000003</v>
      </c>
      <c r="P37" s="161">
        <v>0.32500000000000001</v>
      </c>
      <c r="Q37" s="71"/>
      <c r="R37" s="71"/>
      <c r="S37" s="151">
        <v>0.30599999999999999</v>
      </c>
      <c r="T37" s="152">
        <v>0.27100000000000002</v>
      </c>
      <c r="U37" s="158">
        <v>0.40899999999999997</v>
      </c>
      <c r="V37" s="158">
        <v>0.28999999999999998</v>
      </c>
      <c r="W37" s="152">
        <v>0.44400000000000001</v>
      </c>
      <c r="X37" s="152">
        <v>0.29899999999999999</v>
      </c>
      <c r="Y37" s="158">
        <v>0.34599999999999997</v>
      </c>
      <c r="Z37" s="158">
        <v>0.33300000000000002</v>
      </c>
      <c r="AA37" s="152">
        <v>0.34499999999999997</v>
      </c>
      <c r="AB37" s="152">
        <v>0.34399999999999997</v>
      </c>
      <c r="AC37" s="158">
        <v>0.32</v>
      </c>
      <c r="AD37" s="161">
        <v>0.35799999999999998</v>
      </c>
      <c r="AE37" s="71"/>
      <c r="AF37" s="71"/>
      <c r="AG37" s="151">
        <v>0.45100000000000001</v>
      </c>
      <c r="AH37" s="152">
        <v>0.33700000000000002</v>
      </c>
      <c r="AI37" s="158">
        <v>0.35799999999999998</v>
      </c>
      <c r="AJ37" s="158">
        <v>0.35599999999999998</v>
      </c>
      <c r="AK37" s="152">
        <v>0.36399999999999999</v>
      </c>
      <c r="AL37" s="152">
        <v>0.379</v>
      </c>
      <c r="AM37" s="158">
        <v>0.34599999999999997</v>
      </c>
      <c r="AN37" s="158">
        <v>0.38900000000000001</v>
      </c>
      <c r="AO37" s="152">
        <v>0.32700000000000001</v>
      </c>
      <c r="AP37" s="152">
        <v>0.39300000000000002</v>
      </c>
      <c r="AQ37" s="158">
        <v>0.317</v>
      </c>
      <c r="AR37" s="161">
        <v>0.39600000000000002</v>
      </c>
      <c r="AS37" s="71"/>
      <c r="AT37" s="71"/>
      <c r="AU37" s="151">
        <v>0.35099999999999998</v>
      </c>
      <c r="AV37" s="152">
        <v>0.35799999999999998</v>
      </c>
      <c r="AW37" s="158">
        <v>0.31900000000000001</v>
      </c>
      <c r="AX37" s="158">
        <v>0.373</v>
      </c>
      <c r="AY37" s="152">
        <v>0.29899999999999999</v>
      </c>
      <c r="AZ37" s="152">
        <v>0.38300000000000001</v>
      </c>
      <c r="BA37" s="158">
        <v>0.29199999999999998</v>
      </c>
      <c r="BB37" s="158">
        <v>0.38300000000000001</v>
      </c>
      <c r="BC37" s="152">
        <v>0.29499999999999998</v>
      </c>
      <c r="BD37" s="152">
        <v>0.38600000000000001</v>
      </c>
      <c r="BE37" s="158">
        <v>0.29499999999999998</v>
      </c>
      <c r="BF37" s="161">
        <v>0.38600000000000001</v>
      </c>
      <c r="BG37" s="71"/>
      <c r="BH37" s="71"/>
      <c r="BI37" s="62">
        <v>0.28000000000000003</v>
      </c>
      <c r="BJ37" s="63">
        <v>0.29099999999999998</v>
      </c>
      <c r="BK37" s="63">
        <v>0.29199999999999998</v>
      </c>
      <c r="BL37" s="63">
        <v>0.29699999999999999</v>
      </c>
      <c r="BM37" s="63">
        <v>0.29399999999999998</v>
      </c>
      <c r="BN37" s="64">
        <v>0.30099999999999999</v>
      </c>
    </row>
    <row r="38" spans="1:66" x14ac:dyDescent="0.35">
      <c r="A38" s="65">
        <v>35</v>
      </c>
      <c r="B38" s="65">
        <v>1024</v>
      </c>
      <c r="C38" s="70">
        <v>2048</v>
      </c>
      <c r="D38" s="71"/>
      <c r="E38" s="151">
        <v>0.11600000000000001</v>
      </c>
      <c r="F38" s="152">
        <v>0.16500000000000001</v>
      </c>
      <c r="G38" s="158">
        <v>0.187</v>
      </c>
      <c r="H38" s="158">
        <v>0.224</v>
      </c>
      <c r="I38" s="152">
        <v>0.27200000000000002</v>
      </c>
      <c r="J38" s="152">
        <v>0.219</v>
      </c>
      <c r="K38" s="158">
        <v>0.35799999999999998</v>
      </c>
      <c r="L38" s="158">
        <v>0.23799999999999999</v>
      </c>
      <c r="M38" s="152">
        <v>0.39100000000000001</v>
      </c>
      <c r="N38" s="152">
        <v>0.245</v>
      </c>
      <c r="O38" s="158">
        <v>0.27900000000000003</v>
      </c>
      <c r="P38" s="161">
        <v>0.27600000000000002</v>
      </c>
      <c r="Q38" s="71"/>
      <c r="R38" s="71"/>
      <c r="S38" s="151">
        <v>0.27400000000000002</v>
      </c>
      <c r="T38" s="152">
        <v>0.223</v>
      </c>
      <c r="U38" s="158">
        <v>0.36099999999999999</v>
      </c>
      <c r="V38" s="158">
        <v>0.252</v>
      </c>
      <c r="W38" s="152">
        <v>0.4</v>
      </c>
      <c r="X38" s="152">
        <v>0.26300000000000001</v>
      </c>
      <c r="Y38" s="158">
        <v>0.28399999999999997</v>
      </c>
      <c r="Z38" s="158">
        <v>0.29699999999999999</v>
      </c>
      <c r="AA38" s="152">
        <v>0.27800000000000002</v>
      </c>
      <c r="AB38" s="152">
        <v>0.313</v>
      </c>
      <c r="AC38" s="158">
        <v>0.26500000000000001</v>
      </c>
      <c r="AD38" s="161">
        <v>0.32700000000000001</v>
      </c>
      <c r="AE38" s="71"/>
      <c r="AF38" s="71"/>
      <c r="AG38" s="151">
        <v>0.39900000000000002</v>
      </c>
      <c r="AH38" s="152">
        <v>0.27500000000000002</v>
      </c>
      <c r="AI38" s="158">
        <v>0.3</v>
      </c>
      <c r="AJ38" s="158">
        <v>0.32200000000000001</v>
      </c>
      <c r="AK38" s="152">
        <v>0.309</v>
      </c>
      <c r="AL38" s="152">
        <v>0.34499999999999997</v>
      </c>
      <c r="AM38" s="158">
        <v>0.29099999999999998</v>
      </c>
      <c r="AN38" s="158">
        <v>0.35299999999999998</v>
      </c>
      <c r="AO38" s="152">
        <v>0.28699999999999998</v>
      </c>
      <c r="AP38" s="152">
        <v>0.35899999999999999</v>
      </c>
      <c r="AQ38" s="158">
        <v>0.28799999999999998</v>
      </c>
      <c r="AR38" s="161">
        <v>0.35899999999999999</v>
      </c>
      <c r="AS38" s="71"/>
      <c r="AT38" s="71"/>
      <c r="AU38" s="151">
        <v>0.27600000000000002</v>
      </c>
      <c r="AV38" s="152">
        <v>0.308</v>
      </c>
      <c r="AW38" s="158">
        <v>0.247</v>
      </c>
      <c r="AX38" s="158">
        <v>0.32800000000000001</v>
      </c>
      <c r="AY38" s="152">
        <v>0.253</v>
      </c>
      <c r="AZ38" s="152">
        <v>0.33900000000000002</v>
      </c>
      <c r="BA38" s="158">
        <v>0.255</v>
      </c>
      <c r="BB38" s="158">
        <v>0.34399999999999997</v>
      </c>
      <c r="BC38" s="152">
        <v>0.26300000000000001</v>
      </c>
      <c r="BD38" s="152">
        <v>0.34599999999999997</v>
      </c>
      <c r="BE38" s="158">
        <v>0.26400000000000001</v>
      </c>
      <c r="BF38" s="161">
        <v>0.34599999999999997</v>
      </c>
      <c r="BG38" s="71"/>
      <c r="BH38" s="71"/>
      <c r="BI38" s="62">
        <v>0.23899999999999999</v>
      </c>
      <c r="BJ38" s="63">
        <v>0.247</v>
      </c>
      <c r="BK38" s="63">
        <v>0.248</v>
      </c>
      <c r="BL38" s="63">
        <v>0.255</v>
      </c>
      <c r="BM38" s="63">
        <v>0.253</v>
      </c>
      <c r="BN38" s="64">
        <v>0.252</v>
      </c>
    </row>
    <row r="39" spans="1:66" ht="15" thickBot="1" x14ac:dyDescent="0.4">
      <c r="A39" s="65">
        <v>36</v>
      </c>
      <c r="B39" s="65">
        <v>2048</v>
      </c>
      <c r="C39" s="70">
        <v>2048</v>
      </c>
      <c r="D39" s="71"/>
      <c r="E39" s="153">
        <v>0.14699999999999999</v>
      </c>
      <c r="F39" s="154">
        <v>0.155</v>
      </c>
      <c r="G39" s="159">
        <v>0.20399999999999999</v>
      </c>
      <c r="H39" s="159">
        <v>0.20100000000000001</v>
      </c>
      <c r="I39" s="154">
        <v>0.28000000000000003</v>
      </c>
      <c r="J39" s="154">
        <v>0.218</v>
      </c>
      <c r="K39" s="159">
        <v>0.371</v>
      </c>
      <c r="L39" s="159">
        <v>0.23899999999999999</v>
      </c>
      <c r="M39" s="154">
        <v>0.38700000000000001</v>
      </c>
      <c r="N39" s="154">
        <v>0.25700000000000001</v>
      </c>
      <c r="O39" s="159">
        <v>0.27800000000000002</v>
      </c>
      <c r="P39" s="162">
        <v>0.28199999999999997</v>
      </c>
      <c r="Q39" s="71"/>
      <c r="R39" s="71"/>
      <c r="S39" s="153">
        <v>0.28199999999999997</v>
      </c>
      <c r="T39" s="154">
        <v>0.23100000000000001</v>
      </c>
      <c r="U39" s="159">
        <v>0.36799999999999999</v>
      </c>
      <c r="V39" s="159">
        <v>0.26300000000000001</v>
      </c>
      <c r="W39" s="154">
        <v>0.39700000000000002</v>
      </c>
      <c r="X39" s="154">
        <v>0.27500000000000002</v>
      </c>
      <c r="Y39" s="159">
        <v>0.28299999999999997</v>
      </c>
      <c r="Z39" s="159">
        <v>0.30299999999999999</v>
      </c>
      <c r="AA39" s="154">
        <v>0.248</v>
      </c>
      <c r="AB39" s="154">
        <v>0.318</v>
      </c>
      <c r="AC39" s="159">
        <v>0.248</v>
      </c>
      <c r="AD39" s="162">
        <v>0.32</v>
      </c>
      <c r="AE39" s="71"/>
      <c r="AF39" s="71"/>
      <c r="AG39" s="153">
        <v>0.40100000000000002</v>
      </c>
      <c r="AH39" s="154">
        <v>0.29099999999999998</v>
      </c>
      <c r="AI39" s="159">
        <v>0.29199999999999998</v>
      </c>
      <c r="AJ39" s="159">
        <v>0.32500000000000001</v>
      </c>
      <c r="AK39" s="154">
        <v>0.26900000000000002</v>
      </c>
      <c r="AL39" s="154">
        <v>0.33700000000000002</v>
      </c>
      <c r="AM39" s="159">
        <v>0.26300000000000001</v>
      </c>
      <c r="AN39" s="159">
        <v>0.34499999999999997</v>
      </c>
      <c r="AO39" s="154">
        <v>0.26200000000000001</v>
      </c>
      <c r="AP39" s="154">
        <v>0.35</v>
      </c>
      <c r="AQ39" s="159">
        <v>0.26700000000000002</v>
      </c>
      <c r="AR39" s="162">
        <v>0.35</v>
      </c>
      <c r="AS39" s="71"/>
      <c r="AT39" s="71"/>
      <c r="AU39" s="153">
        <v>0.23400000000000001</v>
      </c>
      <c r="AV39" s="154">
        <v>0.29799999999999999</v>
      </c>
      <c r="AW39" s="159">
        <v>0.23100000000000001</v>
      </c>
      <c r="AX39" s="159">
        <v>0.31900000000000001</v>
      </c>
      <c r="AY39" s="154">
        <v>0.23400000000000001</v>
      </c>
      <c r="AZ39" s="154">
        <v>0.32100000000000001</v>
      </c>
      <c r="BA39" s="159">
        <v>0.24099999999999999</v>
      </c>
      <c r="BB39" s="159">
        <v>0.32800000000000001</v>
      </c>
      <c r="BC39" s="154">
        <v>0.24299999999999999</v>
      </c>
      <c r="BD39" s="154">
        <v>0.33100000000000002</v>
      </c>
      <c r="BE39" s="159">
        <v>0.24299999999999999</v>
      </c>
      <c r="BF39" s="162">
        <v>0.32300000000000001</v>
      </c>
      <c r="BG39" s="71"/>
      <c r="BH39" s="71"/>
      <c r="BI39" s="66">
        <v>0.219</v>
      </c>
      <c r="BJ39" s="67">
        <v>0.218</v>
      </c>
      <c r="BK39" s="67">
        <v>0.216</v>
      </c>
      <c r="BL39" s="67">
        <v>0.218</v>
      </c>
      <c r="BM39" s="67">
        <v>0.217</v>
      </c>
      <c r="BN39" s="68">
        <v>0.216</v>
      </c>
    </row>
  </sheetData>
  <mergeCells count="29">
    <mergeCell ref="BE3:BF3"/>
    <mergeCell ref="BI2:BN2"/>
    <mergeCell ref="E3:F3"/>
    <mergeCell ref="G3:H3"/>
    <mergeCell ref="I3:J3"/>
    <mergeCell ref="K3:L3"/>
    <mergeCell ref="M3:N3"/>
    <mergeCell ref="O3:P3"/>
    <mergeCell ref="E2:P2"/>
    <mergeCell ref="S2:AD2"/>
    <mergeCell ref="S3:T3"/>
    <mergeCell ref="AU2:BF2"/>
    <mergeCell ref="AU3:AV3"/>
    <mergeCell ref="AW3:AX3"/>
    <mergeCell ref="AY3:AZ3"/>
    <mergeCell ref="BA3:BB3"/>
    <mergeCell ref="BC3:BD3"/>
    <mergeCell ref="AG2:AR2"/>
    <mergeCell ref="AG3:AH3"/>
    <mergeCell ref="AI3:AJ3"/>
    <mergeCell ref="AK3:AL3"/>
    <mergeCell ref="AM3:AN3"/>
    <mergeCell ref="AO3:AP3"/>
    <mergeCell ref="AQ3:AR3"/>
    <mergeCell ref="U3:V3"/>
    <mergeCell ref="W3:X3"/>
    <mergeCell ref="Y3:Z3"/>
    <mergeCell ref="AA3:AB3"/>
    <mergeCell ref="AC3:AD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1EB5-CA57-4B3E-9BC9-83C82935969D}">
  <dimension ref="A1:AL47"/>
  <sheetViews>
    <sheetView zoomScale="85" zoomScaleNormal="85" workbookViewId="0">
      <selection activeCell="N17" sqref="N17"/>
    </sheetView>
  </sheetViews>
  <sheetFormatPr defaultColWidth="8.7265625" defaultRowHeight="14.5" x14ac:dyDescent="0.35"/>
  <cols>
    <col min="1" max="16384" width="8.7265625" style="28"/>
  </cols>
  <sheetData>
    <row r="1" spans="2:38" x14ac:dyDescent="0.35"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</row>
    <row r="2" spans="2:38" ht="15" thickBot="1" x14ac:dyDescent="0.4"/>
    <row r="3" spans="2:38" ht="15" thickBot="1" x14ac:dyDescent="0.4">
      <c r="B3" s="325" t="s">
        <v>172</v>
      </c>
      <c r="C3" s="326"/>
      <c r="D3" s="327"/>
      <c r="E3" s="238"/>
      <c r="F3" s="238"/>
      <c r="G3" s="303" t="s">
        <v>135</v>
      </c>
      <c r="H3" s="301"/>
      <c r="I3" s="212"/>
      <c r="J3" s="212"/>
      <c r="K3" s="212"/>
      <c r="L3" s="212"/>
      <c r="M3" s="304" t="s">
        <v>136</v>
      </c>
      <c r="N3" s="304"/>
      <c r="O3" s="213"/>
      <c r="P3" s="213"/>
      <c r="Q3" s="213"/>
      <c r="R3" s="213"/>
      <c r="S3" s="301" t="s">
        <v>137</v>
      </c>
      <c r="T3" s="301"/>
      <c r="U3" s="304" t="s">
        <v>138</v>
      </c>
      <c r="V3" s="304"/>
      <c r="W3" s="301" t="s">
        <v>140</v>
      </c>
      <c r="X3" s="302"/>
      <c r="Z3" s="230" t="s">
        <v>148</v>
      </c>
      <c r="AA3" s="231" t="s">
        <v>2</v>
      </c>
      <c r="AB3" s="232" t="s">
        <v>16</v>
      </c>
      <c r="AC3" s="328" t="s">
        <v>135</v>
      </c>
      <c r="AD3" s="329"/>
      <c r="AE3" s="312" t="s">
        <v>136</v>
      </c>
      <c r="AF3" s="329"/>
      <c r="AG3" s="312" t="s">
        <v>137</v>
      </c>
      <c r="AH3" s="329"/>
      <c r="AI3" s="312" t="s">
        <v>138</v>
      </c>
      <c r="AJ3" s="329"/>
      <c r="AK3" s="312" t="s">
        <v>140</v>
      </c>
      <c r="AL3" s="313"/>
    </row>
    <row r="4" spans="2:38" ht="15" thickBot="1" x14ac:dyDescent="0.4">
      <c r="B4" s="169" t="s">
        <v>148</v>
      </c>
      <c r="C4" s="170" t="s">
        <v>2</v>
      </c>
      <c r="D4" s="172" t="s">
        <v>16</v>
      </c>
      <c r="E4" s="239"/>
      <c r="F4" s="239"/>
      <c r="G4" s="177" t="s">
        <v>172</v>
      </c>
      <c r="H4" s="178" t="s">
        <v>171</v>
      </c>
      <c r="I4" s="178"/>
      <c r="J4" s="178"/>
      <c r="K4" s="178"/>
      <c r="L4" s="178"/>
      <c r="M4" s="179" t="s">
        <v>172</v>
      </c>
      <c r="N4" s="179" t="s">
        <v>171</v>
      </c>
      <c r="O4" s="179"/>
      <c r="P4" s="179"/>
      <c r="Q4" s="179"/>
      <c r="R4" s="179"/>
      <c r="S4" s="178" t="s">
        <v>172</v>
      </c>
      <c r="T4" s="178" t="s">
        <v>171</v>
      </c>
      <c r="U4" s="179" t="s">
        <v>172</v>
      </c>
      <c r="V4" s="179" t="s">
        <v>171</v>
      </c>
      <c r="W4" s="178" t="s">
        <v>172</v>
      </c>
      <c r="X4" s="180" t="s">
        <v>171</v>
      </c>
      <c r="Z4" s="322">
        <v>7</v>
      </c>
      <c r="AA4" s="127">
        <v>512</v>
      </c>
      <c r="AB4" s="229">
        <v>2048</v>
      </c>
      <c r="AC4" s="250">
        <v>96</v>
      </c>
      <c r="AD4" s="202" t="s">
        <v>163</v>
      </c>
      <c r="AE4" s="127">
        <v>111.76</v>
      </c>
      <c r="AF4" s="127" t="s">
        <v>164</v>
      </c>
      <c r="AG4" s="127">
        <v>176.14</v>
      </c>
      <c r="AH4" s="127" t="s">
        <v>157</v>
      </c>
      <c r="AI4" s="127">
        <v>287.83999999999997</v>
      </c>
      <c r="AJ4" s="127" t="s">
        <v>157</v>
      </c>
      <c r="AK4" s="127">
        <v>1718.2</v>
      </c>
      <c r="AL4" s="229" t="s">
        <v>157</v>
      </c>
    </row>
    <row r="5" spans="2:38" x14ac:dyDescent="0.35">
      <c r="B5" s="320">
        <v>7</v>
      </c>
      <c r="C5" s="163">
        <v>512</v>
      </c>
      <c r="D5" s="165">
        <v>2048</v>
      </c>
      <c r="E5" s="240"/>
      <c r="F5" s="240"/>
      <c r="G5" s="173">
        <v>86</v>
      </c>
      <c r="H5" s="174">
        <v>81</v>
      </c>
      <c r="I5" s="174"/>
      <c r="J5" s="174"/>
      <c r="K5" s="174"/>
      <c r="L5" s="174"/>
      <c r="M5" s="175">
        <v>111.76</v>
      </c>
      <c r="N5" s="175">
        <v>138.15</v>
      </c>
      <c r="O5" s="175"/>
      <c r="P5" s="175"/>
      <c r="Q5" s="175"/>
      <c r="R5" s="175"/>
      <c r="S5" s="174">
        <v>176.14</v>
      </c>
      <c r="T5" s="174">
        <v>255.5</v>
      </c>
      <c r="U5" s="175">
        <v>287.83999999999997</v>
      </c>
      <c r="V5" s="175">
        <v>503</v>
      </c>
      <c r="W5" s="174">
        <v>1718.2</v>
      </c>
      <c r="X5" s="176">
        <v>2090</v>
      </c>
      <c r="Z5" s="321"/>
      <c r="AA5" s="209">
        <v>2048</v>
      </c>
      <c r="AB5" s="165">
        <v>512</v>
      </c>
      <c r="AC5" s="249">
        <v>104</v>
      </c>
      <c r="AD5" s="195" t="s">
        <v>165</v>
      </c>
      <c r="AE5" s="209">
        <v>133.13999999999999</v>
      </c>
      <c r="AF5" s="195" t="s">
        <v>162</v>
      </c>
      <c r="AG5" s="209">
        <v>193</v>
      </c>
      <c r="AH5" s="195" t="s">
        <v>154</v>
      </c>
      <c r="AI5" s="209">
        <v>279.68</v>
      </c>
      <c r="AJ5" s="209" t="s">
        <v>155</v>
      </c>
      <c r="AK5" s="209">
        <v>1401.3</v>
      </c>
      <c r="AL5" s="165" t="s">
        <v>156</v>
      </c>
    </row>
    <row r="6" spans="2:38" x14ac:dyDescent="0.35">
      <c r="B6" s="321"/>
      <c r="C6" s="163">
        <v>2048</v>
      </c>
      <c r="D6" s="165">
        <v>512</v>
      </c>
      <c r="E6" s="207"/>
      <c r="F6" s="207"/>
      <c r="G6" s="171">
        <v>90.6</v>
      </c>
      <c r="H6" s="166">
        <v>69</v>
      </c>
      <c r="I6" s="166"/>
      <c r="J6" s="166"/>
      <c r="K6" s="166"/>
      <c r="L6" s="166"/>
      <c r="M6" s="167">
        <v>133.13999999999999</v>
      </c>
      <c r="N6" s="167">
        <v>116</v>
      </c>
      <c r="O6" s="167"/>
      <c r="P6" s="167"/>
      <c r="Q6" s="167"/>
      <c r="R6" s="167"/>
      <c r="S6" s="166">
        <v>193</v>
      </c>
      <c r="T6" s="166">
        <v>215.8</v>
      </c>
      <c r="U6" s="167">
        <v>279.68</v>
      </c>
      <c r="V6" s="167">
        <v>439.2</v>
      </c>
      <c r="W6" s="166">
        <v>1401.3</v>
      </c>
      <c r="X6" s="168">
        <v>1877</v>
      </c>
      <c r="Z6" s="320">
        <v>14</v>
      </c>
      <c r="AA6" s="209">
        <v>256</v>
      </c>
      <c r="AB6" s="165">
        <v>1024</v>
      </c>
      <c r="AC6" s="208">
        <v>40.369999999999997</v>
      </c>
      <c r="AD6" s="195" t="s">
        <v>158</v>
      </c>
      <c r="AE6" s="209">
        <v>63.36</v>
      </c>
      <c r="AF6" s="195" t="s">
        <v>156</v>
      </c>
      <c r="AG6" s="209">
        <v>116.16</v>
      </c>
      <c r="AH6" s="209" t="s">
        <v>156</v>
      </c>
      <c r="AI6" s="209">
        <v>234.72</v>
      </c>
      <c r="AJ6" s="209" t="s">
        <v>156</v>
      </c>
      <c r="AK6" s="209">
        <v>1027.2</v>
      </c>
      <c r="AL6" s="165" t="s">
        <v>159</v>
      </c>
    </row>
    <row r="7" spans="2:38" x14ac:dyDescent="0.35">
      <c r="B7" s="320">
        <v>14</v>
      </c>
      <c r="C7" s="163">
        <v>256</v>
      </c>
      <c r="D7" s="165">
        <v>1024</v>
      </c>
      <c r="E7" s="207"/>
      <c r="F7" s="207"/>
      <c r="G7" s="171">
        <v>40.369999999999997</v>
      </c>
      <c r="H7" s="166">
        <v>59.3</v>
      </c>
      <c r="I7" s="166"/>
      <c r="J7" s="166"/>
      <c r="K7" s="166"/>
      <c r="L7" s="166"/>
      <c r="M7" s="167">
        <v>63.36</v>
      </c>
      <c r="N7" s="167">
        <v>99</v>
      </c>
      <c r="O7" s="167"/>
      <c r="P7" s="167"/>
      <c r="Q7" s="167"/>
      <c r="R7" s="167"/>
      <c r="S7" s="166">
        <v>116.16</v>
      </c>
      <c r="T7" s="166">
        <v>180</v>
      </c>
      <c r="U7" s="167">
        <v>234.72</v>
      </c>
      <c r="V7" s="167">
        <v>350</v>
      </c>
      <c r="W7" s="166">
        <v>1027.2</v>
      </c>
      <c r="X7" s="168">
        <v>1443</v>
      </c>
      <c r="Z7" s="321"/>
      <c r="AA7" s="209">
        <v>1024</v>
      </c>
      <c r="AB7" s="165">
        <v>256</v>
      </c>
      <c r="AC7" s="208">
        <v>56</v>
      </c>
      <c r="AD7" s="195" t="s">
        <v>162</v>
      </c>
      <c r="AE7" s="31">
        <v>90.16</v>
      </c>
      <c r="AF7" s="195" t="s">
        <v>161</v>
      </c>
      <c r="AG7" s="209">
        <v>121.44</v>
      </c>
      <c r="AH7" s="209" t="s">
        <v>160</v>
      </c>
      <c r="AI7" s="209">
        <v>260</v>
      </c>
      <c r="AJ7" s="209" t="s">
        <v>156</v>
      </c>
      <c r="AK7" s="209">
        <v>953.1</v>
      </c>
      <c r="AL7" s="165" t="s">
        <v>159</v>
      </c>
    </row>
    <row r="8" spans="2:38" x14ac:dyDescent="0.35">
      <c r="B8" s="321"/>
      <c r="C8" s="163">
        <v>1024</v>
      </c>
      <c r="D8" s="165">
        <v>256</v>
      </c>
      <c r="E8" s="207"/>
      <c r="F8" s="207"/>
      <c r="G8" s="171">
        <v>47.57</v>
      </c>
      <c r="H8" s="166">
        <v>47.6</v>
      </c>
      <c r="I8" s="166"/>
      <c r="J8" s="166"/>
      <c r="K8" s="166"/>
      <c r="L8" s="166"/>
      <c r="M8" s="167">
        <v>80.16</v>
      </c>
      <c r="N8" s="167">
        <v>76.5</v>
      </c>
      <c r="O8" s="167"/>
      <c r="P8" s="167"/>
      <c r="Q8" s="167"/>
      <c r="R8" s="167"/>
      <c r="S8" s="166">
        <v>121.44</v>
      </c>
      <c r="T8" s="166">
        <v>138.19999999999999</v>
      </c>
      <c r="U8" s="167">
        <v>260</v>
      </c>
      <c r="V8" s="167">
        <v>278.3</v>
      </c>
      <c r="W8" s="166">
        <v>953.1</v>
      </c>
      <c r="X8" s="168">
        <v>1167</v>
      </c>
      <c r="Z8" s="320">
        <v>28</v>
      </c>
      <c r="AA8" s="209">
        <v>128</v>
      </c>
      <c r="AB8" s="165">
        <v>512</v>
      </c>
      <c r="AC8" s="208">
        <v>30.9</v>
      </c>
      <c r="AD8" s="209" t="s">
        <v>153</v>
      </c>
      <c r="AE8" s="209">
        <v>53.4</v>
      </c>
      <c r="AF8" s="209" t="s">
        <v>153</v>
      </c>
      <c r="AG8" s="209">
        <v>96.8</v>
      </c>
      <c r="AH8" s="209" t="s">
        <v>167</v>
      </c>
      <c r="AI8" s="209">
        <v>172.16</v>
      </c>
      <c r="AJ8" s="209" t="s">
        <v>153</v>
      </c>
      <c r="AK8" s="209">
        <v>629.75</v>
      </c>
      <c r="AL8" s="165" t="s">
        <v>168</v>
      </c>
    </row>
    <row r="9" spans="2:38" x14ac:dyDescent="0.35">
      <c r="B9" s="320">
        <v>28</v>
      </c>
      <c r="C9" s="163">
        <v>128</v>
      </c>
      <c r="D9" s="165">
        <v>512</v>
      </c>
      <c r="E9" s="207"/>
      <c r="F9" s="207"/>
      <c r="G9" s="171">
        <v>30.9</v>
      </c>
      <c r="H9" s="166">
        <v>68</v>
      </c>
      <c r="I9" s="166"/>
      <c r="J9" s="166"/>
      <c r="K9" s="166"/>
      <c r="L9" s="166"/>
      <c r="M9" s="167">
        <v>53.4</v>
      </c>
      <c r="N9" s="167">
        <v>112.7</v>
      </c>
      <c r="O9" s="167"/>
      <c r="P9" s="167"/>
      <c r="Q9" s="167"/>
      <c r="R9" s="167"/>
      <c r="S9" s="166">
        <v>96.8</v>
      </c>
      <c r="T9" s="166">
        <v>210</v>
      </c>
      <c r="U9" s="167">
        <v>172.16</v>
      </c>
      <c r="V9" s="167">
        <v>411</v>
      </c>
      <c r="W9" s="166">
        <v>629.75</v>
      </c>
      <c r="X9" s="168">
        <v>1685</v>
      </c>
      <c r="Z9" s="321"/>
      <c r="AA9" s="209">
        <v>512</v>
      </c>
      <c r="AB9" s="165">
        <v>128</v>
      </c>
      <c r="AC9" s="208">
        <v>39.700000000000003</v>
      </c>
      <c r="AD9" s="209" t="s">
        <v>166</v>
      </c>
      <c r="AE9" s="209">
        <v>62.24</v>
      </c>
      <c r="AF9" s="209" t="s">
        <v>158</v>
      </c>
      <c r="AG9" s="209">
        <v>110.88</v>
      </c>
      <c r="AH9" s="209" t="s">
        <v>156</v>
      </c>
      <c r="AI9" s="209">
        <v>191</v>
      </c>
      <c r="AJ9" s="209" t="s">
        <v>157</v>
      </c>
      <c r="AK9" s="209">
        <v>726.2</v>
      </c>
      <c r="AL9" s="165" t="s">
        <v>159</v>
      </c>
    </row>
    <row r="10" spans="2:38" x14ac:dyDescent="0.35">
      <c r="B10" s="321"/>
      <c r="C10" s="163">
        <v>512</v>
      </c>
      <c r="D10" s="165">
        <v>128</v>
      </c>
      <c r="E10" s="207"/>
      <c r="F10" s="207"/>
      <c r="G10" s="171">
        <v>39.700000000000003</v>
      </c>
      <c r="H10" s="166">
        <v>45</v>
      </c>
      <c r="I10" s="166"/>
      <c r="J10" s="166"/>
      <c r="K10" s="166"/>
      <c r="L10" s="166"/>
      <c r="M10" s="167">
        <v>62.24</v>
      </c>
      <c r="N10" s="167">
        <v>75</v>
      </c>
      <c r="O10" s="167"/>
      <c r="P10" s="167"/>
      <c r="Q10" s="167"/>
      <c r="R10" s="167"/>
      <c r="S10" s="166">
        <v>110.88</v>
      </c>
      <c r="T10" s="166">
        <v>132</v>
      </c>
      <c r="U10" s="167">
        <v>191</v>
      </c>
      <c r="V10" s="167">
        <v>261</v>
      </c>
      <c r="W10" s="166">
        <v>726.2</v>
      </c>
      <c r="X10" s="168">
        <v>1079</v>
      </c>
      <c r="Z10" s="320">
        <v>56</v>
      </c>
      <c r="AA10" s="209">
        <v>64</v>
      </c>
      <c r="AB10" s="165">
        <v>64</v>
      </c>
      <c r="AC10" s="208">
        <v>11.2</v>
      </c>
      <c r="AD10" s="209" t="s">
        <v>164</v>
      </c>
      <c r="AE10" s="209">
        <v>18.899999999999999</v>
      </c>
      <c r="AF10" s="209" t="s">
        <v>160</v>
      </c>
      <c r="AG10" s="209">
        <v>29.3</v>
      </c>
      <c r="AH10" s="209" t="s">
        <v>153</v>
      </c>
      <c r="AI10" s="209">
        <v>52.3</v>
      </c>
      <c r="AJ10" s="209" t="s">
        <v>169</v>
      </c>
      <c r="AK10" s="209">
        <v>154.69999999999999</v>
      </c>
      <c r="AL10" s="165" t="s">
        <v>153</v>
      </c>
    </row>
    <row r="11" spans="2:38" x14ac:dyDescent="0.35">
      <c r="B11" s="320">
        <v>56</v>
      </c>
      <c r="C11" s="163">
        <v>64</v>
      </c>
      <c r="D11" s="165">
        <v>64</v>
      </c>
      <c r="E11" s="207"/>
      <c r="F11" s="207"/>
      <c r="G11" s="171">
        <v>11.2</v>
      </c>
      <c r="H11" s="166">
        <v>39</v>
      </c>
      <c r="I11" s="166"/>
      <c r="J11" s="166"/>
      <c r="K11" s="166"/>
      <c r="L11" s="166"/>
      <c r="M11" s="167">
        <v>18.899999999999999</v>
      </c>
      <c r="N11" s="167">
        <v>61</v>
      </c>
      <c r="O11" s="167"/>
      <c r="P11" s="167"/>
      <c r="Q11" s="167"/>
      <c r="R11" s="167"/>
      <c r="S11" s="166">
        <v>29.3</v>
      </c>
      <c r="T11" s="166">
        <v>102</v>
      </c>
      <c r="U11" s="167">
        <v>52.3</v>
      </c>
      <c r="V11" s="167">
        <v>190</v>
      </c>
      <c r="W11" s="166">
        <v>154.69999999999999</v>
      </c>
      <c r="X11" s="168">
        <v>746</v>
      </c>
      <c r="Z11" s="323"/>
      <c r="AA11" s="209">
        <v>64</v>
      </c>
      <c r="AB11" s="165">
        <v>256</v>
      </c>
      <c r="AC11" s="208">
        <v>28.5</v>
      </c>
      <c r="AD11" s="209" t="s">
        <v>170</v>
      </c>
      <c r="AE11" s="209">
        <v>53.4</v>
      </c>
      <c r="AF11" s="209" t="s">
        <v>160</v>
      </c>
      <c r="AG11" s="209">
        <v>90.24</v>
      </c>
      <c r="AH11" s="209" t="s">
        <v>153</v>
      </c>
      <c r="AI11" s="209">
        <v>156.80000000000001</v>
      </c>
      <c r="AJ11" s="209" t="s">
        <v>153</v>
      </c>
      <c r="AK11" s="209">
        <v>634.9</v>
      </c>
      <c r="AL11" s="165" t="s">
        <v>160</v>
      </c>
    </row>
    <row r="12" spans="2:38" ht="15" thickBot="1" x14ac:dyDescent="0.4">
      <c r="B12" s="323"/>
      <c r="C12" s="163">
        <v>64</v>
      </c>
      <c r="D12" s="165">
        <v>256</v>
      </c>
      <c r="E12" s="207"/>
      <c r="F12" s="207"/>
      <c r="G12" s="171">
        <v>28.5</v>
      </c>
      <c r="H12" s="166">
        <v>94</v>
      </c>
      <c r="I12" s="166"/>
      <c r="J12" s="166"/>
      <c r="K12" s="166"/>
      <c r="L12" s="166"/>
      <c r="M12" s="167">
        <v>53.4</v>
      </c>
      <c r="N12" s="167">
        <v>167</v>
      </c>
      <c r="O12" s="167"/>
      <c r="P12" s="167"/>
      <c r="Q12" s="167"/>
      <c r="R12" s="167"/>
      <c r="S12" s="166">
        <v>90.24</v>
      </c>
      <c r="T12" s="166">
        <v>312</v>
      </c>
      <c r="U12" s="167">
        <v>156.80000000000001</v>
      </c>
      <c r="V12" s="167">
        <v>624</v>
      </c>
      <c r="W12" s="166">
        <v>634.9</v>
      </c>
      <c r="X12" s="168">
        <v>2570</v>
      </c>
      <c r="Z12" s="324"/>
      <c r="AA12" s="122">
        <v>256</v>
      </c>
      <c r="AB12" s="228">
        <v>64</v>
      </c>
      <c r="AC12" s="121">
        <v>32.6</v>
      </c>
      <c r="AD12" s="122" t="s">
        <v>164</v>
      </c>
      <c r="AE12" s="122">
        <v>59.5</v>
      </c>
      <c r="AF12" s="122" t="s">
        <v>160</v>
      </c>
      <c r="AG12" s="122">
        <v>107.5</v>
      </c>
      <c r="AH12" s="122" t="s">
        <v>153</v>
      </c>
      <c r="AI12" s="122">
        <v>193.8</v>
      </c>
      <c r="AJ12" s="122" t="s">
        <v>153</v>
      </c>
      <c r="AK12" s="122">
        <v>648.5</v>
      </c>
      <c r="AL12" s="228" t="s">
        <v>169</v>
      </c>
    </row>
    <row r="13" spans="2:38" ht="15" thickBot="1" x14ac:dyDescent="0.4">
      <c r="B13" s="324"/>
      <c r="C13" s="181">
        <v>256</v>
      </c>
      <c r="D13" s="182">
        <v>64</v>
      </c>
      <c r="E13" s="241"/>
      <c r="F13" s="241"/>
      <c r="G13" s="183">
        <v>32.6</v>
      </c>
      <c r="H13" s="184">
        <v>61</v>
      </c>
      <c r="I13" s="184"/>
      <c r="J13" s="184"/>
      <c r="K13" s="184"/>
      <c r="L13" s="184"/>
      <c r="M13" s="185">
        <v>59.5</v>
      </c>
      <c r="N13" s="185">
        <v>102</v>
      </c>
      <c r="O13" s="185"/>
      <c r="P13" s="185"/>
      <c r="Q13" s="185"/>
      <c r="R13" s="185"/>
      <c r="S13" s="184">
        <v>107.5</v>
      </c>
      <c r="T13" s="184">
        <v>187</v>
      </c>
      <c r="U13" s="185">
        <v>193.8</v>
      </c>
      <c r="V13" s="185">
        <v>365</v>
      </c>
      <c r="W13" s="184">
        <v>648.5</v>
      </c>
      <c r="X13" s="186">
        <v>1464</v>
      </c>
    </row>
    <row r="14" spans="2:38" x14ac:dyDescent="0.35">
      <c r="B14" s="308" t="s">
        <v>173</v>
      </c>
      <c r="C14" s="309"/>
      <c r="D14" s="309"/>
      <c r="E14" s="210"/>
      <c r="F14" s="210"/>
      <c r="G14" s="187">
        <f>SUM(G5:G13)</f>
        <v>407.44</v>
      </c>
      <c r="H14" s="187">
        <f>SUM(H5:H13)</f>
        <v>563.90000000000009</v>
      </c>
      <c r="I14" s="210"/>
      <c r="J14" s="210"/>
      <c r="K14" s="210"/>
      <c r="L14" s="210"/>
      <c r="M14" s="187">
        <f t="shared" ref="M14:X14" si="0">SUM(M5:M13)</f>
        <v>635.8599999999999</v>
      </c>
      <c r="N14" s="187">
        <f t="shared" si="0"/>
        <v>947.35</v>
      </c>
      <c r="O14" s="210"/>
      <c r="P14" s="210"/>
      <c r="Q14" s="210"/>
      <c r="R14" s="210"/>
      <c r="S14" s="187">
        <f t="shared" si="0"/>
        <v>1041.46</v>
      </c>
      <c r="T14" s="187">
        <f t="shared" si="0"/>
        <v>1732.5</v>
      </c>
      <c r="U14" s="187">
        <f t="shared" si="0"/>
        <v>1828.3</v>
      </c>
      <c r="V14" s="187">
        <f t="shared" si="0"/>
        <v>3421.5</v>
      </c>
      <c r="W14" s="187">
        <f t="shared" si="0"/>
        <v>7893.8499999999995</v>
      </c>
      <c r="X14" s="188">
        <f t="shared" si="0"/>
        <v>14121</v>
      </c>
    </row>
    <row r="15" spans="2:38" ht="15" thickBot="1" x14ac:dyDescent="0.4">
      <c r="B15" s="310" t="s">
        <v>174</v>
      </c>
      <c r="C15" s="311"/>
      <c r="D15" s="311"/>
      <c r="E15" s="211"/>
      <c r="F15" s="211"/>
      <c r="G15" s="299">
        <f>H14-G14</f>
        <v>156.46000000000009</v>
      </c>
      <c r="H15" s="305"/>
      <c r="I15" s="237"/>
      <c r="J15" s="237"/>
      <c r="K15" s="237"/>
      <c r="L15" s="237"/>
      <c r="M15" s="299">
        <f>N14-M14</f>
        <v>311.49000000000012</v>
      </c>
      <c r="N15" s="305"/>
      <c r="O15" s="237"/>
      <c r="P15" s="237"/>
      <c r="Q15" s="237"/>
      <c r="R15" s="237"/>
      <c r="S15" s="299">
        <f>T14-S14</f>
        <v>691.04</v>
      </c>
      <c r="T15" s="305"/>
      <c r="U15" s="299">
        <f>V14-U14</f>
        <v>1593.2</v>
      </c>
      <c r="V15" s="305"/>
      <c r="W15" s="299">
        <f>X14-W14</f>
        <v>6227.1500000000005</v>
      </c>
      <c r="X15" s="300"/>
    </row>
    <row r="17" spans="2:37" ht="15" thickBot="1" x14ac:dyDescent="0.4"/>
    <row r="18" spans="2:37" x14ac:dyDescent="0.35">
      <c r="B18" s="325" t="s">
        <v>178</v>
      </c>
      <c r="C18" s="326"/>
      <c r="D18" s="327"/>
      <c r="E18" s="247"/>
      <c r="F18" s="248"/>
      <c r="G18" s="335" t="s">
        <v>135</v>
      </c>
      <c r="H18" s="335"/>
      <c r="I18" s="335"/>
      <c r="J18" s="335"/>
      <c r="K18" s="335"/>
      <c r="L18" s="336"/>
      <c r="M18" s="304" t="s">
        <v>136</v>
      </c>
      <c r="N18" s="304"/>
      <c r="O18" s="213"/>
      <c r="P18" s="213"/>
      <c r="Q18" s="213"/>
      <c r="R18" s="213"/>
      <c r="S18" s="301" t="s">
        <v>137</v>
      </c>
      <c r="T18" s="301"/>
      <c r="U18" s="304" t="s">
        <v>138</v>
      </c>
      <c r="V18" s="304"/>
      <c r="W18" s="301" t="s">
        <v>140</v>
      </c>
      <c r="X18" s="302"/>
      <c r="Z18" s="224"/>
      <c r="AA18" s="220"/>
      <c r="AB18" s="214"/>
      <c r="AC18" s="314" t="s">
        <v>135</v>
      </c>
      <c r="AD18" s="315"/>
      <c r="AE18" s="316"/>
      <c r="AF18" s="317" t="s">
        <v>136</v>
      </c>
      <c r="AG18" s="317"/>
      <c r="AH18" s="318"/>
      <c r="AI18" s="319" t="s">
        <v>137</v>
      </c>
      <c r="AJ18" s="317"/>
      <c r="AK18" s="318"/>
    </row>
    <row r="19" spans="2:37" ht="15" thickBot="1" x14ac:dyDescent="0.4">
      <c r="B19" s="243" t="s">
        <v>148</v>
      </c>
      <c r="C19" s="244" t="s">
        <v>2</v>
      </c>
      <c r="D19" s="245" t="s">
        <v>16</v>
      </c>
      <c r="E19" s="243" t="s">
        <v>179</v>
      </c>
      <c r="F19" s="245" t="s">
        <v>180</v>
      </c>
      <c r="G19" s="242" t="s">
        <v>172</v>
      </c>
      <c r="H19" s="178" t="s">
        <v>171</v>
      </c>
      <c r="I19" s="306" t="s">
        <v>181</v>
      </c>
      <c r="J19" s="307"/>
      <c r="K19" s="306" t="s">
        <v>182</v>
      </c>
      <c r="L19" s="307"/>
      <c r="M19" s="179" t="s">
        <v>172</v>
      </c>
      <c r="N19" s="179" t="s">
        <v>171</v>
      </c>
      <c r="O19" s="179"/>
      <c r="P19" s="179"/>
      <c r="Q19" s="179"/>
      <c r="R19" s="179"/>
      <c r="S19" s="178" t="s">
        <v>172</v>
      </c>
      <c r="T19" s="178" t="s">
        <v>171</v>
      </c>
      <c r="U19" s="179" t="s">
        <v>172</v>
      </c>
      <c r="V19" s="179" t="s">
        <v>171</v>
      </c>
      <c r="W19" s="178" t="s">
        <v>172</v>
      </c>
      <c r="X19" s="180" t="s">
        <v>171</v>
      </c>
      <c r="Z19" s="204" t="s">
        <v>148</v>
      </c>
      <c r="AA19" s="205" t="s">
        <v>2</v>
      </c>
      <c r="AB19" s="215" t="s">
        <v>16</v>
      </c>
      <c r="AC19" s="204" t="s">
        <v>175</v>
      </c>
      <c r="AD19" s="205" t="s">
        <v>176</v>
      </c>
      <c r="AE19" s="206" t="s">
        <v>177</v>
      </c>
      <c r="AF19" s="216" t="s">
        <v>175</v>
      </c>
      <c r="AG19" s="205" t="s">
        <v>176</v>
      </c>
      <c r="AH19" s="206" t="s">
        <v>177</v>
      </c>
      <c r="AI19" s="204" t="s">
        <v>175</v>
      </c>
      <c r="AJ19" s="205" t="s">
        <v>176</v>
      </c>
      <c r="AK19" s="206" t="s">
        <v>177</v>
      </c>
    </row>
    <row r="20" spans="2:37" x14ac:dyDescent="0.35">
      <c r="B20" s="323">
        <v>7</v>
      </c>
      <c r="C20" s="127">
        <v>512</v>
      </c>
      <c r="D20" s="229">
        <v>2048</v>
      </c>
      <c r="E20" s="246">
        <v>3</v>
      </c>
      <c r="F20" s="246">
        <v>3</v>
      </c>
      <c r="G20" s="173">
        <v>94</v>
      </c>
      <c r="H20" s="174">
        <v>81</v>
      </c>
      <c r="I20" s="174">
        <f>G20*E20</f>
        <v>282</v>
      </c>
      <c r="J20" s="174">
        <f>H20*E20</f>
        <v>243</v>
      </c>
      <c r="K20" s="174">
        <f>G20*F20</f>
        <v>282</v>
      </c>
      <c r="L20" s="174">
        <f>H20*F20</f>
        <v>243</v>
      </c>
      <c r="M20" s="192">
        <v>121</v>
      </c>
      <c r="N20" s="175">
        <v>138.15</v>
      </c>
      <c r="O20" s="175"/>
      <c r="P20" s="175"/>
      <c r="Q20" s="175">
        <f>M20*F20</f>
        <v>363</v>
      </c>
      <c r="R20" s="175">
        <f>N20*F20</f>
        <v>414.45000000000005</v>
      </c>
      <c r="S20" s="191">
        <v>200</v>
      </c>
      <c r="T20" s="174">
        <v>255.5</v>
      </c>
      <c r="U20" s="175"/>
      <c r="V20" s="175">
        <v>503</v>
      </c>
      <c r="W20" s="174"/>
      <c r="X20" s="176">
        <v>2090</v>
      </c>
      <c r="Z20" s="330">
        <v>7</v>
      </c>
      <c r="AA20" s="202">
        <v>512</v>
      </c>
      <c r="AB20" s="221">
        <v>2048</v>
      </c>
      <c r="AC20" s="201">
        <v>64</v>
      </c>
      <c r="AD20" s="202">
        <v>65536</v>
      </c>
      <c r="AE20" s="203">
        <v>1024</v>
      </c>
      <c r="AF20" s="217">
        <v>256</v>
      </c>
      <c r="AG20" s="202">
        <v>65536</v>
      </c>
      <c r="AH20" s="203">
        <v>0</v>
      </c>
      <c r="AI20" s="201">
        <v>128</v>
      </c>
      <c r="AJ20" s="202">
        <v>32768</v>
      </c>
      <c r="AK20" s="203">
        <v>0</v>
      </c>
    </row>
    <row r="21" spans="2:37" x14ac:dyDescent="0.35">
      <c r="B21" s="321"/>
      <c r="C21" s="164">
        <v>2048</v>
      </c>
      <c r="D21" s="165">
        <v>512</v>
      </c>
      <c r="E21" s="236">
        <v>2</v>
      </c>
      <c r="F21" s="236">
        <v>2</v>
      </c>
      <c r="G21" s="171">
        <v>98</v>
      </c>
      <c r="H21" s="166">
        <v>69</v>
      </c>
      <c r="I21" s="174">
        <f t="shared" ref="I21:I28" si="1">G21*E21</f>
        <v>196</v>
      </c>
      <c r="J21" s="174">
        <f t="shared" ref="J21:J28" si="2">H21*E21</f>
        <v>138</v>
      </c>
      <c r="K21" s="174">
        <f t="shared" ref="K21:K28" si="3">G21*F21</f>
        <v>196</v>
      </c>
      <c r="L21" s="174">
        <f t="shared" ref="L21:L28" si="4">H21*F21</f>
        <v>138</v>
      </c>
      <c r="M21" s="193">
        <v>145</v>
      </c>
      <c r="N21" s="167">
        <v>116</v>
      </c>
      <c r="O21" s="167"/>
      <c r="P21" s="167"/>
      <c r="Q21" s="175">
        <f t="shared" ref="Q21:Q28" si="5">M21*F21</f>
        <v>290</v>
      </c>
      <c r="R21" s="175">
        <f t="shared" ref="R21:R28" si="6">N21*F21</f>
        <v>232</v>
      </c>
      <c r="S21" s="189">
        <v>188</v>
      </c>
      <c r="T21" s="166">
        <v>215.8</v>
      </c>
      <c r="U21" s="167"/>
      <c r="V21" s="167">
        <v>439.2</v>
      </c>
      <c r="W21" s="166"/>
      <c r="X21" s="168">
        <v>1877</v>
      </c>
      <c r="Z21" s="331"/>
      <c r="AA21" s="195">
        <v>2048</v>
      </c>
      <c r="AB21" s="222">
        <v>512</v>
      </c>
      <c r="AC21" s="196">
        <v>128</v>
      </c>
      <c r="AD21" s="195">
        <v>524288</v>
      </c>
      <c r="AE21" s="197">
        <v>1024</v>
      </c>
      <c r="AF21" s="218">
        <v>128</v>
      </c>
      <c r="AG21" s="195">
        <v>32768</v>
      </c>
      <c r="AH21" s="197">
        <v>32761</v>
      </c>
      <c r="AI21" s="196">
        <v>128</v>
      </c>
      <c r="AJ21" s="195">
        <v>32768</v>
      </c>
      <c r="AK21" s="197">
        <v>32761</v>
      </c>
    </row>
    <row r="22" spans="2:37" x14ac:dyDescent="0.35">
      <c r="B22" s="320">
        <v>14</v>
      </c>
      <c r="C22" s="164">
        <v>256</v>
      </c>
      <c r="D22" s="165">
        <v>1024</v>
      </c>
      <c r="E22" s="236">
        <v>6</v>
      </c>
      <c r="F22" s="236">
        <v>23</v>
      </c>
      <c r="G22" s="171">
        <v>46</v>
      </c>
      <c r="H22" s="166">
        <v>59.3</v>
      </c>
      <c r="I22" s="174">
        <f t="shared" si="1"/>
        <v>276</v>
      </c>
      <c r="J22" s="174">
        <f t="shared" si="2"/>
        <v>355.79999999999995</v>
      </c>
      <c r="K22" s="174">
        <f t="shared" si="3"/>
        <v>1058</v>
      </c>
      <c r="L22" s="174">
        <f t="shared" si="4"/>
        <v>1363.8999999999999</v>
      </c>
      <c r="M22" s="193">
        <v>73</v>
      </c>
      <c r="N22" s="167">
        <v>99</v>
      </c>
      <c r="O22" s="167"/>
      <c r="P22" s="167"/>
      <c r="Q22" s="175">
        <f t="shared" si="5"/>
        <v>1679</v>
      </c>
      <c r="R22" s="175">
        <f t="shared" si="6"/>
        <v>2277</v>
      </c>
      <c r="S22" s="189">
        <v>127</v>
      </c>
      <c r="T22" s="166">
        <v>180</v>
      </c>
      <c r="U22" s="167"/>
      <c r="V22" s="167">
        <v>350</v>
      </c>
      <c r="W22" s="166"/>
      <c r="X22" s="168">
        <v>1443</v>
      </c>
      <c r="Z22" s="332">
        <v>14</v>
      </c>
      <c r="AA22" s="195">
        <v>256</v>
      </c>
      <c r="AB22" s="222">
        <v>1024</v>
      </c>
      <c r="AC22" s="196">
        <v>128</v>
      </c>
      <c r="AD22" s="195">
        <v>32768</v>
      </c>
      <c r="AE22" s="197">
        <v>2048</v>
      </c>
      <c r="AF22" s="218">
        <v>64</v>
      </c>
      <c r="AG22" s="195">
        <v>28672</v>
      </c>
      <c r="AH22" s="197">
        <v>0</v>
      </c>
      <c r="AI22" s="196">
        <v>64</v>
      </c>
      <c r="AJ22" s="195">
        <v>53248</v>
      </c>
      <c r="AK22" s="197">
        <v>0</v>
      </c>
    </row>
    <row r="23" spans="2:37" x14ac:dyDescent="0.35">
      <c r="B23" s="321"/>
      <c r="C23" s="164">
        <v>1024</v>
      </c>
      <c r="D23" s="165">
        <v>256</v>
      </c>
      <c r="E23" s="236">
        <v>5</v>
      </c>
      <c r="F23" s="236">
        <v>22</v>
      </c>
      <c r="G23" s="171">
        <v>55</v>
      </c>
      <c r="H23" s="166">
        <v>47.6</v>
      </c>
      <c r="I23" s="174">
        <f t="shared" si="1"/>
        <v>275</v>
      </c>
      <c r="J23" s="174">
        <f t="shared" si="2"/>
        <v>238</v>
      </c>
      <c r="K23" s="174">
        <f t="shared" si="3"/>
        <v>1210</v>
      </c>
      <c r="L23" s="174">
        <f t="shared" si="4"/>
        <v>1047.2</v>
      </c>
      <c r="M23" s="193">
        <v>90</v>
      </c>
      <c r="N23" s="167">
        <v>76.5</v>
      </c>
      <c r="O23" s="167"/>
      <c r="P23" s="167"/>
      <c r="Q23" s="175">
        <f t="shared" si="5"/>
        <v>1980</v>
      </c>
      <c r="R23" s="175">
        <f t="shared" si="6"/>
        <v>1683</v>
      </c>
      <c r="S23" s="189">
        <v>131</v>
      </c>
      <c r="T23" s="166">
        <v>138.19999999999999</v>
      </c>
      <c r="U23" s="167"/>
      <c r="V23" s="167">
        <v>278.3</v>
      </c>
      <c r="W23" s="166"/>
      <c r="X23" s="168">
        <v>1167</v>
      </c>
      <c r="Z23" s="331"/>
      <c r="AA23" s="195">
        <v>1024</v>
      </c>
      <c r="AB23" s="222">
        <v>256</v>
      </c>
      <c r="AC23" s="196">
        <v>128</v>
      </c>
      <c r="AD23" s="195">
        <v>32968</v>
      </c>
      <c r="AE23" s="197">
        <v>1024</v>
      </c>
      <c r="AF23" s="218">
        <v>64</v>
      </c>
      <c r="AG23" s="195">
        <v>28672</v>
      </c>
      <c r="AH23" s="197">
        <v>32584</v>
      </c>
      <c r="AI23" s="196">
        <v>512</v>
      </c>
      <c r="AJ23" s="195">
        <v>32768</v>
      </c>
      <c r="AK23" s="197">
        <v>0</v>
      </c>
    </row>
    <row r="24" spans="2:37" x14ac:dyDescent="0.35">
      <c r="B24" s="320">
        <v>28</v>
      </c>
      <c r="C24" s="164">
        <v>128</v>
      </c>
      <c r="D24" s="165">
        <v>512</v>
      </c>
      <c r="E24" s="236">
        <v>4</v>
      </c>
      <c r="F24" s="236">
        <v>4</v>
      </c>
      <c r="G24" s="171">
        <v>36</v>
      </c>
      <c r="H24" s="166">
        <v>68</v>
      </c>
      <c r="I24" s="174">
        <f t="shared" si="1"/>
        <v>144</v>
      </c>
      <c r="J24" s="174">
        <f t="shared" si="2"/>
        <v>272</v>
      </c>
      <c r="K24" s="174">
        <f t="shared" si="3"/>
        <v>144</v>
      </c>
      <c r="L24" s="174">
        <f t="shared" si="4"/>
        <v>272</v>
      </c>
      <c r="M24" s="193">
        <v>60</v>
      </c>
      <c r="N24" s="167">
        <v>112.7</v>
      </c>
      <c r="O24" s="167"/>
      <c r="P24" s="167"/>
      <c r="Q24" s="175">
        <f t="shared" si="5"/>
        <v>240</v>
      </c>
      <c r="R24" s="175">
        <f t="shared" si="6"/>
        <v>450.8</v>
      </c>
      <c r="S24" s="189">
        <v>106</v>
      </c>
      <c r="T24" s="166">
        <v>210</v>
      </c>
      <c r="U24" s="167"/>
      <c r="V24" s="167">
        <v>411</v>
      </c>
      <c r="W24" s="166"/>
      <c r="X24" s="168">
        <v>1685</v>
      </c>
      <c r="Z24" s="332">
        <v>28</v>
      </c>
      <c r="AA24" s="195">
        <v>128</v>
      </c>
      <c r="AB24" s="222">
        <v>512</v>
      </c>
      <c r="AC24" s="196">
        <v>512</v>
      </c>
      <c r="AD24" s="195">
        <v>32768</v>
      </c>
      <c r="AE24" s="197">
        <v>2048</v>
      </c>
      <c r="AF24" s="218">
        <v>512</v>
      </c>
      <c r="AG24" s="195">
        <v>65536</v>
      </c>
      <c r="AH24" s="197">
        <v>0</v>
      </c>
      <c r="AI24" s="196">
        <v>256</v>
      </c>
      <c r="AJ24" s="195">
        <v>106496</v>
      </c>
      <c r="AK24" s="197">
        <v>0</v>
      </c>
    </row>
    <row r="25" spans="2:37" x14ac:dyDescent="0.35">
      <c r="B25" s="321"/>
      <c r="C25" s="164">
        <v>512</v>
      </c>
      <c r="D25" s="165">
        <v>128</v>
      </c>
      <c r="E25" s="236">
        <v>3</v>
      </c>
      <c r="F25" s="236">
        <v>3</v>
      </c>
      <c r="G25" s="171">
        <v>46</v>
      </c>
      <c r="H25" s="166">
        <v>45</v>
      </c>
      <c r="I25" s="174">
        <f t="shared" si="1"/>
        <v>138</v>
      </c>
      <c r="J25" s="174">
        <f t="shared" si="2"/>
        <v>135</v>
      </c>
      <c r="K25" s="174">
        <f t="shared" si="3"/>
        <v>138</v>
      </c>
      <c r="L25" s="174">
        <f t="shared" si="4"/>
        <v>135</v>
      </c>
      <c r="M25" s="193">
        <v>70</v>
      </c>
      <c r="N25" s="167">
        <v>75</v>
      </c>
      <c r="O25" s="167"/>
      <c r="P25" s="167"/>
      <c r="Q25" s="175">
        <f t="shared" si="5"/>
        <v>210</v>
      </c>
      <c r="R25" s="175">
        <f t="shared" si="6"/>
        <v>225</v>
      </c>
      <c r="S25" s="189">
        <v>119</v>
      </c>
      <c r="T25" s="166">
        <v>132</v>
      </c>
      <c r="U25" s="167"/>
      <c r="V25" s="167">
        <v>261</v>
      </c>
      <c r="W25" s="166"/>
      <c r="X25" s="168">
        <v>1079</v>
      </c>
      <c r="Z25" s="331"/>
      <c r="AA25" s="195">
        <v>512</v>
      </c>
      <c r="AB25" s="222">
        <v>128</v>
      </c>
      <c r="AC25" s="196">
        <v>256</v>
      </c>
      <c r="AD25" s="195">
        <v>32768</v>
      </c>
      <c r="AE25" s="197">
        <v>2048</v>
      </c>
      <c r="AF25" s="218">
        <v>128</v>
      </c>
      <c r="AG25" s="195">
        <v>26624</v>
      </c>
      <c r="AH25" s="197">
        <v>0</v>
      </c>
      <c r="AI25" s="196">
        <v>64</v>
      </c>
      <c r="AJ25" s="195">
        <v>25088</v>
      </c>
      <c r="AK25" s="197">
        <v>0</v>
      </c>
    </row>
    <row r="26" spans="2:37" x14ac:dyDescent="0.35">
      <c r="B26" s="320">
        <v>56</v>
      </c>
      <c r="C26" s="164">
        <v>64</v>
      </c>
      <c r="D26" s="165">
        <v>64</v>
      </c>
      <c r="E26" s="236">
        <v>1</v>
      </c>
      <c r="F26" s="236">
        <v>1</v>
      </c>
      <c r="G26" s="171">
        <v>17</v>
      </c>
      <c r="H26" s="166">
        <v>39</v>
      </c>
      <c r="I26" s="174">
        <f t="shared" si="1"/>
        <v>17</v>
      </c>
      <c r="J26" s="174">
        <f t="shared" si="2"/>
        <v>39</v>
      </c>
      <c r="K26" s="174">
        <f t="shared" si="3"/>
        <v>17</v>
      </c>
      <c r="L26" s="174">
        <f t="shared" si="4"/>
        <v>39</v>
      </c>
      <c r="M26" s="193">
        <v>22</v>
      </c>
      <c r="N26" s="167">
        <v>61</v>
      </c>
      <c r="O26" s="167"/>
      <c r="P26" s="167"/>
      <c r="Q26" s="175">
        <f t="shared" si="5"/>
        <v>22</v>
      </c>
      <c r="R26" s="175">
        <f t="shared" si="6"/>
        <v>61</v>
      </c>
      <c r="S26" s="189">
        <v>32</v>
      </c>
      <c r="T26" s="166">
        <v>102</v>
      </c>
      <c r="U26" s="167"/>
      <c r="V26" s="167">
        <v>190</v>
      </c>
      <c r="W26" s="166"/>
      <c r="X26" s="168">
        <v>746</v>
      </c>
      <c r="Z26" s="332">
        <v>56</v>
      </c>
      <c r="AA26" s="195">
        <v>64</v>
      </c>
      <c r="AB26" s="222">
        <v>64</v>
      </c>
      <c r="AC26" s="196">
        <v>256</v>
      </c>
      <c r="AD26" s="195">
        <v>26624</v>
      </c>
      <c r="AE26" s="197">
        <f>416*4</f>
        <v>1664</v>
      </c>
      <c r="AF26" s="218">
        <v>512</v>
      </c>
      <c r="AG26" s="195">
        <v>53248</v>
      </c>
      <c r="AH26" s="197">
        <v>0</v>
      </c>
      <c r="AI26" s="196">
        <v>512</v>
      </c>
      <c r="AJ26" s="195">
        <v>51200</v>
      </c>
      <c r="AK26" s="197">
        <v>0</v>
      </c>
    </row>
    <row r="27" spans="2:37" x14ac:dyDescent="0.35">
      <c r="B27" s="323"/>
      <c r="C27" s="164">
        <v>64</v>
      </c>
      <c r="D27" s="165">
        <v>256</v>
      </c>
      <c r="E27" s="236">
        <v>4</v>
      </c>
      <c r="F27" s="236">
        <v>4</v>
      </c>
      <c r="G27" s="171">
        <v>34</v>
      </c>
      <c r="H27" s="166">
        <v>94</v>
      </c>
      <c r="I27" s="174">
        <f t="shared" si="1"/>
        <v>136</v>
      </c>
      <c r="J27" s="174">
        <f t="shared" si="2"/>
        <v>376</v>
      </c>
      <c r="K27" s="174">
        <f t="shared" si="3"/>
        <v>136</v>
      </c>
      <c r="L27" s="174">
        <f t="shared" si="4"/>
        <v>376</v>
      </c>
      <c r="M27" s="193">
        <v>58</v>
      </c>
      <c r="N27" s="167">
        <v>167</v>
      </c>
      <c r="O27" s="167"/>
      <c r="P27" s="167"/>
      <c r="Q27" s="175">
        <f t="shared" si="5"/>
        <v>232</v>
      </c>
      <c r="R27" s="175">
        <f t="shared" si="6"/>
        <v>668</v>
      </c>
      <c r="S27" s="189">
        <v>95</v>
      </c>
      <c r="T27" s="166">
        <v>312</v>
      </c>
      <c r="U27" s="167"/>
      <c r="V27" s="167">
        <v>624</v>
      </c>
      <c r="W27" s="166"/>
      <c r="X27" s="168">
        <v>2570</v>
      </c>
      <c r="Z27" s="333"/>
      <c r="AA27" s="195">
        <v>64</v>
      </c>
      <c r="AB27" s="222">
        <v>256</v>
      </c>
      <c r="AC27" s="196">
        <v>128</v>
      </c>
      <c r="AD27" s="195">
        <v>25600</v>
      </c>
      <c r="AE27" s="197">
        <v>1600</v>
      </c>
      <c r="AF27" s="218">
        <v>512</v>
      </c>
      <c r="AG27" s="195">
        <v>212992</v>
      </c>
      <c r="AH27" s="197">
        <v>0</v>
      </c>
      <c r="AI27" s="196">
        <v>512</v>
      </c>
      <c r="AJ27" s="195">
        <v>204800</v>
      </c>
      <c r="AK27" s="197">
        <v>0</v>
      </c>
    </row>
    <row r="28" spans="2:37" ht="15" thickBot="1" x14ac:dyDescent="0.4">
      <c r="B28" s="324"/>
      <c r="C28" s="181">
        <v>256</v>
      </c>
      <c r="D28" s="182">
        <v>64</v>
      </c>
      <c r="E28" s="236">
        <v>2</v>
      </c>
      <c r="F28" s="236">
        <v>2</v>
      </c>
      <c r="G28" s="183">
        <v>37</v>
      </c>
      <c r="H28" s="184">
        <v>61</v>
      </c>
      <c r="I28" s="174">
        <f t="shared" si="1"/>
        <v>74</v>
      </c>
      <c r="J28" s="174">
        <f t="shared" si="2"/>
        <v>122</v>
      </c>
      <c r="K28" s="174">
        <f t="shared" si="3"/>
        <v>74</v>
      </c>
      <c r="L28" s="174">
        <f t="shared" si="4"/>
        <v>122</v>
      </c>
      <c r="M28" s="194">
        <v>63</v>
      </c>
      <c r="N28" s="185">
        <v>102</v>
      </c>
      <c r="O28" s="185"/>
      <c r="P28" s="185"/>
      <c r="Q28" s="175">
        <f t="shared" si="5"/>
        <v>126</v>
      </c>
      <c r="R28" s="175">
        <f t="shared" si="6"/>
        <v>204</v>
      </c>
      <c r="S28" s="190">
        <v>112</v>
      </c>
      <c r="T28" s="184">
        <v>187</v>
      </c>
      <c r="U28" s="185"/>
      <c r="V28" s="185">
        <v>365</v>
      </c>
      <c r="W28" s="184"/>
      <c r="X28" s="186">
        <v>1464</v>
      </c>
      <c r="Z28" s="334"/>
      <c r="AA28" s="199">
        <v>256</v>
      </c>
      <c r="AB28" s="223">
        <v>64</v>
      </c>
      <c r="AC28" s="198">
        <v>256</v>
      </c>
      <c r="AD28" s="199">
        <v>26624</v>
      </c>
      <c r="AE28" s="200">
        <v>1664</v>
      </c>
      <c r="AF28" s="219">
        <v>512</v>
      </c>
      <c r="AG28" s="199">
        <v>53248</v>
      </c>
      <c r="AH28" s="200">
        <v>0</v>
      </c>
      <c r="AI28" s="198">
        <v>512</v>
      </c>
      <c r="AJ28" s="199">
        <v>51200</v>
      </c>
      <c r="AK28" s="200">
        <v>0</v>
      </c>
    </row>
    <row r="29" spans="2:37" x14ac:dyDescent="0.35">
      <c r="B29" s="308" t="s">
        <v>173</v>
      </c>
      <c r="C29" s="309"/>
      <c r="D29" s="309"/>
      <c r="E29" s="210"/>
      <c r="F29" s="210"/>
      <c r="G29" s="187">
        <f>SUM(G20:G28)</f>
        <v>463</v>
      </c>
      <c r="H29" s="187">
        <f>SUM(H20:H28)</f>
        <v>563.90000000000009</v>
      </c>
      <c r="I29" s="210">
        <f>SUM(I20:I28)</f>
        <v>1538</v>
      </c>
      <c r="J29" s="210">
        <f>SUM(J20:J28)</f>
        <v>1918.8</v>
      </c>
      <c r="K29" s="210">
        <f t="shared" ref="K29:L29" si="7">SUM(K20:K28)</f>
        <v>3255</v>
      </c>
      <c r="L29" s="210">
        <f t="shared" si="7"/>
        <v>3736.1</v>
      </c>
      <c r="M29" s="187">
        <f t="shared" ref="M29:X29" si="8">SUM(M20:M28)</f>
        <v>702</v>
      </c>
      <c r="N29" s="187">
        <f t="shared" si="8"/>
        <v>947.35</v>
      </c>
      <c r="O29" s="210">
        <f t="shared" si="8"/>
        <v>0</v>
      </c>
      <c r="P29" s="210">
        <f t="shared" si="8"/>
        <v>0</v>
      </c>
      <c r="Q29" s="210">
        <f t="shared" si="8"/>
        <v>5142</v>
      </c>
      <c r="R29" s="210">
        <f t="shared" si="8"/>
        <v>6215.25</v>
      </c>
      <c r="S29" s="187">
        <f t="shared" si="8"/>
        <v>1110</v>
      </c>
      <c r="T29" s="187">
        <f t="shared" si="8"/>
        <v>1732.5</v>
      </c>
      <c r="U29" s="187">
        <f t="shared" si="8"/>
        <v>0</v>
      </c>
      <c r="V29" s="187">
        <f t="shared" si="8"/>
        <v>3421.5</v>
      </c>
      <c r="W29" s="187">
        <f t="shared" si="8"/>
        <v>0</v>
      </c>
      <c r="X29" s="188">
        <f t="shared" si="8"/>
        <v>14121</v>
      </c>
    </row>
    <row r="30" spans="2:37" ht="15" thickBot="1" x14ac:dyDescent="0.4">
      <c r="B30" s="310" t="s">
        <v>174</v>
      </c>
      <c r="C30" s="311"/>
      <c r="D30" s="311"/>
      <c r="E30" s="211"/>
      <c r="F30" s="211"/>
      <c r="G30" s="299">
        <f>H29-G29</f>
        <v>100.90000000000009</v>
      </c>
      <c r="H30" s="305"/>
      <c r="I30" s="299">
        <f>J29-I29</f>
        <v>380.79999999999995</v>
      </c>
      <c r="J30" s="305"/>
      <c r="K30" s="299">
        <f>L29-K29</f>
        <v>481.09999999999991</v>
      </c>
      <c r="L30" s="305"/>
      <c r="M30" s="299">
        <f>N29-M29</f>
        <v>245.35000000000002</v>
      </c>
      <c r="N30" s="305"/>
      <c r="O30" s="299">
        <f t="shared" ref="O30" si="9">P29-O29</f>
        <v>0</v>
      </c>
      <c r="P30" s="305"/>
      <c r="Q30" s="299">
        <f t="shared" ref="Q30" si="10">R29-Q29</f>
        <v>1073.25</v>
      </c>
      <c r="R30" s="305"/>
      <c r="S30" s="299">
        <f>T29-S29</f>
        <v>622.5</v>
      </c>
      <c r="T30" s="305"/>
      <c r="U30" s="299">
        <f>V29-U29</f>
        <v>3421.5</v>
      </c>
      <c r="V30" s="305"/>
      <c r="W30" s="299">
        <f>X29-W29</f>
        <v>14121</v>
      </c>
      <c r="X30" s="300"/>
    </row>
    <row r="33" spans="1:23" x14ac:dyDescent="0.35">
      <c r="A33" s="136"/>
      <c r="B33" s="233"/>
      <c r="C33" s="233"/>
      <c r="D33" s="233"/>
      <c r="E33" s="233"/>
      <c r="F33" s="233"/>
      <c r="G33" s="233"/>
      <c r="H33" s="233"/>
      <c r="I33" s="233"/>
      <c r="J33" s="233"/>
      <c r="K33" s="233"/>
      <c r="L33" s="233"/>
    </row>
    <row r="34" spans="1:23" x14ac:dyDescent="0.35">
      <c r="A34" s="136"/>
      <c r="B34" s="233"/>
      <c r="C34" s="233"/>
      <c r="D34" s="233"/>
      <c r="E34" s="233"/>
      <c r="F34" s="233"/>
      <c r="G34" s="234"/>
      <c r="H34" s="234"/>
      <c r="I34" s="234"/>
      <c r="J34" s="234"/>
      <c r="K34" s="234"/>
      <c r="L34" s="234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</row>
    <row r="35" spans="1:23" x14ac:dyDescent="0.35">
      <c r="A35" s="136"/>
      <c r="B35" s="235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136"/>
    </row>
    <row r="36" spans="1:23" x14ac:dyDescent="0.35">
      <c r="A36" s="136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25"/>
      <c r="N36" s="225"/>
      <c r="O36" s="225"/>
      <c r="P36" s="225"/>
      <c r="Q36" s="225"/>
      <c r="R36" s="225"/>
      <c r="S36" s="225"/>
      <c r="T36" s="225"/>
      <c r="U36" s="225"/>
      <c r="V36" s="225"/>
      <c r="W36" s="136"/>
    </row>
    <row r="37" spans="1:23" x14ac:dyDescent="0.35">
      <c r="A37" s="136"/>
      <c r="B37" s="235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136"/>
    </row>
    <row r="38" spans="1:23" x14ac:dyDescent="0.35">
      <c r="A38" s="136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136"/>
    </row>
    <row r="39" spans="1:23" x14ac:dyDescent="0.35">
      <c r="A39" s="136"/>
      <c r="B39" s="235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136"/>
    </row>
    <row r="40" spans="1:23" x14ac:dyDescent="0.35">
      <c r="A40" s="136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136"/>
    </row>
    <row r="41" spans="1:23" x14ac:dyDescent="0.35">
      <c r="A41" s="136"/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136"/>
    </row>
    <row r="42" spans="1:23" x14ac:dyDescent="0.35">
      <c r="A42" s="136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136"/>
    </row>
    <row r="43" spans="1:23" x14ac:dyDescent="0.35">
      <c r="A43" s="136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136"/>
    </row>
    <row r="44" spans="1:23" x14ac:dyDescent="0.35">
      <c r="A44" s="136"/>
      <c r="B44" s="136"/>
      <c r="C44" s="136"/>
      <c r="D44" s="226"/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136"/>
    </row>
    <row r="45" spans="1:23" x14ac:dyDescent="0.35">
      <c r="A45" s="136"/>
      <c r="B45" s="136"/>
      <c r="C45" s="136"/>
      <c r="D45" s="226"/>
      <c r="E45" s="226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136"/>
    </row>
    <row r="46" spans="1:23" x14ac:dyDescent="0.35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</row>
    <row r="47" spans="1:23" x14ac:dyDescent="0.35"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</row>
  </sheetData>
  <mergeCells count="56">
    <mergeCell ref="Z20:Z21"/>
    <mergeCell ref="Z22:Z23"/>
    <mergeCell ref="Z24:Z25"/>
    <mergeCell ref="Z26:Z28"/>
    <mergeCell ref="B7:B8"/>
    <mergeCell ref="B9:B10"/>
    <mergeCell ref="B11:B13"/>
    <mergeCell ref="B20:B21"/>
    <mergeCell ref="B22:B23"/>
    <mergeCell ref="B15:D15"/>
    <mergeCell ref="B18:D18"/>
    <mergeCell ref="G18:L18"/>
    <mergeCell ref="B24:B25"/>
    <mergeCell ref="B26:B28"/>
    <mergeCell ref="AK3:AL3"/>
    <mergeCell ref="AC18:AE18"/>
    <mergeCell ref="AF18:AH18"/>
    <mergeCell ref="AI18:AK18"/>
    <mergeCell ref="B5:B6"/>
    <mergeCell ref="Z4:Z5"/>
    <mergeCell ref="Z6:Z7"/>
    <mergeCell ref="Z8:Z9"/>
    <mergeCell ref="Z10:Z12"/>
    <mergeCell ref="B3:D3"/>
    <mergeCell ref="AC3:AD3"/>
    <mergeCell ref="AE3:AF3"/>
    <mergeCell ref="AG3:AH3"/>
    <mergeCell ref="AI3:AJ3"/>
    <mergeCell ref="B14:D14"/>
    <mergeCell ref="M18:N18"/>
    <mergeCell ref="U30:V30"/>
    <mergeCell ref="B29:D29"/>
    <mergeCell ref="B30:D30"/>
    <mergeCell ref="G30:H30"/>
    <mergeCell ref="M30:N30"/>
    <mergeCell ref="S30:T30"/>
    <mergeCell ref="I30:J30"/>
    <mergeCell ref="K30:L30"/>
    <mergeCell ref="O30:P30"/>
    <mergeCell ref="Q30:R30"/>
    <mergeCell ref="W30:X30"/>
    <mergeCell ref="W18:X18"/>
    <mergeCell ref="G3:H3"/>
    <mergeCell ref="M3:N3"/>
    <mergeCell ref="S3:T3"/>
    <mergeCell ref="U3:V3"/>
    <mergeCell ref="W3:X3"/>
    <mergeCell ref="W15:X15"/>
    <mergeCell ref="S18:T18"/>
    <mergeCell ref="U18:V18"/>
    <mergeCell ref="U15:V15"/>
    <mergeCell ref="I19:J19"/>
    <mergeCell ref="K19:L19"/>
    <mergeCell ref="G15:H15"/>
    <mergeCell ref="M15:N15"/>
    <mergeCell ref="S15:T1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362E-145A-4774-94CA-C460F861FBE3}">
  <dimension ref="B1:O20"/>
  <sheetViews>
    <sheetView zoomScale="115" zoomScaleNormal="115" workbookViewId="0">
      <selection activeCell="G12" sqref="G12"/>
    </sheetView>
  </sheetViews>
  <sheetFormatPr defaultColWidth="9.1796875" defaultRowHeight="14.5" x14ac:dyDescent="0.35"/>
  <cols>
    <col min="1" max="1" width="9.1796875" style="28"/>
    <col min="2" max="4" width="6.7265625" style="28" customWidth="1"/>
    <col min="5" max="15" width="12.1796875" style="28" customWidth="1"/>
    <col min="16" max="16384" width="9.1796875" style="28"/>
  </cols>
  <sheetData>
    <row r="1" spans="2:15" ht="15" thickBot="1" x14ac:dyDescent="0.4"/>
    <row r="2" spans="2:15" ht="15" thickBot="1" x14ac:dyDescent="0.4">
      <c r="B2" s="343" t="s">
        <v>186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5"/>
    </row>
    <row r="3" spans="2:15" x14ac:dyDescent="0.35">
      <c r="B3" s="340"/>
      <c r="C3" s="341"/>
      <c r="D3" s="342"/>
      <c r="E3" s="337" t="s">
        <v>135</v>
      </c>
      <c r="F3" s="338"/>
      <c r="G3" s="338"/>
      <c r="H3" s="339"/>
      <c r="I3" s="340" t="s">
        <v>137</v>
      </c>
      <c r="J3" s="341"/>
      <c r="K3" s="341"/>
      <c r="L3" s="342"/>
      <c r="M3" s="337" t="s">
        <v>140</v>
      </c>
      <c r="N3" s="338"/>
      <c r="O3" s="339"/>
    </row>
    <row r="4" spans="2:15" ht="15" thickBot="1" x14ac:dyDescent="0.4">
      <c r="B4" s="118" t="s">
        <v>148</v>
      </c>
      <c r="C4" s="119" t="s">
        <v>2</v>
      </c>
      <c r="D4" s="252" t="s">
        <v>16</v>
      </c>
      <c r="E4" s="253" t="s">
        <v>183</v>
      </c>
      <c r="F4" s="251" t="s">
        <v>184</v>
      </c>
      <c r="G4" s="251" t="s">
        <v>185</v>
      </c>
      <c r="H4" s="254" t="s">
        <v>171</v>
      </c>
      <c r="I4" s="118" t="s">
        <v>183</v>
      </c>
      <c r="J4" s="119" t="s">
        <v>184</v>
      </c>
      <c r="K4" s="119" t="s">
        <v>185</v>
      </c>
      <c r="L4" s="120" t="s">
        <v>171</v>
      </c>
      <c r="M4" s="253" t="s">
        <v>183</v>
      </c>
      <c r="N4" s="251" t="s">
        <v>184</v>
      </c>
      <c r="O4" s="254" t="s">
        <v>171</v>
      </c>
    </row>
    <row r="5" spans="2:15" x14ac:dyDescent="0.35">
      <c r="B5" s="257">
        <v>14</v>
      </c>
      <c r="C5" s="175">
        <v>1024</v>
      </c>
      <c r="D5" s="255">
        <v>2048</v>
      </c>
      <c r="E5" s="256">
        <v>0.165598</v>
      </c>
      <c r="F5" s="174">
        <v>0.16550400000000001</v>
      </c>
      <c r="G5" s="174"/>
      <c r="H5" s="176">
        <v>0.13131999999999999</v>
      </c>
      <c r="I5" s="257">
        <v>0.36563099999999998</v>
      </c>
      <c r="J5" s="175">
        <v>0.36583700000000002</v>
      </c>
      <c r="K5" s="175"/>
      <c r="L5" s="258">
        <v>0.36867100000000003</v>
      </c>
      <c r="M5" s="256">
        <v>2.45512</v>
      </c>
      <c r="N5" s="174">
        <v>2.4581529999999998</v>
      </c>
      <c r="O5" s="176">
        <v>2.6505999999999998</v>
      </c>
    </row>
    <row r="6" spans="2:15" x14ac:dyDescent="0.35">
      <c r="B6" s="261">
        <v>7</v>
      </c>
      <c r="C6" s="167">
        <v>512</v>
      </c>
      <c r="D6" s="259">
        <v>2048</v>
      </c>
      <c r="E6" s="260">
        <v>0.192606</v>
      </c>
      <c r="F6" s="166">
        <v>0.146288</v>
      </c>
      <c r="G6" s="166">
        <v>0.29257499999999997</v>
      </c>
      <c r="H6" s="168">
        <v>0.148504</v>
      </c>
      <c r="I6" s="261">
        <v>0.39189200000000002</v>
      </c>
      <c r="J6" s="167">
        <v>0.44221300000000002</v>
      </c>
      <c r="K6" s="167">
        <v>0.23914099999999999</v>
      </c>
      <c r="L6" s="262">
        <v>0.427033</v>
      </c>
      <c r="M6" s="260">
        <v>2.843683</v>
      </c>
      <c r="N6" s="166">
        <v>2.266759</v>
      </c>
      <c r="O6" s="168">
        <v>2.5834999999999999</v>
      </c>
    </row>
    <row r="7" spans="2:15" x14ac:dyDescent="0.35">
      <c r="B7" s="261">
        <v>56</v>
      </c>
      <c r="C7" s="167">
        <v>256</v>
      </c>
      <c r="D7" s="259">
        <v>512</v>
      </c>
      <c r="E7" s="260">
        <v>0.27763599999999999</v>
      </c>
      <c r="F7" s="166">
        <v>0.19584299999999999</v>
      </c>
      <c r="G7" s="166"/>
      <c r="H7" s="168">
        <v>0.27037879999999997</v>
      </c>
      <c r="I7" s="261">
        <v>0.61248400000000003</v>
      </c>
      <c r="J7" s="167">
        <v>0.69315000000000004</v>
      </c>
      <c r="K7" s="167"/>
      <c r="L7" s="262">
        <v>0.60305900000000001</v>
      </c>
      <c r="M7" s="260">
        <v>5.2906580000000014</v>
      </c>
      <c r="N7" s="166">
        <v>3.9942129999999998</v>
      </c>
      <c r="O7" s="168">
        <v>4.0538600000000002</v>
      </c>
    </row>
    <row r="8" spans="2:15" x14ac:dyDescent="0.35">
      <c r="B8" s="261">
        <v>14</v>
      </c>
      <c r="C8" s="167">
        <v>256</v>
      </c>
      <c r="D8" s="259">
        <v>1024</v>
      </c>
      <c r="E8" s="260">
        <v>8.3484000000000003E-2</v>
      </c>
      <c r="F8" s="166">
        <v>0.12604699999999999</v>
      </c>
      <c r="G8" s="166">
        <v>5.8422000000000002E-2</v>
      </c>
      <c r="H8" s="168">
        <v>0.14144799999999999</v>
      </c>
      <c r="I8" s="261">
        <v>0.21540400000000001</v>
      </c>
      <c r="J8" s="167">
        <v>0.82343900000000003</v>
      </c>
      <c r="K8" s="167">
        <v>0.135938</v>
      </c>
      <c r="L8" s="262">
        <v>0.36064000000000002</v>
      </c>
      <c r="M8" s="260">
        <v>1.2363740000000001</v>
      </c>
      <c r="N8" s="166">
        <v>1.29064</v>
      </c>
      <c r="O8" s="168">
        <v>2.3687100000000001</v>
      </c>
    </row>
    <row r="9" spans="2:15" x14ac:dyDescent="0.35">
      <c r="B9" s="261">
        <v>28</v>
      </c>
      <c r="C9" s="167">
        <v>512</v>
      </c>
      <c r="D9" s="259">
        <v>1024</v>
      </c>
      <c r="E9" s="260">
        <v>0.105919</v>
      </c>
      <c r="F9" s="166">
        <v>0.105901</v>
      </c>
      <c r="G9" s="166"/>
      <c r="H9" s="168">
        <v>0.17079</v>
      </c>
      <c r="I9" s="261">
        <v>0.32476500000000003</v>
      </c>
      <c r="J9" s="167">
        <v>0.325326</v>
      </c>
      <c r="K9" s="167"/>
      <c r="L9" s="262">
        <v>0.481881</v>
      </c>
      <c r="M9" s="260">
        <v>2.3435969999999999</v>
      </c>
      <c r="N9" s="166">
        <v>2.341656</v>
      </c>
      <c r="O9" s="168">
        <v>3.8707699999999998</v>
      </c>
    </row>
    <row r="10" spans="2:15" x14ac:dyDescent="0.35">
      <c r="B10" s="261">
        <v>56</v>
      </c>
      <c r="C10" s="167">
        <v>64</v>
      </c>
      <c r="D10" s="259">
        <v>256</v>
      </c>
      <c r="E10" s="260">
        <v>0.266934</v>
      </c>
      <c r="F10" s="166">
        <v>0.38314999999999999</v>
      </c>
      <c r="G10" s="166">
        <v>4.5503000000000002E-2</v>
      </c>
      <c r="H10" s="168">
        <v>0.40270329999999999</v>
      </c>
      <c r="I10" s="261">
        <v>0.74626099999999995</v>
      </c>
      <c r="J10" s="167">
        <v>1.0696399999999999</v>
      </c>
      <c r="K10" s="167">
        <v>0.127828</v>
      </c>
      <c r="L10" s="262">
        <v>1.047148</v>
      </c>
      <c r="M10" s="260">
        <v>6.7351869999999998</v>
      </c>
      <c r="N10" s="166">
        <v>5.921831000000001</v>
      </c>
      <c r="O10" s="168">
        <v>7.7881400000000012</v>
      </c>
    </row>
    <row r="11" spans="2:15" x14ac:dyDescent="0.35">
      <c r="B11" s="261">
        <v>28</v>
      </c>
      <c r="C11" s="167">
        <v>128</v>
      </c>
      <c r="D11" s="259">
        <v>512</v>
      </c>
      <c r="E11" s="260">
        <v>0.29263499999999998</v>
      </c>
      <c r="F11" s="166">
        <v>0.32750499999999988</v>
      </c>
      <c r="G11" s="166">
        <v>5.9520999999999998E-2</v>
      </c>
      <c r="H11" s="168">
        <v>0.28120610000000001</v>
      </c>
      <c r="I11" s="261">
        <v>0.65698699999999999</v>
      </c>
      <c r="J11" s="167">
        <v>1.0795920000000001</v>
      </c>
      <c r="K11" s="167">
        <v>0.13425699999999999</v>
      </c>
      <c r="L11" s="262">
        <v>0.70079499999999995</v>
      </c>
      <c r="M11" s="260">
        <v>5.2356979999999993</v>
      </c>
      <c r="N11" s="166">
        <v>5.1731749999999996</v>
      </c>
      <c r="O11" s="168">
        <v>4.6043640000000003</v>
      </c>
    </row>
    <row r="12" spans="2:15" x14ac:dyDescent="0.35">
      <c r="B12" s="261">
        <v>7</v>
      </c>
      <c r="C12" s="167">
        <v>2048</v>
      </c>
      <c r="D12" s="259">
        <v>512</v>
      </c>
      <c r="E12" s="260">
        <v>2.9496000000000001E-2</v>
      </c>
      <c r="F12" s="166">
        <v>3.6667999999999999E-2</v>
      </c>
      <c r="G12" s="166">
        <v>0.62729299999999999</v>
      </c>
      <c r="H12" s="168">
        <v>4.9355900000000001E-2</v>
      </c>
      <c r="I12" s="261">
        <v>5.3942999999999998E-2</v>
      </c>
      <c r="J12" s="167">
        <v>6.3909999999999995E-2</v>
      </c>
      <c r="K12" s="167">
        <v>0.65369999999999995</v>
      </c>
      <c r="L12" s="262">
        <v>9.2268500000000003E-2</v>
      </c>
      <c r="M12" s="260">
        <v>0.217447</v>
      </c>
      <c r="N12" s="166">
        <v>0.21510599999999999</v>
      </c>
      <c r="O12" s="168">
        <v>0.56020800000000004</v>
      </c>
    </row>
    <row r="13" spans="2:15" x14ac:dyDescent="0.35">
      <c r="B13" s="261">
        <v>56</v>
      </c>
      <c r="C13" s="167">
        <v>256</v>
      </c>
      <c r="D13" s="259">
        <v>64</v>
      </c>
      <c r="E13" s="260">
        <v>7.4841000000000005E-2</v>
      </c>
      <c r="F13" s="166">
        <v>7.4214000000000002E-2</v>
      </c>
      <c r="G13" s="166">
        <v>4.1700000000000001E-2</v>
      </c>
      <c r="H13" s="168">
        <v>6.6721900000000001E-2</v>
      </c>
      <c r="I13" s="261">
        <v>0.16852</v>
      </c>
      <c r="J13" s="167">
        <v>0.16949700000000001</v>
      </c>
      <c r="K13" s="167">
        <v>0.14515700000000001</v>
      </c>
      <c r="L13" s="262">
        <v>0.139379</v>
      </c>
      <c r="M13" s="260">
        <v>0.97381899999999999</v>
      </c>
      <c r="N13" s="166">
        <v>0.97522600000000004</v>
      </c>
      <c r="O13" s="168">
        <v>0.77787099999999998</v>
      </c>
    </row>
    <row r="14" spans="2:15" x14ac:dyDescent="0.35">
      <c r="B14" s="261">
        <v>14</v>
      </c>
      <c r="C14" s="167">
        <v>1024</v>
      </c>
      <c r="D14" s="259">
        <v>256</v>
      </c>
      <c r="E14" s="260">
        <v>6.2739000000000003E-2</v>
      </c>
      <c r="F14" s="166">
        <v>6.3239000000000004E-2</v>
      </c>
      <c r="G14" s="166">
        <v>0.24964800000000001</v>
      </c>
      <c r="H14" s="168">
        <v>7.79088E-2</v>
      </c>
      <c r="I14" s="261">
        <v>0.19859099999999999</v>
      </c>
      <c r="J14" s="167">
        <v>0.19804099999999999</v>
      </c>
      <c r="K14" s="167">
        <v>0.34064100000000003</v>
      </c>
      <c r="L14" s="262">
        <v>0.16946600000000001</v>
      </c>
      <c r="M14" s="260">
        <v>1.214118</v>
      </c>
      <c r="N14" s="166">
        <v>1.212631</v>
      </c>
      <c r="O14" s="168">
        <v>1.0445199999999999</v>
      </c>
    </row>
    <row r="15" spans="2:15" x14ac:dyDescent="0.35">
      <c r="B15" s="261">
        <v>56</v>
      </c>
      <c r="C15" s="167">
        <v>64</v>
      </c>
      <c r="D15" s="259">
        <v>64</v>
      </c>
      <c r="E15" s="260">
        <v>0.14625099999999999</v>
      </c>
      <c r="F15" s="166">
        <v>0.192747</v>
      </c>
      <c r="G15" s="166">
        <v>1.9612000000000001E-2</v>
      </c>
      <c r="H15" s="168">
        <v>0.15849669999999999</v>
      </c>
      <c r="I15" s="261">
        <v>0.36992199999999997</v>
      </c>
      <c r="J15" s="167">
        <v>1.1888080000000001</v>
      </c>
      <c r="K15" s="167">
        <v>3.7916999999999999E-2</v>
      </c>
      <c r="L15" s="262">
        <v>0.38748500000000002</v>
      </c>
      <c r="M15" s="260">
        <v>2.384687</v>
      </c>
      <c r="N15" s="166">
        <v>9.6499279999999992</v>
      </c>
      <c r="O15" s="168">
        <v>2.703684</v>
      </c>
    </row>
    <row r="16" spans="2:15" x14ac:dyDescent="0.35">
      <c r="B16" s="261">
        <v>28</v>
      </c>
      <c r="C16" s="167">
        <v>512</v>
      </c>
      <c r="D16" s="259">
        <v>256</v>
      </c>
      <c r="E16" s="260">
        <v>0.12378599999999999</v>
      </c>
      <c r="F16" s="166">
        <v>0.123723</v>
      </c>
      <c r="G16" s="166">
        <v>13.235621999999999</v>
      </c>
      <c r="H16" s="168">
        <v>0.131851</v>
      </c>
      <c r="I16" s="261">
        <v>0.33722600000000003</v>
      </c>
      <c r="J16" s="167">
        <v>0.33660899999999999</v>
      </c>
      <c r="K16" s="167">
        <v>27.656970999999999</v>
      </c>
      <c r="L16" s="262">
        <v>0.34855399999999997</v>
      </c>
      <c r="M16" s="260">
        <v>1.9400360000000001</v>
      </c>
      <c r="N16" s="166">
        <v>1.937967</v>
      </c>
      <c r="O16" s="168">
        <v>2.59999</v>
      </c>
    </row>
    <row r="17" spans="2:15" x14ac:dyDescent="0.35">
      <c r="B17" s="261">
        <v>56</v>
      </c>
      <c r="C17" s="167">
        <v>256</v>
      </c>
      <c r="D17" s="259">
        <v>128</v>
      </c>
      <c r="E17" s="260">
        <v>0.1419</v>
      </c>
      <c r="F17" s="166">
        <v>0.183005</v>
      </c>
      <c r="G17" s="166">
        <v>13.434479</v>
      </c>
      <c r="H17" s="168">
        <v>0.42325879999999999</v>
      </c>
      <c r="I17" s="261">
        <v>0.43999500000000002</v>
      </c>
      <c r="J17" s="167">
        <v>0.42082000000000003</v>
      </c>
      <c r="K17" s="167">
        <v>28.410173</v>
      </c>
      <c r="L17" s="262">
        <v>1.2046140000000001</v>
      </c>
      <c r="M17" s="260">
        <v>2.4315120000000001</v>
      </c>
      <c r="N17" s="166">
        <v>2.559701</v>
      </c>
      <c r="O17" s="168">
        <v>9.3413800000000009</v>
      </c>
    </row>
    <row r="18" spans="2:15" x14ac:dyDescent="0.35">
      <c r="B18" s="261">
        <v>28</v>
      </c>
      <c r="C18" s="167">
        <v>512</v>
      </c>
      <c r="D18" s="259">
        <v>128</v>
      </c>
      <c r="E18" s="260">
        <v>0.160832</v>
      </c>
      <c r="F18" s="166">
        <v>0.21234800000000001</v>
      </c>
      <c r="G18" s="166">
        <v>0.110654</v>
      </c>
      <c r="H18" s="168">
        <v>0.30130370000000001</v>
      </c>
      <c r="I18" s="261">
        <v>0.43082100000000001</v>
      </c>
      <c r="J18" s="167">
        <v>0.52385799999999993</v>
      </c>
      <c r="K18" s="167">
        <v>0.213701</v>
      </c>
      <c r="L18" s="262">
        <v>0.90211399999999997</v>
      </c>
      <c r="M18" s="260">
        <v>2.8074849999999998</v>
      </c>
      <c r="N18" s="166">
        <v>3.2340369999999998</v>
      </c>
      <c r="O18" s="168">
        <v>6.8826099999999997</v>
      </c>
    </row>
    <row r="19" spans="2:15" x14ac:dyDescent="0.35">
      <c r="B19" s="261">
        <v>14</v>
      </c>
      <c r="C19" s="167">
        <v>1024</v>
      </c>
      <c r="D19" s="259">
        <v>512</v>
      </c>
      <c r="E19" s="260">
        <v>7.0191000000000003E-2</v>
      </c>
      <c r="F19" s="166">
        <v>6.9574999999999998E-2</v>
      </c>
      <c r="G19" s="166">
        <v>13.195755</v>
      </c>
      <c r="H19" s="168">
        <v>6.8730899999999998E-2</v>
      </c>
      <c r="I19" s="261">
        <v>0.160139</v>
      </c>
      <c r="J19" s="167">
        <v>0.160278</v>
      </c>
      <c r="K19" s="167">
        <v>27.660495999999998</v>
      </c>
      <c r="L19" s="262">
        <v>0.12903100000000001</v>
      </c>
      <c r="M19" s="260">
        <v>0.72747700000000004</v>
      </c>
      <c r="N19" s="166">
        <v>0.72580299999999998</v>
      </c>
      <c r="O19" s="168">
        <v>0.67257400000000001</v>
      </c>
    </row>
    <row r="20" spans="2:15" ht="15" thickBot="1" x14ac:dyDescent="0.4">
      <c r="B20" s="266"/>
      <c r="C20" s="267"/>
      <c r="D20" s="268"/>
      <c r="E20" s="263">
        <f>SUM(E5:E19)</f>
        <v>2.1948479999999995</v>
      </c>
      <c r="F20" s="264">
        <f t="shared" ref="F20:O20" si="0">SUM(F5:F19)</f>
        <v>2.4057569999999999</v>
      </c>
      <c r="G20" s="264">
        <f t="shared" si="0"/>
        <v>41.370784</v>
      </c>
      <c r="H20" s="265">
        <f t="shared" si="0"/>
        <v>2.8239778999999996</v>
      </c>
      <c r="I20" s="263">
        <f t="shared" si="0"/>
        <v>5.4725809999999999</v>
      </c>
      <c r="J20" s="264">
        <f t="shared" si="0"/>
        <v>7.8610179999999996</v>
      </c>
      <c r="K20" s="264">
        <f t="shared" si="0"/>
        <v>85.755919999999989</v>
      </c>
      <c r="L20" s="265">
        <f t="shared" si="0"/>
        <v>7.3621385000000004</v>
      </c>
      <c r="M20" s="263">
        <f t="shared" si="0"/>
        <v>38.836897999999998</v>
      </c>
      <c r="N20" s="264">
        <f t="shared" si="0"/>
        <v>43.956826</v>
      </c>
      <c r="O20" s="265">
        <f t="shared" si="0"/>
        <v>52.502780999999999</v>
      </c>
    </row>
  </sheetData>
  <mergeCells count="5">
    <mergeCell ref="E3:H3"/>
    <mergeCell ref="I3:L3"/>
    <mergeCell ref="M3:O3"/>
    <mergeCell ref="B3:D3"/>
    <mergeCell ref="B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D52D1-B4E3-401A-8AA8-8C67CED8E1D5}">
  <dimension ref="A1:J30"/>
  <sheetViews>
    <sheetView tabSelected="1" topLeftCell="A6" workbookViewId="0">
      <selection activeCell="M1" sqref="M1"/>
    </sheetView>
  </sheetViews>
  <sheetFormatPr defaultRowHeight="14.5" x14ac:dyDescent="0.35"/>
  <cols>
    <col min="1" max="16384" width="8.7265625" style="28"/>
  </cols>
  <sheetData>
    <row r="1" spans="1:10" ht="15" thickBot="1" x14ac:dyDescent="0.4">
      <c r="A1" s="358" t="s">
        <v>187</v>
      </c>
      <c r="B1" s="348" t="s">
        <v>0</v>
      </c>
      <c r="C1" s="348" t="s">
        <v>1</v>
      </c>
      <c r="D1" s="348" t="s">
        <v>2</v>
      </c>
      <c r="E1" s="348" t="s">
        <v>16</v>
      </c>
      <c r="F1" s="349" t="s">
        <v>3</v>
      </c>
      <c r="G1" s="350" t="s">
        <v>185</v>
      </c>
      <c r="H1" s="348" t="s">
        <v>188</v>
      </c>
      <c r="I1" s="348" t="s">
        <v>189</v>
      </c>
      <c r="J1" s="349" t="s">
        <v>190</v>
      </c>
    </row>
    <row r="2" spans="1:10" x14ac:dyDescent="0.35">
      <c r="A2" s="359">
        <v>1</v>
      </c>
      <c r="B2" s="127">
        <v>7</v>
      </c>
      <c r="C2" s="127">
        <v>7</v>
      </c>
      <c r="D2" s="127">
        <v>512</v>
      </c>
      <c r="E2" s="127">
        <v>2048</v>
      </c>
      <c r="F2" s="229">
        <v>1</v>
      </c>
      <c r="G2" s="126">
        <v>48.347000000000001</v>
      </c>
      <c r="H2" s="127">
        <v>37.299999999999997</v>
      </c>
      <c r="I2" s="127">
        <f>G2-H2</f>
        <v>11.047000000000004</v>
      </c>
      <c r="J2" s="143">
        <v>0.20699999999999999</v>
      </c>
    </row>
    <row r="3" spans="1:10" x14ac:dyDescent="0.35">
      <c r="A3" s="360">
        <v>2</v>
      </c>
      <c r="B3" s="270">
        <v>7</v>
      </c>
      <c r="C3" s="270">
        <v>7</v>
      </c>
      <c r="D3" s="270">
        <v>512</v>
      </c>
      <c r="E3" s="270">
        <v>2048</v>
      </c>
      <c r="F3" s="165">
        <v>4</v>
      </c>
      <c r="G3" s="269">
        <v>83.525000000000006</v>
      </c>
      <c r="H3" s="270">
        <v>79</v>
      </c>
      <c r="I3" s="270">
        <f t="shared" ref="I3:I30" si="0">G3-H3</f>
        <v>4.5250000000000057</v>
      </c>
      <c r="J3" s="354">
        <v>0.39</v>
      </c>
    </row>
    <row r="4" spans="1:10" x14ac:dyDescent="0.35">
      <c r="A4" s="360">
        <v>3</v>
      </c>
      <c r="B4" s="270">
        <v>7</v>
      </c>
      <c r="C4" s="270">
        <v>7</v>
      </c>
      <c r="D4" s="270">
        <v>512</v>
      </c>
      <c r="E4" s="270">
        <v>2048</v>
      </c>
      <c r="F4" s="165">
        <v>32</v>
      </c>
      <c r="G4" s="269">
        <f>0.535293 *1000</f>
        <v>535.29300000000001</v>
      </c>
      <c r="H4" s="270">
        <v>457.7</v>
      </c>
      <c r="I4" s="270">
        <f t="shared" si="0"/>
        <v>77.593000000000018</v>
      </c>
      <c r="J4" s="140">
        <v>0.53800000000000003</v>
      </c>
    </row>
    <row r="5" spans="1:10" x14ac:dyDescent="0.35">
      <c r="A5" s="360">
        <v>4</v>
      </c>
      <c r="B5" s="270">
        <v>7</v>
      </c>
      <c r="C5" s="270">
        <v>7</v>
      </c>
      <c r="D5" s="270">
        <v>1024</v>
      </c>
      <c r="E5" s="270">
        <v>512</v>
      </c>
      <c r="F5" s="165">
        <v>1</v>
      </c>
      <c r="G5" s="269">
        <v>34.683999999999997</v>
      </c>
      <c r="H5" s="270">
        <v>23.2</v>
      </c>
      <c r="I5" s="270">
        <f t="shared" si="0"/>
        <v>11.483999999999998</v>
      </c>
      <c r="J5" s="140">
        <v>0.16600000000000001</v>
      </c>
    </row>
    <row r="6" spans="1:10" x14ac:dyDescent="0.35">
      <c r="A6" s="360">
        <v>5</v>
      </c>
      <c r="B6" s="270">
        <v>7</v>
      </c>
      <c r="C6" s="270">
        <v>7</v>
      </c>
      <c r="D6" s="270">
        <v>1024</v>
      </c>
      <c r="E6" s="270">
        <v>512</v>
      </c>
      <c r="F6" s="165">
        <v>4</v>
      </c>
      <c r="G6" s="269">
        <v>49.829000000000001</v>
      </c>
      <c r="H6" s="270">
        <v>44.8</v>
      </c>
      <c r="I6" s="270">
        <f t="shared" si="0"/>
        <v>5.0290000000000035</v>
      </c>
      <c r="J6" s="140">
        <v>0.34399999999999997</v>
      </c>
    </row>
    <row r="7" spans="1:10" x14ac:dyDescent="0.35">
      <c r="A7" s="360">
        <v>6</v>
      </c>
      <c r="B7" s="270">
        <v>7</v>
      </c>
      <c r="C7" s="270">
        <v>7</v>
      </c>
      <c r="D7" s="270">
        <v>1024</v>
      </c>
      <c r="E7" s="270">
        <v>512</v>
      </c>
      <c r="F7" s="165">
        <v>32</v>
      </c>
      <c r="G7" s="269">
        <v>290.18</v>
      </c>
      <c r="H7" s="270">
        <v>261.60000000000002</v>
      </c>
      <c r="I7" s="270">
        <f t="shared" si="0"/>
        <v>28.579999999999984</v>
      </c>
      <c r="J7" s="140">
        <v>0.47099999999999997</v>
      </c>
    </row>
    <row r="8" spans="1:10" x14ac:dyDescent="0.35">
      <c r="A8" s="360">
        <v>7</v>
      </c>
      <c r="B8" s="270">
        <v>7</v>
      </c>
      <c r="C8" s="270">
        <v>7</v>
      </c>
      <c r="D8" s="270">
        <v>2048</v>
      </c>
      <c r="E8" s="270">
        <v>512</v>
      </c>
      <c r="F8" s="165">
        <v>1</v>
      </c>
      <c r="G8" s="269">
        <v>62.256</v>
      </c>
      <c r="H8" s="270">
        <v>44.9</v>
      </c>
      <c r="I8" s="270">
        <f t="shared" si="0"/>
        <v>17.356000000000002</v>
      </c>
      <c r="J8" s="140">
        <v>0.17100000000000001</v>
      </c>
    </row>
    <row r="9" spans="1:10" x14ac:dyDescent="0.35">
      <c r="A9" s="360">
        <v>8</v>
      </c>
      <c r="B9" s="270">
        <v>7</v>
      </c>
      <c r="C9" s="270">
        <v>7</v>
      </c>
      <c r="D9" s="270">
        <v>2048</v>
      </c>
      <c r="E9" s="270">
        <v>512</v>
      </c>
      <c r="F9" s="165">
        <v>8</v>
      </c>
      <c r="G9" s="269">
        <v>186.27600000000001</v>
      </c>
      <c r="H9" s="270">
        <v>141.4</v>
      </c>
      <c r="I9" s="270">
        <f t="shared" si="0"/>
        <v>44.876000000000005</v>
      </c>
      <c r="J9" s="140">
        <v>0.436</v>
      </c>
    </row>
    <row r="10" spans="1:10" x14ac:dyDescent="0.35">
      <c r="A10" s="360">
        <v>9</v>
      </c>
      <c r="B10" s="270">
        <v>7</v>
      </c>
      <c r="C10" s="270">
        <v>7</v>
      </c>
      <c r="D10" s="270">
        <v>2048</v>
      </c>
      <c r="E10" s="270">
        <v>512</v>
      </c>
      <c r="F10" s="165">
        <v>16</v>
      </c>
      <c r="G10" s="269">
        <v>293.91699999999997</v>
      </c>
      <c r="H10" s="270">
        <v>264.89999999999998</v>
      </c>
      <c r="I10" s="270">
        <f t="shared" si="0"/>
        <v>29.016999999999996</v>
      </c>
      <c r="J10" s="140">
        <v>0.46500000000000002</v>
      </c>
    </row>
    <row r="11" spans="1:10" x14ac:dyDescent="0.35">
      <c r="A11" s="360">
        <v>10</v>
      </c>
      <c r="B11" s="270">
        <v>14</v>
      </c>
      <c r="C11" s="270">
        <v>14</v>
      </c>
      <c r="D11" s="270">
        <v>256</v>
      </c>
      <c r="E11" s="270">
        <v>1024</v>
      </c>
      <c r="F11" s="165">
        <v>8</v>
      </c>
      <c r="G11" s="269">
        <f xml:space="preserve"> 0.138193*1000</f>
        <v>138.19300000000001</v>
      </c>
      <c r="H11" s="270">
        <v>111.6</v>
      </c>
      <c r="I11" s="270">
        <f t="shared" si="0"/>
        <v>26.593000000000018</v>
      </c>
      <c r="J11" s="140">
        <v>0.55200000000000005</v>
      </c>
    </row>
    <row r="12" spans="1:10" x14ac:dyDescent="0.35">
      <c r="A12" s="360">
        <v>11</v>
      </c>
      <c r="B12" s="270">
        <v>14</v>
      </c>
      <c r="C12" s="270">
        <v>14</v>
      </c>
      <c r="D12" s="270">
        <v>256</v>
      </c>
      <c r="E12" s="270">
        <v>1024</v>
      </c>
      <c r="F12" s="165">
        <v>16</v>
      </c>
      <c r="G12" s="269">
        <f>0.261466*1000</f>
        <v>261.46599999999995</v>
      </c>
      <c r="H12" s="270">
        <v>208.7</v>
      </c>
      <c r="I12" s="270">
        <f t="shared" si="0"/>
        <v>52.765999999999963</v>
      </c>
      <c r="J12" s="354">
        <v>0.59</v>
      </c>
    </row>
    <row r="13" spans="1:10" x14ac:dyDescent="0.35">
      <c r="A13" s="360">
        <v>12</v>
      </c>
      <c r="B13" s="270">
        <v>14</v>
      </c>
      <c r="C13" s="270">
        <v>14</v>
      </c>
      <c r="D13" s="270">
        <v>512</v>
      </c>
      <c r="E13" s="270">
        <v>512</v>
      </c>
      <c r="F13" s="165">
        <v>4</v>
      </c>
      <c r="G13" s="361">
        <f>0.076726*1000</f>
        <v>76.725999999999999</v>
      </c>
      <c r="H13" s="270">
        <v>65.099999999999994</v>
      </c>
      <c r="I13" s="270">
        <f t="shared" si="0"/>
        <v>11.626000000000005</v>
      </c>
      <c r="J13" s="362">
        <v>0.47299999999999998</v>
      </c>
    </row>
    <row r="14" spans="1:10" x14ac:dyDescent="0.35">
      <c r="A14" s="360">
        <v>13</v>
      </c>
      <c r="B14" s="270">
        <v>14</v>
      </c>
      <c r="C14" s="270">
        <v>14</v>
      </c>
      <c r="D14" s="270">
        <v>512</v>
      </c>
      <c r="E14" s="270">
        <v>512</v>
      </c>
      <c r="F14" s="165">
        <v>8</v>
      </c>
      <c r="G14" s="269">
        <f>0.126325*1000</f>
        <v>126.32499999999999</v>
      </c>
      <c r="H14" s="270">
        <v>119</v>
      </c>
      <c r="I14" s="270">
        <f t="shared" si="0"/>
        <v>7.3249999999999886</v>
      </c>
      <c r="J14" s="140">
        <v>0.51800000000000002</v>
      </c>
    </row>
    <row r="15" spans="1:10" x14ac:dyDescent="0.35">
      <c r="A15" s="360">
        <v>14</v>
      </c>
      <c r="B15" s="270">
        <v>14</v>
      </c>
      <c r="C15" s="270">
        <v>14</v>
      </c>
      <c r="D15" s="270">
        <v>1024</v>
      </c>
      <c r="E15" s="270">
        <v>256</v>
      </c>
      <c r="F15" s="165">
        <v>1</v>
      </c>
      <c r="G15" s="269">
        <f>0.035227*1000</f>
        <v>35.227000000000004</v>
      </c>
      <c r="H15" s="270">
        <v>24.2</v>
      </c>
      <c r="I15" s="270">
        <f t="shared" si="0"/>
        <v>11.027000000000005</v>
      </c>
      <c r="J15" s="140">
        <v>0.318</v>
      </c>
    </row>
    <row r="16" spans="1:10" x14ac:dyDescent="0.35">
      <c r="A16" s="360">
        <v>15</v>
      </c>
      <c r="B16" s="270">
        <v>14</v>
      </c>
      <c r="C16" s="270">
        <v>14</v>
      </c>
      <c r="D16" s="270">
        <v>1024</v>
      </c>
      <c r="E16" s="270">
        <v>256</v>
      </c>
      <c r="F16" s="165">
        <v>4</v>
      </c>
      <c r="G16" s="361">
        <f>0.077681*1000</f>
        <v>77.680999999999997</v>
      </c>
      <c r="H16" s="270">
        <v>65.900000000000006</v>
      </c>
      <c r="I16" s="270">
        <f t="shared" si="0"/>
        <v>11.780999999999992</v>
      </c>
      <c r="J16" s="362">
        <v>0.46700000000000003</v>
      </c>
    </row>
    <row r="17" spans="1:10" x14ac:dyDescent="0.35">
      <c r="A17" s="360">
        <v>16</v>
      </c>
      <c r="B17" s="270">
        <v>14</v>
      </c>
      <c r="C17" s="270">
        <v>14</v>
      </c>
      <c r="D17" s="270">
        <v>1024</v>
      </c>
      <c r="E17" s="270">
        <v>256</v>
      </c>
      <c r="F17" s="165">
        <v>16</v>
      </c>
      <c r="G17" s="269">
        <f>0.226666 *1000</f>
        <v>226.666</v>
      </c>
      <c r="H17" s="270">
        <v>247.4</v>
      </c>
      <c r="I17" s="270">
        <f t="shared" si="0"/>
        <v>-20.734000000000009</v>
      </c>
      <c r="J17" s="354">
        <v>0.49</v>
      </c>
    </row>
    <row r="18" spans="1:10" x14ac:dyDescent="0.35">
      <c r="A18" s="360">
        <v>17</v>
      </c>
      <c r="B18" s="270">
        <v>28</v>
      </c>
      <c r="C18" s="270">
        <v>28</v>
      </c>
      <c r="D18" s="270">
        <v>128</v>
      </c>
      <c r="E18" s="270">
        <v>512</v>
      </c>
      <c r="F18" s="165">
        <v>1</v>
      </c>
      <c r="G18" s="269">
        <f>0.023904*1000</f>
        <v>23.904</v>
      </c>
      <c r="H18" s="270">
        <v>19.100000000000001</v>
      </c>
      <c r="I18" s="270">
        <f t="shared" si="0"/>
        <v>4.8039999999999985</v>
      </c>
      <c r="J18" s="140">
        <v>0.40300000000000002</v>
      </c>
    </row>
    <row r="19" spans="1:10" x14ac:dyDescent="0.35">
      <c r="A19" s="360">
        <v>18</v>
      </c>
      <c r="B19" s="270">
        <v>28</v>
      </c>
      <c r="C19" s="270">
        <v>28</v>
      </c>
      <c r="D19" s="270">
        <v>128</v>
      </c>
      <c r="E19" s="270">
        <v>512</v>
      </c>
      <c r="F19" s="165">
        <v>4</v>
      </c>
      <c r="G19" s="269">
        <f>0.068837*1000</f>
        <v>68.836999999999989</v>
      </c>
      <c r="H19" s="270">
        <v>50.4</v>
      </c>
      <c r="I19" s="270">
        <f t="shared" si="0"/>
        <v>18.436999999999991</v>
      </c>
      <c r="J19" s="140">
        <v>0.61299999999999999</v>
      </c>
    </row>
    <row r="20" spans="1:10" x14ac:dyDescent="0.35">
      <c r="A20" s="360">
        <v>19</v>
      </c>
      <c r="B20" s="270">
        <v>28</v>
      </c>
      <c r="C20" s="270">
        <v>28</v>
      </c>
      <c r="D20" s="270">
        <v>128</v>
      </c>
      <c r="E20" s="270">
        <v>512</v>
      </c>
      <c r="F20" s="165">
        <v>8</v>
      </c>
      <c r="G20" s="269">
        <f>0.123274*1000</f>
        <v>123.274</v>
      </c>
      <c r="H20" s="270">
        <v>105.9</v>
      </c>
      <c r="I20" s="270">
        <f t="shared" si="0"/>
        <v>17.373999999999995</v>
      </c>
      <c r="J20" s="140">
        <v>0.58099999999999996</v>
      </c>
    </row>
    <row r="21" spans="1:10" x14ac:dyDescent="0.35">
      <c r="A21" s="360">
        <v>20</v>
      </c>
      <c r="B21" s="270">
        <v>28</v>
      </c>
      <c r="C21" s="270">
        <v>28</v>
      </c>
      <c r="D21" s="270">
        <v>128</v>
      </c>
      <c r="E21" s="270">
        <v>1024</v>
      </c>
      <c r="F21" s="165">
        <v>1</v>
      </c>
      <c r="G21" s="269">
        <f>0.040493*1000</f>
        <v>40.493000000000002</v>
      </c>
      <c r="H21" s="270">
        <v>32.299999999999997</v>
      </c>
      <c r="I21" s="270">
        <f t="shared" si="0"/>
        <v>8.1930000000000049</v>
      </c>
      <c r="J21" s="140">
        <v>0.47599999999999998</v>
      </c>
    </row>
    <row r="22" spans="1:10" x14ac:dyDescent="0.35">
      <c r="A22" s="360">
        <v>21</v>
      </c>
      <c r="B22" s="270">
        <v>28</v>
      </c>
      <c r="C22" s="270">
        <v>28</v>
      </c>
      <c r="D22" s="270">
        <v>128</v>
      </c>
      <c r="E22" s="270">
        <v>1024</v>
      </c>
      <c r="F22" s="165">
        <v>4</v>
      </c>
      <c r="G22" s="269">
        <f>0.126687*1000</f>
        <v>126.687</v>
      </c>
      <c r="H22" s="270">
        <v>93.3</v>
      </c>
      <c r="I22" s="270">
        <f t="shared" si="0"/>
        <v>33.387</v>
      </c>
      <c r="J22" s="354">
        <v>0.66</v>
      </c>
    </row>
    <row r="23" spans="1:10" x14ac:dyDescent="0.35">
      <c r="A23" s="360">
        <v>22</v>
      </c>
      <c r="B23" s="270">
        <v>28</v>
      </c>
      <c r="C23" s="270">
        <v>28</v>
      </c>
      <c r="D23" s="270">
        <v>128</v>
      </c>
      <c r="E23" s="270">
        <v>1024</v>
      </c>
      <c r="F23" s="165">
        <v>8</v>
      </c>
      <c r="G23" s="269">
        <f>0.22853*1000</f>
        <v>228.53</v>
      </c>
      <c r="H23" s="270">
        <v>204.8</v>
      </c>
      <c r="I23" s="270">
        <f t="shared" si="0"/>
        <v>23.72999999999999</v>
      </c>
      <c r="J23" s="140">
        <v>0.60099999999999998</v>
      </c>
    </row>
    <row r="24" spans="1:10" x14ac:dyDescent="0.35">
      <c r="A24" s="360">
        <v>23</v>
      </c>
      <c r="B24" s="270">
        <v>28</v>
      </c>
      <c r="C24" s="270">
        <v>28</v>
      </c>
      <c r="D24" s="270">
        <v>512</v>
      </c>
      <c r="E24" s="270">
        <v>256</v>
      </c>
      <c r="F24" s="165">
        <v>1</v>
      </c>
      <c r="G24" s="269">
        <f>0.042575*1000</f>
        <v>42.575000000000003</v>
      </c>
      <c r="H24" s="270">
        <v>31.4</v>
      </c>
      <c r="I24" s="270">
        <f t="shared" si="0"/>
        <v>11.175000000000004</v>
      </c>
      <c r="J24" s="140">
        <v>0.49</v>
      </c>
    </row>
    <row r="25" spans="1:10" x14ac:dyDescent="0.35">
      <c r="A25" s="360">
        <v>24</v>
      </c>
      <c r="B25" s="270">
        <v>28</v>
      </c>
      <c r="C25" s="270">
        <v>28</v>
      </c>
      <c r="D25" s="270">
        <v>512</v>
      </c>
      <c r="E25" s="270">
        <v>256</v>
      </c>
      <c r="F25" s="165">
        <v>4</v>
      </c>
      <c r="G25" s="269">
        <f>0.125747*1000</f>
        <v>125.747</v>
      </c>
      <c r="H25" s="270">
        <v>110.7</v>
      </c>
      <c r="I25" s="270">
        <f t="shared" si="0"/>
        <v>15.046999999999997</v>
      </c>
      <c r="J25" s="140">
        <v>0.55600000000000005</v>
      </c>
    </row>
    <row r="26" spans="1:10" x14ac:dyDescent="0.35">
      <c r="A26" s="360">
        <v>25</v>
      </c>
      <c r="B26" s="270">
        <v>28</v>
      </c>
      <c r="C26" s="270">
        <v>28</v>
      </c>
      <c r="D26" s="270">
        <v>512</v>
      </c>
      <c r="E26" s="270">
        <v>256</v>
      </c>
      <c r="F26" s="165">
        <v>8</v>
      </c>
      <c r="G26" s="269">
        <f>0.238302*1000</f>
        <v>238.30200000000002</v>
      </c>
      <c r="H26" s="270">
        <v>211</v>
      </c>
      <c r="I26" s="270">
        <f t="shared" si="0"/>
        <v>27.302000000000021</v>
      </c>
      <c r="J26" s="140">
        <v>0.58299999999999996</v>
      </c>
    </row>
    <row r="27" spans="1:10" x14ac:dyDescent="0.35">
      <c r="A27" s="360">
        <v>26</v>
      </c>
      <c r="B27" s="270">
        <v>28</v>
      </c>
      <c r="C27" s="270">
        <v>28</v>
      </c>
      <c r="D27" s="270">
        <v>512</v>
      </c>
      <c r="E27" s="270">
        <v>256</v>
      </c>
      <c r="F27" s="165">
        <v>16</v>
      </c>
      <c r="G27" s="269">
        <f>0.463727*1000</f>
        <v>463.72699999999998</v>
      </c>
      <c r="H27" s="270">
        <v>435.3</v>
      </c>
      <c r="I27" s="270">
        <f t="shared" si="0"/>
        <v>28.426999999999964</v>
      </c>
      <c r="J27" s="140">
        <v>0.56599999999999995</v>
      </c>
    </row>
    <row r="28" spans="1:10" x14ac:dyDescent="0.35">
      <c r="A28" s="360">
        <v>27</v>
      </c>
      <c r="B28" s="270">
        <v>28</v>
      </c>
      <c r="C28" s="270">
        <v>28</v>
      </c>
      <c r="D28" s="270">
        <v>512</v>
      </c>
      <c r="E28" s="270">
        <v>256</v>
      </c>
      <c r="F28" s="165">
        <v>32</v>
      </c>
      <c r="G28" s="269">
        <f>0.857292*1000</f>
        <v>857.29200000000003</v>
      </c>
      <c r="H28" s="270">
        <v>897.6</v>
      </c>
      <c r="I28" s="270">
        <f t="shared" si="0"/>
        <v>-40.307999999999993</v>
      </c>
      <c r="J28" s="140">
        <v>0.54900000000000004</v>
      </c>
    </row>
    <row r="29" spans="1:10" x14ac:dyDescent="0.35">
      <c r="A29" s="360">
        <v>28</v>
      </c>
      <c r="B29" s="270">
        <v>28</v>
      </c>
      <c r="C29" s="270">
        <v>28</v>
      </c>
      <c r="D29" s="270">
        <v>512</v>
      </c>
      <c r="E29" s="270">
        <v>1024</v>
      </c>
      <c r="F29" s="165">
        <v>1</v>
      </c>
      <c r="G29" s="269">
        <f>0.145248*1000</f>
        <v>145.24799999999999</v>
      </c>
      <c r="H29" s="270">
        <v>125.5</v>
      </c>
      <c r="I29" s="270">
        <f t="shared" si="0"/>
        <v>19.74799999999999</v>
      </c>
      <c r="J29" s="140">
        <v>0.49099999999999999</v>
      </c>
    </row>
    <row r="30" spans="1:10" ht="15" thickBot="1" x14ac:dyDescent="0.4">
      <c r="A30" s="363">
        <v>29</v>
      </c>
      <c r="B30" s="122">
        <v>28</v>
      </c>
      <c r="C30" s="122">
        <v>28</v>
      </c>
      <c r="D30" s="122">
        <v>512</v>
      </c>
      <c r="E30" s="122">
        <v>1024</v>
      </c>
      <c r="F30" s="228">
        <v>4</v>
      </c>
      <c r="G30" s="121">
        <f>0.445262*1000</f>
        <v>445.262</v>
      </c>
      <c r="H30" s="122">
        <v>428.9</v>
      </c>
      <c r="I30" s="122">
        <f t="shared" si="0"/>
        <v>16.362000000000023</v>
      </c>
      <c r="J30" s="141">
        <v>0.57399999999999995</v>
      </c>
    </row>
  </sheetData>
  <conditionalFormatting sqref="I18:I2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{F032F48B-529C-43E8-AB03-D536F55D649A}</x14:id>
        </ext>
      </extLst>
    </cfRule>
  </conditionalFormatting>
  <conditionalFormatting sqref="I21:I2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{02F1FFB8-4AD0-480D-A44D-BC1A83C350D6}</x14:id>
        </ext>
      </extLst>
    </cfRule>
  </conditionalFormatting>
  <conditionalFormatting sqref="I24:I2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{42127780-2D81-4E67-9D1E-AD709E123923}</x14:id>
        </ext>
      </extLst>
    </cfRule>
  </conditionalFormatting>
  <conditionalFormatting sqref="I11:I1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{1E4CA38F-34C4-45B1-845F-C359AC8AC0C1}</x14:id>
        </ext>
      </extLst>
    </cfRule>
  </conditionalFormatting>
  <conditionalFormatting sqref="I13:I1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{342CE263-E8F8-45D1-A7BB-12493A9A3601}</x14:id>
        </ext>
      </extLst>
    </cfRule>
  </conditionalFormatting>
  <conditionalFormatting sqref="I15:I1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{C9646F69-17A5-4F01-AB87-C9598831F319}</x14:id>
        </ext>
      </extLst>
    </cfRule>
  </conditionalFormatting>
  <conditionalFormatting sqref="I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{F6F7E157-608D-4D09-8780-FD02BEACCF33}</x14:id>
        </ext>
      </extLst>
    </cfRule>
  </conditionalFormatting>
  <conditionalFormatting sqref="I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{1A4E5C9D-3C97-4F1C-BFCF-A43E7E8C6D4A}</x14:id>
        </ext>
      </extLst>
    </cfRule>
  </conditionalFormatting>
  <conditionalFormatting sqref="I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{1A1044A0-7517-4ADD-B689-9FF19CFA8F09}</x14:id>
        </ext>
      </extLst>
    </cfRule>
  </conditionalFormatting>
  <conditionalFormatting sqref="I5:I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{C110EE6B-D4AB-46EB-A0F9-0C74E6088D90}</x14:id>
        </ext>
      </extLst>
    </cfRule>
  </conditionalFormatting>
  <conditionalFormatting sqref="I9:I1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{9D033E3E-6320-47FD-B37F-5C4C8E41C16A}</x14:id>
        </ext>
      </extLst>
    </cfRule>
  </conditionalFormatting>
  <conditionalFormatting sqref="I7:I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{9A9BFFF2-FFC3-43AB-AD64-623DCD667CA8}</x14:id>
        </ext>
      </extLst>
    </cfRule>
  </conditionalFormatting>
  <conditionalFormatting sqref="I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{75D4DDDB-BB55-403A-BCB2-EE7D65CF8664}</x14:id>
        </ext>
      </extLst>
    </cfRule>
  </conditionalFormatting>
  <conditionalFormatting sqref="I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{A0CACFD6-6A85-43B2-8F96-5BA52B39A7AB}</x14:id>
        </ext>
      </extLst>
    </cfRule>
  </conditionalFormatting>
  <conditionalFormatting sqref="I29:I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{7161BB4B-E052-4112-8861-02EDAD0491F4}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32F48B-529C-43E8-AB03-D536F55D64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I18:I20</xm:sqref>
        </x14:conditionalFormatting>
        <x14:conditionalFormatting xmlns:xm="http://schemas.microsoft.com/office/excel/2006/main">
          <x14:cfRule type="dataBar" id="{02F1FFB8-4AD0-480D-A44D-BC1A83C350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I21:I23</xm:sqref>
        </x14:conditionalFormatting>
        <x14:conditionalFormatting xmlns:xm="http://schemas.microsoft.com/office/excel/2006/main">
          <x14:cfRule type="dataBar" id="{42127780-2D81-4E67-9D1E-AD709E1239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I24:I27</xm:sqref>
        </x14:conditionalFormatting>
        <x14:conditionalFormatting xmlns:xm="http://schemas.microsoft.com/office/excel/2006/main">
          <x14:cfRule type="dataBar" id="{1E4CA38F-34C4-45B1-845F-C359AC8AC0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I11:I12</xm:sqref>
        </x14:conditionalFormatting>
        <x14:conditionalFormatting xmlns:xm="http://schemas.microsoft.com/office/excel/2006/main">
          <x14:cfRule type="dataBar" id="{342CE263-E8F8-45D1-A7BB-12493A9A36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I13:I14</xm:sqref>
        </x14:conditionalFormatting>
        <x14:conditionalFormatting xmlns:xm="http://schemas.microsoft.com/office/excel/2006/main">
          <x14:cfRule type="dataBar" id="{C9646F69-17A5-4F01-AB87-C9598831F3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I15:I16</xm:sqref>
        </x14:conditionalFormatting>
        <x14:conditionalFormatting xmlns:xm="http://schemas.microsoft.com/office/excel/2006/main">
          <x14:cfRule type="dataBar" id="{F6F7E157-608D-4D09-8780-FD02BEACCF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1A4E5C9D-3C97-4F1C-BFCF-A43E7E8C6D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1A1044A0-7517-4ADD-B689-9FF19CFA8F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C110EE6B-D4AB-46EB-A0F9-0C74E6088D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I5:I6</xm:sqref>
        </x14:conditionalFormatting>
        <x14:conditionalFormatting xmlns:xm="http://schemas.microsoft.com/office/excel/2006/main">
          <x14:cfRule type="dataBar" id="{9D033E3E-6320-47FD-B37F-5C4C8E41C1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I9:I10</xm:sqref>
        </x14:conditionalFormatting>
        <x14:conditionalFormatting xmlns:xm="http://schemas.microsoft.com/office/excel/2006/main">
          <x14:cfRule type="dataBar" id="{9A9BFFF2-FFC3-43AB-AD64-623DCD667C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I7:I8</xm:sqref>
        </x14:conditionalFormatting>
        <x14:conditionalFormatting xmlns:xm="http://schemas.microsoft.com/office/excel/2006/main">
          <x14:cfRule type="dataBar" id="{75D4DDDB-BB55-403A-BCB2-EE7D65CF86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A0CACFD6-6A85-43B2-8F96-5BA52B39A7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7161BB4B-E052-4112-8861-02EDAD0491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I29:I30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DDAD5-845E-40A5-A042-C2CE0F8B093B}">
  <dimension ref="A1:Q16"/>
  <sheetViews>
    <sheetView workbookViewId="0">
      <selection activeCell="M1" sqref="M1"/>
    </sheetView>
  </sheetViews>
  <sheetFormatPr defaultRowHeight="14.5" x14ac:dyDescent="0.35"/>
  <cols>
    <col min="1" max="16384" width="8.7265625" style="28"/>
  </cols>
  <sheetData>
    <row r="1" spans="1:17" x14ac:dyDescent="0.35">
      <c r="A1" s="28" t="s">
        <v>187</v>
      </c>
      <c r="B1" s="28" t="s">
        <v>0</v>
      </c>
      <c r="C1" s="28" t="s">
        <v>1</v>
      </c>
      <c r="D1" s="28" t="s">
        <v>2</v>
      </c>
      <c r="E1" s="28" t="s">
        <v>16</v>
      </c>
      <c r="F1" s="28" t="s">
        <v>3</v>
      </c>
      <c r="G1" s="28" t="s">
        <v>185</v>
      </c>
      <c r="H1" s="28" t="s">
        <v>188</v>
      </c>
      <c r="I1" s="28" t="s">
        <v>189</v>
      </c>
      <c r="J1" s="28" t="s">
        <v>190</v>
      </c>
    </row>
    <row r="2" spans="1:17" x14ac:dyDescent="0.35">
      <c r="A2" s="28">
        <v>1</v>
      </c>
      <c r="B2" s="28">
        <v>7</v>
      </c>
      <c r="C2" s="28">
        <v>7</v>
      </c>
      <c r="D2" s="28">
        <v>512</v>
      </c>
      <c r="E2" s="28">
        <v>2048</v>
      </c>
      <c r="F2" s="28">
        <v>1</v>
      </c>
      <c r="G2" s="28">
        <v>48.347000000000001</v>
      </c>
      <c r="H2" s="28">
        <v>37.299999999999997</v>
      </c>
      <c r="I2" s="28">
        <f>G2-H2</f>
        <v>11.047000000000004</v>
      </c>
      <c r="J2" s="364">
        <v>0.20699999999999999</v>
      </c>
      <c r="K2" s="28">
        <v>231</v>
      </c>
      <c r="L2" s="28">
        <v>1</v>
      </c>
      <c r="M2" s="28">
        <v>8</v>
      </c>
      <c r="N2" s="28">
        <v>1</v>
      </c>
      <c r="O2" s="28">
        <v>1</v>
      </c>
      <c r="P2" s="28">
        <v>4</v>
      </c>
      <c r="Q2" s="28">
        <v>128</v>
      </c>
    </row>
    <row r="3" spans="1:17" x14ac:dyDescent="0.35">
      <c r="A3" s="28">
        <v>2</v>
      </c>
      <c r="B3" s="28">
        <v>7</v>
      </c>
      <c r="C3" s="28">
        <v>7</v>
      </c>
      <c r="D3" s="28">
        <v>512</v>
      </c>
      <c r="E3" s="28">
        <v>2048</v>
      </c>
      <c r="F3" s="28">
        <v>4</v>
      </c>
      <c r="G3" s="28">
        <v>83.525000000000006</v>
      </c>
      <c r="H3" s="28">
        <v>79</v>
      </c>
      <c r="I3" s="28">
        <f t="shared" ref="I3:I16" si="0">G3-H3</f>
        <v>4.5250000000000057</v>
      </c>
      <c r="J3" s="365">
        <v>0.39</v>
      </c>
      <c r="K3" s="28">
        <v>132</v>
      </c>
      <c r="L3" s="28">
        <v>1</v>
      </c>
      <c r="M3" s="28">
        <v>2</v>
      </c>
      <c r="N3" s="28">
        <v>1</v>
      </c>
      <c r="O3" s="28">
        <v>1</v>
      </c>
      <c r="P3" s="28">
        <v>16</v>
      </c>
      <c r="Q3" s="28">
        <v>256</v>
      </c>
    </row>
    <row r="4" spans="1:17" x14ac:dyDescent="0.35">
      <c r="A4" s="28">
        <v>3</v>
      </c>
      <c r="B4" s="28">
        <v>7</v>
      </c>
      <c r="C4" s="28">
        <v>7</v>
      </c>
      <c r="D4" s="28">
        <v>512</v>
      </c>
      <c r="E4" s="28">
        <v>2048</v>
      </c>
      <c r="F4" s="28">
        <v>8</v>
      </c>
      <c r="G4" s="28">
        <v>140.16799999999998</v>
      </c>
      <c r="H4" s="28">
        <v>140.4</v>
      </c>
      <c r="I4" s="28">
        <f t="shared" si="0"/>
        <v>-0.23200000000002774</v>
      </c>
      <c r="J4" s="365">
        <v>0.43</v>
      </c>
      <c r="K4" s="28">
        <v>132</v>
      </c>
      <c r="L4" s="28">
        <v>1</v>
      </c>
      <c r="M4" s="28">
        <v>2</v>
      </c>
      <c r="N4" s="28">
        <v>1</v>
      </c>
      <c r="O4" s="28">
        <v>1</v>
      </c>
      <c r="P4" s="28">
        <v>16</v>
      </c>
      <c r="Q4" s="28">
        <v>256</v>
      </c>
    </row>
    <row r="5" spans="1:17" x14ac:dyDescent="0.35">
      <c r="A5" s="28">
        <v>4</v>
      </c>
      <c r="B5" s="28">
        <v>7</v>
      </c>
      <c r="C5" s="28">
        <v>7</v>
      </c>
      <c r="D5" s="28">
        <v>512</v>
      </c>
      <c r="E5" s="28">
        <v>2048</v>
      </c>
      <c r="F5" s="28">
        <v>16</v>
      </c>
      <c r="G5" s="28">
        <v>248.667</v>
      </c>
      <c r="H5" s="28">
        <v>247.1</v>
      </c>
      <c r="I5" s="28">
        <f t="shared" si="0"/>
        <v>1.5670000000000073</v>
      </c>
      <c r="J5" s="364">
        <v>0.498</v>
      </c>
      <c r="K5" s="28">
        <v>132</v>
      </c>
      <c r="L5" s="28">
        <v>1</v>
      </c>
      <c r="M5" s="28">
        <v>1</v>
      </c>
      <c r="N5" s="28">
        <v>1</v>
      </c>
      <c r="O5" s="28">
        <v>1</v>
      </c>
      <c r="P5" s="28">
        <v>16</v>
      </c>
      <c r="Q5" s="28">
        <v>256</v>
      </c>
    </row>
    <row r="6" spans="1:17" x14ac:dyDescent="0.35">
      <c r="A6" s="28">
        <v>5</v>
      </c>
      <c r="B6" s="28">
        <v>7</v>
      </c>
      <c r="C6" s="28">
        <v>7</v>
      </c>
      <c r="D6" s="28">
        <v>512</v>
      </c>
      <c r="E6" s="28">
        <v>2048</v>
      </c>
      <c r="F6" s="28">
        <v>32</v>
      </c>
      <c r="G6" s="28">
        <f>0.535293 *1000</f>
        <v>535.29300000000001</v>
      </c>
      <c r="H6" s="28">
        <v>457.7</v>
      </c>
      <c r="I6" s="28">
        <f t="shared" si="0"/>
        <v>77.593000000000018</v>
      </c>
      <c r="J6" s="364">
        <v>0.53800000000000003</v>
      </c>
      <c r="K6" s="28">
        <v>123</v>
      </c>
      <c r="L6" s="28">
        <v>1</v>
      </c>
      <c r="M6" s="28">
        <v>2</v>
      </c>
      <c r="N6" s="28">
        <v>1</v>
      </c>
      <c r="O6" s="28">
        <v>1</v>
      </c>
      <c r="P6" s="28">
        <v>16</v>
      </c>
      <c r="Q6" s="28">
        <v>256</v>
      </c>
    </row>
    <row r="7" spans="1:17" x14ac:dyDescent="0.35">
      <c r="A7" s="28">
        <v>6</v>
      </c>
      <c r="B7" s="28">
        <v>7</v>
      </c>
      <c r="C7" s="28">
        <v>7</v>
      </c>
      <c r="D7" s="28">
        <v>1024</v>
      </c>
      <c r="E7" s="28">
        <v>512</v>
      </c>
      <c r="F7" s="28">
        <v>1</v>
      </c>
      <c r="G7" s="28">
        <v>34.683999999999997</v>
      </c>
      <c r="H7" s="28">
        <v>23.2</v>
      </c>
      <c r="I7" s="28">
        <f t="shared" si="0"/>
        <v>11.483999999999998</v>
      </c>
      <c r="J7" s="364">
        <v>0.16600000000000001</v>
      </c>
      <c r="K7" s="28">
        <v>132</v>
      </c>
      <c r="L7" s="28">
        <v>1</v>
      </c>
      <c r="M7" s="28">
        <v>16</v>
      </c>
      <c r="N7" s="28">
        <v>1</v>
      </c>
      <c r="O7" s="28">
        <v>1</v>
      </c>
      <c r="P7" s="28">
        <v>8</v>
      </c>
      <c r="Q7" s="28">
        <v>64</v>
      </c>
    </row>
    <row r="8" spans="1:17" x14ac:dyDescent="0.35">
      <c r="A8" s="28">
        <v>7</v>
      </c>
      <c r="B8" s="28">
        <v>7</v>
      </c>
      <c r="C8" s="28">
        <v>7</v>
      </c>
      <c r="D8" s="28">
        <v>1024</v>
      </c>
      <c r="E8" s="28">
        <v>512</v>
      </c>
      <c r="F8" s="28">
        <v>4</v>
      </c>
      <c r="G8" s="28">
        <v>49.829000000000001</v>
      </c>
      <c r="H8" s="28">
        <v>44.8</v>
      </c>
      <c r="I8" s="28">
        <f t="shared" si="0"/>
        <v>5.0290000000000035</v>
      </c>
      <c r="J8" s="364">
        <v>0.34399999999999997</v>
      </c>
      <c r="K8" s="28">
        <v>132</v>
      </c>
      <c r="L8" s="28">
        <v>1</v>
      </c>
      <c r="M8" s="28">
        <v>1</v>
      </c>
      <c r="N8" s="28">
        <v>1</v>
      </c>
      <c r="O8" s="28">
        <v>4</v>
      </c>
      <c r="P8" s="28">
        <v>16</v>
      </c>
      <c r="Q8" s="28">
        <v>256</v>
      </c>
    </row>
    <row r="9" spans="1:17" x14ac:dyDescent="0.35">
      <c r="A9" s="28">
        <v>8</v>
      </c>
      <c r="B9" s="28">
        <v>7</v>
      </c>
      <c r="C9" s="28">
        <v>7</v>
      </c>
      <c r="D9" s="28">
        <v>1024</v>
      </c>
      <c r="E9" s="28">
        <v>512</v>
      </c>
      <c r="F9" s="28">
        <v>8</v>
      </c>
      <c r="G9" s="28">
        <v>81.533999999999992</v>
      </c>
      <c r="H9" s="28">
        <v>75.5</v>
      </c>
      <c r="I9" s="28">
        <f t="shared" si="0"/>
        <v>6.0339999999999918</v>
      </c>
      <c r="J9" s="364">
        <v>0.40799999999999997</v>
      </c>
      <c r="K9" s="28">
        <v>132</v>
      </c>
      <c r="L9" s="28">
        <v>1</v>
      </c>
      <c r="M9" s="28">
        <v>2</v>
      </c>
      <c r="N9" s="28">
        <v>1</v>
      </c>
      <c r="O9" s="28">
        <v>1</v>
      </c>
      <c r="P9" s="28">
        <v>16</v>
      </c>
      <c r="Q9" s="28">
        <v>256</v>
      </c>
    </row>
    <row r="10" spans="1:17" x14ac:dyDescent="0.35">
      <c r="A10" s="28">
        <v>9</v>
      </c>
      <c r="B10" s="28">
        <v>7</v>
      </c>
      <c r="C10" s="28">
        <v>7</v>
      </c>
      <c r="D10" s="28">
        <v>1024</v>
      </c>
      <c r="E10" s="28">
        <v>512</v>
      </c>
      <c r="F10" s="28">
        <v>16</v>
      </c>
      <c r="G10" s="28">
        <v>146.96699999999998</v>
      </c>
      <c r="H10" s="28">
        <v>133.5</v>
      </c>
      <c r="I10" s="28">
        <f t="shared" si="0"/>
        <v>13.466999999999985</v>
      </c>
      <c r="J10" s="364">
        <v>0.46100000000000002</v>
      </c>
      <c r="K10" s="28">
        <v>123</v>
      </c>
      <c r="L10" s="28">
        <v>1</v>
      </c>
      <c r="M10" s="28">
        <v>1</v>
      </c>
      <c r="N10" s="28">
        <v>1</v>
      </c>
      <c r="O10" s="28">
        <v>2</v>
      </c>
      <c r="P10" s="28">
        <v>16</v>
      </c>
      <c r="Q10" s="28">
        <v>512</v>
      </c>
    </row>
    <row r="11" spans="1:17" x14ac:dyDescent="0.35">
      <c r="A11" s="28">
        <v>10</v>
      </c>
      <c r="B11" s="28">
        <v>7</v>
      </c>
      <c r="C11" s="28">
        <v>7</v>
      </c>
      <c r="D11" s="28">
        <v>1024</v>
      </c>
      <c r="E11" s="28">
        <v>512</v>
      </c>
      <c r="F11" s="28">
        <v>32</v>
      </c>
      <c r="G11" s="28">
        <v>290.18</v>
      </c>
      <c r="H11" s="28">
        <v>261.60000000000002</v>
      </c>
      <c r="I11" s="28">
        <f t="shared" si="0"/>
        <v>28.579999999999984</v>
      </c>
      <c r="J11" s="364">
        <v>0.47099999999999997</v>
      </c>
      <c r="K11" s="28">
        <v>123</v>
      </c>
      <c r="L11" s="28">
        <v>1</v>
      </c>
      <c r="M11" s="28">
        <v>2</v>
      </c>
      <c r="N11" s="28">
        <v>1</v>
      </c>
      <c r="O11" s="28">
        <v>1</v>
      </c>
      <c r="P11" s="28">
        <v>16</v>
      </c>
      <c r="Q11" s="28">
        <v>256</v>
      </c>
    </row>
    <row r="12" spans="1:17" x14ac:dyDescent="0.35">
      <c r="A12" s="28">
        <v>11</v>
      </c>
      <c r="B12" s="28">
        <v>7</v>
      </c>
      <c r="C12" s="28">
        <v>7</v>
      </c>
      <c r="D12" s="28">
        <v>2048</v>
      </c>
      <c r="E12" s="28">
        <v>512</v>
      </c>
      <c r="F12" s="28">
        <v>1</v>
      </c>
      <c r="G12" s="28">
        <v>62.256</v>
      </c>
      <c r="H12" s="28">
        <v>44.9</v>
      </c>
      <c r="I12" s="28">
        <f t="shared" si="0"/>
        <v>17.356000000000002</v>
      </c>
      <c r="J12" s="364">
        <v>0.17100000000000001</v>
      </c>
      <c r="K12" s="28">
        <v>123</v>
      </c>
      <c r="L12" s="28">
        <v>1</v>
      </c>
      <c r="M12" s="28">
        <v>8</v>
      </c>
      <c r="N12" s="28">
        <v>1</v>
      </c>
      <c r="O12" s="28">
        <v>1</v>
      </c>
      <c r="P12" s="28">
        <v>8</v>
      </c>
      <c r="Q12" s="28">
        <v>64</v>
      </c>
    </row>
    <row r="13" spans="1:17" x14ac:dyDescent="0.35">
      <c r="A13" s="28">
        <v>12</v>
      </c>
      <c r="B13" s="28">
        <v>7</v>
      </c>
      <c r="C13" s="28">
        <v>7</v>
      </c>
      <c r="D13" s="28">
        <v>2048</v>
      </c>
      <c r="E13" s="28">
        <v>512</v>
      </c>
      <c r="F13" s="28">
        <v>4</v>
      </c>
      <c r="G13" s="28">
        <v>96.365000000000009</v>
      </c>
      <c r="H13" s="28">
        <v>87.2</v>
      </c>
      <c r="I13" s="28">
        <f t="shared" si="0"/>
        <v>9.1650000000000063</v>
      </c>
      <c r="J13" s="364">
        <v>0.35299999999999998</v>
      </c>
      <c r="K13" s="28">
        <v>132</v>
      </c>
      <c r="L13" s="28">
        <v>1</v>
      </c>
      <c r="M13" s="28">
        <v>1</v>
      </c>
      <c r="N13" s="28">
        <v>1</v>
      </c>
      <c r="O13" s="28">
        <v>4</v>
      </c>
      <c r="P13" s="28">
        <v>16</v>
      </c>
      <c r="Q13" s="28">
        <v>512</v>
      </c>
    </row>
    <row r="14" spans="1:17" x14ac:dyDescent="0.35">
      <c r="A14" s="28">
        <v>13</v>
      </c>
      <c r="B14" s="28">
        <v>7</v>
      </c>
      <c r="C14" s="28">
        <v>7</v>
      </c>
      <c r="D14" s="28">
        <v>2048</v>
      </c>
      <c r="E14" s="28">
        <v>512</v>
      </c>
      <c r="F14" s="28">
        <v>8</v>
      </c>
      <c r="G14" s="28">
        <v>186.27600000000001</v>
      </c>
      <c r="H14" s="28">
        <v>141.4</v>
      </c>
      <c r="I14" s="28">
        <f t="shared" si="0"/>
        <v>44.876000000000005</v>
      </c>
      <c r="J14" s="364">
        <v>0.436</v>
      </c>
      <c r="K14" s="28">
        <v>123</v>
      </c>
      <c r="L14" s="28">
        <v>1</v>
      </c>
      <c r="M14" s="28">
        <v>1</v>
      </c>
      <c r="N14" s="28">
        <v>1</v>
      </c>
      <c r="O14" s="28">
        <v>4</v>
      </c>
      <c r="P14" s="28">
        <v>16</v>
      </c>
      <c r="Q14" s="28">
        <v>512</v>
      </c>
    </row>
    <row r="15" spans="1:17" x14ac:dyDescent="0.35">
      <c r="A15" s="28">
        <v>14</v>
      </c>
      <c r="B15" s="28">
        <v>7</v>
      </c>
      <c r="C15" s="28">
        <v>7</v>
      </c>
      <c r="D15" s="28">
        <v>2048</v>
      </c>
      <c r="E15" s="28">
        <v>512</v>
      </c>
      <c r="F15" s="28">
        <v>16</v>
      </c>
      <c r="G15" s="28">
        <v>293.91699999999997</v>
      </c>
      <c r="H15" s="28">
        <v>264.89999999999998</v>
      </c>
      <c r="I15" s="28">
        <f t="shared" si="0"/>
        <v>29.016999999999996</v>
      </c>
      <c r="J15" s="364">
        <v>0.46500000000000002</v>
      </c>
      <c r="K15" s="28">
        <v>132</v>
      </c>
      <c r="L15" s="28">
        <v>1</v>
      </c>
      <c r="M15" s="28">
        <v>1</v>
      </c>
      <c r="N15" s="28">
        <v>1</v>
      </c>
      <c r="O15" s="28">
        <v>1</v>
      </c>
      <c r="P15" s="28">
        <v>16</v>
      </c>
      <c r="Q15" s="28">
        <v>256</v>
      </c>
    </row>
    <row r="16" spans="1:17" x14ac:dyDescent="0.35">
      <c r="A16" s="28">
        <v>15</v>
      </c>
      <c r="B16" s="28">
        <v>7</v>
      </c>
      <c r="C16" s="28">
        <v>7</v>
      </c>
      <c r="D16" s="28">
        <v>2048</v>
      </c>
      <c r="E16" s="28">
        <v>512</v>
      </c>
      <c r="F16" s="28">
        <v>32</v>
      </c>
      <c r="G16" s="28">
        <v>486.25099999999998</v>
      </c>
      <c r="H16" s="28">
        <v>517</v>
      </c>
      <c r="I16" s="28">
        <f t="shared" si="0"/>
        <v>-30.749000000000024</v>
      </c>
      <c r="J16" s="364">
        <v>0.47599999999999998</v>
      </c>
      <c r="K16" s="28">
        <v>213</v>
      </c>
      <c r="L16" s="28">
        <v>1</v>
      </c>
      <c r="M16" s="28">
        <v>2</v>
      </c>
      <c r="N16" s="28">
        <v>1</v>
      </c>
      <c r="O16" s="28">
        <v>1</v>
      </c>
      <c r="P16" s="28">
        <v>16</v>
      </c>
      <c r="Q16" s="28">
        <v>256</v>
      </c>
    </row>
  </sheetData>
  <conditionalFormatting sqref="I2:I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{79F308B9-4F4B-4E6F-ADA1-C10D79D4AAC6}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F308B9-4F4B-4E6F-ADA1-C10D79D4AA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CF7F-8EC5-4348-9C7E-E03CF66D4B4D}">
  <dimension ref="A1:S21"/>
  <sheetViews>
    <sheetView workbookViewId="0">
      <selection activeCell="M1" sqref="M1"/>
    </sheetView>
  </sheetViews>
  <sheetFormatPr defaultRowHeight="14.5" x14ac:dyDescent="0.35"/>
  <cols>
    <col min="1" max="16384" width="8.7265625" style="366"/>
  </cols>
  <sheetData>
    <row r="1" spans="1:19" x14ac:dyDescent="0.35">
      <c r="A1" s="366" t="s">
        <v>187</v>
      </c>
      <c r="B1" s="28" t="s">
        <v>0</v>
      </c>
      <c r="C1" s="28" t="s">
        <v>1</v>
      </c>
      <c r="D1" s="28" t="s">
        <v>2</v>
      </c>
      <c r="E1" s="28" t="s">
        <v>16</v>
      </c>
      <c r="F1" s="28" t="s">
        <v>3</v>
      </c>
      <c r="G1" s="28" t="s">
        <v>185</v>
      </c>
      <c r="H1" s="28" t="s">
        <v>188</v>
      </c>
      <c r="I1" s="366" t="s">
        <v>189</v>
      </c>
      <c r="J1" s="28" t="s">
        <v>190</v>
      </c>
    </row>
    <row r="2" spans="1:19" x14ac:dyDescent="0.35">
      <c r="A2" s="366">
        <v>1</v>
      </c>
      <c r="B2" s="28">
        <v>14</v>
      </c>
      <c r="C2" s="28">
        <v>14</v>
      </c>
      <c r="D2" s="28">
        <v>256</v>
      </c>
      <c r="E2" s="28">
        <v>1024</v>
      </c>
      <c r="F2" s="28">
        <v>1</v>
      </c>
      <c r="G2" s="28">
        <f>0.025712*1000</f>
        <v>25.712</v>
      </c>
      <c r="H2" s="28">
        <v>21.3</v>
      </c>
      <c r="I2" s="28">
        <f>G2-H2</f>
        <v>4.411999999999999</v>
      </c>
      <c r="J2" s="364">
        <v>0.36099999999999999</v>
      </c>
      <c r="K2" s="28">
        <v>231</v>
      </c>
      <c r="L2" s="28">
        <v>1</v>
      </c>
      <c r="M2" s="28">
        <v>1</v>
      </c>
      <c r="N2" s="28">
        <v>1</v>
      </c>
      <c r="O2" s="28">
        <v>1</v>
      </c>
      <c r="P2" s="28">
        <v>8</v>
      </c>
      <c r="Q2" s="28">
        <v>128</v>
      </c>
    </row>
    <row r="3" spans="1:19" x14ac:dyDescent="0.35">
      <c r="A3" s="366">
        <v>2</v>
      </c>
      <c r="B3" s="28">
        <v>14</v>
      </c>
      <c r="C3" s="28">
        <v>14</v>
      </c>
      <c r="D3" s="28">
        <v>256</v>
      </c>
      <c r="E3" s="28">
        <v>1024</v>
      </c>
      <c r="F3" s="28">
        <v>4</v>
      </c>
      <c r="G3" s="366">
        <f>0.072199*1000</f>
        <v>72.198999999999998</v>
      </c>
      <c r="H3" s="28">
        <v>66.2</v>
      </c>
      <c r="I3" s="28">
        <f t="shared" ref="I3:I16" si="0">G3-H3</f>
        <v>5.9989999999999952</v>
      </c>
      <c r="J3" s="367">
        <v>0.46500000000000002</v>
      </c>
      <c r="K3" s="366">
        <v>321</v>
      </c>
      <c r="L3" s="366">
        <v>1</v>
      </c>
      <c r="M3" s="366">
        <v>1</v>
      </c>
      <c r="N3" s="366">
        <v>1</v>
      </c>
      <c r="O3" s="366">
        <v>1</v>
      </c>
      <c r="P3" s="366">
        <v>16</v>
      </c>
      <c r="Q3" s="366">
        <v>64</v>
      </c>
    </row>
    <row r="4" spans="1:19" x14ac:dyDescent="0.35">
      <c r="A4" s="366">
        <v>3</v>
      </c>
      <c r="B4" s="28">
        <v>14</v>
      </c>
      <c r="C4" s="28">
        <v>14</v>
      </c>
      <c r="D4" s="28">
        <v>256</v>
      </c>
      <c r="E4" s="28">
        <v>1024</v>
      </c>
      <c r="F4" s="28">
        <v>8</v>
      </c>
      <c r="G4" s="28">
        <f xml:space="preserve"> 0.138193*1000</f>
        <v>138.19300000000001</v>
      </c>
      <c r="H4" s="28">
        <v>111.6</v>
      </c>
      <c r="I4" s="28">
        <f t="shared" si="0"/>
        <v>26.593000000000018</v>
      </c>
      <c r="J4" s="364">
        <v>0.55200000000000005</v>
      </c>
      <c r="K4" s="28">
        <v>123</v>
      </c>
      <c r="L4" s="28">
        <v>1</v>
      </c>
      <c r="M4" s="28">
        <v>1</v>
      </c>
      <c r="N4" s="28">
        <v>1</v>
      </c>
      <c r="O4" s="28">
        <v>1</v>
      </c>
      <c r="P4" s="28">
        <v>16</v>
      </c>
      <c r="Q4" s="28">
        <v>256</v>
      </c>
    </row>
    <row r="5" spans="1:19" x14ac:dyDescent="0.35">
      <c r="A5" s="366">
        <v>4</v>
      </c>
      <c r="B5" s="28">
        <v>14</v>
      </c>
      <c r="C5" s="28">
        <v>14</v>
      </c>
      <c r="D5" s="28">
        <v>256</v>
      </c>
      <c r="E5" s="28">
        <v>1024</v>
      </c>
      <c r="F5" s="28">
        <v>16</v>
      </c>
      <c r="G5" s="28">
        <f>0.261466*1000</f>
        <v>261.46599999999995</v>
      </c>
      <c r="H5" s="28">
        <v>208.7</v>
      </c>
      <c r="I5" s="28">
        <f t="shared" si="0"/>
        <v>52.765999999999963</v>
      </c>
      <c r="J5" s="365">
        <v>0.59</v>
      </c>
      <c r="K5" s="28">
        <v>132</v>
      </c>
      <c r="L5" s="28">
        <v>1</v>
      </c>
      <c r="M5" s="28">
        <v>1</v>
      </c>
      <c r="N5" s="28">
        <v>1</v>
      </c>
      <c r="O5" s="28">
        <v>1</v>
      </c>
      <c r="P5" s="28">
        <v>32</v>
      </c>
      <c r="Q5" s="28">
        <v>256</v>
      </c>
      <c r="S5" s="28"/>
    </row>
    <row r="6" spans="1:19" x14ac:dyDescent="0.35">
      <c r="A6" s="366">
        <v>5</v>
      </c>
      <c r="B6" s="28">
        <v>14</v>
      </c>
      <c r="C6" s="28">
        <v>14</v>
      </c>
      <c r="D6" s="28">
        <v>256</v>
      </c>
      <c r="E6" s="28">
        <v>1024</v>
      </c>
      <c r="F6" s="28">
        <v>32</v>
      </c>
      <c r="G6" s="28">
        <v>435.846</v>
      </c>
      <c r="H6" s="28">
        <v>517.1</v>
      </c>
      <c r="I6" s="28">
        <f t="shared" si="0"/>
        <v>-81.254000000000019</v>
      </c>
      <c r="J6" s="364">
        <v>0.47599999999999998</v>
      </c>
      <c r="K6" s="28">
        <v>321</v>
      </c>
      <c r="L6" s="28">
        <v>1</v>
      </c>
      <c r="M6" s="28">
        <v>4</v>
      </c>
      <c r="N6" s="28">
        <v>1</v>
      </c>
      <c r="O6" s="28">
        <v>1</v>
      </c>
      <c r="P6" s="28">
        <v>8</v>
      </c>
      <c r="Q6" s="28">
        <v>256</v>
      </c>
      <c r="S6" s="28"/>
    </row>
    <row r="7" spans="1:19" x14ac:dyDescent="0.35">
      <c r="A7" s="366">
        <v>6</v>
      </c>
      <c r="B7" s="28">
        <v>14</v>
      </c>
      <c r="C7" s="28">
        <v>14</v>
      </c>
      <c r="D7" s="28">
        <v>512</v>
      </c>
      <c r="E7" s="28">
        <v>512</v>
      </c>
      <c r="F7" s="28">
        <v>1</v>
      </c>
      <c r="G7" s="28">
        <f xml:space="preserve"> 0.028511*1000</f>
        <v>28.511000000000003</v>
      </c>
      <c r="H7" s="28">
        <v>24.3</v>
      </c>
      <c r="I7" s="28">
        <f t="shared" si="0"/>
        <v>4.2110000000000021</v>
      </c>
      <c r="J7" s="364">
        <v>0.317</v>
      </c>
      <c r="K7" s="28">
        <v>123</v>
      </c>
      <c r="L7" s="28">
        <v>1</v>
      </c>
      <c r="M7" s="28">
        <v>4</v>
      </c>
      <c r="N7" s="28">
        <v>1</v>
      </c>
      <c r="O7" s="28">
        <v>1</v>
      </c>
      <c r="P7" s="28">
        <v>8</v>
      </c>
      <c r="Q7" s="28">
        <v>256</v>
      </c>
      <c r="S7" s="28"/>
    </row>
    <row r="8" spans="1:19" x14ac:dyDescent="0.35">
      <c r="A8" s="366">
        <v>7</v>
      </c>
      <c r="B8" s="28">
        <v>14</v>
      </c>
      <c r="C8" s="28">
        <v>14</v>
      </c>
      <c r="D8" s="28">
        <v>512</v>
      </c>
      <c r="E8" s="28">
        <v>512</v>
      </c>
      <c r="F8" s="28">
        <v>4</v>
      </c>
      <c r="G8" s="366">
        <f>0.076726*1000</f>
        <v>76.725999999999999</v>
      </c>
      <c r="H8" s="28">
        <v>65.099999999999994</v>
      </c>
      <c r="I8" s="28">
        <f t="shared" si="0"/>
        <v>11.626000000000005</v>
      </c>
      <c r="J8" s="367">
        <v>0.47299999999999998</v>
      </c>
      <c r="K8" s="28">
        <v>123</v>
      </c>
      <c r="L8" s="28">
        <v>1</v>
      </c>
      <c r="M8" s="28">
        <v>1</v>
      </c>
      <c r="N8" s="28">
        <v>1</v>
      </c>
      <c r="O8" s="28">
        <v>1</v>
      </c>
      <c r="P8" s="28">
        <v>16</v>
      </c>
      <c r="Q8" s="28">
        <v>256</v>
      </c>
      <c r="S8" s="28"/>
    </row>
    <row r="9" spans="1:19" x14ac:dyDescent="0.35">
      <c r="A9" s="366">
        <v>8</v>
      </c>
      <c r="B9" s="28">
        <v>14</v>
      </c>
      <c r="C9" s="28">
        <v>14</v>
      </c>
      <c r="D9" s="28">
        <v>512</v>
      </c>
      <c r="E9" s="28">
        <v>512</v>
      </c>
      <c r="F9" s="28">
        <v>8</v>
      </c>
      <c r="G9" s="28">
        <f>0.126325*1000</f>
        <v>126.32499999999999</v>
      </c>
      <c r="H9" s="28">
        <v>119</v>
      </c>
      <c r="I9" s="28">
        <f t="shared" si="0"/>
        <v>7.3249999999999886</v>
      </c>
      <c r="J9" s="364">
        <v>0.51800000000000002</v>
      </c>
      <c r="K9" s="28">
        <v>132</v>
      </c>
      <c r="L9" s="28">
        <v>1</v>
      </c>
      <c r="M9" s="28">
        <v>1</v>
      </c>
      <c r="N9" s="28">
        <v>1</v>
      </c>
      <c r="O9" s="28">
        <v>1</v>
      </c>
      <c r="P9" s="28">
        <v>16</v>
      </c>
      <c r="Q9" s="28">
        <v>512</v>
      </c>
    </row>
    <row r="10" spans="1:19" x14ac:dyDescent="0.35">
      <c r="A10" s="366">
        <v>9</v>
      </c>
      <c r="B10" s="28">
        <v>14</v>
      </c>
      <c r="C10" s="28">
        <v>14</v>
      </c>
      <c r="D10" s="28">
        <v>512</v>
      </c>
      <c r="E10" s="28">
        <v>512</v>
      </c>
      <c r="F10" s="28">
        <v>16</v>
      </c>
      <c r="G10" s="28">
        <f>0.233441*1000</f>
        <v>233.441</v>
      </c>
      <c r="H10" s="28">
        <v>234.9</v>
      </c>
      <c r="I10" s="28">
        <f t="shared" si="0"/>
        <v>-1.4590000000000032</v>
      </c>
      <c r="J10" s="364">
        <v>0.52400000000000002</v>
      </c>
      <c r="K10" s="28">
        <v>132</v>
      </c>
      <c r="L10" s="28">
        <v>1</v>
      </c>
      <c r="M10" s="28">
        <v>1</v>
      </c>
      <c r="N10" s="28">
        <v>1</v>
      </c>
      <c r="O10" s="28">
        <v>1</v>
      </c>
      <c r="P10" s="28">
        <v>32</v>
      </c>
      <c r="Q10" s="28">
        <v>256</v>
      </c>
    </row>
    <row r="11" spans="1:19" x14ac:dyDescent="0.35">
      <c r="A11" s="366">
        <v>10</v>
      </c>
      <c r="B11" s="28">
        <v>14</v>
      </c>
      <c r="C11" s="28">
        <v>14</v>
      </c>
      <c r="D11" s="28">
        <v>512</v>
      </c>
      <c r="E11" s="28">
        <v>512</v>
      </c>
      <c r="F11" s="28">
        <v>32</v>
      </c>
      <c r="G11" s="28">
        <v>436.94899999999996</v>
      </c>
      <c r="H11" s="28">
        <v>506.4</v>
      </c>
      <c r="I11" s="28">
        <f t="shared" si="0"/>
        <v>-69.451000000000022</v>
      </c>
      <c r="J11" s="364">
        <v>0.497</v>
      </c>
      <c r="K11" s="28">
        <v>312</v>
      </c>
      <c r="L11" s="28">
        <v>1</v>
      </c>
      <c r="M11" s="28">
        <v>1</v>
      </c>
      <c r="N11" s="28">
        <v>1</v>
      </c>
      <c r="O11" s="28">
        <v>1</v>
      </c>
      <c r="P11" s="28">
        <v>16</v>
      </c>
      <c r="Q11" s="28">
        <v>512</v>
      </c>
    </row>
    <row r="12" spans="1:19" x14ac:dyDescent="0.35">
      <c r="A12" s="366">
        <v>11</v>
      </c>
      <c r="B12" s="28">
        <v>14</v>
      </c>
      <c r="C12" s="28">
        <v>14</v>
      </c>
      <c r="D12" s="28">
        <v>1024</v>
      </c>
      <c r="E12" s="28">
        <v>256</v>
      </c>
      <c r="F12" s="28">
        <v>1</v>
      </c>
      <c r="G12" s="28">
        <f>0.035227*1000</f>
        <v>35.227000000000004</v>
      </c>
      <c r="H12" s="28">
        <v>24.2</v>
      </c>
      <c r="I12" s="28">
        <f t="shared" si="0"/>
        <v>11.027000000000005</v>
      </c>
      <c r="J12" s="364">
        <v>0.318</v>
      </c>
      <c r="K12" s="28">
        <v>312</v>
      </c>
      <c r="L12" s="28">
        <v>1</v>
      </c>
      <c r="M12" s="28">
        <v>1</v>
      </c>
      <c r="N12" s="28">
        <v>1</v>
      </c>
      <c r="O12" s="28">
        <v>4</v>
      </c>
      <c r="P12" s="28">
        <v>8</v>
      </c>
      <c r="Q12" s="28">
        <v>64</v>
      </c>
    </row>
    <row r="13" spans="1:19" x14ac:dyDescent="0.35">
      <c r="A13" s="366">
        <v>12</v>
      </c>
      <c r="B13" s="28">
        <v>14</v>
      </c>
      <c r="C13" s="28">
        <v>14</v>
      </c>
      <c r="D13" s="28">
        <v>1024</v>
      </c>
      <c r="E13" s="28">
        <v>256</v>
      </c>
      <c r="F13" s="28">
        <v>4</v>
      </c>
      <c r="G13" s="366">
        <f>0.077681*1000</f>
        <v>77.680999999999997</v>
      </c>
      <c r="H13" s="28">
        <v>65.900000000000006</v>
      </c>
      <c r="I13" s="28">
        <f t="shared" si="0"/>
        <v>11.780999999999992</v>
      </c>
      <c r="J13" s="367">
        <v>0.46700000000000003</v>
      </c>
      <c r="K13" s="28">
        <v>123</v>
      </c>
      <c r="L13" s="28">
        <v>1</v>
      </c>
      <c r="M13" s="28">
        <v>1</v>
      </c>
      <c r="N13" s="28">
        <v>1</v>
      </c>
      <c r="O13" s="28">
        <v>2</v>
      </c>
      <c r="P13" s="28">
        <v>16</v>
      </c>
      <c r="Q13" s="28">
        <v>512</v>
      </c>
    </row>
    <row r="14" spans="1:19" x14ac:dyDescent="0.35">
      <c r="A14" s="366">
        <v>13</v>
      </c>
      <c r="B14" s="28">
        <v>14</v>
      </c>
      <c r="C14" s="28">
        <v>14</v>
      </c>
      <c r="D14" s="28">
        <v>1024</v>
      </c>
      <c r="E14" s="28">
        <v>256</v>
      </c>
      <c r="F14" s="28">
        <v>8</v>
      </c>
      <c r="G14" s="28">
        <f>0.135151*1000</f>
        <v>135.15099999999998</v>
      </c>
      <c r="H14" s="28">
        <v>123.7</v>
      </c>
      <c r="I14" s="28">
        <f t="shared" si="0"/>
        <v>11.450999999999979</v>
      </c>
      <c r="J14" s="365">
        <v>0.49</v>
      </c>
      <c r="K14" s="28">
        <v>123</v>
      </c>
      <c r="L14" s="28">
        <v>1</v>
      </c>
      <c r="M14" s="28">
        <v>1</v>
      </c>
      <c r="N14" s="28">
        <v>1</v>
      </c>
      <c r="O14" s="28">
        <v>1</v>
      </c>
      <c r="P14" s="28">
        <v>16</v>
      </c>
      <c r="Q14" s="28">
        <v>512</v>
      </c>
    </row>
    <row r="15" spans="1:19" x14ac:dyDescent="0.35">
      <c r="A15" s="366">
        <v>14</v>
      </c>
      <c r="B15" s="28">
        <v>14</v>
      </c>
      <c r="C15" s="28">
        <v>14</v>
      </c>
      <c r="D15" s="28">
        <v>1024</v>
      </c>
      <c r="E15" s="28">
        <v>256</v>
      </c>
      <c r="F15" s="28">
        <v>16</v>
      </c>
      <c r="G15" s="28">
        <f>0.226666 *1000</f>
        <v>226.666</v>
      </c>
      <c r="H15" s="28">
        <v>247.4</v>
      </c>
      <c r="I15" s="28">
        <f t="shared" si="0"/>
        <v>-20.734000000000009</v>
      </c>
      <c r="J15" s="365">
        <v>0.49</v>
      </c>
      <c r="K15" s="28">
        <v>321</v>
      </c>
      <c r="L15" s="28">
        <v>1</v>
      </c>
      <c r="M15" s="28">
        <v>1</v>
      </c>
      <c r="N15" s="28">
        <v>1</v>
      </c>
      <c r="O15" s="28">
        <v>1</v>
      </c>
      <c r="P15" s="28">
        <v>32</v>
      </c>
      <c r="Q15" s="28">
        <v>64</v>
      </c>
    </row>
    <row r="16" spans="1:19" x14ac:dyDescent="0.35">
      <c r="A16" s="366">
        <v>15</v>
      </c>
      <c r="B16" s="28">
        <v>14</v>
      </c>
      <c r="C16" s="28">
        <v>14</v>
      </c>
      <c r="D16" s="28">
        <v>1024</v>
      </c>
      <c r="E16" s="28">
        <v>256</v>
      </c>
      <c r="F16" s="28">
        <v>32</v>
      </c>
      <c r="G16" s="28">
        <f>0.435867*1000</f>
        <v>435.86700000000002</v>
      </c>
      <c r="H16" s="28">
        <v>508.4</v>
      </c>
      <c r="I16" s="28">
        <f t="shared" si="0"/>
        <v>-72.532999999999959</v>
      </c>
      <c r="J16" s="365">
        <v>0.49</v>
      </c>
      <c r="K16" s="28">
        <v>213</v>
      </c>
      <c r="L16" s="28">
        <v>1</v>
      </c>
      <c r="M16" s="28">
        <v>1</v>
      </c>
      <c r="N16" s="28">
        <v>1</v>
      </c>
      <c r="O16" s="28">
        <v>1</v>
      </c>
      <c r="P16" s="28">
        <v>32</v>
      </c>
      <c r="Q16" s="28">
        <v>256</v>
      </c>
    </row>
    <row r="19" spans="9:9" x14ac:dyDescent="0.35">
      <c r="I19" s="28"/>
    </row>
    <row r="20" spans="9:9" x14ac:dyDescent="0.35">
      <c r="I20" s="28"/>
    </row>
    <row r="21" spans="9:9" x14ac:dyDescent="0.35">
      <c r="I21" s="28"/>
    </row>
  </sheetData>
  <conditionalFormatting sqref="I2:I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{1F87005A-B57E-4EC8-9FB0-5BA957BB1B9F}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87005A-B57E-4EC8-9FB0-5BA957BB1B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9FAC-BDAA-4B9D-8028-1FDBC4DA8E5C}">
  <dimension ref="A1:Q21"/>
  <sheetViews>
    <sheetView topLeftCell="A6" workbookViewId="0">
      <selection activeCell="M1" sqref="M1"/>
    </sheetView>
  </sheetViews>
  <sheetFormatPr defaultRowHeight="14.5" x14ac:dyDescent="0.35"/>
  <cols>
    <col min="1" max="16384" width="8.7265625" style="28"/>
  </cols>
  <sheetData>
    <row r="1" spans="1:17" x14ac:dyDescent="0.35">
      <c r="A1" s="28" t="s">
        <v>134</v>
      </c>
      <c r="B1" s="28" t="s">
        <v>0</v>
      </c>
      <c r="C1" s="28" t="s">
        <v>1</v>
      </c>
      <c r="D1" s="28" t="s">
        <v>2</v>
      </c>
      <c r="E1" s="28" t="s">
        <v>16</v>
      </c>
      <c r="F1" s="28" t="s">
        <v>3</v>
      </c>
      <c r="G1" s="28" t="s">
        <v>185</v>
      </c>
      <c r="H1" s="28" t="s">
        <v>188</v>
      </c>
      <c r="I1" s="28" t="s">
        <v>189</v>
      </c>
      <c r="J1" s="28" t="s">
        <v>190</v>
      </c>
    </row>
    <row r="2" spans="1:17" x14ac:dyDescent="0.35">
      <c r="A2" s="28">
        <v>1</v>
      </c>
      <c r="B2" s="28">
        <v>28</v>
      </c>
      <c r="C2" s="28">
        <v>28</v>
      </c>
      <c r="D2" s="28">
        <v>128</v>
      </c>
      <c r="E2" s="28">
        <v>512</v>
      </c>
      <c r="F2" s="28">
        <v>1</v>
      </c>
      <c r="G2" s="28">
        <f>0.023904*1000</f>
        <v>23.904</v>
      </c>
      <c r="H2" s="28">
        <v>19.100000000000001</v>
      </c>
      <c r="I2" s="28">
        <f t="shared" ref="I2:I21" si="0">G2-H2</f>
        <v>4.8039999999999985</v>
      </c>
      <c r="J2" s="364">
        <v>0.40300000000000002</v>
      </c>
      <c r="K2" s="28">
        <v>123</v>
      </c>
      <c r="L2" s="28">
        <v>1</v>
      </c>
      <c r="M2" s="28">
        <v>1</v>
      </c>
      <c r="N2" s="28">
        <v>1</v>
      </c>
      <c r="O2" s="28">
        <v>1</v>
      </c>
      <c r="P2" s="28">
        <v>16</v>
      </c>
      <c r="Q2" s="28">
        <v>256</v>
      </c>
    </row>
    <row r="3" spans="1:17" x14ac:dyDescent="0.35">
      <c r="A3" s="28">
        <v>2</v>
      </c>
      <c r="B3" s="28">
        <v>28</v>
      </c>
      <c r="C3" s="28">
        <v>28</v>
      </c>
      <c r="D3" s="28">
        <v>128</v>
      </c>
      <c r="E3" s="28">
        <v>512</v>
      </c>
      <c r="F3" s="28">
        <v>4</v>
      </c>
      <c r="G3" s="28">
        <f>0.068837*1000</f>
        <v>68.836999999999989</v>
      </c>
      <c r="H3" s="28">
        <v>50.4</v>
      </c>
      <c r="I3" s="28">
        <f t="shared" si="0"/>
        <v>18.436999999999991</v>
      </c>
      <c r="J3" s="364">
        <v>0.61299999999999999</v>
      </c>
      <c r="K3" s="28">
        <v>213</v>
      </c>
      <c r="L3" s="28">
        <v>1</v>
      </c>
      <c r="M3" s="28">
        <v>1</v>
      </c>
      <c r="N3" s="28">
        <v>1</v>
      </c>
      <c r="O3" s="28">
        <v>1</v>
      </c>
      <c r="P3" s="28">
        <v>16</v>
      </c>
      <c r="Q3" s="28">
        <v>256</v>
      </c>
    </row>
    <row r="4" spans="1:17" x14ac:dyDescent="0.35">
      <c r="A4" s="28">
        <v>3</v>
      </c>
      <c r="B4" s="28">
        <v>28</v>
      </c>
      <c r="C4" s="28">
        <v>28</v>
      </c>
      <c r="D4" s="28">
        <v>128</v>
      </c>
      <c r="E4" s="28">
        <v>512</v>
      </c>
      <c r="F4" s="28">
        <v>8</v>
      </c>
      <c r="G4" s="28">
        <f>0.123274*1000</f>
        <v>123.274</v>
      </c>
      <c r="H4" s="28">
        <v>105.9</v>
      </c>
      <c r="I4" s="28">
        <f t="shared" si="0"/>
        <v>17.373999999999995</v>
      </c>
      <c r="J4" s="364">
        <v>0.58099999999999996</v>
      </c>
      <c r="K4" s="28">
        <v>213</v>
      </c>
      <c r="L4" s="28">
        <v>1</v>
      </c>
      <c r="M4" s="28">
        <v>1</v>
      </c>
      <c r="N4" s="28">
        <v>1</v>
      </c>
      <c r="O4" s="28">
        <v>1</v>
      </c>
      <c r="P4" s="28">
        <v>16</v>
      </c>
      <c r="Q4" s="28">
        <v>256</v>
      </c>
    </row>
    <row r="5" spans="1:17" x14ac:dyDescent="0.35">
      <c r="A5" s="28">
        <v>4</v>
      </c>
      <c r="B5" s="28">
        <v>28</v>
      </c>
      <c r="C5" s="28">
        <v>28</v>
      </c>
      <c r="D5" s="28">
        <v>128</v>
      </c>
      <c r="E5" s="28">
        <v>512</v>
      </c>
      <c r="F5" s="28">
        <v>16</v>
      </c>
      <c r="G5" s="28">
        <f>0.228016*1000</f>
        <v>228.01599999999999</v>
      </c>
      <c r="H5" s="28">
        <v>211.4</v>
      </c>
      <c r="I5" s="28">
        <f t="shared" si="0"/>
        <v>16.615999999999985</v>
      </c>
      <c r="J5" s="364">
        <v>0.58199999999999996</v>
      </c>
      <c r="K5" s="28">
        <v>321</v>
      </c>
      <c r="L5" s="28">
        <v>1</v>
      </c>
      <c r="M5" s="28">
        <v>1</v>
      </c>
      <c r="N5" s="28">
        <v>1</v>
      </c>
      <c r="O5" s="28">
        <v>1</v>
      </c>
      <c r="P5" s="28">
        <v>16</v>
      </c>
      <c r="Q5" s="28">
        <v>512</v>
      </c>
    </row>
    <row r="6" spans="1:17" x14ac:dyDescent="0.35">
      <c r="A6" s="28">
        <v>5</v>
      </c>
      <c r="B6" s="28">
        <v>28</v>
      </c>
      <c r="C6" s="28">
        <v>28</v>
      </c>
      <c r="D6" s="28">
        <v>128</v>
      </c>
      <c r="E6" s="28">
        <v>512</v>
      </c>
      <c r="F6" s="28">
        <v>32</v>
      </c>
      <c r="G6" s="28">
        <f>0.428516*1000</f>
        <v>428.51600000000002</v>
      </c>
      <c r="H6" s="28">
        <v>439.8</v>
      </c>
      <c r="I6" s="28">
        <f t="shared" si="0"/>
        <v>-11.283999999999992</v>
      </c>
      <c r="J6" s="364">
        <v>0.56000000000000005</v>
      </c>
      <c r="K6" s="28">
        <v>231</v>
      </c>
      <c r="L6" s="28">
        <v>1</v>
      </c>
      <c r="M6" s="28">
        <v>1</v>
      </c>
      <c r="N6" s="28">
        <v>1</v>
      </c>
      <c r="O6" s="28">
        <v>1</v>
      </c>
      <c r="P6" s="28">
        <v>16</v>
      </c>
      <c r="Q6" s="28">
        <v>512</v>
      </c>
    </row>
    <row r="7" spans="1:17" x14ac:dyDescent="0.35">
      <c r="A7" s="28">
        <v>6</v>
      </c>
      <c r="B7" s="28">
        <v>28</v>
      </c>
      <c r="C7" s="28">
        <v>28</v>
      </c>
      <c r="D7" s="28">
        <v>128</v>
      </c>
      <c r="E7" s="28">
        <v>1024</v>
      </c>
      <c r="F7" s="28">
        <v>1</v>
      </c>
      <c r="G7" s="28">
        <f>0.040493*1000</f>
        <v>40.493000000000002</v>
      </c>
      <c r="H7" s="28">
        <v>32.299999999999997</v>
      </c>
      <c r="I7" s="28">
        <f t="shared" si="0"/>
        <v>8.1930000000000049</v>
      </c>
      <c r="J7" s="364">
        <v>0.47599999999999998</v>
      </c>
      <c r="K7" s="28">
        <v>321</v>
      </c>
      <c r="L7" s="28">
        <v>1</v>
      </c>
      <c r="M7" s="28">
        <v>1</v>
      </c>
      <c r="N7" s="28">
        <v>1</v>
      </c>
      <c r="O7" s="28">
        <v>1</v>
      </c>
      <c r="P7" s="28">
        <v>16</v>
      </c>
      <c r="Q7" s="28">
        <v>64</v>
      </c>
    </row>
    <row r="8" spans="1:17" x14ac:dyDescent="0.35">
      <c r="A8" s="28">
        <v>7</v>
      </c>
      <c r="B8" s="28">
        <v>28</v>
      </c>
      <c r="C8" s="28">
        <v>28</v>
      </c>
      <c r="D8" s="28">
        <v>128</v>
      </c>
      <c r="E8" s="28">
        <v>1024</v>
      </c>
      <c r="F8" s="28">
        <v>4</v>
      </c>
      <c r="G8" s="28">
        <f>0.126687*1000</f>
        <v>126.687</v>
      </c>
      <c r="H8" s="28">
        <v>93.3</v>
      </c>
      <c r="I8" s="28">
        <f t="shared" si="0"/>
        <v>33.387</v>
      </c>
      <c r="J8" s="365">
        <v>0.66</v>
      </c>
      <c r="K8" s="28">
        <v>213</v>
      </c>
      <c r="L8" s="28">
        <v>1</v>
      </c>
      <c r="M8" s="28">
        <v>1</v>
      </c>
      <c r="N8" s="28">
        <v>1</v>
      </c>
      <c r="O8" s="28">
        <v>1</v>
      </c>
      <c r="P8" s="28">
        <v>16</v>
      </c>
      <c r="Q8" s="28">
        <v>256</v>
      </c>
    </row>
    <row r="9" spans="1:17" x14ac:dyDescent="0.35">
      <c r="A9" s="28">
        <v>8</v>
      </c>
      <c r="B9" s="28">
        <v>28</v>
      </c>
      <c r="C9" s="28">
        <v>28</v>
      </c>
      <c r="D9" s="28">
        <v>128</v>
      </c>
      <c r="E9" s="28">
        <v>1024</v>
      </c>
      <c r="F9" s="28">
        <v>8</v>
      </c>
      <c r="G9" s="28">
        <f>0.22853*1000</f>
        <v>228.53</v>
      </c>
      <c r="H9" s="28">
        <v>204.8</v>
      </c>
      <c r="I9" s="28">
        <f t="shared" si="0"/>
        <v>23.72999999999999</v>
      </c>
      <c r="J9" s="364">
        <v>0.60099999999999998</v>
      </c>
      <c r="K9" s="28">
        <v>213</v>
      </c>
      <c r="L9" s="28">
        <v>1</v>
      </c>
      <c r="M9" s="28">
        <v>1</v>
      </c>
      <c r="N9" s="28">
        <v>1</v>
      </c>
      <c r="O9" s="28">
        <v>1</v>
      </c>
      <c r="P9" s="28">
        <v>16</v>
      </c>
      <c r="Q9" s="28">
        <v>512</v>
      </c>
    </row>
    <row r="10" spans="1:17" x14ac:dyDescent="0.35">
      <c r="A10" s="28">
        <v>9</v>
      </c>
      <c r="B10" s="28">
        <v>28</v>
      </c>
      <c r="C10" s="28">
        <v>28</v>
      </c>
      <c r="D10" s="28">
        <v>128</v>
      </c>
      <c r="E10" s="28">
        <v>1024</v>
      </c>
      <c r="F10" s="28">
        <v>16</v>
      </c>
      <c r="G10" s="28">
        <f>0.424709*1000</f>
        <v>424.709</v>
      </c>
      <c r="H10" s="28">
        <v>475.6</v>
      </c>
      <c r="I10" s="28">
        <f t="shared" si="0"/>
        <v>-50.89100000000002</v>
      </c>
      <c r="J10" s="364">
        <v>0.51800000000000002</v>
      </c>
      <c r="K10" s="28">
        <v>231</v>
      </c>
      <c r="L10" s="28">
        <v>1</v>
      </c>
      <c r="M10" s="28">
        <v>1</v>
      </c>
      <c r="N10" s="28">
        <v>1</v>
      </c>
      <c r="O10" s="28">
        <v>1</v>
      </c>
      <c r="P10" s="28">
        <v>8</v>
      </c>
      <c r="Q10" s="28">
        <v>512</v>
      </c>
    </row>
    <row r="11" spans="1:17" x14ac:dyDescent="0.35">
      <c r="A11" s="28">
        <v>10</v>
      </c>
      <c r="B11" s="28">
        <v>28</v>
      </c>
      <c r="C11" s="28">
        <v>28</v>
      </c>
      <c r="D11" s="28">
        <v>128</v>
      </c>
      <c r="E11" s="28">
        <v>1024</v>
      </c>
      <c r="F11" s="28">
        <v>32</v>
      </c>
      <c r="G11" s="28">
        <f>0.848211*1000</f>
        <v>848.21100000000001</v>
      </c>
      <c r="H11" s="28">
        <v>943.6</v>
      </c>
      <c r="I11" s="28">
        <f t="shared" si="0"/>
        <v>-95.38900000000001</v>
      </c>
      <c r="J11" s="364">
        <v>0.52200000000000002</v>
      </c>
      <c r="K11" s="28">
        <v>321</v>
      </c>
      <c r="L11" s="28">
        <v>1</v>
      </c>
      <c r="M11" s="28">
        <v>1</v>
      </c>
      <c r="N11" s="28">
        <v>1</v>
      </c>
      <c r="O11" s="28">
        <v>1</v>
      </c>
      <c r="P11" s="28">
        <v>8</v>
      </c>
      <c r="Q11" s="28">
        <v>512</v>
      </c>
    </row>
    <row r="12" spans="1:17" x14ac:dyDescent="0.35">
      <c r="A12" s="28">
        <v>11</v>
      </c>
      <c r="B12" s="28">
        <v>28</v>
      </c>
      <c r="C12" s="28">
        <v>28</v>
      </c>
      <c r="D12" s="28">
        <v>512</v>
      </c>
      <c r="E12" s="28">
        <v>256</v>
      </c>
      <c r="F12" s="28">
        <v>1</v>
      </c>
      <c r="G12" s="28">
        <f>0.042575*1000</f>
        <v>42.575000000000003</v>
      </c>
      <c r="H12" s="28">
        <v>31.4</v>
      </c>
      <c r="I12" s="28">
        <f t="shared" si="0"/>
        <v>11.175000000000004</v>
      </c>
      <c r="J12" s="364">
        <v>0.49</v>
      </c>
      <c r="K12" s="28">
        <v>321</v>
      </c>
      <c r="L12" s="28">
        <v>1</v>
      </c>
      <c r="M12" s="28">
        <v>2</v>
      </c>
      <c r="N12" s="28">
        <v>1</v>
      </c>
      <c r="O12" s="28">
        <v>1</v>
      </c>
      <c r="P12" s="28">
        <v>8</v>
      </c>
      <c r="Q12" s="28">
        <v>512</v>
      </c>
    </row>
    <row r="13" spans="1:17" x14ac:dyDescent="0.35">
      <c r="A13" s="28">
        <v>12</v>
      </c>
      <c r="B13" s="28">
        <v>28</v>
      </c>
      <c r="C13" s="28">
        <v>28</v>
      </c>
      <c r="D13" s="28">
        <v>512</v>
      </c>
      <c r="E13" s="28">
        <v>256</v>
      </c>
      <c r="F13" s="28">
        <v>4</v>
      </c>
      <c r="G13" s="28">
        <f>0.125747*1000</f>
        <v>125.747</v>
      </c>
      <c r="H13" s="28">
        <v>110.7</v>
      </c>
      <c r="I13" s="28">
        <f t="shared" si="0"/>
        <v>15.046999999999997</v>
      </c>
      <c r="J13" s="364">
        <v>0.55600000000000005</v>
      </c>
      <c r="K13" s="28">
        <v>123</v>
      </c>
      <c r="L13" s="28">
        <v>1</v>
      </c>
      <c r="M13" s="28">
        <v>1</v>
      </c>
      <c r="N13" s="28">
        <v>1</v>
      </c>
      <c r="O13" s="28">
        <v>1</v>
      </c>
      <c r="P13" s="28">
        <v>16</v>
      </c>
      <c r="Q13" s="28">
        <v>512</v>
      </c>
    </row>
    <row r="14" spans="1:17" x14ac:dyDescent="0.35">
      <c r="A14" s="28">
        <v>13</v>
      </c>
      <c r="B14" s="28">
        <v>28</v>
      </c>
      <c r="C14" s="28">
        <v>28</v>
      </c>
      <c r="D14" s="28">
        <v>512</v>
      </c>
      <c r="E14" s="28">
        <v>256</v>
      </c>
      <c r="F14" s="28">
        <v>8</v>
      </c>
      <c r="G14" s="28">
        <f>0.238302*1000</f>
        <v>238.30200000000002</v>
      </c>
      <c r="H14" s="28">
        <v>211</v>
      </c>
      <c r="I14" s="28">
        <f t="shared" si="0"/>
        <v>27.302000000000021</v>
      </c>
      <c r="J14" s="364">
        <v>0.58299999999999996</v>
      </c>
      <c r="K14" s="28">
        <v>231</v>
      </c>
      <c r="L14" s="28">
        <v>1</v>
      </c>
      <c r="M14" s="28">
        <v>1</v>
      </c>
      <c r="N14" s="28">
        <v>1</v>
      </c>
      <c r="O14" s="28">
        <v>1</v>
      </c>
      <c r="P14" s="28">
        <v>16</v>
      </c>
      <c r="Q14" s="28">
        <v>256</v>
      </c>
    </row>
    <row r="15" spans="1:17" x14ac:dyDescent="0.35">
      <c r="A15" s="28">
        <v>14</v>
      </c>
      <c r="B15" s="28">
        <v>28</v>
      </c>
      <c r="C15" s="28">
        <v>28</v>
      </c>
      <c r="D15" s="28">
        <v>512</v>
      </c>
      <c r="E15" s="28">
        <v>256</v>
      </c>
      <c r="F15" s="28">
        <v>16</v>
      </c>
      <c r="G15" s="28">
        <f>0.463727*1000</f>
        <v>463.72699999999998</v>
      </c>
      <c r="H15" s="28">
        <v>435.3</v>
      </c>
      <c r="I15" s="28">
        <f t="shared" si="0"/>
        <v>28.426999999999964</v>
      </c>
      <c r="J15" s="364">
        <v>0.56599999999999995</v>
      </c>
      <c r="K15" s="28">
        <v>231</v>
      </c>
      <c r="L15" s="28">
        <v>1</v>
      </c>
      <c r="M15" s="28">
        <v>1</v>
      </c>
      <c r="N15" s="28">
        <v>1</v>
      </c>
      <c r="O15" s="28">
        <v>1</v>
      </c>
      <c r="P15" s="28">
        <v>16</v>
      </c>
      <c r="Q15" s="28">
        <v>256</v>
      </c>
    </row>
    <row r="16" spans="1:17" x14ac:dyDescent="0.35">
      <c r="A16" s="28">
        <v>15</v>
      </c>
      <c r="B16" s="28">
        <v>28</v>
      </c>
      <c r="C16" s="28">
        <v>28</v>
      </c>
      <c r="D16" s="28">
        <v>512</v>
      </c>
      <c r="E16" s="28">
        <v>256</v>
      </c>
      <c r="F16" s="28">
        <v>32</v>
      </c>
      <c r="G16" s="28">
        <f>0.857292*1000</f>
        <v>857.29200000000003</v>
      </c>
      <c r="H16" s="28">
        <v>897.6</v>
      </c>
      <c r="I16" s="28">
        <f t="shared" si="0"/>
        <v>-40.307999999999993</v>
      </c>
      <c r="J16" s="364">
        <v>0.54900000000000004</v>
      </c>
      <c r="K16" s="28">
        <v>231</v>
      </c>
      <c r="L16" s="28">
        <v>1</v>
      </c>
      <c r="M16" s="28">
        <v>1</v>
      </c>
      <c r="N16" s="28">
        <v>1</v>
      </c>
      <c r="O16" s="28">
        <v>1</v>
      </c>
      <c r="P16" s="28">
        <v>16</v>
      </c>
      <c r="Q16" s="28">
        <v>256</v>
      </c>
    </row>
    <row r="17" spans="1:17" x14ac:dyDescent="0.35">
      <c r="A17" s="28">
        <v>16</v>
      </c>
      <c r="B17" s="28">
        <v>28</v>
      </c>
      <c r="C17" s="28">
        <v>28</v>
      </c>
      <c r="D17" s="28">
        <v>512</v>
      </c>
      <c r="E17" s="28">
        <v>1024</v>
      </c>
      <c r="F17" s="28">
        <v>1</v>
      </c>
      <c r="G17" s="28">
        <f>0.145248*1000</f>
        <v>145.24799999999999</v>
      </c>
      <c r="H17" s="28">
        <v>125.5</v>
      </c>
      <c r="I17" s="28">
        <f t="shared" si="0"/>
        <v>19.74799999999999</v>
      </c>
      <c r="J17" s="364">
        <v>0.49099999999999999</v>
      </c>
      <c r="K17" s="28">
        <v>132</v>
      </c>
      <c r="L17" s="28">
        <v>1</v>
      </c>
      <c r="M17" s="28">
        <v>1</v>
      </c>
      <c r="N17" s="28">
        <v>1</v>
      </c>
      <c r="O17" s="28">
        <v>2</v>
      </c>
      <c r="P17" s="28">
        <v>16</v>
      </c>
      <c r="Q17" s="28">
        <v>256</v>
      </c>
    </row>
    <row r="18" spans="1:17" x14ac:dyDescent="0.35">
      <c r="A18" s="28">
        <v>17</v>
      </c>
      <c r="B18" s="28">
        <v>28</v>
      </c>
      <c r="C18" s="28">
        <v>28</v>
      </c>
      <c r="D18" s="28">
        <v>512</v>
      </c>
      <c r="E18" s="28">
        <v>1024</v>
      </c>
      <c r="F18" s="28">
        <v>4</v>
      </c>
      <c r="G18" s="28">
        <f>0.445262*1000</f>
        <v>445.262</v>
      </c>
      <c r="H18" s="28">
        <v>428.9</v>
      </c>
      <c r="I18" s="28">
        <f t="shared" si="0"/>
        <v>16.362000000000023</v>
      </c>
      <c r="J18" s="364">
        <v>0.57399999999999995</v>
      </c>
      <c r="K18" s="28">
        <v>213</v>
      </c>
      <c r="L18" s="28">
        <v>1</v>
      </c>
      <c r="M18" s="28">
        <v>1</v>
      </c>
      <c r="N18" s="28">
        <v>1</v>
      </c>
      <c r="O18" s="28">
        <v>1</v>
      </c>
      <c r="P18" s="28">
        <v>32</v>
      </c>
      <c r="Q18" s="28">
        <v>256</v>
      </c>
    </row>
    <row r="19" spans="1:17" x14ac:dyDescent="0.35">
      <c r="A19" s="28">
        <v>18</v>
      </c>
      <c r="B19" s="28">
        <v>28</v>
      </c>
      <c r="C19" s="28">
        <v>28</v>
      </c>
      <c r="D19" s="28">
        <v>512</v>
      </c>
      <c r="E19" s="28">
        <v>1024</v>
      </c>
      <c r="F19" s="28">
        <v>8</v>
      </c>
      <c r="G19" s="28">
        <f>0.852139*1000</f>
        <v>852.13900000000001</v>
      </c>
      <c r="H19" s="28">
        <v>1023.7</v>
      </c>
      <c r="I19" s="28">
        <f t="shared" si="0"/>
        <v>-171.56100000000004</v>
      </c>
      <c r="J19" s="364">
        <v>0.48099999999999998</v>
      </c>
      <c r="K19" s="28">
        <v>213</v>
      </c>
      <c r="L19" s="28">
        <v>1</v>
      </c>
      <c r="M19" s="28">
        <v>2</v>
      </c>
      <c r="N19" s="28">
        <v>1</v>
      </c>
      <c r="O19" s="28">
        <v>1</v>
      </c>
      <c r="P19" s="28">
        <v>16</v>
      </c>
      <c r="Q19" s="28">
        <v>256</v>
      </c>
    </row>
    <row r="20" spans="1:17" x14ac:dyDescent="0.35">
      <c r="A20" s="28">
        <v>19</v>
      </c>
      <c r="B20" s="28">
        <v>28</v>
      </c>
      <c r="C20" s="28">
        <v>28</v>
      </c>
      <c r="D20" s="28">
        <v>512</v>
      </c>
      <c r="E20" s="28">
        <v>1024</v>
      </c>
      <c r="F20" s="28">
        <v>16</v>
      </c>
      <c r="G20" s="28">
        <f>1.742699*1000</f>
        <v>1742.6990000000001</v>
      </c>
      <c r="H20" s="28">
        <v>2369.4</v>
      </c>
      <c r="I20" s="28">
        <f t="shared" si="0"/>
        <v>-626.70100000000002</v>
      </c>
      <c r="J20" s="364">
        <v>0.41599999999999998</v>
      </c>
      <c r="K20" s="28">
        <v>132</v>
      </c>
      <c r="L20" s="28">
        <v>1</v>
      </c>
      <c r="M20" s="28">
        <v>1</v>
      </c>
      <c r="N20" s="28">
        <v>1</v>
      </c>
      <c r="O20" s="28">
        <v>1</v>
      </c>
      <c r="P20" s="28">
        <v>32</v>
      </c>
      <c r="Q20" s="28">
        <v>256</v>
      </c>
    </row>
    <row r="21" spans="1:17" x14ac:dyDescent="0.35">
      <c r="A21" s="28">
        <v>20</v>
      </c>
      <c r="B21" s="28">
        <v>28</v>
      </c>
      <c r="C21" s="28">
        <v>28</v>
      </c>
      <c r="D21" s="28">
        <v>512</v>
      </c>
      <c r="E21" s="28">
        <v>1024</v>
      </c>
      <c r="F21" s="28">
        <v>32</v>
      </c>
      <c r="G21" s="28">
        <f>3.531646*1000</f>
        <v>3531.6459999999997</v>
      </c>
      <c r="H21" s="28">
        <v>4722.2</v>
      </c>
      <c r="I21" s="28">
        <f t="shared" si="0"/>
        <v>-1190.5540000000001</v>
      </c>
      <c r="J21" s="364">
        <v>0.41699999999999998</v>
      </c>
      <c r="K21" s="28">
        <v>231</v>
      </c>
      <c r="L21" s="28">
        <v>1</v>
      </c>
      <c r="M21" s="28">
        <v>2</v>
      </c>
      <c r="N21" s="28">
        <v>1</v>
      </c>
      <c r="O21" s="28">
        <v>1</v>
      </c>
      <c r="P21" s="28">
        <v>8</v>
      </c>
      <c r="Q21" s="28">
        <v>512</v>
      </c>
    </row>
  </sheetData>
  <conditionalFormatting sqref="I2:I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{CDE7450A-D12A-430C-ABC4-3DBE21BE866B}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E7450A-D12A-430C-ABC4-3DBE21BE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FC35-8C15-4159-B436-ACBA82148985}">
  <dimension ref="B2:AA114"/>
  <sheetViews>
    <sheetView topLeftCell="A51" workbookViewId="0">
      <selection activeCell="N62" sqref="N62"/>
    </sheetView>
  </sheetViews>
  <sheetFormatPr defaultColWidth="8.7265625" defaultRowHeight="14.5" x14ac:dyDescent="0.35"/>
  <cols>
    <col min="1" max="1" width="8.7265625" style="28"/>
    <col min="2" max="2" width="17.81640625" style="28" customWidth="1"/>
    <col min="3" max="3" width="10.81640625" style="28" customWidth="1"/>
    <col min="4" max="11" width="6.1796875" style="28" customWidth="1"/>
    <col min="12" max="13" width="8.7265625" style="28"/>
    <col min="14" max="14" width="4.81640625" style="28" customWidth="1"/>
    <col min="15" max="15" width="10.1796875" style="28" bestFit="1" customWidth="1"/>
    <col min="16" max="23" width="5.1796875" style="28" customWidth="1"/>
    <col min="24" max="24" width="6.453125" style="28" customWidth="1"/>
    <col min="25" max="16384" width="8.7265625" style="28"/>
  </cols>
  <sheetData>
    <row r="2" spans="2:27" x14ac:dyDescent="0.35">
      <c r="B2" s="272" t="s">
        <v>28</v>
      </c>
      <c r="C2" s="273"/>
      <c r="D2" s="273"/>
      <c r="E2" s="273"/>
      <c r="F2" s="273"/>
      <c r="G2" s="273"/>
      <c r="H2" s="273"/>
      <c r="I2" s="273"/>
      <c r="J2" s="273"/>
      <c r="K2" s="273"/>
      <c r="L2" s="274"/>
      <c r="N2" s="275" t="s">
        <v>29</v>
      </c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</row>
    <row r="3" spans="2:27" x14ac:dyDescent="0.35">
      <c r="B3" s="29"/>
      <c r="C3" s="272" t="s">
        <v>30</v>
      </c>
      <c r="D3" s="273"/>
      <c r="E3" s="273"/>
      <c r="F3" s="274"/>
      <c r="G3" s="29"/>
      <c r="H3" s="275" t="s">
        <v>31</v>
      </c>
      <c r="I3" s="275"/>
      <c r="J3" s="275" t="s">
        <v>32</v>
      </c>
      <c r="K3" s="275"/>
      <c r="L3" s="29"/>
      <c r="N3" s="29"/>
      <c r="O3" s="275" t="s">
        <v>30</v>
      </c>
      <c r="P3" s="275"/>
      <c r="Q3" s="275"/>
      <c r="R3" s="275"/>
      <c r="S3" s="29"/>
      <c r="T3" s="275" t="s">
        <v>31</v>
      </c>
      <c r="U3" s="275"/>
      <c r="V3" s="275" t="s">
        <v>32</v>
      </c>
      <c r="W3" s="275"/>
      <c r="X3" s="29"/>
      <c r="Y3" s="275" t="s">
        <v>33</v>
      </c>
      <c r="Z3" s="275"/>
      <c r="AA3" s="275"/>
    </row>
    <row r="4" spans="2:27" x14ac:dyDescent="0.35">
      <c r="B4" s="29" t="s">
        <v>34</v>
      </c>
      <c r="C4" s="29" t="s">
        <v>3</v>
      </c>
      <c r="D4" s="29" t="s">
        <v>0</v>
      </c>
      <c r="E4" s="29" t="s">
        <v>1</v>
      </c>
      <c r="F4" s="29" t="s">
        <v>2</v>
      </c>
      <c r="G4" s="29" t="s">
        <v>16</v>
      </c>
      <c r="H4" s="29" t="s">
        <v>35</v>
      </c>
      <c r="I4" s="29" t="s">
        <v>36</v>
      </c>
      <c r="J4" s="29" t="s">
        <v>5</v>
      </c>
      <c r="K4" s="29" t="s">
        <v>6</v>
      </c>
      <c r="L4" s="29" t="s">
        <v>37</v>
      </c>
      <c r="N4" s="29" t="s">
        <v>38</v>
      </c>
      <c r="O4" s="29" t="s">
        <v>3</v>
      </c>
      <c r="P4" s="29" t="s">
        <v>0</v>
      </c>
      <c r="Q4" s="29" t="s">
        <v>1</v>
      </c>
      <c r="R4" s="29" t="s">
        <v>2</v>
      </c>
      <c r="S4" s="29" t="s">
        <v>16</v>
      </c>
      <c r="T4" s="29" t="s">
        <v>35</v>
      </c>
      <c r="U4" s="29" t="s">
        <v>36</v>
      </c>
      <c r="V4" s="29" t="s">
        <v>5</v>
      </c>
      <c r="W4" s="29" t="s">
        <v>6</v>
      </c>
      <c r="X4" s="29" t="s">
        <v>37</v>
      </c>
      <c r="Y4" s="29">
        <v>50</v>
      </c>
      <c r="Z4" s="29">
        <v>101</v>
      </c>
      <c r="AA4" s="29" t="s">
        <v>39</v>
      </c>
    </row>
    <row r="5" spans="2:27" x14ac:dyDescent="0.35">
      <c r="B5" s="29" t="s">
        <v>40</v>
      </c>
      <c r="C5" s="29" t="s">
        <v>41</v>
      </c>
      <c r="D5" s="29">
        <v>56</v>
      </c>
      <c r="E5" s="29">
        <v>56</v>
      </c>
      <c r="F5" s="30">
        <v>64</v>
      </c>
      <c r="G5" s="30">
        <v>256</v>
      </c>
      <c r="H5" s="29">
        <v>1</v>
      </c>
      <c r="I5" s="29">
        <v>1</v>
      </c>
      <c r="J5" s="29">
        <v>0</v>
      </c>
      <c r="K5" s="29">
        <v>0</v>
      </c>
      <c r="L5" s="29" t="b">
        <v>0</v>
      </c>
      <c r="N5" s="29">
        <v>1</v>
      </c>
      <c r="O5" s="29" t="s">
        <v>41</v>
      </c>
      <c r="P5" s="29">
        <v>56</v>
      </c>
      <c r="Q5" s="29">
        <v>56</v>
      </c>
      <c r="R5" s="29">
        <v>64</v>
      </c>
      <c r="S5" s="29">
        <v>64</v>
      </c>
      <c r="T5" s="29">
        <v>1</v>
      </c>
      <c r="U5" s="29">
        <v>1</v>
      </c>
      <c r="V5" s="29">
        <v>0</v>
      </c>
      <c r="W5" s="29">
        <v>0</v>
      </c>
      <c r="X5" s="29" t="b">
        <v>0</v>
      </c>
      <c r="Y5" s="29">
        <v>1</v>
      </c>
      <c r="Z5" s="29">
        <v>1</v>
      </c>
      <c r="AA5" s="29">
        <f>Z5+Y5</f>
        <v>2</v>
      </c>
    </row>
    <row r="6" spans="2:27" x14ac:dyDescent="0.35">
      <c r="B6" s="29" t="s">
        <v>42</v>
      </c>
      <c r="C6" s="29" t="s">
        <v>41</v>
      </c>
      <c r="D6" s="29">
        <v>56</v>
      </c>
      <c r="E6" s="29">
        <v>56</v>
      </c>
      <c r="F6" s="30">
        <v>64</v>
      </c>
      <c r="G6" s="30">
        <v>64</v>
      </c>
      <c r="H6" s="29">
        <v>1</v>
      </c>
      <c r="I6" s="29">
        <v>1</v>
      </c>
      <c r="J6" s="29">
        <v>0</v>
      </c>
      <c r="K6" s="29">
        <v>0</v>
      </c>
      <c r="L6" s="29" t="b">
        <v>0</v>
      </c>
      <c r="N6" s="29">
        <v>2</v>
      </c>
      <c r="O6" s="29" t="s">
        <v>41</v>
      </c>
      <c r="P6" s="29">
        <v>56</v>
      </c>
      <c r="Q6" s="29">
        <v>56</v>
      </c>
      <c r="R6" s="29">
        <v>64</v>
      </c>
      <c r="S6" s="29">
        <v>256</v>
      </c>
      <c r="T6" s="29">
        <v>1</v>
      </c>
      <c r="U6" s="29">
        <v>1</v>
      </c>
      <c r="V6" s="29">
        <v>0</v>
      </c>
      <c r="W6" s="29">
        <v>0</v>
      </c>
      <c r="X6" s="29" t="b">
        <v>0</v>
      </c>
      <c r="Y6" s="29">
        <v>4</v>
      </c>
      <c r="Z6" s="29">
        <v>4</v>
      </c>
      <c r="AA6" s="29">
        <f>SUBTOTAL(9,Y6:Z6)</f>
        <v>8</v>
      </c>
    </row>
    <row r="7" spans="2:27" x14ac:dyDescent="0.35">
      <c r="B7" s="29" t="s">
        <v>43</v>
      </c>
      <c r="C7" s="29" t="s">
        <v>41</v>
      </c>
      <c r="D7" s="29">
        <v>56</v>
      </c>
      <c r="E7" s="29">
        <v>56</v>
      </c>
      <c r="F7" s="30">
        <v>64</v>
      </c>
      <c r="G7" s="30">
        <v>256</v>
      </c>
      <c r="H7" s="29">
        <v>1</v>
      </c>
      <c r="I7" s="29">
        <v>1</v>
      </c>
      <c r="J7" s="29">
        <v>0</v>
      </c>
      <c r="K7" s="29">
        <v>0</v>
      </c>
      <c r="L7" s="29" t="b">
        <v>0</v>
      </c>
      <c r="N7" s="29">
        <v>3</v>
      </c>
      <c r="O7" s="29" t="s">
        <v>41</v>
      </c>
      <c r="P7" s="29">
        <v>56</v>
      </c>
      <c r="Q7" s="29">
        <v>56</v>
      </c>
      <c r="R7" s="29">
        <v>256</v>
      </c>
      <c r="S7" s="29">
        <v>64</v>
      </c>
      <c r="T7" s="29">
        <v>1</v>
      </c>
      <c r="U7" s="29">
        <v>1</v>
      </c>
      <c r="V7" s="29">
        <v>0</v>
      </c>
      <c r="W7" s="29">
        <v>0</v>
      </c>
      <c r="X7" s="29" t="b">
        <v>0</v>
      </c>
      <c r="Y7" s="29">
        <v>2</v>
      </c>
      <c r="Z7" s="29">
        <v>2</v>
      </c>
      <c r="AA7" s="29">
        <f t="shared" ref="AA7:AA20" si="0">SUBTOTAL(9,Y7:Z7)</f>
        <v>4</v>
      </c>
    </row>
    <row r="8" spans="2:27" x14ac:dyDescent="0.35">
      <c r="B8" s="29" t="s">
        <v>44</v>
      </c>
      <c r="C8" s="29" t="s">
        <v>41</v>
      </c>
      <c r="D8" s="29">
        <v>56</v>
      </c>
      <c r="E8" s="29">
        <v>56</v>
      </c>
      <c r="F8" s="30">
        <v>256</v>
      </c>
      <c r="G8" s="30">
        <v>64</v>
      </c>
      <c r="H8" s="29">
        <v>1</v>
      </c>
      <c r="I8" s="29">
        <v>1</v>
      </c>
      <c r="J8" s="29">
        <v>0</v>
      </c>
      <c r="K8" s="29">
        <v>0</v>
      </c>
      <c r="L8" s="29" t="b">
        <v>0</v>
      </c>
      <c r="N8" s="29">
        <v>4</v>
      </c>
      <c r="O8" s="29" t="s">
        <v>41</v>
      </c>
      <c r="P8" s="30">
        <v>56</v>
      </c>
      <c r="Q8" s="30">
        <v>56</v>
      </c>
      <c r="R8" s="30">
        <v>256</v>
      </c>
      <c r="S8" s="30">
        <v>512</v>
      </c>
      <c r="T8" s="30">
        <v>2</v>
      </c>
      <c r="U8" s="30">
        <v>2</v>
      </c>
      <c r="V8" s="30">
        <v>0</v>
      </c>
      <c r="W8" s="30">
        <v>0</v>
      </c>
      <c r="X8" s="29" t="b">
        <v>0</v>
      </c>
      <c r="Y8" s="29">
        <v>1</v>
      </c>
      <c r="Z8" s="29">
        <v>1</v>
      </c>
      <c r="AA8" s="29">
        <f t="shared" si="0"/>
        <v>2</v>
      </c>
    </row>
    <row r="9" spans="2:27" x14ac:dyDescent="0.35">
      <c r="B9" s="29" t="s">
        <v>45</v>
      </c>
      <c r="C9" s="29" t="s">
        <v>41</v>
      </c>
      <c r="D9" s="29">
        <v>56</v>
      </c>
      <c r="E9" s="29">
        <v>56</v>
      </c>
      <c r="F9" s="30">
        <v>64</v>
      </c>
      <c r="G9" s="30">
        <v>256</v>
      </c>
      <c r="H9" s="29">
        <v>1</v>
      </c>
      <c r="I9" s="29">
        <v>1</v>
      </c>
      <c r="J9" s="29">
        <v>0</v>
      </c>
      <c r="K9" s="29">
        <v>0</v>
      </c>
      <c r="L9" s="29" t="b">
        <v>0</v>
      </c>
      <c r="N9" s="29">
        <v>5</v>
      </c>
      <c r="O9" s="29" t="s">
        <v>41</v>
      </c>
      <c r="P9" s="30">
        <v>56</v>
      </c>
      <c r="Q9" s="30">
        <v>56</v>
      </c>
      <c r="R9" s="30">
        <v>256</v>
      </c>
      <c r="S9" s="30">
        <v>128</v>
      </c>
      <c r="T9" s="30">
        <v>2</v>
      </c>
      <c r="U9" s="30">
        <v>2</v>
      </c>
      <c r="V9" s="30">
        <v>0</v>
      </c>
      <c r="W9" s="30">
        <v>0</v>
      </c>
      <c r="X9" s="29" t="b">
        <v>0</v>
      </c>
      <c r="Y9" s="29">
        <v>1</v>
      </c>
      <c r="Z9" s="29">
        <v>1</v>
      </c>
      <c r="AA9" s="29">
        <f t="shared" si="0"/>
        <v>2</v>
      </c>
    </row>
    <row r="10" spans="2:27" x14ac:dyDescent="0.35">
      <c r="B10" s="29" t="s">
        <v>46</v>
      </c>
      <c r="C10" s="29" t="s">
        <v>41</v>
      </c>
      <c r="D10" s="29">
        <v>56</v>
      </c>
      <c r="E10" s="29">
        <v>56</v>
      </c>
      <c r="F10" s="30">
        <v>256</v>
      </c>
      <c r="G10" s="30">
        <v>64</v>
      </c>
      <c r="H10" s="29">
        <v>1</v>
      </c>
      <c r="I10" s="29">
        <v>1</v>
      </c>
      <c r="J10" s="29">
        <v>0</v>
      </c>
      <c r="K10" s="29">
        <v>0</v>
      </c>
      <c r="L10" s="29" t="b">
        <v>0</v>
      </c>
      <c r="N10" s="29">
        <v>6</v>
      </c>
      <c r="O10" s="29" t="s">
        <v>41</v>
      </c>
      <c r="P10" s="30">
        <v>28</v>
      </c>
      <c r="Q10" s="30">
        <v>28</v>
      </c>
      <c r="R10" s="30">
        <v>128</v>
      </c>
      <c r="S10" s="30">
        <v>512</v>
      </c>
      <c r="T10" s="30">
        <v>1</v>
      </c>
      <c r="U10" s="30">
        <v>1</v>
      </c>
      <c r="V10" s="30">
        <v>0</v>
      </c>
      <c r="W10" s="30">
        <v>0</v>
      </c>
      <c r="X10" s="29" t="b">
        <v>0</v>
      </c>
      <c r="Y10" s="29">
        <v>4</v>
      </c>
      <c r="Z10" s="29">
        <v>4</v>
      </c>
      <c r="AA10" s="29">
        <f t="shared" si="0"/>
        <v>8</v>
      </c>
    </row>
    <row r="11" spans="2:27" x14ac:dyDescent="0.35">
      <c r="B11" s="29" t="s">
        <v>47</v>
      </c>
      <c r="C11" s="29" t="s">
        <v>41</v>
      </c>
      <c r="D11" s="29">
        <v>56</v>
      </c>
      <c r="E11" s="29">
        <v>56</v>
      </c>
      <c r="F11" s="30">
        <v>64</v>
      </c>
      <c r="G11" s="30">
        <v>256</v>
      </c>
      <c r="H11" s="29">
        <v>1</v>
      </c>
      <c r="I11" s="29">
        <v>1</v>
      </c>
      <c r="J11" s="29">
        <v>0</v>
      </c>
      <c r="K11" s="29">
        <v>0</v>
      </c>
      <c r="L11" s="29" t="b">
        <v>0</v>
      </c>
      <c r="N11" s="29">
        <v>7</v>
      </c>
      <c r="O11" s="29" t="s">
        <v>41</v>
      </c>
      <c r="P11" s="30">
        <v>28</v>
      </c>
      <c r="Q11" s="30">
        <v>28</v>
      </c>
      <c r="R11" s="30">
        <v>512</v>
      </c>
      <c r="S11" s="30">
        <v>128</v>
      </c>
      <c r="T11" s="30">
        <v>1</v>
      </c>
      <c r="U11" s="30">
        <v>1</v>
      </c>
      <c r="V11" s="30">
        <v>0</v>
      </c>
      <c r="W11" s="30">
        <v>0</v>
      </c>
      <c r="X11" s="29" t="b">
        <v>0</v>
      </c>
      <c r="Y11" s="29">
        <v>3</v>
      </c>
      <c r="Z11" s="29">
        <v>3</v>
      </c>
      <c r="AA11" s="29">
        <f t="shared" si="0"/>
        <v>6</v>
      </c>
    </row>
    <row r="12" spans="2:27" x14ac:dyDescent="0.35">
      <c r="B12" s="29" t="s">
        <v>48</v>
      </c>
      <c r="C12" s="29" t="s">
        <v>41</v>
      </c>
      <c r="D12" s="29">
        <v>56</v>
      </c>
      <c r="E12" s="29">
        <v>56</v>
      </c>
      <c r="F12" s="30">
        <v>256</v>
      </c>
      <c r="G12" s="30">
        <v>512</v>
      </c>
      <c r="H12" s="29">
        <v>2</v>
      </c>
      <c r="I12" s="29">
        <v>2</v>
      </c>
      <c r="J12" s="29">
        <v>0</v>
      </c>
      <c r="K12" s="29">
        <v>0</v>
      </c>
      <c r="L12" s="29" t="b">
        <v>0</v>
      </c>
      <c r="N12" s="29">
        <v>8</v>
      </c>
      <c r="O12" s="29" t="s">
        <v>41</v>
      </c>
      <c r="P12" s="30">
        <v>28</v>
      </c>
      <c r="Q12" s="30">
        <v>28</v>
      </c>
      <c r="R12" s="30">
        <v>512</v>
      </c>
      <c r="S12" s="30">
        <v>1024</v>
      </c>
      <c r="T12" s="30">
        <v>2</v>
      </c>
      <c r="U12" s="30">
        <v>2</v>
      </c>
      <c r="V12" s="30">
        <v>0</v>
      </c>
      <c r="W12" s="30">
        <v>0</v>
      </c>
      <c r="X12" s="29" t="b">
        <v>0</v>
      </c>
      <c r="Y12" s="29">
        <v>1</v>
      </c>
      <c r="Z12" s="29">
        <v>1</v>
      </c>
      <c r="AA12" s="29">
        <f t="shared" si="0"/>
        <v>2</v>
      </c>
    </row>
    <row r="13" spans="2:27" x14ac:dyDescent="0.35">
      <c r="B13" s="29" t="s">
        <v>49</v>
      </c>
      <c r="C13" s="29" t="s">
        <v>41</v>
      </c>
      <c r="D13" s="29">
        <v>56</v>
      </c>
      <c r="E13" s="29">
        <v>56</v>
      </c>
      <c r="F13" s="30">
        <v>256</v>
      </c>
      <c r="G13" s="30">
        <v>128</v>
      </c>
      <c r="H13" s="29">
        <v>2</v>
      </c>
      <c r="I13" s="29">
        <v>2</v>
      </c>
      <c r="J13" s="29">
        <v>0</v>
      </c>
      <c r="K13" s="29">
        <v>0</v>
      </c>
      <c r="L13" s="29" t="b">
        <v>0</v>
      </c>
      <c r="N13" s="29">
        <v>9</v>
      </c>
      <c r="O13" s="29" t="s">
        <v>41</v>
      </c>
      <c r="P13" s="30">
        <v>28</v>
      </c>
      <c r="Q13" s="30">
        <v>28</v>
      </c>
      <c r="R13" s="30">
        <v>512</v>
      </c>
      <c r="S13" s="30">
        <v>256</v>
      </c>
      <c r="T13" s="30">
        <v>2</v>
      </c>
      <c r="U13" s="30">
        <v>2</v>
      </c>
      <c r="V13" s="30">
        <v>0</v>
      </c>
      <c r="W13" s="30">
        <v>0</v>
      </c>
      <c r="X13" s="29" t="b">
        <v>0</v>
      </c>
      <c r="Y13" s="29">
        <v>1</v>
      </c>
      <c r="Z13" s="29">
        <v>1</v>
      </c>
      <c r="AA13" s="29">
        <f t="shared" si="0"/>
        <v>2</v>
      </c>
    </row>
    <row r="14" spans="2:27" x14ac:dyDescent="0.35">
      <c r="B14" s="29" t="s">
        <v>50</v>
      </c>
      <c r="C14" s="29" t="s">
        <v>41</v>
      </c>
      <c r="D14" s="29">
        <v>28</v>
      </c>
      <c r="E14" s="29">
        <v>28</v>
      </c>
      <c r="F14" s="30">
        <v>128</v>
      </c>
      <c r="G14" s="30">
        <v>512</v>
      </c>
      <c r="H14" s="29">
        <v>1</v>
      </c>
      <c r="I14" s="29">
        <v>1</v>
      </c>
      <c r="J14" s="29">
        <v>0</v>
      </c>
      <c r="K14" s="29">
        <v>0</v>
      </c>
      <c r="L14" s="29" t="b">
        <v>0</v>
      </c>
      <c r="N14" s="31">
        <v>10</v>
      </c>
      <c r="O14" s="31" t="s">
        <v>41</v>
      </c>
      <c r="P14" s="32">
        <v>14</v>
      </c>
      <c r="Q14" s="32">
        <v>14</v>
      </c>
      <c r="R14" s="32">
        <v>256</v>
      </c>
      <c r="S14" s="32">
        <v>1024</v>
      </c>
      <c r="T14" s="32">
        <v>1</v>
      </c>
      <c r="U14" s="32">
        <v>1</v>
      </c>
      <c r="V14" s="32">
        <v>0</v>
      </c>
      <c r="W14" s="32">
        <v>0</v>
      </c>
      <c r="X14" s="31" t="b">
        <v>0</v>
      </c>
      <c r="Y14" s="31">
        <v>6</v>
      </c>
      <c r="Z14" s="31">
        <v>23</v>
      </c>
      <c r="AA14" s="31">
        <f t="shared" si="0"/>
        <v>29</v>
      </c>
    </row>
    <row r="15" spans="2:27" x14ac:dyDescent="0.35">
      <c r="B15" s="29" t="s">
        <v>51</v>
      </c>
      <c r="C15" s="29" t="s">
        <v>41</v>
      </c>
      <c r="D15" s="29">
        <v>28</v>
      </c>
      <c r="E15" s="29">
        <v>28</v>
      </c>
      <c r="F15" s="30">
        <v>512</v>
      </c>
      <c r="G15" s="30">
        <v>128</v>
      </c>
      <c r="H15" s="29">
        <v>1</v>
      </c>
      <c r="I15" s="29">
        <v>1</v>
      </c>
      <c r="J15" s="29">
        <v>0</v>
      </c>
      <c r="K15" s="29">
        <v>0</v>
      </c>
      <c r="L15" s="29" t="b">
        <v>0</v>
      </c>
      <c r="N15" s="31">
        <v>11</v>
      </c>
      <c r="O15" s="31" t="s">
        <v>41</v>
      </c>
      <c r="P15" s="32">
        <v>14</v>
      </c>
      <c r="Q15" s="32">
        <v>14</v>
      </c>
      <c r="R15" s="32">
        <v>1024</v>
      </c>
      <c r="S15" s="32">
        <v>256</v>
      </c>
      <c r="T15" s="32">
        <v>1</v>
      </c>
      <c r="U15" s="32">
        <v>1</v>
      </c>
      <c r="V15" s="32">
        <v>0</v>
      </c>
      <c r="W15" s="32">
        <v>0</v>
      </c>
      <c r="X15" s="31" t="b">
        <v>0</v>
      </c>
      <c r="Y15" s="31">
        <v>5</v>
      </c>
      <c r="Z15" s="31">
        <v>22</v>
      </c>
      <c r="AA15" s="31">
        <f t="shared" si="0"/>
        <v>27</v>
      </c>
    </row>
    <row r="16" spans="2:27" x14ac:dyDescent="0.35">
      <c r="B16" s="29" t="s">
        <v>52</v>
      </c>
      <c r="C16" s="29" t="s">
        <v>41</v>
      </c>
      <c r="D16" s="29">
        <v>28</v>
      </c>
      <c r="E16" s="29">
        <v>28</v>
      </c>
      <c r="F16" s="30">
        <v>128</v>
      </c>
      <c r="G16" s="30">
        <v>512</v>
      </c>
      <c r="H16" s="29">
        <v>1</v>
      </c>
      <c r="I16" s="29">
        <v>1</v>
      </c>
      <c r="J16" s="29">
        <v>0</v>
      </c>
      <c r="K16" s="29">
        <v>0</v>
      </c>
      <c r="L16" s="29" t="b">
        <v>0</v>
      </c>
      <c r="N16" s="29">
        <v>12</v>
      </c>
      <c r="O16" s="29" t="s">
        <v>41</v>
      </c>
      <c r="P16" s="30">
        <v>14</v>
      </c>
      <c r="Q16" s="30">
        <v>14</v>
      </c>
      <c r="R16" s="30">
        <v>1024</v>
      </c>
      <c r="S16" s="30">
        <v>2048</v>
      </c>
      <c r="T16" s="30">
        <v>2</v>
      </c>
      <c r="U16" s="30">
        <v>2</v>
      </c>
      <c r="V16" s="30">
        <v>0</v>
      </c>
      <c r="W16" s="30">
        <v>0</v>
      </c>
      <c r="X16" s="29" t="b">
        <v>0</v>
      </c>
      <c r="Y16" s="29">
        <v>1</v>
      </c>
      <c r="Z16" s="29">
        <v>1</v>
      </c>
      <c r="AA16" s="29">
        <f t="shared" si="0"/>
        <v>2</v>
      </c>
    </row>
    <row r="17" spans="2:27" x14ac:dyDescent="0.35">
      <c r="B17" s="29" t="s">
        <v>53</v>
      </c>
      <c r="C17" s="29" t="s">
        <v>41</v>
      </c>
      <c r="D17" s="29">
        <v>28</v>
      </c>
      <c r="E17" s="29">
        <v>28</v>
      </c>
      <c r="F17" s="30">
        <v>512</v>
      </c>
      <c r="G17" s="30">
        <v>128</v>
      </c>
      <c r="H17" s="29">
        <v>1</v>
      </c>
      <c r="I17" s="29">
        <v>1</v>
      </c>
      <c r="J17" s="29">
        <v>0</v>
      </c>
      <c r="K17" s="29">
        <v>0</v>
      </c>
      <c r="L17" s="29" t="b">
        <v>0</v>
      </c>
      <c r="N17" s="29">
        <v>13</v>
      </c>
      <c r="O17" s="29" t="s">
        <v>41</v>
      </c>
      <c r="P17" s="30">
        <v>14</v>
      </c>
      <c r="Q17" s="30">
        <v>14</v>
      </c>
      <c r="R17" s="30">
        <v>1024</v>
      </c>
      <c r="S17" s="30">
        <v>512</v>
      </c>
      <c r="T17" s="30">
        <v>2</v>
      </c>
      <c r="U17" s="30">
        <v>2</v>
      </c>
      <c r="V17" s="30">
        <v>0</v>
      </c>
      <c r="W17" s="30">
        <v>0</v>
      </c>
      <c r="X17" s="29" t="b">
        <v>0</v>
      </c>
      <c r="Y17" s="29">
        <v>1</v>
      </c>
      <c r="Z17" s="29">
        <v>1</v>
      </c>
      <c r="AA17" s="29">
        <f t="shared" si="0"/>
        <v>2</v>
      </c>
    </row>
    <row r="18" spans="2:27" x14ac:dyDescent="0.35">
      <c r="B18" s="29" t="s">
        <v>54</v>
      </c>
      <c r="C18" s="29" t="s">
        <v>41</v>
      </c>
      <c r="D18" s="29">
        <v>28</v>
      </c>
      <c r="E18" s="29">
        <v>28</v>
      </c>
      <c r="F18" s="30">
        <v>128</v>
      </c>
      <c r="G18" s="30">
        <v>512</v>
      </c>
      <c r="H18" s="29">
        <v>1</v>
      </c>
      <c r="I18" s="29">
        <v>1</v>
      </c>
      <c r="J18" s="29">
        <v>0</v>
      </c>
      <c r="K18" s="29">
        <v>0</v>
      </c>
      <c r="L18" s="29" t="b">
        <v>0</v>
      </c>
      <c r="N18" s="29">
        <v>14</v>
      </c>
      <c r="O18" s="29" t="s">
        <v>41</v>
      </c>
      <c r="P18" s="30">
        <v>7</v>
      </c>
      <c r="Q18" s="30">
        <v>7</v>
      </c>
      <c r="R18" s="30">
        <v>512</v>
      </c>
      <c r="S18" s="30">
        <v>2048</v>
      </c>
      <c r="T18" s="30">
        <v>1</v>
      </c>
      <c r="U18" s="30">
        <v>1</v>
      </c>
      <c r="V18" s="30">
        <v>0</v>
      </c>
      <c r="W18" s="30">
        <v>0</v>
      </c>
      <c r="X18" s="29" t="b">
        <v>0</v>
      </c>
      <c r="Y18" s="29">
        <v>3</v>
      </c>
      <c r="Z18" s="29">
        <v>3</v>
      </c>
      <c r="AA18" s="29">
        <f t="shared" si="0"/>
        <v>6</v>
      </c>
    </row>
    <row r="19" spans="2:27" x14ac:dyDescent="0.35">
      <c r="B19" s="29" t="s">
        <v>55</v>
      </c>
      <c r="C19" s="29" t="s">
        <v>41</v>
      </c>
      <c r="D19" s="29">
        <v>28</v>
      </c>
      <c r="E19" s="29">
        <v>28</v>
      </c>
      <c r="F19" s="30">
        <v>512</v>
      </c>
      <c r="G19" s="30">
        <v>128</v>
      </c>
      <c r="H19" s="29">
        <v>1</v>
      </c>
      <c r="I19" s="29">
        <v>1</v>
      </c>
      <c r="J19" s="29">
        <v>0</v>
      </c>
      <c r="K19" s="29">
        <v>0</v>
      </c>
      <c r="L19" s="29" t="b">
        <v>0</v>
      </c>
      <c r="N19" s="29">
        <v>15</v>
      </c>
      <c r="O19" s="29" t="s">
        <v>41</v>
      </c>
      <c r="P19" s="30">
        <v>7</v>
      </c>
      <c r="Q19" s="30">
        <v>7</v>
      </c>
      <c r="R19" s="30">
        <v>2048</v>
      </c>
      <c r="S19" s="30">
        <v>512</v>
      </c>
      <c r="T19" s="30">
        <v>1</v>
      </c>
      <c r="U19" s="30">
        <v>1</v>
      </c>
      <c r="V19" s="30">
        <v>0</v>
      </c>
      <c r="W19" s="30">
        <v>0</v>
      </c>
      <c r="X19" s="29" t="b">
        <v>0</v>
      </c>
      <c r="Y19" s="29">
        <v>2</v>
      </c>
      <c r="Z19" s="29">
        <v>2</v>
      </c>
      <c r="AA19" s="29">
        <f t="shared" si="0"/>
        <v>4</v>
      </c>
    </row>
    <row r="20" spans="2:27" x14ac:dyDescent="0.35">
      <c r="B20" s="29" t="s">
        <v>56</v>
      </c>
      <c r="C20" s="29" t="s">
        <v>41</v>
      </c>
      <c r="D20" s="29">
        <v>28</v>
      </c>
      <c r="E20" s="29">
        <v>28</v>
      </c>
      <c r="F20" s="30">
        <v>128</v>
      </c>
      <c r="G20" s="30">
        <v>512</v>
      </c>
      <c r="H20" s="29">
        <v>1</v>
      </c>
      <c r="I20" s="29">
        <v>1</v>
      </c>
      <c r="J20" s="29">
        <v>0</v>
      </c>
      <c r="K20" s="29">
        <v>0</v>
      </c>
      <c r="L20" s="29" t="b">
        <v>0</v>
      </c>
      <c r="Y20" s="33">
        <f>SUM(Y5:Y19)</f>
        <v>36</v>
      </c>
      <c r="Z20" s="33">
        <f>SUM(Z5:Z19)</f>
        <v>70</v>
      </c>
      <c r="AA20" s="33">
        <f t="shared" si="0"/>
        <v>106</v>
      </c>
    </row>
    <row r="21" spans="2:27" x14ac:dyDescent="0.35">
      <c r="B21" s="29" t="s">
        <v>57</v>
      </c>
      <c r="C21" s="29" t="s">
        <v>41</v>
      </c>
      <c r="D21" s="29">
        <v>28</v>
      </c>
      <c r="E21" s="29">
        <v>28</v>
      </c>
      <c r="F21" s="30">
        <v>512</v>
      </c>
      <c r="G21" s="30">
        <v>1024</v>
      </c>
      <c r="H21" s="29">
        <v>2</v>
      </c>
      <c r="I21" s="29">
        <v>2</v>
      </c>
      <c r="J21" s="29">
        <v>0</v>
      </c>
      <c r="K21" s="29">
        <v>0</v>
      </c>
      <c r="L21" s="29" t="b">
        <v>0</v>
      </c>
    </row>
    <row r="22" spans="2:27" x14ac:dyDescent="0.35">
      <c r="B22" s="29" t="s">
        <v>58</v>
      </c>
      <c r="C22" s="29" t="s">
        <v>41</v>
      </c>
      <c r="D22" s="29">
        <v>28</v>
      </c>
      <c r="E22" s="29">
        <v>28</v>
      </c>
      <c r="F22" s="30">
        <v>512</v>
      </c>
      <c r="G22" s="30">
        <v>256</v>
      </c>
      <c r="H22" s="29">
        <v>2</v>
      </c>
      <c r="I22" s="29">
        <v>2</v>
      </c>
      <c r="J22" s="29">
        <v>0</v>
      </c>
      <c r="K22" s="29">
        <v>0</v>
      </c>
      <c r="L22" s="29" t="b">
        <v>0</v>
      </c>
    </row>
    <row r="23" spans="2:27" x14ac:dyDescent="0.35">
      <c r="B23" s="29" t="s">
        <v>59</v>
      </c>
      <c r="C23" s="29" t="s">
        <v>41</v>
      </c>
      <c r="D23" s="29">
        <v>14</v>
      </c>
      <c r="E23" s="29">
        <v>14</v>
      </c>
      <c r="F23" s="30">
        <v>256</v>
      </c>
      <c r="G23" s="30">
        <v>1024</v>
      </c>
      <c r="H23" s="29">
        <v>1</v>
      </c>
      <c r="I23" s="29">
        <v>1</v>
      </c>
      <c r="J23" s="29">
        <v>0</v>
      </c>
      <c r="K23" s="29">
        <v>0</v>
      </c>
      <c r="L23" s="29" t="b">
        <v>0</v>
      </c>
    </row>
    <row r="24" spans="2:27" x14ac:dyDescent="0.35">
      <c r="B24" s="29" t="s">
        <v>60</v>
      </c>
      <c r="C24" s="29" t="s">
        <v>41</v>
      </c>
      <c r="D24" s="29">
        <v>14</v>
      </c>
      <c r="E24" s="29">
        <v>14</v>
      </c>
      <c r="F24" s="30">
        <v>1024</v>
      </c>
      <c r="G24" s="30">
        <v>256</v>
      </c>
      <c r="H24" s="29">
        <v>1</v>
      </c>
      <c r="I24" s="29">
        <v>1</v>
      </c>
      <c r="J24" s="29">
        <v>0</v>
      </c>
      <c r="K24" s="29">
        <v>0</v>
      </c>
      <c r="L24" s="29" t="b">
        <v>0</v>
      </c>
    </row>
    <row r="25" spans="2:27" x14ac:dyDescent="0.35">
      <c r="B25" s="29" t="s">
        <v>61</v>
      </c>
      <c r="C25" s="29" t="s">
        <v>41</v>
      </c>
      <c r="D25" s="29">
        <v>14</v>
      </c>
      <c r="E25" s="29">
        <v>14</v>
      </c>
      <c r="F25" s="30">
        <v>256</v>
      </c>
      <c r="G25" s="30">
        <v>1024</v>
      </c>
      <c r="H25" s="29">
        <v>1</v>
      </c>
      <c r="I25" s="29">
        <v>1</v>
      </c>
      <c r="J25" s="29">
        <v>0</v>
      </c>
      <c r="K25" s="29">
        <v>0</v>
      </c>
      <c r="L25" s="29" t="b">
        <v>0</v>
      </c>
    </row>
    <row r="26" spans="2:27" x14ac:dyDescent="0.35">
      <c r="B26" s="29" t="s">
        <v>62</v>
      </c>
      <c r="C26" s="29" t="s">
        <v>41</v>
      </c>
      <c r="D26" s="29">
        <v>14</v>
      </c>
      <c r="E26" s="29">
        <v>14</v>
      </c>
      <c r="F26" s="30">
        <v>1024</v>
      </c>
      <c r="G26" s="30">
        <v>256</v>
      </c>
      <c r="H26" s="29">
        <v>1</v>
      </c>
      <c r="I26" s="29">
        <v>1</v>
      </c>
      <c r="J26" s="29">
        <v>0</v>
      </c>
      <c r="K26" s="29">
        <v>0</v>
      </c>
      <c r="L26" s="29" t="b">
        <v>0</v>
      </c>
    </row>
    <row r="27" spans="2:27" x14ac:dyDescent="0.35">
      <c r="B27" s="29" t="s">
        <v>63</v>
      </c>
      <c r="C27" s="29" t="s">
        <v>41</v>
      </c>
      <c r="D27" s="29">
        <v>14</v>
      </c>
      <c r="E27" s="29">
        <v>14</v>
      </c>
      <c r="F27" s="30">
        <v>256</v>
      </c>
      <c r="G27" s="30">
        <v>1024</v>
      </c>
      <c r="H27" s="29">
        <v>1</v>
      </c>
      <c r="I27" s="29">
        <v>1</v>
      </c>
      <c r="J27" s="29">
        <v>0</v>
      </c>
      <c r="K27" s="29">
        <v>0</v>
      </c>
      <c r="L27" s="29" t="b">
        <v>0</v>
      </c>
    </row>
    <row r="28" spans="2:27" x14ac:dyDescent="0.35">
      <c r="B28" s="29" t="s">
        <v>64</v>
      </c>
      <c r="C28" s="29" t="s">
        <v>41</v>
      </c>
      <c r="D28" s="29">
        <v>14</v>
      </c>
      <c r="E28" s="29">
        <v>14</v>
      </c>
      <c r="F28" s="30">
        <v>1024</v>
      </c>
      <c r="G28" s="30">
        <v>256</v>
      </c>
      <c r="H28" s="29">
        <v>1</v>
      </c>
      <c r="I28" s="29">
        <v>1</v>
      </c>
      <c r="J28" s="29">
        <v>0</v>
      </c>
      <c r="K28" s="29">
        <v>0</v>
      </c>
      <c r="L28" s="29" t="b">
        <v>0</v>
      </c>
    </row>
    <row r="29" spans="2:27" x14ac:dyDescent="0.35">
      <c r="B29" s="29" t="s">
        <v>65</v>
      </c>
      <c r="C29" s="29" t="s">
        <v>41</v>
      </c>
      <c r="D29" s="29">
        <v>14</v>
      </c>
      <c r="E29" s="29">
        <v>14</v>
      </c>
      <c r="F29" s="30">
        <v>256</v>
      </c>
      <c r="G29" s="30">
        <v>1024</v>
      </c>
      <c r="H29" s="29">
        <v>1</v>
      </c>
      <c r="I29" s="29">
        <v>1</v>
      </c>
      <c r="J29" s="29">
        <v>0</v>
      </c>
      <c r="K29" s="29">
        <v>0</v>
      </c>
      <c r="L29" s="29" t="b">
        <v>0</v>
      </c>
    </row>
    <row r="30" spans="2:27" x14ac:dyDescent="0.35">
      <c r="B30" s="29" t="s">
        <v>66</v>
      </c>
      <c r="C30" s="29" t="s">
        <v>41</v>
      </c>
      <c r="D30" s="29">
        <v>14</v>
      </c>
      <c r="E30" s="29">
        <v>14</v>
      </c>
      <c r="F30" s="30">
        <v>1024</v>
      </c>
      <c r="G30" s="30">
        <v>256</v>
      </c>
      <c r="H30" s="29">
        <v>1</v>
      </c>
      <c r="I30" s="29">
        <v>1</v>
      </c>
      <c r="J30" s="29">
        <v>0</v>
      </c>
      <c r="K30" s="29">
        <v>0</v>
      </c>
      <c r="L30" s="29" t="b">
        <v>0</v>
      </c>
    </row>
    <row r="31" spans="2:27" x14ac:dyDescent="0.35">
      <c r="B31" s="29" t="s">
        <v>67</v>
      </c>
      <c r="C31" s="29" t="s">
        <v>41</v>
      </c>
      <c r="D31" s="29">
        <v>14</v>
      </c>
      <c r="E31" s="29">
        <v>14</v>
      </c>
      <c r="F31" s="30">
        <v>256</v>
      </c>
      <c r="G31" s="30">
        <v>1024</v>
      </c>
      <c r="H31" s="29">
        <v>1</v>
      </c>
      <c r="I31" s="29">
        <v>1</v>
      </c>
      <c r="J31" s="29">
        <v>0</v>
      </c>
      <c r="K31" s="29">
        <v>0</v>
      </c>
      <c r="L31" s="29" t="b">
        <v>0</v>
      </c>
    </row>
    <row r="32" spans="2:27" x14ac:dyDescent="0.35">
      <c r="B32" s="29" t="s">
        <v>68</v>
      </c>
      <c r="C32" s="29" t="s">
        <v>41</v>
      </c>
      <c r="D32" s="29">
        <v>14</v>
      </c>
      <c r="E32" s="29">
        <v>14</v>
      </c>
      <c r="F32" s="30">
        <v>1024</v>
      </c>
      <c r="G32" s="30">
        <v>256</v>
      </c>
      <c r="H32" s="29">
        <v>1</v>
      </c>
      <c r="I32" s="29">
        <v>1</v>
      </c>
      <c r="J32" s="29">
        <v>0</v>
      </c>
      <c r="K32" s="29">
        <v>0</v>
      </c>
      <c r="L32" s="29" t="b">
        <v>0</v>
      </c>
    </row>
    <row r="33" spans="2:12" x14ac:dyDescent="0.35">
      <c r="B33" s="29" t="s">
        <v>69</v>
      </c>
      <c r="C33" s="29" t="s">
        <v>41</v>
      </c>
      <c r="D33" s="29">
        <v>14</v>
      </c>
      <c r="E33" s="29">
        <v>14</v>
      </c>
      <c r="F33" s="30">
        <v>256</v>
      </c>
      <c r="G33" s="30">
        <v>1024</v>
      </c>
      <c r="H33" s="29">
        <v>1</v>
      </c>
      <c r="I33" s="29">
        <v>1</v>
      </c>
      <c r="J33" s="29">
        <v>0</v>
      </c>
      <c r="K33" s="29">
        <v>0</v>
      </c>
      <c r="L33" s="29" t="b">
        <v>0</v>
      </c>
    </row>
    <row r="34" spans="2:12" x14ac:dyDescent="0.35">
      <c r="B34" s="29" t="s">
        <v>70</v>
      </c>
      <c r="C34" s="29" t="s">
        <v>41</v>
      </c>
      <c r="D34" s="29">
        <v>14</v>
      </c>
      <c r="E34" s="29">
        <v>14</v>
      </c>
      <c r="F34" s="30">
        <v>1024</v>
      </c>
      <c r="G34" s="30">
        <v>2048</v>
      </c>
      <c r="H34" s="29">
        <v>2</v>
      </c>
      <c r="I34" s="29">
        <v>2</v>
      </c>
      <c r="J34" s="29">
        <v>0</v>
      </c>
      <c r="K34" s="29">
        <v>0</v>
      </c>
      <c r="L34" s="29" t="b">
        <v>0</v>
      </c>
    </row>
    <row r="35" spans="2:12" x14ac:dyDescent="0.35">
      <c r="B35" s="29" t="s">
        <v>71</v>
      </c>
      <c r="C35" s="29" t="s">
        <v>41</v>
      </c>
      <c r="D35" s="29">
        <v>14</v>
      </c>
      <c r="E35" s="29">
        <v>14</v>
      </c>
      <c r="F35" s="30">
        <v>1024</v>
      </c>
      <c r="G35" s="30">
        <v>512</v>
      </c>
      <c r="H35" s="29">
        <v>2</v>
      </c>
      <c r="I35" s="29">
        <v>2</v>
      </c>
      <c r="J35" s="29">
        <v>0</v>
      </c>
      <c r="K35" s="29">
        <v>0</v>
      </c>
      <c r="L35" s="29" t="b">
        <v>0</v>
      </c>
    </row>
    <row r="36" spans="2:12" x14ac:dyDescent="0.35">
      <c r="B36" s="29" t="s">
        <v>72</v>
      </c>
      <c r="C36" s="29" t="s">
        <v>41</v>
      </c>
      <c r="D36" s="29">
        <v>7</v>
      </c>
      <c r="E36" s="29">
        <v>7</v>
      </c>
      <c r="F36" s="30">
        <v>512</v>
      </c>
      <c r="G36" s="30">
        <v>2048</v>
      </c>
      <c r="H36" s="29">
        <v>1</v>
      </c>
      <c r="I36" s="29">
        <v>1</v>
      </c>
      <c r="J36" s="29">
        <v>0</v>
      </c>
      <c r="K36" s="29">
        <v>0</v>
      </c>
      <c r="L36" s="29" t="b">
        <v>0</v>
      </c>
    </row>
    <row r="37" spans="2:12" x14ac:dyDescent="0.35">
      <c r="B37" s="29" t="s">
        <v>73</v>
      </c>
      <c r="C37" s="29" t="s">
        <v>41</v>
      </c>
      <c r="D37" s="29">
        <v>7</v>
      </c>
      <c r="E37" s="29">
        <v>7</v>
      </c>
      <c r="F37" s="30">
        <v>2048</v>
      </c>
      <c r="G37" s="30">
        <v>512</v>
      </c>
      <c r="H37" s="29">
        <v>1</v>
      </c>
      <c r="I37" s="29">
        <v>1</v>
      </c>
      <c r="J37" s="29">
        <v>0</v>
      </c>
      <c r="K37" s="29">
        <v>0</v>
      </c>
      <c r="L37" s="29" t="b">
        <v>0</v>
      </c>
    </row>
    <row r="38" spans="2:12" x14ac:dyDescent="0.35">
      <c r="B38" s="29" t="s">
        <v>74</v>
      </c>
      <c r="C38" s="29" t="s">
        <v>41</v>
      </c>
      <c r="D38" s="29">
        <v>7</v>
      </c>
      <c r="E38" s="29">
        <v>7</v>
      </c>
      <c r="F38" s="30">
        <v>512</v>
      </c>
      <c r="G38" s="30">
        <v>2048</v>
      </c>
      <c r="H38" s="29">
        <v>1</v>
      </c>
      <c r="I38" s="29">
        <v>1</v>
      </c>
      <c r="J38" s="29">
        <v>0</v>
      </c>
      <c r="K38" s="29">
        <v>0</v>
      </c>
      <c r="L38" s="29" t="b">
        <v>0</v>
      </c>
    </row>
    <row r="39" spans="2:12" x14ac:dyDescent="0.35">
      <c r="B39" s="29" t="s">
        <v>75</v>
      </c>
      <c r="C39" s="29" t="s">
        <v>41</v>
      </c>
      <c r="D39" s="29">
        <v>7</v>
      </c>
      <c r="E39" s="29">
        <v>7</v>
      </c>
      <c r="F39" s="30">
        <v>2048</v>
      </c>
      <c r="G39" s="30">
        <v>512</v>
      </c>
      <c r="H39" s="29">
        <v>1</v>
      </c>
      <c r="I39" s="29">
        <v>1</v>
      </c>
      <c r="J39" s="29">
        <v>0</v>
      </c>
      <c r="K39" s="29">
        <v>0</v>
      </c>
      <c r="L39" s="29" t="b">
        <v>0</v>
      </c>
    </row>
    <row r="40" spans="2:12" x14ac:dyDescent="0.35">
      <c r="B40" s="29" t="s">
        <v>76</v>
      </c>
      <c r="C40" s="29" t="s">
        <v>41</v>
      </c>
      <c r="D40" s="29">
        <v>7</v>
      </c>
      <c r="E40" s="29">
        <v>7</v>
      </c>
      <c r="F40" s="30">
        <v>512</v>
      </c>
      <c r="G40" s="30">
        <v>2048</v>
      </c>
      <c r="H40" s="29">
        <v>1</v>
      </c>
      <c r="I40" s="29">
        <v>1</v>
      </c>
      <c r="J40" s="29">
        <v>0</v>
      </c>
      <c r="K40" s="29">
        <v>0</v>
      </c>
      <c r="L40" s="29" t="b">
        <v>0</v>
      </c>
    </row>
    <row r="42" spans="2:12" x14ac:dyDescent="0.35">
      <c r="B42" s="272" t="s">
        <v>77</v>
      </c>
      <c r="C42" s="273"/>
      <c r="D42" s="273"/>
      <c r="E42" s="273"/>
      <c r="F42" s="273"/>
      <c r="G42" s="273"/>
      <c r="H42" s="273"/>
      <c r="I42" s="273"/>
      <c r="J42" s="273"/>
      <c r="K42" s="273"/>
      <c r="L42" s="274"/>
    </row>
    <row r="43" spans="2:12" x14ac:dyDescent="0.35">
      <c r="B43" s="29"/>
      <c r="C43" s="272" t="s">
        <v>30</v>
      </c>
      <c r="D43" s="273"/>
      <c r="E43" s="273"/>
      <c r="F43" s="274"/>
      <c r="G43" s="29"/>
      <c r="H43" s="34" t="s">
        <v>31</v>
      </c>
      <c r="I43" s="34"/>
      <c r="J43" s="34" t="s">
        <v>32</v>
      </c>
      <c r="K43" s="34"/>
      <c r="L43" s="29"/>
    </row>
    <row r="44" spans="2:12" x14ac:dyDescent="0.35">
      <c r="B44" s="29" t="s">
        <v>34</v>
      </c>
      <c r="C44" s="29" t="s">
        <v>3</v>
      </c>
      <c r="D44" s="29" t="s">
        <v>0</v>
      </c>
      <c r="E44" s="29" t="s">
        <v>1</v>
      </c>
      <c r="F44" s="29" t="s">
        <v>2</v>
      </c>
      <c r="G44" s="29" t="s">
        <v>16</v>
      </c>
      <c r="H44" s="29" t="s">
        <v>35</v>
      </c>
      <c r="I44" s="29" t="s">
        <v>36</v>
      </c>
      <c r="J44" s="29" t="s">
        <v>5</v>
      </c>
      <c r="K44" s="29" t="s">
        <v>6</v>
      </c>
      <c r="L44" s="29" t="s">
        <v>37</v>
      </c>
    </row>
    <row r="45" spans="2:12" x14ac:dyDescent="0.35">
      <c r="B45" s="30" t="s">
        <v>40</v>
      </c>
      <c r="C45" s="29" t="s">
        <v>41</v>
      </c>
      <c r="D45" s="30">
        <v>56</v>
      </c>
      <c r="E45" s="30">
        <v>56</v>
      </c>
      <c r="F45" s="30">
        <v>64</v>
      </c>
      <c r="G45" s="30">
        <v>256</v>
      </c>
      <c r="H45" s="30">
        <v>1</v>
      </c>
      <c r="I45" s="30">
        <v>1</v>
      </c>
      <c r="J45" s="30">
        <v>0</v>
      </c>
      <c r="K45" s="30">
        <v>0</v>
      </c>
      <c r="L45" s="29" t="b">
        <v>0</v>
      </c>
    </row>
    <row r="46" spans="2:12" x14ac:dyDescent="0.35">
      <c r="B46" s="30" t="s">
        <v>42</v>
      </c>
      <c r="C46" s="29" t="s">
        <v>41</v>
      </c>
      <c r="D46" s="30">
        <v>56</v>
      </c>
      <c r="E46" s="30">
        <v>56</v>
      </c>
      <c r="F46" s="30">
        <v>64</v>
      </c>
      <c r="G46" s="30">
        <v>64</v>
      </c>
      <c r="H46" s="30">
        <v>1</v>
      </c>
      <c r="I46" s="30">
        <v>1</v>
      </c>
      <c r="J46" s="30">
        <v>0</v>
      </c>
      <c r="K46" s="30">
        <v>0</v>
      </c>
      <c r="L46" s="29" t="b">
        <v>0</v>
      </c>
    </row>
    <row r="47" spans="2:12" x14ac:dyDescent="0.35">
      <c r="B47" s="30" t="s">
        <v>43</v>
      </c>
      <c r="C47" s="29" t="s">
        <v>41</v>
      </c>
      <c r="D47" s="30">
        <v>56</v>
      </c>
      <c r="E47" s="30">
        <v>56</v>
      </c>
      <c r="F47" s="30">
        <v>64</v>
      </c>
      <c r="G47" s="30">
        <v>256</v>
      </c>
      <c r="H47" s="30">
        <v>1</v>
      </c>
      <c r="I47" s="30">
        <v>1</v>
      </c>
      <c r="J47" s="30">
        <v>0</v>
      </c>
      <c r="K47" s="30">
        <v>0</v>
      </c>
      <c r="L47" s="29" t="b">
        <v>0</v>
      </c>
    </row>
    <row r="48" spans="2:12" x14ac:dyDescent="0.35">
      <c r="B48" s="30" t="s">
        <v>44</v>
      </c>
      <c r="C48" s="29" t="s">
        <v>41</v>
      </c>
      <c r="D48" s="30">
        <v>56</v>
      </c>
      <c r="E48" s="30">
        <v>56</v>
      </c>
      <c r="F48" s="30">
        <v>256</v>
      </c>
      <c r="G48" s="30">
        <v>64</v>
      </c>
      <c r="H48" s="30">
        <v>1</v>
      </c>
      <c r="I48" s="30">
        <v>1</v>
      </c>
      <c r="J48" s="30">
        <v>0</v>
      </c>
      <c r="K48" s="30">
        <v>0</v>
      </c>
      <c r="L48" s="29" t="b">
        <v>0</v>
      </c>
    </row>
    <row r="49" spans="2:12" x14ac:dyDescent="0.35">
      <c r="B49" s="30" t="s">
        <v>45</v>
      </c>
      <c r="C49" s="29" t="s">
        <v>41</v>
      </c>
      <c r="D49" s="30">
        <v>56</v>
      </c>
      <c r="E49" s="30">
        <v>56</v>
      </c>
      <c r="F49" s="30">
        <v>64</v>
      </c>
      <c r="G49" s="30">
        <v>256</v>
      </c>
      <c r="H49" s="30">
        <v>1</v>
      </c>
      <c r="I49" s="30">
        <v>1</v>
      </c>
      <c r="J49" s="30">
        <v>0</v>
      </c>
      <c r="K49" s="30">
        <v>0</v>
      </c>
      <c r="L49" s="29" t="b">
        <v>0</v>
      </c>
    </row>
    <row r="50" spans="2:12" x14ac:dyDescent="0.35">
      <c r="B50" s="30" t="s">
        <v>46</v>
      </c>
      <c r="C50" s="29" t="s">
        <v>41</v>
      </c>
      <c r="D50" s="30">
        <v>56</v>
      </c>
      <c r="E50" s="30">
        <v>56</v>
      </c>
      <c r="F50" s="30">
        <v>256</v>
      </c>
      <c r="G50" s="30">
        <v>64</v>
      </c>
      <c r="H50" s="30">
        <v>1</v>
      </c>
      <c r="I50" s="30">
        <v>1</v>
      </c>
      <c r="J50" s="30">
        <v>0</v>
      </c>
      <c r="K50" s="30">
        <v>0</v>
      </c>
      <c r="L50" s="29" t="b">
        <v>0</v>
      </c>
    </row>
    <row r="51" spans="2:12" x14ac:dyDescent="0.35">
      <c r="B51" s="30" t="s">
        <v>47</v>
      </c>
      <c r="C51" s="29" t="s">
        <v>41</v>
      </c>
      <c r="D51" s="30">
        <v>56</v>
      </c>
      <c r="E51" s="30">
        <v>56</v>
      </c>
      <c r="F51" s="30">
        <v>64</v>
      </c>
      <c r="G51" s="30">
        <v>256</v>
      </c>
      <c r="H51" s="30">
        <v>1</v>
      </c>
      <c r="I51" s="30">
        <v>1</v>
      </c>
      <c r="J51" s="30">
        <v>0</v>
      </c>
      <c r="K51" s="30">
        <v>0</v>
      </c>
      <c r="L51" s="29" t="b">
        <v>0</v>
      </c>
    </row>
    <row r="52" spans="2:12" x14ac:dyDescent="0.35">
      <c r="B52" s="30" t="s">
        <v>48</v>
      </c>
      <c r="C52" s="29" t="s">
        <v>41</v>
      </c>
      <c r="D52" s="30">
        <v>56</v>
      </c>
      <c r="E52" s="30">
        <v>56</v>
      </c>
      <c r="F52" s="30">
        <v>256</v>
      </c>
      <c r="G52" s="30">
        <v>512</v>
      </c>
      <c r="H52" s="30">
        <v>2</v>
      </c>
      <c r="I52" s="30">
        <v>2</v>
      </c>
      <c r="J52" s="30">
        <v>0</v>
      </c>
      <c r="K52" s="30">
        <v>0</v>
      </c>
      <c r="L52" s="29" t="b">
        <v>0</v>
      </c>
    </row>
    <row r="53" spans="2:12" x14ac:dyDescent="0.35">
      <c r="B53" s="30" t="s">
        <v>49</v>
      </c>
      <c r="C53" s="29" t="s">
        <v>41</v>
      </c>
      <c r="D53" s="30">
        <v>56</v>
      </c>
      <c r="E53" s="30">
        <v>56</v>
      </c>
      <c r="F53" s="30">
        <v>256</v>
      </c>
      <c r="G53" s="30">
        <v>128</v>
      </c>
      <c r="H53" s="30">
        <v>2</v>
      </c>
      <c r="I53" s="30">
        <v>2</v>
      </c>
      <c r="J53" s="30">
        <v>0</v>
      </c>
      <c r="K53" s="30">
        <v>0</v>
      </c>
      <c r="L53" s="29" t="b">
        <v>0</v>
      </c>
    </row>
    <row r="54" spans="2:12" x14ac:dyDescent="0.35">
      <c r="B54" s="30" t="s">
        <v>50</v>
      </c>
      <c r="C54" s="29" t="s">
        <v>41</v>
      </c>
      <c r="D54" s="30">
        <v>28</v>
      </c>
      <c r="E54" s="30">
        <v>28</v>
      </c>
      <c r="F54" s="30">
        <v>128</v>
      </c>
      <c r="G54" s="30">
        <v>512</v>
      </c>
      <c r="H54" s="30">
        <v>1</v>
      </c>
      <c r="I54" s="30">
        <v>1</v>
      </c>
      <c r="J54" s="30">
        <v>0</v>
      </c>
      <c r="K54" s="30">
        <v>0</v>
      </c>
      <c r="L54" s="29" t="b">
        <v>0</v>
      </c>
    </row>
    <row r="55" spans="2:12" x14ac:dyDescent="0.35">
      <c r="B55" s="30" t="s">
        <v>78</v>
      </c>
      <c r="C55" s="29" t="s">
        <v>41</v>
      </c>
      <c r="D55" s="30">
        <v>28</v>
      </c>
      <c r="E55" s="30">
        <v>28</v>
      </c>
      <c r="F55" s="30">
        <v>512</v>
      </c>
      <c r="G55" s="30">
        <v>128</v>
      </c>
      <c r="H55" s="30">
        <v>1</v>
      </c>
      <c r="I55" s="30">
        <v>1</v>
      </c>
      <c r="J55" s="30">
        <v>0</v>
      </c>
      <c r="K55" s="30">
        <v>0</v>
      </c>
      <c r="L55" s="29" t="b">
        <v>0</v>
      </c>
    </row>
    <row r="56" spans="2:12" x14ac:dyDescent="0.35">
      <c r="B56" s="30" t="s">
        <v>79</v>
      </c>
      <c r="C56" s="29" t="s">
        <v>41</v>
      </c>
      <c r="D56" s="30">
        <v>28</v>
      </c>
      <c r="E56" s="30">
        <v>28</v>
      </c>
      <c r="F56" s="30">
        <v>128</v>
      </c>
      <c r="G56" s="30">
        <v>512</v>
      </c>
      <c r="H56" s="30">
        <v>1</v>
      </c>
      <c r="I56" s="30">
        <v>1</v>
      </c>
      <c r="J56" s="30">
        <v>0</v>
      </c>
      <c r="K56" s="30">
        <v>0</v>
      </c>
      <c r="L56" s="29" t="b">
        <v>0</v>
      </c>
    </row>
    <row r="57" spans="2:12" x14ac:dyDescent="0.35">
      <c r="B57" s="30" t="s">
        <v>80</v>
      </c>
      <c r="C57" s="29" t="s">
        <v>41</v>
      </c>
      <c r="D57" s="30">
        <v>28</v>
      </c>
      <c r="E57" s="30">
        <v>28</v>
      </c>
      <c r="F57" s="30">
        <v>512</v>
      </c>
      <c r="G57" s="30">
        <v>128</v>
      </c>
      <c r="H57" s="30">
        <v>1</v>
      </c>
      <c r="I57" s="30">
        <v>1</v>
      </c>
      <c r="J57" s="30">
        <v>0</v>
      </c>
      <c r="K57" s="30">
        <v>0</v>
      </c>
      <c r="L57" s="29" t="b">
        <v>0</v>
      </c>
    </row>
    <row r="58" spans="2:12" x14ac:dyDescent="0.35">
      <c r="B58" s="30" t="s">
        <v>81</v>
      </c>
      <c r="C58" s="29" t="s">
        <v>41</v>
      </c>
      <c r="D58" s="30">
        <v>28</v>
      </c>
      <c r="E58" s="30">
        <v>28</v>
      </c>
      <c r="F58" s="30">
        <v>128</v>
      </c>
      <c r="G58" s="30">
        <v>512</v>
      </c>
      <c r="H58" s="30">
        <v>1</v>
      </c>
      <c r="I58" s="30">
        <v>1</v>
      </c>
      <c r="J58" s="30">
        <v>0</v>
      </c>
      <c r="K58" s="30">
        <v>0</v>
      </c>
      <c r="L58" s="29" t="b">
        <v>0</v>
      </c>
    </row>
    <row r="59" spans="2:12" x14ac:dyDescent="0.35">
      <c r="B59" s="30" t="s">
        <v>82</v>
      </c>
      <c r="C59" s="29" t="s">
        <v>41</v>
      </c>
      <c r="D59" s="30">
        <v>28</v>
      </c>
      <c r="E59" s="30">
        <v>28</v>
      </c>
      <c r="F59" s="30">
        <v>512</v>
      </c>
      <c r="G59" s="30">
        <v>128</v>
      </c>
      <c r="H59" s="30">
        <v>1</v>
      </c>
      <c r="I59" s="30">
        <v>1</v>
      </c>
      <c r="J59" s="30">
        <v>0</v>
      </c>
      <c r="K59" s="30">
        <v>0</v>
      </c>
      <c r="L59" s="29" t="b">
        <v>0</v>
      </c>
    </row>
    <row r="60" spans="2:12" x14ac:dyDescent="0.35">
      <c r="B60" s="30" t="s">
        <v>83</v>
      </c>
      <c r="C60" s="29" t="s">
        <v>41</v>
      </c>
      <c r="D60" s="30">
        <v>28</v>
      </c>
      <c r="E60" s="30">
        <v>28</v>
      </c>
      <c r="F60" s="30">
        <v>128</v>
      </c>
      <c r="G60" s="30">
        <v>512</v>
      </c>
      <c r="H60" s="30">
        <v>1</v>
      </c>
      <c r="I60" s="30">
        <v>1</v>
      </c>
      <c r="J60" s="30">
        <v>0</v>
      </c>
      <c r="K60" s="30">
        <v>0</v>
      </c>
      <c r="L60" s="29" t="b">
        <v>0</v>
      </c>
    </row>
    <row r="61" spans="2:12" x14ac:dyDescent="0.35">
      <c r="B61" s="30" t="s">
        <v>57</v>
      </c>
      <c r="C61" s="29" t="s">
        <v>41</v>
      </c>
      <c r="D61" s="30">
        <v>28</v>
      </c>
      <c r="E61" s="30">
        <v>28</v>
      </c>
      <c r="F61" s="30">
        <v>512</v>
      </c>
      <c r="G61" s="30">
        <v>1024</v>
      </c>
      <c r="H61" s="30">
        <v>2</v>
      </c>
      <c r="I61" s="30">
        <v>2</v>
      </c>
      <c r="J61" s="30">
        <v>0</v>
      </c>
      <c r="K61" s="30">
        <v>0</v>
      </c>
      <c r="L61" s="29" t="b">
        <v>0</v>
      </c>
    </row>
    <row r="62" spans="2:12" x14ac:dyDescent="0.35">
      <c r="B62" s="30" t="s">
        <v>58</v>
      </c>
      <c r="C62" s="29" t="s">
        <v>41</v>
      </c>
      <c r="D62" s="30">
        <v>28</v>
      </c>
      <c r="E62" s="30">
        <v>28</v>
      </c>
      <c r="F62" s="30">
        <v>512</v>
      </c>
      <c r="G62" s="30">
        <v>256</v>
      </c>
      <c r="H62" s="30">
        <v>2</v>
      </c>
      <c r="I62" s="30">
        <v>2</v>
      </c>
      <c r="J62" s="30">
        <v>0</v>
      </c>
      <c r="K62" s="30">
        <v>0</v>
      </c>
      <c r="L62" s="29" t="b">
        <v>0</v>
      </c>
    </row>
    <row r="63" spans="2:12" x14ac:dyDescent="0.35">
      <c r="B63" s="30" t="s">
        <v>59</v>
      </c>
      <c r="C63" s="29" t="s">
        <v>41</v>
      </c>
      <c r="D63" s="30">
        <v>14</v>
      </c>
      <c r="E63" s="30">
        <v>14</v>
      </c>
      <c r="F63" s="30">
        <v>256</v>
      </c>
      <c r="G63" s="30">
        <v>1024</v>
      </c>
      <c r="H63" s="30">
        <v>1</v>
      </c>
      <c r="I63" s="30">
        <v>1</v>
      </c>
      <c r="J63" s="30">
        <v>0</v>
      </c>
      <c r="K63" s="30">
        <v>0</v>
      </c>
      <c r="L63" s="29" t="b">
        <v>0</v>
      </c>
    </row>
    <row r="64" spans="2:12" x14ac:dyDescent="0.35">
      <c r="B64" s="30" t="s">
        <v>84</v>
      </c>
      <c r="C64" s="29" t="s">
        <v>41</v>
      </c>
      <c r="D64" s="30">
        <v>14</v>
      </c>
      <c r="E64" s="30">
        <v>14</v>
      </c>
      <c r="F64" s="30">
        <v>1024</v>
      </c>
      <c r="G64" s="30">
        <v>256</v>
      </c>
      <c r="H64" s="30">
        <v>1</v>
      </c>
      <c r="I64" s="30">
        <v>1</v>
      </c>
      <c r="J64" s="30">
        <v>0</v>
      </c>
      <c r="K64" s="30">
        <v>0</v>
      </c>
      <c r="L64" s="29" t="b">
        <v>0</v>
      </c>
    </row>
    <row r="65" spans="2:12" x14ac:dyDescent="0.35">
      <c r="B65" s="30" t="s">
        <v>85</v>
      </c>
      <c r="C65" s="29" t="s">
        <v>41</v>
      </c>
      <c r="D65" s="30">
        <v>14</v>
      </c>
      <c r="E65" s="30">
        <v>14</v>
      </c>
      <c r="F65" s="30">
        <v>256</v>
      </c>
      <c r="G65" s="30">
        <v>1024</v>
      </c>
      <c r="H65" s="30">
        <v>1</v>
      </c>
      <c r="I65" s="30">
        <v>1</v>
      </c>
      <c r="J65" s="30">
        <v>0</v>
      </c>
      <c r="K65" s="30">
        <v>0</v>
      </c>
      <c r="L65" s="29" t="b">
        <v>0</v>
      </c>
    </row>
    <row r="66" spans="2:12" x14ac:dyDescent="0.35">
      <c r="B66" s="30" t="s">
        <v>86</v>
      </c>
      <c r="C66" s="29" t="s">
        <v>41</v>
      </c>
      <c r="D66" s="30">
        <v>14</v>
      </c>
      <c r="E66" s="30">
        <v>14</v>
      </c>
      <c r="F66" s="30">
        <v>1024</v>
      </c>
      <c r="G66" s="30">
        <v>256</v>
      </c>
      <c r="H66" s="30">
        <v>1</v>
      </c>
      <c r="I66" s="30">
        <v>1</v>
      </c>
      <c r="J66" s="30">
        <v>0</v>
      </c>
      <c r="K66" s="30">
        <v>0</v>
      </c>
      <c r="L66" s="29" t="b">
        <v>0</v>
      </c>
    </row>
    <row r="67" spans="2:12" x14ac:dyDescent="0.35">
      <c r="B67" s="30" t="s">
        <v>87</v>
      </c>
      <c r="C67" s="29" t="s">
        <v>41</v>
      </c>
      <c r="D67" s="30">
        <v>14</v>
      </c>
      <c r="E67" s="30">
        <v>14</v>
      </c>
      <c r="F67" s="30">
        <v>256</v>
      </c>
      <c r="G67" s="30">
        <v>1024</v>
      </c>
      <c r="H67" s="30">
        <v>1</v>
      </c>
      <c r="I67" s="30">
        <v>1</v>
      </c>
      <c r="J67" s="30">
        <v>0</v>
      </c>
      <c r="K67" s="30">
        <v>0</v>
      </c>
      <c r="L67" s="29" t="b">
        <v>0</v>
      </c>
    </row>
    <row r="68" spans="2:12" x14ac:dyDescent="0.35">
      <c r="B68" s="30" t="s">
        <v>88</v>
      </c>
      <c r="C68" s="29" t="s">
        <v>41</v>
      </c>
      <c r="D68" s="30">
        <v>14</v>
      </c>
      <c r="E68" s="30">
        <v>14</v>
      </c>
      <c r="F68" s="30">
        <v>1024</v>
      </c>
      <c r="G68" s="30">
        <v>256</v>
      </c>
      <c r="H68" s="30">
        <v>1</v>
      </c>
      <c r="I68" s="30">
        <v>1</v>
      </c>
      <c r="J68" s="30">
        <v>0</v>
      </c>
      <c r="K68" s="30">
        <v>0</v>
      </c>
      <c r="L68" s="29" t="b">
        <v>0</v>
      </c>
    </row>
    <row r="69" spans="2:12" x14ac:dyDescent="0.35">
      <c r="B69" s="30" t="s">
        <v>89</v>
      </c>
      <c r="C69" s="29" t="s">
        <v>41</v>
      </c>
      <c r="D69" s="30">
        <v>14</v>
      </c>
      <c r="E69" s="30">
        <v>14</v>
      </c>
      <c r="F69" s="30">
        <v>256</v>
      </c>
      <c r="G69" s="30">
        <v>1024</v>
      </c>
      <c r="H69" s="30">
        <v>1</v>
      </c>
      <c r="I69" s="30">
        <v>1</v>
      </c>
      <c r="J69" s="30">
        <v>0</v>
      </c>
      <c r="K69" s="30">
        <v>0</v>
      </c>
      <c r="L69" s="29" t="b">
        <v>0</v>
      </c>
    </row>
    <row r="70" spans="2:12" x14ac:dyDescent="0.35">
      <c r="B70" s="30" t="s">
        <v>90</v>
      </c>
      <c r="C70" s="29" t="s">
        <v>41</v>
      </c>
      <c r="D70" s="30">
        <v>14</v>
      </c>
      <c r="E70" s="30">
        <v>14</v>
      </c>
      <c r="F70" s="30">
        <v>1024</v>
      </c>
      <c r="G70" s="30">
        <v>256</v>
      </c>
      <c r="H70" s="30">
        <v>1</v>
      </c>
      <c r="I70" s="30">
        <v>1</v>
      </c>
      <c r="J70" s="30">
        <v>0</v>
      </c>
      <c r="K70" s="30">
        <v>0</v>
      </c>
      <c r="L70" s="29" t="b">
        <v>0</v>
      </c>
    </row>
    <row r="71" spans="2:12" x14ac:dyDescent="0.35">
      <c r="B71" s="30" t="s">
        <v>91</v>
      </c>
      <c r="C71" s="29" t="s">
        <v>41</v>
      </c>
      <c r="D71" s="30">
        <v>14</v>
      </c>
      <c r="E71" s="30">
        <v>14</v>
      </c>
      <c r="F71" s="30">
        <v>256</v>
      </c>
      <c r="G71" s="30">
        <v>1024</v>
      </c>
      <c r="H71" s="30">
        <v>1</v>
      </c>
      <c r="I71" s="30">
        <v>1</v>
      </c>
      <c r="J71" s="30">
        <v>0</v>
      </c>
      <c r="K71" s="30">
        <v>0</v>
      </c>
      <c r="L71" s="29" t="b">
        <v>0</v>
      </c>
    </row>
    <row r="72" spans="2:12" x14ac:dyDescent="0.35">
      <c r="B72" s="30" t="s">
        <v>92</v>
      </c>
      <c r="C72" s="29" t="s">
        <v>41</v>
      </c>
      <c r="D72" s="30">
        <v>14</v>
      </c>
      <c r="E72" s="30">
        <v>14</v>
      </c>
      <c r="F72" s="30">
        <v>1024</v>
      </c>
      <c r="G72" s="30">
        <v>256</v>
      </c>
      <c r="H72" s="30">
        <v>1</v>
      </c>
      <c r="I72" s="30">
        <v>1</v>
      </c>
      <c r="J72" s="30">
        <v>0</v>
      </c>
      <c r="K72" s="30">
        <v>0</v>
      </c>
      <c r="L72" s="29" t="b">
        <v>0</v>
      </c>
    </row>
    <row r="73" spans="2:12" x14ac:dyDescent="0.35">
      <c r="B73" s="30" t="s">
        <v>93</v>
      </c>
      <c r="C73" s="29" t="s">
        <v>41</v>
      </c>
      <c r="D73" s="30">
        <v>14</v>
      </c>
      <c r="E73" s="30">
        <v>14</v>
      </c>
      <c r="F73" s="30">
        <v>256</v>
      </c>
      <c r="G73" s="30">
        <v>1024</v>
      </c>
      <c r="H73" s="30">
        <v>1</v>
      </c>
      <c r="I73" s="30">
        <v>1</v>
      </c>
      <c r="J73" s="30">
        <v>0</v>
      </c>
      <c r="K73" s="30">
        <v>0</v>
      </c>
      <c r="L73" s="29" t="b">
        <v>0</v>
      </c>
    </row>
    <row r="74" spans="2:12" x14ac:dyDescent="0.35">
      <c r="B74" s="30" t="s">
        <v>94</v>
      </c>
      <c r="C74" s="29" t="s">
        <v>41</v>
      </c>
      <c r="D74" s="30">
        <v>14</v>
      </c>
      <c r="E74" s="30">
        <v>14</v>
      </c>
      <c r="F74" s="30">
        <v>1024</v>
      </c>
      <c r="G74" s="30">
        <v>256</v>
      </c>
      <c r="H74" s="30">
        <v>1</v>
      </c>
      <c r="I74" s="30">
        <v>1</v>
      </c>
      <c r="J74" s="30">
        <v>0</v>
      </c>
      <c r="K74" s="30">
        <v>0</v>
      </c>
      <c r="L74" s="29" t="b">
        <v>0</v>
      </c>
    </row>
    <row r="75" spans="2:12" x14ac:dyDescent="0.35">
      <c r="B75" s="30" t="s">
        <v>95</v>
      </c>
      <c r="C75" s="29" t="s">
        <v>41</v>
      </c>
      <c r="D75" s="30">
        <v>14</v>
      </c>
      <c r="E75" s="30">
        <v>14</v>
      </c>
      <c r="F75" s="30">
        <v>256</v>
      </c>
      <c r="G75" s="30">
        <v>1024</v>
      </c>
      <c r="H75" s="30">
        <v>1</v>
      </c>
      <c r="I75" s="30">
        <v>1</v>
      </c>
      <c r="J75" s="30">
        <v>0</v>
      </c>
      <c r="K75" s="30">
        <v>0</v>
      </c>
      <c r="L75" s="29" t="b">
        <v>0</v>
      </c>
    </row>
    <row r="76" spans="2:12" x14ac:dyDescent="0.35">
      <c r="B76" s="30" t="s">
        <v>96</v>
      </c>
      <c r="C76" s="29" t="s">
        <v>41</v>
      </c>
      <c r="D76" s="30">
        <v>14</v>
      </c>
      <c r="E76" s="30">
        <v>14</v>
      </c>
      <c r="F76" s="30">
        <v>1024</v>
      </c>
      <c r="G76" s="30">
        <v>256</v>
      </c>
      <c r="H76" s="30">
        <v>1</v>
      </c>
      <c r="I76" s="30">
        <v>1</v>
      </c>
      <c r="J76" s="30">
        <v>0</v>
      </c>
      <c r="K76" s="30">
        <v>0</v>
      </c>
      <c r="L76" s="29" t="b">
        <v>0</v>
      </c>
    </row>
    <row r="77" spans="2:12" x14ac:dyDescent="0.35">
      <c r="B77" s="30" t="s">
        <v>97</v>
      </c>
      <c r="C77" s="29" t="s">
        <v>41</v>
      </c>
      <c r="D77" s="30">
        <v>14</v>
      </c>
      <c r="E77" s="30">
        <v>14</v>
      </c>
      <c r="F77" s="30">
        <v>256</v>
      </c>
      <c r="G77" s="30">
        <v>1024</v>
      </c>
      <c r="H77" s="30">
        <v>1</v>
      </c>
      <c r="I77" s="30">
        <v>1</v>
      </c>
      <c r="J77" s="30">
        <v>0</v>
      </c>
      <c r="K77" s="30">
        <v>0</v>
      </c>
      <c r="L77" s="29" t="b">
        <v>0</v>
      </c>
    </row>
    <row r="78" spans="2:12" x14ac:dyDescent="0.35">
      <c r="B78" s="30" t="s">
        <v>98</v>
      </c>
      <c r="C78" s="29" t="s">
        <v>41</v>
      </c>
      <c r="D78" s="30">
        <v>14</v>
      </c>
      <c r="E78" s="30">
        <v>14</v>
      </c>
      <c r="F78" s="30">
        <v>1024</v>
      </c>
      <c r="G78" s="30">
        <v>256</v>
      </c>
      <c r="H78" s="30">
        <v>1</v>
      </c>
      <c r="I78" s="30">
        <v>1</v>
      </c>
      <c r="J78" s="30">
        <v>0</v>
      </c>
      <c r="K78" s="30">
        <v>0</v>
      </c>
      <c r="L78" s="29" t="b">
        <v>0</v>
      </c>
    </row>
    <row r="79" spans="2:12" x14ac:dyDescent="0.35">
      <c r="B79" s="30" t="s">
        <v>99</v>
      </c>
      <c r="C79" s="29" t="s">
        <v>41</v>
      </c>
      <c r="D79" s="30">
        <v>14</v>
      </c>
      <c r="E79" s="30">
        <v>14</v>
      </c>
      <c r="F79" s="30">
        <v>256</v>
      </c>
      <c r="G79" s="30">
        <v>1024</v>
      </c>
      <c r="H79" s="30">
        <v>1</v>
      </c>
      <c r="I79" s="30">
        <v>1</v>
      </c>
      <c r="J79" s="30">
        <v>0</v>
      </c>
      <c r="K79" s="30">
        <v>0</v>
      </c>
      <c r="L79" s="29" t="b">
        <v>0</v>
      </c>
    </row>
    <row r="80" spans="2:12" x14ac:dyDescent="0.35">
      <c r="B80" s="30" t="s">
        <v>100</v>
      </c>
      <c r="C80" s="29" t="s">
        <v>41</v>
      </c>
      <c r="D80" s="30">
        <v>14</v>
      </c>
      <c r="E80" s="30">
        <v>14</v>
      </c>
      <c r="F80" s="30">
        <v>1024</v>
      </c>
      <c r="G80" s="30">
        <v>256</v>
      </c>
      <c r="H80" s="30">
        <v>1</v>
      </c>
      <c r="I80" s="30">
        <v>1</v>
      </c>
      <c r="J80" s="30">
        <v>0</v>
      </c>
      <c r="K80" s="30">
        <v>0</v>
      </c>
      <c r="L80" s="29" t="b">
        <v>0</v>
      </c>
    </row>
    <row r="81" spans="2:12" x14ac:dyDescent="0.35">
      <c r="B81" s="30" t="s">
        <v>101</v>
      </c>
      <c r="C81" s="29" t="s">
        <v>41</v>
      </c>
      <c r="D81" s="30">
        <v>14</v>
      </c>
      <c r="E81" s="30">
        <v>14</v>
      </c>
      <c r="F81" s="30">
        <v>256</v>
      </c>
      <c r="G81" s="30">
        <v>1024</v>
      </c>
      <c r="H81" s="30">
        <v>1</v>
      </c>
      <c r="I81" s="30">
        <v>1</v>
      </c>
      <c r="J81" s="30">
        <v>0</v>
      </c>
      <c r="K81" s="30">
        <v>0</v>
      </c>
      <c r="L81" s="29" t="b">
        <v>0</v>
      </c>
    </row>
    <row r="82" spans="2:12" x14ac:dyDescent="0.35">
      <c r="B82" s="30" t="s">
        <v>102</v>
      </c>
      <c r="C82" s="29" t="s">
        <v>41</v>
      </c>
      <c r="D82" s="30">
        <v>14</v>
      </c>
      <c r="E82" s="30">
        <v>14</v>
      </c>
      <c r="F82" s="30">
        <v>1024</v>
      </c>
      <c r="G82" s="30">
        <v>256</v>
      </c>
      <c r="H82" s="30">
        <v>1</v>
      </c>
      <c r="I82" s="30">
        <v>1</v>
      </c>
      <c r="J82" s="30">
        <v>0</v>
      </c>
      <c r="K82" s="30">
        <v>0</v>
      </c>
      <c r="L82" s="29" t="b">
        <v>0</v>
      </c>
    </row>
    <row r="83" spans="2:12" x14ac:dyDescent="0.35">
      <c r="B83" s="30" t="s">
        <v>103</v>
      </c>
      <c r="C83" s="29" t="s">
        <v>41</v>
      </c>
      <c r="D83" s="30">
        <v>14</v>
      </c>
      <c r="E83" s="30">
        <v>14</v>
      </c>
      <c r="F83" s="30">
        <v>256</v>
      </c>
      <c r="G83" s="30">
        <v>1024</v>
      </c>
      <c r="H83" s="30">
        <v>1</v>
      </c>
      <c r="I83" s="30">
        <v>1</v>
      </c>
      <c r="J83" s="30">
        <v>0</v>
      </c>
      <c r="K83" s="30">
        <v>0</v>
      </c>
      <c r="L83" s="29" t="b">
        <v>0</v>
      </c>
    </row>
    <row r="84" spans="2:12" x14ac:dyDescent="0.35">
      <c r="B84" s="30" t="s">
        <v>104</v>
      </c>
      <c r="C84" s="29" t="s">
        <v>41</v>
      </c>
      <c r="D84" s="30">
        <v>14</v>
      </c>
      <c r="E84" s="30">
        <v>14</v>
      </c>
      <c r="F84" s="30">
        <v>1024</v>
      </c>
      <c r="G84" s="30">
        <v>256</v>
      </c>
      <c r="H84" s="30">
        <v>1</v>
      </c>
      <c r="I84" s="30">
        <v>1</v>
      </c>
      <c r="J84" s="30">
        <v>0</v>
      </c>
      <c r="K84" s="30">
        <v>0</v>
      </c>
      <c r="L84" s="29" t="b">
        <v>0</v>
      </c>
    </row>
    <row r="85" spans="2:12" x14ac:dyDescent="0.35">
      <c r="B85" s="30" t="s">
        <v>105</v>
      </c>
      <c r="C85" s="29" t="s">
        <v>41</v>
      </c>
      <c r="D85" s="30">
        <v>14</v>
      </c>
      <c r="E85" s="30">
        <v>14</v>
      </c>
      <c r="F85" s="30">
        <v>256</v>
      </c>
      <c r="G85" s="30">
        <v>1024</v>
      </c>
      <c r="H85" s="30">
        <v>1</v>
      </c>
      <c r="I85" s="30">
        <v>1</v>
      </c>
      <c r="J85" s="30">
        <v>0</v>
      </c>
      <c r="K85" s="30">
        <v>0</v>
      </c>
      <c r="L85" s="29" t="b">
        <v>0</v>
      </c>
    </row>
    <row r="86" spans="2:12" x14ac:dyDescent="0.35">
      <c r="B86" s="30" t="s">
        <v>106</v>
      </c>
      <c r="C86" s="29" t="s">
        <v>41</v>
      </c>
      <c r="D86" s="30">
        <v>14</v>
      </c>
      <c r="E86" s="30">
        <v>14</v>
      </c>
      <c r="F86" s="30">
        <v>1024</v>
      </c>
      <c r="G86" s="30">
        <v>256</v>
      </c>
      <c r="H86" s="30">
        <v>1</v>
      </c>
      <c r="I86" s="30">
        <v>1</v>
      </c>
      <c r="J86" s="30">
        <v>0</v>
      </c>
      <c r="K86" s="30">
        <v>0</v>
      </c>
      <c r="L86" s="29" t="b">
        <v>0</v>
      </c>
    </row>
    <row r="87" spans="2:12" x14ac:dyDescent="0.35">
      <c r="B87" s="30" t="s">
        <v>107</v>
      </c>
      <c r="C87" s="29" t="s">
        <v>41</v>
      </c>
      <c r="D87" s="30">
        <v>14</v>
      </c>
      <c r="E87" s="30">
        <v>14</v>
      </c>
      <c r="F87" s="30">
        <v>256</v>
      </c>
      <c r="G87" s="30">
        <v>1024</v>
      </c>
      <c r="H87" s="30">
        <v>1</v>
      </c>
      <c r="I87" s="30">
        <v>1</v>
      </c>
      <c r="J87" s="30">
        <v>0</v>
      </c>
      <c r="K87" s="30">
        <v>0</v>
      </c>
      <c r="L87" s="29" t="b">
        <v>0</v>
      </c>
    </row>
    <row r="88" spans="2:12" x14ac:dyDescent="0.35">
      <c r="B88" s="30" t="s">
        <v>108</v>
      </c>
      <c r="C88" s="29" t="s">
        <v>41</v>
      </c>
      <c r="D88" s="30">
        <v>14</v>
      </c>
      <c r="E88" s="30">
        <v>14</v>
      </c>
      <c r="F88" s="30">
        <v>1024</v>
      </c>
      <c r="G88" s="30">
        <v>256</v>
      </c>
      <c r="H88" s="30">
        <v>1</v>
      </c>
      <c r="I88" s="30">
        <v>1</v>
      </c>
      <c r="J88" s="30">
        <v>0</v>
      </c>
      <c r="K88" s="30">
        <v>0</v>
      </c>
      <c r="L88" s="29" t="b">
        <v>0</v>
      </c>
    </row>
    <row r="89" spans="2:12" x14ac:dyDescent="0.35">
      <c r="B89" s="30" t="s">
        <v>109</v>
      </c>
      <c r="C89" s="29" t="s">
        <v>41</v>
      </c>
      <c r="D89" s="30">
        <v>14</v>
      </c>
      <c r="E89" s="30">
        <v>14</v>
      </c>
      <c r="F89" s="30">
        <v>256</v>
      </c>
      <c r="G89" s="30">
        <v>1024</v>
      </c>
      <c r="H89" s="30">
        <v>1</v>
      </c>
      <c r="I89" s="30">
        <v>1</v>
      </c>
      <c r="J89" s="30">
        <v>0</v>
      </c>
      <c r="K89" s="30">
        <v>0</v>
      </c>
      <c r="L89" s="29" t="b">
        <v>0</v>
      </c>
    </row>
    <row r="90" spans="2:12" x14ac:dyDescent="0.35">
      <c r="B90" s="30" t="s">
        <v>110</v>
      </c>
      <c r="C90" s="29" t="s">
        <v>41</v>
      </c>
      <c r="D90" s="30">
        <v>14</v>
      </c>
      <c r="E90" s="30">
        <v>14</v>
      </c>
      <c r="F90" s="30">
        <v>1024</v>
      </c>
      <c r="G90" s="30">
        <v>256</v>
      </c>
      <c r="H90" s="30">
        <v>1</v>
      </c>
      <c r="I90" s="30">
        <v>1</v>
      </c>
      <c r="J90" s="30">
        <v>0</v>
      </c>
      <c r="K90" s="30">
        <v>0</v>
      </c>
      <c r="L90" s="29" t="b">
        <v>0</v>
      </c>
    </row>
    <row r="91" spans="2:12" x14ac:dyDescent="0.35">
      <c r="B91" s="30" t="s">
        <v>111</v>
      </c>
      <c r="C91" s="29" t="s">
        <v>41</v>
      </c>
      <c r="D91" s="30">
        <v>14</v>
      </c>
      <c r="E91" s="30">
        <v>14</v>
      </c>
      <c r="F91" s="30">
        <v>256</v>
      </c>
      <c r="G91" s="30">
        <v>1024</v>
      </c>
      <c r="H91" s="30">
        <v>1</v>
      </c>
      <c r="I91" s="30">
        <v>1</v>
      </c>
      <c r="J91" s="30">
        <v>0</v>
      </c>
      <c r="K91" s="30">
        <v>0</v>
      </c>
      <c r="L91" s="29" t="b">
        <v>0</v>
      </c>
    </row>
    <row r="92" spans="2:12" x14ac:dyDescent="0.35">
      <c r="B92" s="30" t="s">
        <v>112</v>
      </c>
      <c r="C92" s="29" t="s">
        <v>41</v>
      </c>
      <c r="D92" s="30">
        <v>14</v>
      </c>
      <c r="E92" s="30">
        <v>14</v>
      </c>
      <c r="F92" s="30">
        <v>1024</v>
      </c>
      <c r="G92" s="30">
        <v>256</v>
      </c>
      <c r="H92" s="30">
        <v>1</v>
      </c>
      <c r="I92" s="30">
        <v>1</v>
      </c>
      <c r="J92" s="30">
        <v>0</v>
      </c>
      <c r="K92" s="30">
        <v>0</v>
      </c>
      <c r="L92" s="29" t="b">
        <v>0</v>
      </c>
    </row>
    <row r="93" spans="2:12" x14ac:dyDescent="0.35">
      <c r="B93" s="30" t="s">
        <v>113</v>
      </c>
      <c r="C93" s="29" t="s">
        <v>41</v>
      </c>
      <c r="D93" s="30">
        <v>14</v>
      </c>
      <c r="E93" s="30">
        <v>14</v>
      </c>
      <c r="F93" s="30">
        <v>256</v>
      </c>
      <c r="G93" s="30">
        <v>1024</v>
      </c>
      <c r="H93" s="30">
        <v>1</v>
      </c>
      <c r="I93" s="30">
        <v>1</v>
      </c>
      <c r="J93" s="30">
        <v>0</v>
      </c>
      <c r="K93" s="30">
        <v>0</v>
      </c>
      <c r="L93" s="29" t="b">
        <v>0</v>
      </c>
    </row>
    <row r="94" spans="2:12" x14ac:dyDescent="0.35">
      <c r="B94" s="30" t="s">
        <v>114</v>
      </c>
      <c r="C94" s="29" t="s">
        <v>41</v>
      </c>
      <c r="D94" s="30">
        <v>14</v>
      </c>
      <c r="E94" s="30">
        <v>14</v>
      </c>
      <c r="F94" s="30">
        <v>1024</v>
      </c>
      <c r="G94" s="30">
        <v>256</v>
      </c>
      <c r="H94" s="30">
        <v>1</v>
      </c>
      <c r="I94" s="30">
        <v>1</v>
      </c>
      <c r="J94" s="30">
        <v>0</v>
      </c>
      <c r="K94" s="30">
        <v>0</v>
      </c>
      <c r="L94" s="29" t="b">
        <v>0</v>
      </c>
    </row>
    <row r="95" spans="2:12" x14ac:dyDescent="0.35">
      <c r="B95" s="30" t="s">
        <v>115</v>
      </c>
      <c r="C95" s="29" t="s">
        <v>41</v>
      </c>
      <c r="D95" s="30">
        <v>14</v>
      </c>
      <c r="E95" s="30">
        <v>14</v>
      </c>
      <c r="F95" s="30">
        <v>256</v>
      </c>
      <c r="G95" s="30">
        <v>1024</v>
      </c>
      <c r="H95" s="30">
        <v>1</v>
      </c>
      <c r="I95" s="30">
        <v>1</v>
      </c>
      <c r="J95" s="30">
        <v>0</v>
      </c>
      <c r="K95" s="30">
        <v>0</v>
      </c>
      <c r="L95" s="29" t="b">
        <v>0</v>
      </c>
    </row>
    <row r="96" spans="2:12" x14ac:dyDescent="0.35">
      <c r="B96" s="30" t="s">
        <v>116</v>
      </c>
      <c r="C96" s="29" t="s">
        <v>41</v>
      </c>
      <c r="D96" s="30">
        <v>14</v>
      </c>
      <c r="E96" s="30">
        <v>14</v>
      </c>
      <c r="F96" s="30">
        <v>1024</v>
      </c>
      <c r="G96" s="30">
        <v>256</v>
      </c>
      <c r="H96" s="30">
        <v>1</v>
      </c>
      <c r="I96" s="30">
        <v>1</v>
      </c>
      <c r="J96" s="30">
        <v>0</v>
      </c>
      <c r="K96" s="30">
        <v>0</v>
      </c>
      <c r="L96" s="29" t="b">
        <v>0</v>
      </c>
    </row>
    <row r="97" spans="2:12" x14ac:dyDescent="0.35">
      <c r="B97" s="30" t="s">
        <v>117</v>
      </c>
      <c r="C97" s="29" t="s">
        <v>41</v>
      </c>
      <c r="D97" s="30">
        <v>14</v>
      </c>
      <c r="E97" s="30">
        <v>14</v>
      </c>
      <c r="F97" s="30">
        <v>256</v>
      </c>
      <c r="G97" s="30">
        <v>1024</v>
      </c>
      <c r="H97" s="30">
        <v>1</v>
      </c>
      <c r="I97" s="30">
        <v>1</v>
      </c>
      <c r="J97" s="30">
        <v>0</v>
      </c>
      <c r="K97" s="30">
        <v>0</v>
      </c>
      <c r="L97" s="29" t="b">
        <v>0</v>
      </c>
    </row>
    <row r="98" spans="2:12" x14ac:dyDescent="0.35">
      <c r="B98" s="30" t="s">
        <v>118</v>
      </c>
      <c r="C98" s="29" t="s">
        <v>41</v>
      </c>
      <c r="D98" s="30">
        <v>14</v>
      </c>
      <c r="E98" s="30">
        <v>14</v>
      </c>
      <c r="F98" s="30">
        <v>1024</v>
      </c>
      <c r="G98" s="30">
        <v>256</v>
      </c>
      <c r="H98" s="30">
        <v>1</v>
      </c>
      <c r="I98" s="30">
        <v>1</v>
      </c>
      <c r="J98" s="30">
        <v>0</v>
      </c>
      <c r="K98" s="30">
        <v>0</v>
      </c>
      <c r="L98" s="29" t="b">
        <v>0</v>
      </c>
    </row>
    <row r="99" spans="2:12" x14ac:dyDescent="0.35">
      <c r="B99" s="30" t="s">
        <v>119</v>
      </c>
      <c r="C99" s="29" t="s">
        <v>41</v>
      </c>
      <c r="D99" s="30">
        <v>14</v>
      </c>
      <c r="E99" s="30">
        <v>14</v>
      </c>
      <c r="F99" s="30">
        <v>256</v>
      </c>
      <c r="G99" s="30">
        <v>1024</v>
      </c>
      <c r="H99" s="30">
        <v>1</v>
      </c>
      <c r="I99" s="30">
        <v>1</v>
      </c>
      <c r="J99" s="30">
        <v>0</v>
      </c>
      <c r="K99" s="30">
        <v>0</v>
      </c>
      <c r="L99" s="29" t="b">
        <v>0</v>
      </c>
    </row>
    <row r="100" spans="2:12" x14ac:dyDescent="0.35">
      <c r="B100" s="30" t="s">
        <v>120</v>
      </c>
      <c r="C100" s="29" t="s">
        <v>41</v>
      </c>
      <c r="D100" s="30">
        <v>14</v>
      </c>
      <c r="E100" s="30">
        <v>14</v>
      </c>
      <c r="F100" s="30">
        <v>1024</v>
      </c>
      <c r="G100" s="30">
        <v>256</v>
      </c>
      <c r="H100" s="30">
        <v>1</v>
      </c>
      <c r="I100" s="30">
        <v>1</v>
      </c>
      <c r="J100" s="30">
        <v>0</v>
      </c>
      <c r="K100" s="30">
        <v>0</v>
      </c>
      <c r="L100" s="29" t="b">
        <v>0</v>
      </c>
    </row>
    <row r="101" spans="2:12" x14ac:dyDescent="0.35">
      <c r="B101" s="30" t="s">
        <v>121</v>
      </c>
      <c r="C101" s="29" t="s">
        <v>41</v>
      </c>
      <c r="D101" s="30">
        <v>14</v>
      </c>
      <c r="E101" s="30">
        <v>14</v>
      </c>
      <c r="F101" s="30">
        <v>256</v>
      </c>
      <c r="G101" s="30">
        <v>1024</v>
      </c>
      <c r="H101" s="30">
        <v>1</v>
      </c>
      <c r="I101" s="30">
        <v>1</v>
      </c>
      <c r="J101" s="30">
        <v>0</v>
      </c>
      <c r="K101" s="30">
        <v>0</v>
      </c>
      <c r="L101" s="29" t="b">
        <v>0</v>
      </c>
    </row>
    <row r="102" spans="2:12" x14ac:dyDescent="0.35">
      <c r="B102" s="30" t="s">
        <v>122</v>
      </c>
      <c r="C102" s="29" t="s">
        <v>41</v>
      </c>
      <c r="D102" s="30">
        <v>14</v>
      </c>
      <c r="E102" s="30">
        <v>14</v>
      </c>
      <c r="F102" s="30">
        <v>1024</v>
      </c>
      <c r="G102" s="30">
        <v>256</v>
      </c>
      <c r="H102" s="30">
        <v>1</v>
      </c>
      <c r="I102" s="30">
        <v>1</v>
      </c>
      <c r="J102" s="30">
        <v>0</v>
      </c>
      <c r="K102" s="30">
        <v>0</v>
      </c>
      <c r="L102" s="29" t="b">
        <v>0</v>
      </c>
    </row>
    <row r="103" spans="2:12" x14ac:dyDescent="0.35">
      <c r="B103" s="30" t="s">
        <v>123</v>
      </c>
      <c r="C103" s="29" t="s">
        <v>41</v>
      </c>
      <c r="D103" s="30">
        <v>14</v>
      </c>
      <c r="E103" s="30">
        <v>14</v>
      </c>
      <c r="F103" s="30">
        <v>256</v>
      </c>
      <c r="G103" s="30">
        <v>1024</v>
      </c>
      <c r="H103" s="30">
        <v>1</v>
      </c>
      <c r="I103" s="30">
        <v>1</v>
      </c>
      <c r="J103" s="30">
        <v>0</v>
      </c>
      <c r="K103" s="30">
        <v>0</v>
      </c>
      <c r="L103" s="29" t="b">
        <v>0</v>
      </c>
    </row>
    <row r="104" spans="2:12" x14ac:dyDescent="0.35">
      <c r="B104" s="30" t="s">
        <v>124</v>
      </c>
      <c r="C104" s="29" t="s">
        <v>41</v>
      </c>
      <c r="D104" s="30">
        <v>14</v>
      </c>
      <c r="E104" s="30">
        <v>14</v>
      </c>
      <c r="F104" s="30">
        <v>1024</v>
      </c>
      <c r="G104" s="30">
        <v>256</v>
      </c>
      <c r="H104" s="30">
        <v>1</v>
      </c>
      <c r="I104" s="30">
        <v>1</v>
      </c>
      <c r="J104" s="30">
        <v>0</v>
      </c>
      <c r="K104" s="30">
        <v>0</v>
      </c>
      <c r="L104" s="29" t="b">
        <v>0</v>
      </c>
    </row>
    <row r="105" spans="2:12" x14ac:dyDescent="0.35">
      <c r="B105" s="30" t="s">
        <v>125</v>
      </c>
      <c r="C105" s="29" t="s">
        <v>41</v>
      </c>
      <c r="D105" s="30">
        <v>14</v>
      </c>
      <c r="E105" s="30">
        <v>14</v>
      </c>
      <c r="F105" s="30">
        <v>256</v>
      </c>
      <c r="G105" s="30">
        <v>1024</v>
      </c>
      <c r="H105" s="30">
        <v>1</v>
      </c>
      <c r="I105" s="30">
        <v>1</v>
      </c>
      <c r="J105" s="30">
        <v>0</v>
      </c>
      <c r="K105" s="30">
        <v>0</v>
      </c>
      <c r="L105" s="29" t="b">
        <v>0</v>
      </c>
    </row>
    <row r="106" spans="2:12" x14ac:dyDescent="0.35">
      <c r="B106" s="30" t="s">
        <v>126</v>
      </c>
      <c r="C106" s="29" t="s">
        <v>41</v>
      </c>
      <c r="D106" s="30">
        <v>14</v>
      </c>
      <c r="E106" s="30">
        <v>14</v>
      </c>
      <c r="F106" s="30">
        <v>1024</v>
      </c>
      <c r="G106" s="30">
        <v>256</v>
      </c>
      <c r="H106" s="30">
        <v>1</v>
      </c>
      <c r="I106" s="30">
        <v>1</v>
      </c>
      <c r="J106" s="30">
        <v>0</v>
      </c>
      <c r="K106" s="30">
        <v>0</v>
      </c>
      <c r="L106" s="29" t="b">
        <v>0</v>
      </c>
    </row>
    <row r="107" spans="2:12" x14ac:dyDescent="0.35">
      <c r="B107" s="30" t="s">
        <v>127</v>
      </c>
      <c r="C107" s="29" t="s">
        <v>41</v>
      </c>
      <c r="D107" s="30">
        <v>14</v>
      </c>
      <c r="E107" s="30">
        <v>14</v>
      </c>
      <c r="F107" s="30">
        <v>256</v>
      </c>
      <c r="G107" s="30">
        <v>1024</v>
      </c>
      <c r="H107" s="30">
        <v>1</v>
      </c>
      <c r="I107" s="30">
        <v>1</v>
      </c>
      <c r="J107" s="30">
        <v>0</v>
      </c>
      <c r="K107" s="30">
        <v>0</v>
      </c>
      <c r="L107" s="29" t="b">
        <v>0</v>
      </c>
    </row>
    <row r="108" spans="2:12" x14ac:dyDescent="0.35">
      <c r="B108" s="30" t="s">
        <v>70</v>
      </c>
      <c r="C108" s="29" t="s">
        <v>41</v>
      </c>
      <c r="D108" s="30">
        <v>14</v>
      </c>
      <c r="E108" s="30">
        <v>14</v>
      </c>
      <c r="F108" s="30">
        <v>1024</v>
      </c>
      <c r="G108" s="30">
        <v>2048</v>
      </c>
      <c r="H108" s="30">
        <v>2</v>
      </c>
      <c r="I108" s="30">
        <v>2</v>
      </c>
      <c r="J108" s="30">
        <v>0</v>
      </c>
      <c r="K108" s="30">
        <v>0</v>
      </c>
      <c r="L108" s="29" t="b">
        <v>0</v>
      </c>
    </row>
    <row r="109" spans="2:12" x14ac:dyDescent="0.35">
      <c r="B109" s="30" t="s">
        <v>71</v>
      </c>
      <c r="C109" s="29" t="s">
        <v>41</v>
      </c>
      <c r="D109" s="30">
        <v>14</v>
      </c>
      <c r="E109" s="30">
        <v>14</v>
      </c>
      <c r="F109" s="30">
        <v>1024</v>
      </c>
      <c r="G109" s="30">
        <v>512</v>
      </c>
      <c r="H109" s="30">
        <v>2</v>
      </c>
      <c r="I109" s="30">
        <v>2</v>
      </c>
      <c r="J109" s="30">
        <v>0</v>
      </c>
      <c r="K109" s="30">
        <v>0</v>
      </c>
      <c r="L109" s="29" t="b">
        <v>0</v>
      </c>
    </row>
    <row r="110" spans="2:12" x14ac:dyDescent="0.35">
      <c r="B110" s="30" t="s">
        <v>72</v>
      </c>
      <c r="C110" s="29" t="s">
        <v>41</v>
      </c>
      <c r="D110" s="30">
        <v>7</v>
      </c>
      <c r="E110" s="30">
        <v>7</v>
      </c>
      <c r="F110" s="30">
        <v>512</v>
      </c>
      <c r="G110" s="30">
        <v>2048</v>
      </c>
      <c r="H110" s="30">
        <v>1</v>
      </c>
      <c r="I110" s="30">
        <v>1</v>
      </c>
      <c r="J110" s="30">
        <v>0</v>
      </c>
      <c r="K110" s="30">
        <v>0</v>
      </c>
      <c r="L110" s="29" t="b">
        <v>0</v>
      </c>
    </row>
    <row r="111" spans="2:12" x14ac:dyDescent="0.35">
      <c r="B111" s="30" t="s">
        <v>73</v>
      </c>
      <c r="C111" s="29" t="s">
        <v>41</v>
      </c>
      <c r="D111" s="30">
        <v>7</v>
      </c>
      <c r="E111" s="30">
        <v>7</v>
      </c>
      <c r="F111" s="30">
        <v>2048</v>
      </c>
      <c r="G111" s="30">
        <v>512</v>
      </c>
      <c r="H111" s="30">
        <v>1</v>
      </c>
      <c r="I111" s="30">
        <v>1</v>
      </c>
      <c r="J111" s="30">
        <v>0</v>
      </c>
      <c r="K111" s="30">
        <v>0</v>
      </c>
      <c r="L111" s="29" t="b">
        <v>0</v>
      </c>
    </row>
    <row r="112" spans="2:12" x14ac:dyDescent="0.35">
      <c r="B112" s="30" t="s">
        <v>74</v>
      </c>
      <c r="C112" s="29" t="s">
        <v>41</v>
      </c>
      <c r="D112" s="30">
        <v>7</v>
      </c>
      <c r="E112" s="30">
        <v>7</v>
      </c>
      <c r="F112" s="30">
        <v>512</v>
      </c>
      <c r="G112" s="30">
        <v>2048</v>
      </c>
      <c r="H112" s="30">
        <v>1</v>
      </c>
      <c r="I112" s="30">
        <v>1</v>
      </c>
      <c r="J112" s="30">
        <v>0</v>
      </c>
      <c r="K112" s="30">
        <v>0</v>
      </c>
      <c r="L112" s="29" t="b">
        <v>0</v>
      </c>
    </row>
    <row r="113" spans="2:12" x14ac:dyDescent="0.35">
      <c r="B113" s="30" t="s">
        <v>75</v>
      </c>
      <c r="C113" s="29" t="s">
        <v>41</v>
      </c>
      <c r="D113" s="30">
        <v>7</v>
      </c>
      <c r="E113" s="30">
        <v>7</v>
      </c>
      <c r="F113" s="30">
        <v>2048</v>
      </c>
      <c r="G113" s="30">
        <v>512</v>
      </c>
      <c r="H113" s="30">
        <v>1</v>
      </c>
      <c r="I113" s="30">
        <v>1</v>
      </c>
      <c r="J113" s="30">
        <v>0</v>
      </c>
      <c r="K113" s="30">
        <v>0</v>
      </c>
      <c r="L113" s="29" t="b">
        <v>0</v>
      </c>
    </row>
    <row r="114" spans="2:12" x14ac:dyDescent="0.35">
      <c r="B114" s="30" t="s">
        <v>76</v>
      </c>
      <c r="C114" s="29" t="s">
        <v>41</v>
      </c>
      <c r="D114" s="30">
        <v>7</v>
      </c>
      <c r="E114" s="30">
        <v>7</v>
      </c>
      <c r="F114" s="30">
        <v>512</v>
      </c>
      <c r="G114" s="30">
        <v>2048</v>
      </c>
      <c r="H114" s="30">
        <v>1</v>
      </c>
      <c r="I114" s="30">
        <v>1</v>
      </c>
      <c r="J114" s="30">
        <v>0</v>
      </c>
      <c r="K114" s="30">
        <v>0</v>
      </c>
      <c r="L114" s="29" t="b">
        <v>0</v>
      </c>
    </row>
  </sheetData>
  <mergeCells count="11">
    <mergeCell ref="B42:L42"/>
    <mergeCell ref="C43:F43"/>
    <mergeCell ref="B2:L2"/>
    <mergeCell ref="N2:AA2"/>
    <mergeCell ref="C3:F3"/>
    <mergeCell ref="H3:I3"/>
    <mergeCell ref="J3:K3"/>
    <mergeCell ref="O3:R3"/>
    <mergeCell ref="T3:U3"/>
    <mergeCell ref="V3:W3"/>
    <mergeCell ref="Y3:A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70"/>
  <sheetViews>
    <sheetView topLeftCell="A6" zoomScale="70" zoomScaleNormal="70" workbookViewId="0">
      <selection activeCell="I106" sqref="I106"/>
    </sheetView>
  </sheetViews>
  <sheetFormatPr defaultRowHeight="14.5" x14ac:dyDescent="0.35"/>
  <cols>
    <col min="12" max="12" width="18" customWidth="1"/>
    <col min="15" max="15" width="15.54296875" customWidth="1"/>
    <col min="19" max="20" width="11.54296875" bestFit="1" customWidth="1"/>
    <col min="21" max="21" width="10.54296875" bestFit="1" customWidth="1"/>
  </cols>
  <sheetData>
    <row r="1" spans="1:21" ht="15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13</v>
      </c>
      <c r="M1" s="5" t="s">
        <v>14</v>
      </c>
      <c r="N1" s="5" t="s">
        <v>15</v>
      </c>
      <c r="O1" s="6" t="s">
        <v>21</v>
      </c>
      <c r="P1" s="5" t="s">
        <v>11</v>
      </c>
      <c r="R1" s="6" t="s">
        <v>12</v>
      </c>
      <c r="S1" s="5" t="s">
        <v>13</v>
      </c>
      <c r="T1" s="5" t="s">
        <v>14</v>
      </c>
      <c r="U1" s="5" t="s">
        <v>15</v>
      </c>
    </row>
    <row r="2" spans="1:21" ht="16" thickBot="1" x14ac:dyDescent="0.4">
      <c r="A2" s="3">
        <v>28</v>
      </c>
      <c r="B2" s="4">
        <v>28</v>
      </c>
      <c r="C2" s="4">
        <v>192</v>
      </c>
      <c r="D2" s="4">
        <v>16</v>
      </c>
      <c r="E2" s="4">
        <v>64</v>
      </c>
      <c r="F2" s="4">
        <v>1</v>
      </c>
      <c r="G2" s="4">
        <v>1</v>
      </c>
      <c r="H2" s="4">
        <v>0</v>
      </c>
      <c r="I2" s="4">
        <v>0</v>
      </c>
      <c r="J2" s="4">
        <v>1</v>
      </c>
      <c r="K2" s="4">
        <v>1</v>
      </c>
      <c r="L2">
        <v>9.8075999999999997E-2</v>
      </c>
      <c r="M2">
        <v>9.0517E-2</v>
      </c>
      <c r="N2">
        <v>6.3705999999999999E-2</v>
      </c>
      <c r="O2">
        <v>5.0927E-2</v>
      </c>
      <c r="P2">
        <f>A2*B2*C2*D2*E2*F2*G2/J2/K2/64/64/1.5/1000/1000</f>
        <v>2.5088000000000003E-2</v>
      </c>
      <c r="S2" s="7">
        <f>P2/L2</f>
        <v>0.25580162323096378</v>
      </c>
      <c r="T2" s="7">
        <f>P2/M2</f>
        <v>0.27716340576908211</v>
      </c>
      <c r="U2" s="7">
        <f>P2/N2</f>
        <v>0.39380906037107971</v>
      </c>
    </row>
    <row r="3" spans="1:21" ht="16" thickBot="1" x14ac:dyDescent="0.4">
      <c r="A3" s="3">
        <v>14</v>
      </c>
      <c r="B3" s="4">
        <v>14</v>
      </c>
      <c r="C3" s="4">
        <v>512</v>
      </c>
      <c r="D3" s="4">
        <v>16</v>
      </c>
      <c r="E3" s="4">
        <v>192</v>
      </c>
      <c r="F3" s="4">
        <v>1</v>
      </c>
      <c r="G3" s="4">
        <v>1</v>
      </c>
      <c r="H3" s="4">
        <v>0</v>
      </c>
      <c r="I3" s="4">
        <v>0</v>
      </c>
      <c r="J3" s="4">
        <v>1</v>
      </c>
      <c r="K3" s="4">
        <v>1</v>
      </c>
      <c r="L3">
        <v>0.13955999999999999</v>
      </c>
      <c r="M3">
        <v>0.14296</v>
      </c>
      <c r="N3">
        <v>0.14474500000000001</v>
      </c>
      <c r="P3">
        <f t="shared" ref="P3:P45" si="0">A3*B3*C3*D3*E3*F3*G3/J3/K3/64/64/1.5/1000/1000</f>
        <v>5.0176000000000005E-2</v>
      </c>
      <c r="S3" s="7">
        <f t="shared" ref="S3:S45" si="1">P3/L3</f>
        <v>0.35952995127543713</v>
      </c>
      <c r="T3" s="7">
        <f t="shared" ref="T3:T45" si="2">P3/M3</f>
        <v>0.35097929490766649</v>
      </c>
      <c r="U3" s="7">
        <f>P3/N3</f>
        <v>0.34665100694324502</v>
      </c>
    </row>
    <row r="4" spans="1:21" ht="16" thickBot="1" x14ac:dyDescent="0.4">
      <c r="A4" s="3">
        <v>7</v>
      </c>
      <c r="B4" s="4">
        <v>7</v>
      </c>
      <c r="C4" s="4">
        <v>832</v>
      </c>
      <c r="D4" s="4">
        <v>16</v>
      </c>
      <c r="E4" s="4">
        <v>256</v>
      </c>
      <c r="F4" s="4">
        <v>1</v>
      </c>
      <c r="G4" s="4">
        <v>1</v>
      </c>
      <c r="H4" s="4">
        <v>0</v>
      </c>
      <c r="I4" s="4">
        <v>0</v>
      </c>
      <c r="J4" s="4">
        <v>1</v>
      </c>
      <c r="K4" s="4">
        <v>1</v>
      </c>
      <c r="L4">
        <v>8.9483999999999994E-2</v>
      </c>
      <c r="M4">
        <v>9.0220999999999996E-2</v>
      </c>
      <c r="N4">
        <v>9.0670000000000001E-2</v>
      </c>
      <c r="P4">
        <f t="shared" si="0"/>
        <v>2.7178666666666667E-2</v>
      </c>
      <c r="S4" s="7">
        <f t="shared" si="1"/>
        <v>0.30372655074277716</v>
      </c>
      <c r="T4" s="7">
        <f t="shared" si="2"/>
        <v>0.3012454602217518</v>
      </c>
      <c r="U4" s="7">
        <f t="shared" ref="U4:U45" si="3">P4/N4</f>
        <v>0.29975368552626741</v>
      </c>
    </row>
    <row r="5" spans="1:21" ht="16" thickBot="1" x14ac:dyDescent="0.4">
      <c r="A5" s="3">
        <v>14</v>
      </c>
      <c r="B5" s="4">
        <v>14</v>
      </c>
      <c r="C5" s="4">
        <v>256</v>
      </c>
      <c r="D5" s="4">
        <v>8</v>
      </c>
      <c r="E5" s="4">
        <v>256</v>
      </c>
      <c r="F5" s="4">
        <v>1</v>
      </c>
      <c r="G5" s="4">
        <v>1</v>
      </c>
      <c r="H5" s="4">
        <v>0</v>
      </c>
      <c r="I5" s="4">
        <v>0</v>
      </c>
      <c r="J5" s="4">
        <v>1</v>
      </c>
      <c r="K5" s="4">
        <v>1</v>
      </c>
      <c r="L5">
        <v>8.5334999999999994E-2</v>
      </c>
      <c r="M5">
        <v>8.1183000000000005E-2</v>
      </c>
      <c r="N5">
        <v>5.4371999999999997E-2</v>
      </c>
      <c r="P5">
        <f t="shared" si="0"/>
        <v>1.6725333333333332E-2</v>
      </c>
      <c r="S5" s="7">
        <f t="shared" si="1"/>
        <v>0.1959961719497666</v>
      </c>
      <c r="T5" s="7">
        <f t="shared" si="2"/>
        <v>0.20602014379036659</v>
      </c>
      <c r="U5" s="7">
        <f t="shared" si="3"/>
        <v>0.30760930871281789</v>
      </c>
    </row>
    <row r="6" spans="1:21" s="10" customFormat="1" ht="16" thickBot="1" x14ac:dyDescent="0.4">
      <c r="A6" s="8">
        <v>7</v>
      </c>
      <c r="B6" s="9">
        <v>7</v>
      </c>
      <c r="C6" s="9">
        <v>512</v>
      </c>
      <c r="D6" s="9">
        <v>8</v>
      </c>
      <c r="E6" s="9">
        <v>512</v>
      </c>
      <c r="F6" s="9">
        <v>1</v>
      </c>
      <c r="G6" s="9">
        <v>1</v>
      </c>
      <c r="H6" s="9">
        <v>0</v>
      </c>
      <c r="I6" s="9">
        <v>0</v>
      </c>
      <c r="J6" s="9">
        <v>1</v>
      </c>
      <c r="K6" s="9">
        <v>1</v>
      </c>
      <c r="L6" s="10">
        <v>7.5410000000000005E-2</v>
      </c>
      <c r="M6" s="10">
        <v>7.7035999999999993E-2</v>
      </c>
      <c r="N6" s="10">
        <v>7.2891999999999998E-2</v>
      </c>
      <c r="P6" s="10">
        <f t="shared" si="0"/>
        <v>1.6725333333333332E-2</v>
      </c>
      <c r="S6" s="11">
        <f t="shared" si="1"/>
        <v>0.22179198161163413</v>
      </c>
      <c r="T6" s="11">
        <f t="shared" si="2"/>
        <v>0.21711061495058587</v>
      </c>
      <c r="U6" s="11">
        <f t="shared" si="3"/>
        <v>0.2294536208820355</v>
      </c>
    </row>
    <row r="7" spans="1:21" ht="16" thickBot="1" x14ac:dyDescent="0.4">
      <c r="A7" s="3">
        <v>14</v>
      </c>
      <c r="B7" s="4">
        <v>14</v>
      </c>
      <c r="C7" s="4">
        <v>256</v>
      </c>
      <c r="D7" s="4">
        <v>16</v>
      </c>
      <c r="E7" s="4">
        <v>256</v>
      </c>
      <c r="F7" s="4">
        <v>1</v>
      </c>
      <c r="G7" s="4">
        <v>1</v>
      </c>
      <c r="H7" s="4">
        <v>0</v>
      </c>
      <c r="I7" s="4">
        <v>0</v>
      </c>
      <c r="J7" s="4">
        <v>1</v>
      </c>
      <c r="K7" s="4">
        <v>1</v>
      </c>
      <c r="L7">
        <v>0.125781</v>
      </c>
      <c r="M7">
        <v>0.13007299999999999</v>
      </c>
      <c r="N7">
        <v>8.4742999999999999E-2</v>
      </c>
      <c r="P7">
        <f t="shared" si="0"/>
        <v>3.3450666666666663E-2</v>
      </c>
      <c r="S7" s="7">
        <f t="shared" si="1"/>
        <v>0.26594371698958241</v>
      </c>
      <c r="T7" s="7">
        <f t="shared" si="2"/>
        <v>0.25716841055919881</v>
      </c>
      <c r="U7" s="7">
        <f t="shared" si="3"/>
        <v>0.39473073488862398</v>
      </c>
    </row>
    <row r="8" spans="1:21" ht="16" thickBot="1" x14ac:dyDescent="0.4">
      <c r="A8" s="3">
        <v>7</v>
      </c>
      <c r="B8" s="4">
        <v>7</v>
      </c>
      <c r="C8" s="4">
        <v>512</v>
      </c>
      <c r="D8" s="4">
        <v>16</v>
      </c>
      <c r="E8" s="4">
        <v>512</v>
      </c>
      <c r="F8" s="4">
        <v>1</v>
      </c>
      <c r="G8" s="4">
        <v>1</v>
      </c>
      <c r="H8" s="4">
        <v>0</v>
      </c>
      <c r="I8" s="4">
        <v>0</v>
      </c>
      <c r="J8" s="4">
        <v>1</v>
      </c>
      <c r="K8" s="4">
        <v>1</v>
      </c>
      <c r="L8">
        <v>0.130966</v>
      </c>
      <c r="M8">
        <v>0.12725800000000001</v>
      </c>
      <c r="N8">
        <v>0.107114</v>
      </c>
      <c r="P8">
        <f t="shared" si="0"/>
        <v>3.3450666666666663E-2</v>
      </c>
      <c r="S8" s="7">
        <f t="shared" si="1"/>
        <v>0.25541489139674928</v>
      </c>
      <c r="T8" s="7">
        <f t="shared" si="2"/>
        <v>0.26285708298626931</v>
      </c>
      <c r="U8" s="7">
        <f t="shared" si="3"/>
        <v>0.31229033241842019</v>
      </c>
    </row>
    <row r="9" spans="1:21" ht="16" thickBot="1" x14ac:dyDescent="0.4">
      <c r="A9" s="3">
        <v>112</v>
      </c>
      <c r="B9" s="4">
        <v>112</v>
      </c>
      <c r="C9" s="4">
        <v>64</v>
      </c>
      <c r="D9" s="4">
        <v>8</v>
      </c>
      <c r="E9" s="4">
        <v>64</v>
      </c>
      <c r="F9" s="4">
        <v>1</v>
      </c>
      <c r="G9" s="4">
        <v>1</v>
      </c>
      <c r="H9" s="4">
        <v>0</v>
      </c>
      <c r="I9" s="4">
        <v>0</v>
      </c>
      <c r="J9" s="4">
        <v>1</v>
      </c>
      <c r="K9" s="4">
        <v>1</v>
      </c>
      <c r="L9">
        <v>0.18074599999999999</v>
      </c>
      <c r="M9">
        <v>0.187999</v>
      </c>
      <c r="N9">
        <v>0.19556100000000001</v>
      </c>
      <c r="P9">
        <f t="shared" si="0"/>
        <v>6.6901333333333327E-2</v>
      </c>
      <c r="S9" s="7">
        <f t="shared" si="1"/>
        <v>0.37014004920348625</v>
      </c>
      <c r="T9" s="7">
        <f t="shared" si="2"/>
        <v>0.35586004890096928</v>
      </c>
      <c r="U9" s="7">
        <f t="shared" si="3"/>
        <v>0.34209956654615858</v>
      </c>
    </row>
    <row r="10" spans="1:21" ht="16" thickBot="1" x14ac:dyDescent="0.4">
      <c r="A10" s="3">
        <v>56</v>
      </c>
      <c r="B10" s="4">
        <v>56</v>
      </c>
      <c r="C10" s="4">
        <v>64</v>
      </c>
      <c r="D10" s="4">
        <v>8</v>
      </c>
      <c r="E10" s="4">
        <v>256</v>
      </c>
      <c r="F10" s="4">
        <v>1</v>
      </c>
      <c r="G10" s="4">
        <v>1</v>
      </c>
      <c r="H10" s="4">
        <v>0</v>
      </c>
      <c r="I10" s="4">
        <v>0</v>
      </c>
      <c r="J10" s="4">
        <v>1</v>
      </c>
      <c r="K10" s="4">
        <v>1</v>
      </c>
      <c r="L10">
        <v>0.140597</v>
      </c>
      <c r="M10">
        <v>0.14133200000000001</v>
      </c>
      <c r="N10">
        <v>0.16059699999999999</v>
      </c>
      <c r="P10">
        <f t="shared" si="0"/>
        <v>6.6901333333333327E-2</v>
      </c>
      <c r="S10" s="7">
        <f t="shared" si="1"/>
        <v>0.47583755935996735</v>
      </c>
      <c r="T10" s="7">
        <f t="shared" si="2"/>
        <v>0.47336295625430419</v>
      </c>
      <c r="U10" s="7">
        <f t="shared" si="3"/>
        <v>0.41657897304017716</v>
      </c>
    </row>
    <row r="11" spans="1:21" ht="16" thickBot="1" x14ac:dyDescent="0.4">
      <c r="A11" s="3">
        <v>56</v>
      </c>
      <c r="B11" s="4">
        <v>56</v>
      </c>
      <c r="C11" s="4">
        <v>256</v>
      </c>
      <c r="D11" s="4">
        <v>8</v>
      </c>
      <c r="E11" s="4">
        <v>64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4">
        <v>1</v>
      </c>
      <c r="L11">
        <v>0.187857</v>
      </c>
      <c r="M11">
        <v>0.189332</v>
      </c>
      <c r="N11">
        <v>0.15363399999999999</v>
      </c>
      <c r="P11">
        <f t="shared" si="0"/>
        <v>6.6901333333333327E-2</v>
      </c>
      <c r="S11" s="7">
        <f t="shared" si="1"/>
        <v>0.35612904141625451</v>
      </c>
      <c r="T11" s="7">
        <f t="shared" si="2"/>
        <v>0.35335460108874001</v>
      </c>
      <c r="U11" s="7">
        <f t="shared" si="3"/>
        <v>0.43545916485500169</v>
      </c>
    </row>
    <row r="12" spans="1:21" ht="16" thickBot="1" x14ac:dyDescent="0.4">
      <c r="A12" s="3">
        <v>28</v>
      </c>
      <c r="B12" s="4">
        <v>28</v>
      </c>
      <c r="C12" s="4">
        <v>128</v>
      </c>
      <c r="D12" s="4">
        <v>8</v>
      </c>
      <c r="E12" s="4">
        <v>512</v>
      </c>
      <c r="F12" s="4">
        <v>1</v>
      </c>
      <c r="G12" s="4">
        <v>1</v>
      </c>
      <c r="H12" s="4">
        <v>0</v>
      </c>
      <c r="I12" s="4">
        <v>0</v>
      </c>
      <c r="J12" s="4">
        <v>1</v>
      </c>
      <c r="K12" s="4">
        <v>1</v>
      </c>
      <c r="L12">
        <v>0.19259799999999999</v>
      </c>
      <c r="M12">
        <v>0.192887</v>
      </c>
      <c r="N12">
        <v>0.14444799999999999</v>
      </c>
      <c r="O12">
        <v>0.122226</v>
      </c>
      <c r="P12">
        <f t="shared" si="0"/>
        <v>6.6901333333333327E-2</v>
      </c>
      <c r="S12" s="7">
        <f t="shared" si="1"/>
        <v>0.34736255482057615</v>
      </c>
      <c r="T12" s="7">
        <f t="shared" si="2"/>
        <v>0.34684210617269867</v>
      </c>
      <c r="U12" s="7">
        <f t="shared" si="3"/>
        <v>0.46315167626643033</v>
      </c>
    </row>
    <row r="13" spans="1:21" ht="16" thickBot="1" x14ac:dyDescent="0.4">
      <c r="A13" s="3">
        <v>28</v>
      </c>
      <c r="B13" s="4">
        <v>28</v>
      </c>
      <c r="C13" s="4">
        <v>512</v>
      </c>
      <c r="D13" s="4">
        <v>8</v>
      </c>
      <c r="E13" s="4">
        <v>128</v>
      </c>
      <c r="F13" s="4">
        <v>1</v>
      </c>
      <c r="G13" s="4">
        <v>1</v>
      </c>
      <c r="H13" s="4">
        <v>0</v>
      </c>
      <c r="I13" s="4">
        <v>0</v>
      </c>
      <c r="J13" s="4">
        <v>1</v>
      </c>
      <c r="K13" s="4">
        <v>1</v>
      </c>
      <c r="L13">
        <v>0.22089500000000001</v>
      </c>
      <c r="M13">
        <v>0.22148000000000001</v>
      </c>
      <c r="N13">
        <v>0.15126400000000001</v>
      </c>
      <c r="O13">
        <v>0.13192999999999999</v>
      </c>
      <c r="P13">
        <f t="shared" si="0"/>
        <v>6.6901333333333327E-2</v>
      </c>
      <c r="S13" s="7">
        <f t="shared" si="1"/>
        <v>0.30286486037861121</v>
      </c>
      <c r="T13" s="7">
        <f t="shared" si="2"/>
        <v>0.30206489675516218</v>
      </c>
      <c r="U13" s="7">
        <f t="shared" si="3"/>
        <v>0.4422819265214018</v>
      </c>
    </row>
    <row r="14" spans="1:21" ht="16" thickBot="1" x14ac:dyDescent="0.4">
      <c r="A14" s="3">
        <v>14</v>
      </c>
      <c r="B14" s="4">
        <v>14</v>
      </c>
      <c r="C14" s="4">
        <v>256</v>
      </c>
      <c r="D14" s="4">
        <v>8</v>
      </c>
      <c r="E14" s="4">
        <v>1024</v>
      </c>
      <c r="F14" s="4">
        <v>1</v>
      </c>
      <c r="G14" s="4">
        <v>1</v>
      </c>
      <c r="H14" s="4">
        <v>0</v>
      </c>
      <c r="I14" s="4">
        <v>0</v>
      </c>
      <c r="J14" s="4">
        <v>1</v>
      </c>
      <c r="K14" s="4">
        <v>1</v>
      </c>
      <c r="L14">
        <v>0.22267300000000001</v>
      </c>
      <c r="M14">
        <v>0.22222</v>
      </c>
      <c r="N14">
        <v>0.16785700000000001</v>
      </c>
      <c r="P14">
        <f t="shared" si="0"/>
        <v>6.6901333333333327E-2</v>
      </c>
      <c r="S14" s="7">
        <f t="shared" si="1"/>
        <v>0.30044654418512046</v>
      </c>
      <c r="T14" s="7">
        <f t="shared" si="2"/>
        <v>0.30105901059010587</v>
      </c>
      <c r="U14" s="7">
        <f t="shared" si="3"/>
        <v>0.39856147395302743</v>
      </c>
    </row>
    <row r="15" spans="1:21" ht="16" thickBot="1" x14ac:dyDescent="0.4">
      <c r="A15" s="3">
        <v>14</v>
      </c>
      <c r="B15" s="4">
        <v>14</v>
      </c>
      <c r="C15" s="4">
        <v>1024</v>
      </c>
      <c r="D15" s="4">
        <v>8</v>
      </c>
      <c r="E15" s="4">
        <v>256</v>
      </c>
      <c r="F15" s="4">
        <v>1</v>
      </c>
      <c r="G15" s="4">
        <v>1</v>
      </c>
      <c r="H15" s="4">
        <v>0</v>
      </c>
      <c r="I15" s="4">
        <v>0</v>
      </c>
      <c r="J15" s="4">
        <v>1</v>
      </c>
      <c r="K15" s="4">
        <v>1</v>
      </c>
      <c r="L15">
        <v>0.23808099999999999</v>
      </c>
      <c r="M15">
        <v>0.238368</v>
      </c>
      <c r="N15">
        <v>0.19289500000000001</v>
      </c>
      <c r="P15">
        <f t="shared" si="0"/>
        <v>6.6901333333333327E-2</v>
      </c>
      <c r="S15" s="7">
        <f t="shared" si="1"/>
        <v>0.28100240394375581</v>
      </c>
      <c r="T15" s="7">
        <f t="shared" si="2"/>
        <v>0.28066407123998743</v>
      </c>
      <c r="U15" s="7">
        <f t="shared" si="3"/>
        <v>0.34682772147195789</v>
      </c>
    </row>
    <row r="16" spans="1:21" ht="16" thickBot="1" x14ac:dyDescent="0.4">
      <c r="A16" s="3">
        <v>14</v>
      </c>
      <c r="B16" s="4">
        <v>14</v>
      </c>
      <c r="C16" s="4">
        <v>256</v>
      </c>
      <c r="D16" s="4">
        <v>8</v>
      </c>
      <c r="E16" s="4">
        <v>1024</v>
      </c>
      <c r="F16" s="4">
        <v>1</v>
      </c>
      <c r="G16" s="4">
        <v>1</v>
      </c>
      <c r="H16" s="4">
        <v>0</v>
      </c>
      <c r="I16" s="4">
        <v>0</v>
      </c>
      <c r="J16" s="4">
        <v>1</v>
      </c>
      <c r="K16" s="4">
        <v>1</v>
      </c>
      <c r="L16">
        <v>0.22193199999999999</v>
      </c>
      <c r="M16">
        <v>0.22236900000000001</v>
      </c>
      <c r="N16">
        <v>0.16785700000000001</v>
      </c>
      <c r="P16">
        <f t="shared" si="0"/>
        <v>6.6901333333333327E-2</v>
      </c>
      <c r="S16" s="7">
        <f t="shared" si="1"/>
        <v>0.30144969329944904</v>
      </c>
      <c r="T16" s="7">
        <f t="shared" si="2"/>
        <v>0.30085728376407378</v>
      </c>
      <c r="U16" s="7">
        <f t="shared" si="3"/>
        <v>0.39856147395302743</v>
      </c>
    </row>
    <row r="17" spans="1:21" ht="16" thickBot="1" x14ac:dyDescent="0.4">
      <c r="A17" s="3">
        <v>7</v>
      </c>
      <c r="B17" s="4">
        <v>7</v>
      </c>
      <c r="C17" s="4">
        <v>512</v>
      </c>
      <c r="D17" s="4">
        <v>8</v>
      </c>
      <c r="E17" s="4">
        <v>2048</v>
      </c>
      <c r="F17" s="4">
        <v>1</v>
      </c>
      <c r="G17" s="4">
        <v>1</v>
      </c>
      <c r="H17" s="4">
        <v>0</v>
      </c>
      <c r="I17" s="4">
        <v>0</v>
      </c>
      <c r="J17" s="4">
        <v>1</v>
      </c>
      <c r="K17" s="4">
        <v>1</v>
      </c>
      <c r="L17">
        <v>0.26445200000000002</v>
      </c>
      <c r="M17">
        <v>0.26962700000000001</v>
      </c>
      <c r="N17">
        <v>0.18030299999999999</v>
      </c>
      <c r="P17">
        <f t="shared" si="0"/>
        <v>6.6901333333333327E-2</v>
      </c>
      <c r="S17" s="7">
        <f t="shared" si="1"/>
        <v>0.25298100726533862</v>
      </c>
      <c r="T17" s="7">
        <f t="shared" si="2"/>
        <v>0.24812549682833443</v>
      </c>
      <c r="U17" s="7">
        <f t="shared" si="3"/>
        <v>0.37104947412596201</v>
      </c>
    </row>
    <row r="18" spans="1:21" ht="16" thickBot="1" x14ac:dyDescent="0.4">
      <c r="A18" s="3">
        <v>7</v>
      </c>
      <c r="B18" s="4">
        <v>7</v>
      </c>
      <c r="C18" s="4">
        <v>2048</v>
      </c>
      <c r="D18" s="4">
        <v>8</v>
      </c>
      <c r="E18" s="4">
        <v>512</v>
      </c>
      <c r="F18" s="4">
        <v>1</v>
      </c>
      <c r="G18" s="4">
        <v>1</v>
      </c>
      <c r="H18" s="4">
        <v>0</v>
      </c>
      <c r="I18" s="4">
        <v>0</v>
      </c>
      <c r="J18" s="4">
        <v>1</v>
      </c>
      <c r="K18" s="4">
        <v>1</v>
      </c>
      <c r="L18">
        <v>0.30237799999999998</v>
      </c>
      <c r="M18">
        <v>0.301479</v>
      </c>
      <c r="N18">
        <v>0.17422799999999999</v>
      </c>
      <c r="P18">
        <f t="shared" si="0"/>
        <v>6.6901333333333327E-2</v>
      </c>
      <c r="S18" s="7">
        <f t="shared" si="1"/>
        <v>0.22125066417971323</v>
      </c>
      <c r="T18" s="7">
        <f t="shared" si="2"/>
        <v>0.22191042604404726</v>
      </c>
      <c r="U18" s="7">
        <f t="shared" si="3"/>
        <v>0.38398726572843245</v>
      </c>
    </row>
    <row r="19" spans="1:21" ht="16" thickBot="1" x14ac:dyDescent="0.4">
      <c r="A19" s="3">
        <v>112</v>
      </c>
      <c r="B19" s="4">
        <v>112</v>
      </c>
      <c r="C19" s="4">
        <v>64</v>
      </c>
      <c r="D19" s="4">
        <v>16</v>
      </c>
      <c r="E19" s="4">
        <v>64</v>
      </c>
      <c r="F19" s="4">
        <v>1</v>
      </c>
      <c r="G19" s="4">
        <v>1</v>
      </c>
      <c r="H19" s="4">
        <v>0</v>
      </c>
      <c r="I19" s="4">
        <v>0</v>
      </c>
      <c r="J19" s="4">
        <v>1</v>
      </c>
      <c r="K19" s="4">
        <v>1</v>
      </c>
      <c r="L19">
        <v>0.33526800000000001</v>
      </c>
      <c r="M19">
        <v>0.34399800000000003</v>
      </c>
      <c r="N19">
        <v>0.40253100000000003</v>
      </c>
      <c r="P19">
        <f t="shared" si="0"/>
        <v>0.13380266666666665</v>
      </c>
      <c r="S19" s="7">
        <f t="shared" si="1"/>
        <v>0.39909167193608291</v>
      </c>
      <c r="T19" s="7">
        <f t="shared" si="2"/>
        <v>0.38896350172578514</v>
      </c>
      <c r="U19" s="7">
        <f t="shared" si="3"/>
        <v>0.33240338425280697</v>
      </c>
    </row>
    <row r="20" spans="1:21" ht="16" thickBot="1" x14ac:dyDescent="0.4">
      <c r="A20" s="3">
        <v>56</v>
      </c>
      <c r="B20" s="4">
        <v>56</v>
      </c>
      <c r="C20" s="4">
        <v>64</v>
      </c>
      <c r="D20" s="4">
        <v>16</v>
      </c>
      <c r="E20" s="4">
        <v>256</v>
      </c>
      <c r="F20" s="4">
        <v>1</v>
      </c>
      <c r="G20" s="4">
        <v>1</v>
      </c>
      <c r="H20" s="4">
        <v>0</v>
      </c>
      <c r="I20" s="4">
        <v>0</v>
      </c>
      <c r="J20" s="4">
        <v>1</v>
      </c>
      <c r="K20" s="4">
        <v>1</v>
      </c>
      <c r="L20">
        <v>0.23230300000000001</v>
      </c>
      <c r="M20">
        <v>0.23347999999999999</v>
      </c>
      <c r="N20">
        <v>0.31112099999999998</v>
      </c>
      <c r="P20">
        <f t="shared" si="0"/>
        <v>0.13380266666666665</v>
      </c>
      <c r="S20" s="7">
        <f t="shared" si="1"/>
        <v>0.5759833780307041</v>
      </c>
      <c r="T20" s="7">
        <f t="shared" si="2"/>
        <v>0.57307977842498992</v>
      </c>
      <c r="U20" s="7">
        <f t="shared" si="3"/>
        <v>0.43006633003450961</v>
      </c>
    </row>
    <row r="21" spans="1:21" ht="16" thickBot="1" x14ac:dyDescent="0.4">
      <c r="A21" s="3">
        <v>56</v>
      </c>
      <c r="B21" s="4">
        <v>56</v>
      </c>
      <c r="C21" s="4">
        <v>256</v>
      </c>
      <c r="D21" s="4">
        <v>16</v>
      </c>
      <c r="E21" s="4">
        <v>64</v>
      </c>
      <c r="F21" s="4">
        <v>1</v>
      </c>
      <c r="G21" s="4">
        <v>1</v>
      </c>
      <c r="H21" s="4">
        <v>0</v>
      </c>
      <c r="I21" s="4">
        <v>0</v>
      </c>
      <c r="J21" s="4">
        <v>1</v>
      </c>
      <c r="K21" s="4">
        <v>1</v>
      </c>
      <c r="L21">
        <v>0.35467599999999999</v>
      </c>
      <c r="M21">
        <v>0.37762699999999999</v>
      </c>
      <c r="N21">
        <v>0.29230600000000001</v>
      </c>
      <c r="P21">
        <f t="shared" si="0"/>
        <v>0.13380266666666665</v>
      </c>
      <c r="S21" s="7">
        <f t="shared" si="1"/>
        <v>0.37725323017815315</v>
      </c>
      <c r="T21" s="7">
        <f t="shared" si="2"/>
        <v>0.35432494675080611</v>
      </c>
      <c r="U21" s="7">
        <f t="shared" si="3"/>
        <v>0.45774861503584136</v>
      </c>
    </row>
    <row r="22" spans="1:21" ht="16" thickBot="1" x14ac:dyDescent="0.4">
      <c r="A22" s="3">
        <v>28</v>
      </c>
      <c r="B22" s="4">
        <v>28</v>
      </c>
      <c r="C22" s="4">
        <v>128</v>
      </c>
      <c r="D22" s="4">
        <v>16</v>
      </c>
      <c r="E22" s="4">
        <v>512</v>
      </c>
      <c r="F22" s="4">
        <v>1</v>
      </c>
      <c r="G22" s="4">
        <v>1</v>
      </c>
      <c r="H22" s="4">
        <v>0</v>
      </c>
      <c r="I22" s="4">
        <v>0</v>
      </c>
      <c r="J22" s="4">
        <v>1</v>
      </c>
      <c r="K22" s="4">
        <v>1</v>
      </c>
      <c r="L22">
        <v>0.31511899999999998</v>
      </c>
      <c r="M22">
        <v>0.304147</v>
      </c>
      <c r="N22">
        <v>0.28934300000000002</v>
      </c>
      <c r="O22">
        <v>0.247192</v>
      </c>
      <c r="P22">
        <f t="shared" si="0"/>
        <v>0.13380266666666665</v>
      </c>
      <c r="S22" s="7">
        <f t="shared" si="1"/>
        <v>0.42460996216244234</v>
      </c>
      <c r="T22" s="7">
        <f t="shared" si="2"/>
        <v>0.43992762271752361</v>
      </c>
      <c r="U22" s="7">
        <f t="shared" si="3"/>
        <v>0.46243616284709377</v>
      </c>
    </row>
    <row r="23" spans="1:21" ht="16" thickBot="1" x14ac:dyDescent="0.4">
      <c r="A23" s="3">
        <v>28</v>
      </c>
      <c r="B23" s="4">
        <v>28</v>
      </c>
      <c r="C23" s="4">
        <v>512</v>
      </c>
      <c r="D23" s="4">
        <v>16</v>
      </c>
      <c r="E23" s="4">
        <v>128</v>
      </c>
      <c r="F23" s="4">
        <v>1</v>
      </c>
      <c r="G23" s="4">
        <v>1</v>
      </c>
      <c r="H23" s="4">
        <v>0</v>
      </c>
      <c r="I23" s="4">
        <v>0</v>
      </c>
      <c r="J23" s="4">
        <v>1</v>
      </c>
      <c r="K23" s="4">
        <v>1</v>
      </c>
      <c r="L23">
        <v>0.39512199999999997</v>
      </c>
      <c r="M23">
        <v>0.39555299999999999</v>
      </c>
      <c r="N23">
        <v>0.279416</v>
      </c>
      <c r="O23">
        <v>0.246526</v>
      </c>
      <c r="P23">
        <f t="shared" si="0"/>
        <v>0.13380266666666665</v>
      </c>
      <c r="S23" s="7">
        <f t="shared" si="1"/>
        <v>0.3386363367938679</v>
      </c>
      <c r="T23" s="7">
        <f t="shared" si="2"/>
        <v>0.33826735397447788</v>
      </c>
      <c r="U23" s="7">
        <f t="shared" si="3"/>
        <v>0.47886544316240537</v>
      </c>
    </row>
    <row r="24" spans="1:21" ht="16" thickBot="1" x14ac:dyDescent="0.4">
      <c r="A24" s="3">
        <v>14</v>
      </c>
      <c r="B24" s="4">
        <v>14</v>
      </c>
      <c r="C24" s="4">
        <v>256</v>
      </c>
      <c r="D24" s="4">
        <v>16</v>
      </c>
      <c r="E24" s="4">
        <v>1024</v>
      </c>
      <c r="F24" s="4">
        <v>1</v>
      </c>
      <c r="G24" s="4">
        <v>1</v>
      </c>
      <c r="H24" s="4">
        <v>0</v>
      </c>
      <c r="I24" s="4">
        <v>0</v>
      </c>
      <c r="J24" s="4">
        <v>1</v>
      </c>
      <c r="K24" s="4">
        <v>1</v>
      </c>
      <c r="L24">
        <v>0.412159</v>
      </c>
      <c r="M24">
        <v>0.433035</v>
      </c>
      <c r="N24">
        <v>0.30741600000000002</v>
      </c>
      <c r="P24">
        <f t="shared" si="0"/>
        <v>0.13380266666666665</v>
      </c>
      <c r="S24" s="7">
        <f t="shared" si="1"/>
        <v>0.32463846881098474</v>
      </c>
      <c r="T24" s="7">
        <f t="shared" si="2"/>
        <v>0.30898811104568141</v>
      </c>
      <c r="U24" s="7">
        <f t="shared" si="3"/>
        <v>0.43524952073628775</v>
      </c>
    </row>
    <row r="25" spans="1:21" ht="16" thickBot="1" x14ac:dyDescent="0.4">
      <c r="A25" s="3">
        <v>14</v>
      </c>
      <c r="B25" s="4">
        <v>14</v>
      </c>
      <c r="C25" s="4">
        <v>1024</v>
      </c>
      <c r="D25" s="4">
        <v>16</v>
      </c>
      <c r="E25" s="4">
        <v>256</v>
      </c>
      <c r="F25" s="4">
        <v>1</v>
      </c>
      <c r="G25" s="4">
        <v>1</v>
      </c>
      <c r="H25" s="4">
        <v>0</v>
      </c>
      <c r="I25" s="4">
        <v>0</v>
      </c>
      <c r="J25" s="4">
        <v>1</v>
      </c>
      <c r="K25" s="4">
        <v>1</v>
      </c>
      <c r="L25">
        <v>0.406086</v>
      </c>
      <c r="M25">
        <v>0.41866399999999998</v>
      </c>
      <c r="N25">
        <v>0.27497100000000002</v>
      </c>
      <c r="P25">
        <f t="shared" si="0"/>
        <v>0.13380266666666665</v>
      </c>
      <c r="S25" s="7">
        <f t="shared" si="1"/>
        <v>0.3294934242172019</v>
      </c>
      <c r="T25" s="7">
        <f t="shared" si="2"/>
        <v>0.3195943923209702</v>
      </c>
      <c r="U25" s="7">
        <f t="shared" si="3"/>
        <v>0.48660646637887867</v>
      </c>
    </row>
    <row r="26" spans="1:21" ht="16" thickBot="1" x14ac:dyDescent="0.4">
      <c r="A26" s="3">
        <v>14</v>
      </c>
      <c r="B26" s="4">
        <v>14</v>
      </c>
      <c r="C26" s="4">
        <v>256</v>
      </c>
      <c r="D26" s="4">
        <v>16</v>
      </c>
      <c r="E26" s="4">
        <v>1024</v>
      </c>
      <c r="F26" s="4">
        <v>1</v>
      </c>
      <c r="G26" s="4">
        <v>1</v>
      </c>
      <c r="H26" s="4">
        <v>0</v>
      </c>
      <c r="I26" s="4">
        <v>0</v>
      </c>
      <c r="J26" s="4">
        <v>1</v>
      </c>
      <c r="K26" s="4">
        <v>1</v>
      </c>
      <c r="L26">
        <v>0.420159</v>
      </c>
      <c r="M26">
        <v>0.41614499999999999</v>
      </c>
      <c r="N26">
        <v>0.30934400000000001</v>
      </c>
      <c r="P26">
        <f t="shared" si="0"/>
        <v>0.13380266666666665</v>
      </c>
      <c r="S26" s="7">
        <f t="shared" si="1"/>
        <v>0.31845721897345208</v>
      </c>
      <c r="T26" s="7">
        <f t="shared" si="2"/>
        <v>0.32152895425072187</v>
      </c>
      <c r="U26" s="7">
        <f t="shared" si="3"/>
        <v>0.43253680907554909</v>
      </c>
    </row>
    <row r="27" spans="1:21" ht="16" thickBot="1" x14ac:dyDescent="0.4">
      <c r="A27" s="3">
        <v>7</v>
      </c>
      <c r="B27" s="4">
        <v>7</v>
      </c>
      <c r="C27" s="4">
        <v>512</v>
      </c>
      <c r="D27" s="4">
        <v>16</v>
      </c>
      <c r="E27" s="4">
        <v>2048</v>
      </c>
      <c r="F27" s="4">
        <v>1</v>
      </c>
      <c r="G27" s="4">
        <v>1</v>
      </c>
      <c r="H27" s="4">
        <v>0</v>
      </c>
      <c r="I27" s="4">
        <v>0</v>
      </c>
      <c r="J27" s="4">
        <v>1</v>
      </c>
      <c r="K27" s="4">
        <v>1</v>
      </c>
      <c r="L27">
        <v>0.41734500000000002</v>
      </c>
      <c r="M27">
        <v>0.41481299999999999</v>
      </c>
      <c r="N27">
        <v>0.278972</v>
      </c>
      <c r="P27">
        <f t="shared" si="0"/>
        <v>0.13380266666666665</v>
      </c>
      <c r="S27" s="7">
        <f t="shared" si="1"/>
        <v>0.32060445594572035</v>
      </c>
      <c r="T27" s="7">
        <f t="shared" si="2"/>
        <v>0.32256141120617399</v>
      </c>
      <c r="U27" s="7">
        <f t="shared" si="3"/>
        <v>0.47962758508619735</v>
      </c>
    </row>
    <row r="28" spans="1:21" ht="16" thickBot="1" x14ac:dyDescent="0.4">
      <c r="A28" s="3">
        <v>7</v>
      </c>
      <c r="B28" s="4">
        <v>7</v>
      </c>
      <c r="C28" s="4">
        <v>2048</v>
      </c>
      <c r="D28" s="4">
        <v>16</v>
      </c>
      <c r="E28" s="4">
        <v>512</v>
      </c>
      <c r="F28" s="4">
        <v>1</v>
      </c>
      <c r="G28" s="4">
        <v>1</v>
      </c>
      <c r="H28" s="4">
        <v>0</v>
      </c>
      <c r="I28" s="4">
        <v>0</v>
      </c>
      <c r="J28" s="4">
        <v>1</v>
      </c>
      <c r="K28" s="4">
        <v>1</v>
      </c>
      <c r="L28">
        <v>0.53734800000000005</v>
      </c>
      <c r="M28">
        <v>0.53466400000000003</v>
      </c>
      <c r="N28">
        <v>0.30371399999999998</v>
      </c>
      <c r="P28">
        <f t="shared" si="0"/>
        <v>0.13380266666666665</v>
      </c>
      <c r="S28" s="7">
        <f t="shared" si="1"/>
        <v>0.2490056102687023</v>
      </c>
      <c r="T28" s="7">
        <f t="shared" si="2"/>
        <v>0.25025561224744258</v>
      </c>
      <c r="U28" s="7">
        <f t="shared" si="3"/>
        <v>0.44055482021463171</v>
      </c>
    </row>
    <row r="29" spans="1:21" ht="16" hidden="1" thickBot="1" x14ac:dyDescent="0.4">
      <c r="A29" s="3">
        <v>56</v>
      </c>
      <c r="B29" s="4">
        <v>56</v>
      </c>
      <c r="C29" s="4">
        <v>64</v>
      </c>
      <c r="D29" s="4">
        <v>8</v>
      </c>
      <c r="E29" s="4">
        <v>256</v>
      </c>
      <c r="F29" s="4">
        <v>1</v>
      </c>
      <c r="G29" s="4">
        <v>1</v>
      </c>
      <c r="H29" s="4">
        <v>0</v>
      </c>
      <c r="I29" s="4">
        <v>0</v>
      </c>
      <c r="J29" s="4">
        <v>2</v>
      </c>
      <c r="K29" s="4">
        <v>2</v>
      </c>
      <c r="L29">
        <v>6.1927999999999997E-2</v>
      </c>
      <c r="M29">
        <v>6.3852000000000006E-2</v>
      </c>
      <c r="N29">
        <v>6.1335000000000001E-2</v>
      </c>
      <c r="P29">
        <f t="shared" si="0"/>
        <v>1.6725333333333332E-2</v>
      </c>
      <c r="S29" s="7">
        <f t="shared" si="1"/>
        <v>0.2700770787581277</v>
      </c>
      <c r="T29" s="7">
        <f t="shared" si="2"/>
        <v>0.26193906742675765</v>
      </c>
      <c r="U29" s="7">
        <f t="shared" si="3"/>
        <v>0.2726882421673324</v>
      </c>
    </row>
    <row r="30" spans="1:21" ht="16" hidden="1" thickBot="1" x14ac:dyDescent="0.4">
      <c r="A30" s="3">
        <v>28</v>
      </c>
      <c r="B30" s="4">
        <v>28</v>
      </c>
      <c r="C30" s="4">
        <v>128</v>
      </c>
      <c r="D30" s="4">
        <v>8</v>
      </c>
      <c r="E30" s="4">
        <v>512</v>
      </c>
      <c r="F30" s="4">
        <v>1</v>
      </c>
      <c r="G30" s="4">
        <v>1</v>
      </c>
      <c r="H30" s="4">
        <v>0</v>
      </c>
      <c r="I30" s="4">
        <v>0</v>
      </c>
      <c r="J30" s="4">
        <v>2</v>
      </c>
      <c r="K30" s="4">
        <v>2</v>
      </c>
      <c r="L30">
        <v>7.0372000000000004E-2</v>
      </c>
      <c r="M30">
        <v>7.2148000000000004E-2</v>
      </c>
      <c r="N30">
        <v>7.0075999999999999E-2</v>
      </c>
      <c r="P30">
        <f t="shared" si="0"/>
        <v>1.6725333333333332E-2</v>
      </c>
      <c r="S30" s="7">
        <f t="shared" si="1"/>
        <v>0.23767028553022979</v>
      </c>
      <c r="T30" s="7">
        <f t="shared" si="2"/>
        <v>0.23181977786402022</v>
      </c>
      <c r="U30" s="7">
        <f t="shared" si="3"/>
        <v>0.23867420134330344</v>
      </c>
    </row>
    <row r="31" spans="1:21" ht="16" hidden="1" thickBot="1" x14ac:dyDescent="0.4">
      <c r="A31" s="3">
        <v>14</v>
      </c>
      <c r="B31" s="4">
        <v>14</v>
      </c>
      <c r="C31" s="4">
        <v>256</v>
      </c>
      <c r="D31" s="4">
        <v>8</v>
      </c>
      <c r="E31" s="4">
        <v>1024</v>
      </c>
      <c r="F31" s="4">
        <v>1</v>
      </c>
      <c r="G31" s="4">
        <v>1</v>
      </c>
      <c r="H31" s="4">
        <v>0</v>
      </c>
      <c r="I31" s="4">
        <v>0</v>
      </c>
      <c r="J31" s="4">
        <v>2</v>
      </c>
      <c r="K31" s="4">
        <v>2</v>
      </c>
      <c r="L31">
        <v>9.9706000000000003E-2</v>
      </c>
      <c r="M31">
        <v>0.101629</v>
      </c>
      <c r="N31">
        <v>7.3927000000000007E-2</v>
      </c>
      <c r="P31">
        <f t="shared" si="0"/>
        <v>1.6725333333333332E-2</v>
      </c>
      <c r="S31" s="7">
        <f t="shared" si="1"/>
        <v>0.16774650806705044</v>
      </c>
      <c r="T31" s="7">
        <f t="shared" si="2"/>
        <v>0.16457244815292221</v>
      </c>
      <c r="U31" s="7">
        <f t="shared" si="3"/>
        <v>0.22624120190638508</v>
      </c>
    </row>
    <row r="32" spans="1:21" ht="16" hidden="1" thickBot="1" x14ac:dyDescent="0.4">
      <c r="A32" s="3">
        <v>7</v>
      </c>
      <c r="B32" s="4">
        <v>7</v>
      </c>
      <c r="C32" s="4">
        <v>2048</v>
      </c>
      <c r="D32" s="4">
        <v>8</v>
      </c>
      <c r="E32" s="4">
        <v>512</v>
      </c>
      <c r="F32" s="4">
        <v>1</v>
      </c>
      <c r="G32" s="4">
        <v>1</v>
      </c>
      <c r="H32" s="4">
        <v>3</v>
      </c>
      <c r="I32" s="4">
        <v>3</v>
      </c>
      <c r="J32" s="4">
        <v>2</v>
      </c>
      <c r="K32" s="4">
        <v>2</v>
      </c>
      <c r="L32">
        <v>1.0463990000000001</v>
      </c>
      <c r="M32">
        <v>1.0528839999999999</v>
      </c>
      <c r="N32">
        <v>0.65083500000000005</v>
      </c>
      <c r="P32">
        <f t="shared" si="0"/>
        <v>1.6725333333333332E-2</v>
      </c>
      <c r="S32" s="7">
        <f t="shared" si="1"/>
        <v>1.5983705387078283E-2</v>
      </c>
      <c r="T32" s="7">
        <f t="shared" si="2"/>
        <v>1.5885257381946474E-2</v>
      </c>
      <c r="U32" s="7">
        <f t="shared" si="3"/>
        <v>2.5698269658720459E-2</v>
      </c>
    </row>
    <row r="33" spans="1:21" ht="16" hidden="1" thickBot="1" x14ac:dyDescent="0.4">
      <c r="A33" s="3">
        <v>56</v>
      </c>
      <c r="B33" s="4">
        <v>56</v>
      </c>
      <c r="C33" s="4">
        <v>64</v>
      </c>
      <c r="D33" s="4">
        <v>16</v>
      </c>
      <c r="E33" s="4">
        <v>256</v>
      </c>
      <c r="F33" s="4">
        <v>1</v>
      </c>
      <c r="G33" s="4">
        <v>1</v>
      </c>
      <c r="H33" s="4">
        <v>0</v>
      </c>
      <c r="I33" s="4">
        <v>0</v>
      </c>
      <c r="J33" s="4">
        <v>2</v>
      </c>
      <c r="K33" s="4">
        <v>2</v>
      </c>
      <c r="L33">
        <v>0.112151</v>
      </c>
      <c r="M33">
        <v>0.110666</v>
      </c>
      <c r="N33">
        <v>0.111411</v>
      </c>
      <c r="P33">
        <f t="shared" si="0"/>
        <v>3.3450666666666663E-2</v>
      </c>
      <c r="S33" s="7">
        <f t="shared" si="1"/>
        <v>0.29826454215001796</v>
      </c>
      <c r="T33" s="7">
        <f t="shared" si="2"/>
        <v>0.30226688112578987</v>
      </c>
      <c r="U33" s="7">
        <f t="shared" si="3"/>
        <v>0.3002456370256677</v>
      </c>
    </row>
    <row r="34" spans="1:21" ht="16" hidden="1" thickBot="1" x14ac:dyDescent="0.4">
      <c r="A34" s="3">
        <v>28</v>
      </c>
      <c r="B34" s="4">
        <v>28</v>
      </c>
      <c r="C34" s="4">
        <v>128</v>
      </c>
      <c r="D34" s="4">
        <v>16</v>
      </c>
      <c r="E34" s="4">
        <v>512</v>
      </c>
      <c r="F34" s="4">
        <v>1</v>
      </c>
      <c r="G34" s="4">
        <v>1</v>
      </c>
      <c r="H34" s="4">
        <v>0</v>
      </c>
      <c r="I34" s="4">
        <v>0</v>
      </c>
      <c r="J34" s="4">
        <v>2</v>
      </c>
      <c r="K34" s="4">
        <v>2</v>
      </c>
      <c r="L34">
        <v>0.13215199999999999</v>
      </c>
      <c r="M34">
        <v>0.134962</v>
      </c>
      <c r="N34">
        <v>0.13126299999999999</v>
      </c>
      <c r="P34">
        <f t="shared" si="0"/>
        <v>3.3450666666666663E-2</v>
      </c>
      <c r="S34" s="7">
        <f t="shared" si="1"/>
        <v>0.25312266682809692</v>
      </c>
      <c r="T34" s="7">
        <f t="shared" si="2"/>
        <v>0.2478524819331861</v>
      </c>
      <c r="U34" s="7">
        <f t="shared" si="3"/>
        <v>0.25483698122598647</v>
      </c>
    </row>
    <row r="35" spans="1:21" ht="16" hidden="1" thickBot="1" x14ac:dyDescent="0.4">
      <c r="A35" s="3">
        <v>14</v>
      </c>
      <c r="B35" s="4">
        <v>14</v>
      </c>
      <c r="C35" s="4">
        <v>256</v>
      </c>
      <c r="D35" s="4">
        <v>16</v>
      </c>
      <c r="E35" s="4">
        <v>1024</v>
      </c>
      <c r="F35" s="4">
        <v>1</v>
      </c>
      <c r="G35" s="4">
        <v>1</v>
      </c>
      <c r="H35" s="4">
        <v>0</v>
      </c>
      <c r="I35" s="4">
        <v>0</v>
      </c>
      <c r="J35" s="4">
        <v>2</v>
      </c>
      <c r="K35" s="4">
        <v>2</v>
      </c>
      <c r="L35">
        <v>0.16267100000000001</v>
      </c>
      <c r="M35">
        <v>0.16755500000000001</v>
      </c>
      <c r="N35">
        <v>0.117633</v>
      </c>
      <c r="P35">
        <f t="shared" si="0"/>
        <v>3.3450666666666663E-2</v>
      </c>
      <c r="S35" s="7">
        <f t="shared" si="1"/>
        <v>0.20563386631093841</v>
      </c>
      <c r="T35" s="7">
        <f t="shared" si="2"/>
        <v>0.19963991923050139</v>
      </c>
      <c r="U35" s="7">
        <f t="shared" si="3"/>
        <v>0.28436464824213159</v>
      </c>
    </row>
    <row r="36" spans="1:21" ht="16" hidden="1" thickBot="1" x14ac:dyDescent="0.4">
      <c r="A36" s="3">
        <v>56</v>
      </c>
      <c r="B36" s="4">
        <v>56</v>
      </c>
      <c r="C36" s="4">
        <v>256</v>
      </c>
      <c r="D36" s="4">
        <v>8</v>
      </c>
      <c r="E36" s="4">
        <v>128</v>
      </c>
      <c r="F36" s="4">
        <v>1</v>
      </c>
      <c r="G36" s="4">
        <v>1</v>
      </c>
      <c r="H36" s="4">
        <v>0</v>
      </c>
      <c r="I36" s="4">
        <v>0</v>
      </c>
      <c r="J36" s="4">
        <v>2</v>
      </c>
      <c r="K36" s="4">
        <v>2</v>
      </c>
      <c r="L36">
        <v>0.127855</v>
      </c>
      <c r="M36">
        <v>0.127111</v>
      </c>
      <c r="N36">
        <v>0.12726299999999999</v>
      </c>
      <c r="P36">
        <f t="shared" si="0"/>
        <v>3.3450666666666663E-2</v>
      </c>
      <c r="S36" s="7">
        <f t="shared" si="1"/>
        <v>0.261629710740031</v>
      </c>
      <c r="T36" s="7">
        <f t="shared" si="2"/>
        <v>0.26316106919673876</v>
      </c>
      <c r="U36" s="7">
        <f t="shared" si="3"/>
        <v>0.26284675566870708</v>
      </c>
    </row>
    <row r="37" spans="1:21" ht="16" hidden="1" thickBot="1" x14ac:dyDescent="0.4">
      <c r="A37" s="3">
        <v>28</v>
      </c>
      <c r="B37" s="4">
        <v>28</v>
      </c>
      <c r="C37" s="4">
        <v>512</v>
      </c>
      <c r="D37" s="4">
        <v>8</v>
      </c>
      <c r="E37" s="4">
        <v>256</v>
      </c>
      <c r="F37" s="4">
        <v>1</v>
      </c>
      <c r="G37" s="4">
        <v>1</v>
      </c>
      <c r="H37" s="4">
        <v>0</v>
      </c>
      <c r="I37" s="4">
        <v>0</v>
      </c>
      <c r="J37" s="4">
        <v>2</v>
      </c>
      <c r="K37" s="4">
        <v>2</v>
      </c>
      <c r="L37">
        <v>0.147115</v>
      </c>
      <c r="M37">
        <v>0.143259</v>
      </c>
      <c r="N37">
        <v>0.144597</v>
      </c>
      <c r="P37">
        <f t="shared" si="0"/>
        <v>3.3450666666666663E-2</v>
      </c>
      <c r="S37" s="7">
        <f t="shared" si="1"/>
        <v>0.22737767506145984</v>
      </c>
      <c r="T37" s="7">
        <f t="shared" si="2"/>
        <v>0.23349783725048104</v>
      </c>
      <c r="U37" s="7">
        <f t="shared" si="3"/>
        <v>0.2313372107766182</v>
      </c>
    </row>
    <row r="38" spans="1:21" ht="16" hidden="1" thickBot="1" x14ac:dyDescent="0.4">
      <c r="A38" s="3">
        <v>28</v>
      </c>
      <c r="B38" s="4">
        <v>28</v>
      </c>
      <c r="C38" s="4">
        <v>512</v>
      </c>
      <c r="D38" s="4">
        <v>8</v>
      </c>
      <c r="E38" s="4">
        <v>1024</v>
      </c>
      <c r="F38" s="4">
        <v>1</v>
      </c>
      <c r="G38" s="4">
        <v>1</v>
      </c>
      <c r="H38" s="4">
        <v>0</v>
      </c>
      <c r="I38" s="4">
        <v>0</v>
      </c>
      <c r="J38" s="4">
        <v>2</v>
      </c>
      <c r="K38" s="4">
        <v>2</v>
      </c>
      <c r="L38">
        <v>0.48549500000000001</v>
      </c>
      <c r="M38">
        <v>0.48355399999999998</v>
      </c>
      <c r="N38">
        <v>0.347715</v>
      </c>
      <c r="P38">
        <f t="shared" si="0"/>
        <v>0.13380266666666665</v>
      </c>
      <c r="S38" s="7">
        <f t="shared" si="1"/>
        <v>0.27560050395301011</v>
      </c>
      <c r="T38" s="7">
        <f t="shared" si="2"/>
        <v>0.27670677249421299</v>
      </c>
      <c r="U38" s="7">
        <f t="shared" si="3"/>
        <v>0.38480556394365112</v>
      </c>
    </row>
    <row r="39" spans="1:21" ht="16" hidden="1" thickBot="1" x14ac:dyDescent="0.4">
      <c r="A39" s="3">
        <v>14</v>
      </c>
      <c r="B39" s="4">
        <v>14</v>
      </c>
      <c r="C39" s="4">
        <v>1024</v>
      </c>
      <c r="D39" s="4">
        <v>8</v>
      </c>
      <c r="E39" s="4">
        <v>512</v>
      </c>
      <c r="F39" s="4">
        <v>1</v>
      </c>
      <c r="G39" s="4">
        <v>1</v>
      </c>
      <c r="H39" s="4">
        <v>0</v>
      </c>
      <c r="I39" s="4">
        <v>0</v>
      </c>
      <c r="J39" s="4">
        <v>2</v>
      </c>
      <c r="K39" s="4">
        <v>2</v>
      </c>
      <c r="L39">
        <v>0.177782</v>
      </c>
      <c r="M39">
        <v>0.17985100000000001</v>
      </c>
      <c r="N39">
        <v>0.13259599999999999</v>
      </c>
      <c r="P39">
        <f t="shared" si="0"/>
        <v>3.3450666666666663E-2</v>
      </c>
      <c r="S39" s="7">
        <f t="shared" si="1"/>
        <v>0.18815553130613147</v>
      </c>
      <c r="T39" s="7">
        <f t="shared" si="2"/>
        <v>0.1859909962506</v>
      </c>
      <c r="U39" s="7">
        <f t="shared" si="3"/>
        <v>0.25227508119903064</v>
      </c>
    </row>
    <row r="40" spans="1:21" ht="16" hidden="1" thickBot="1" x14ac:dyDescent="0.4">
      <c r="A40" s="3">
        <v>14</v>
      </c>
      <c r="B40" s="4">
        <v>14</v>
      </c>
      <c r="C40" s="4">
        <v>1024</v>
      </c>
      <c r="D40" s="4">
        <v>8</v>
      </c>
      <c r="E40" s="4">
        <v>2048</v>
      </c>
      <c r="F40" s="4">
        <v>1</v>
      </c>
      <c r="G40" s="4">
        <v>1</v>
      </c>
      <c r="H40" s="4">
        <v>0</v>
      </c>
      <c r="I40" s="4">
        <v>0</v>
      </c>
      <c r="J40" s="4">
        <v>2</v>
      </c>
      <c r="K40" s="4">
        <v>2</v>
      </c>
      <c r="L40">
        <v>0.69705600000000001</v>
      </c>
      <c r="M40">
        <v>0.66370200000000001</v>
      </c>
      <c r="N40">
        <v>0.38415899999999997</v>
      </c>
      <c r="P40">
        <f t="shared" si="0"/>
        <v>0.13380266666666665</v>
      </c>
      <c r="S40" s="7">
        <f t="shared" si="1"/>
        <v>0.19195397022142646</v>
      </c>
      <c r="T40" s="7">
        <f t="shared" si="2"/>
        <v>0.20160051750132837</v>
      </c>
      <c r="U40" s="7">
        <f t="shared" si="3"/>
        <v>0.34830022638195818</v>
      </c>
    </row>
    <row r="41" spans="1:21" ht="16" hidden="1" thickBot="1" x14ac:dyDescent="0.4">
      <c r="A41" s="3">
        <v>56</v>
      </c>
      <c r="B41" s="4">
        <v>56</v>
      </c>
      <c r="C41" s="4">
        <v>256</v>
      </c>
      <c r="D41" s="4">
        <v>16</v>
      </c>
      <c r="E41" s="4">
        <v>128</v>
      </c>
      <c r="F41" s="4">
        <v>1</v>
      </c>
      <c r="G41" s="4">
        <v>1</v>
      </c>
      <c r="H41" s="4">
        <v>0</v>
      </c>
      <c r="I41" s="4">
        <v>0</v>
      </c>
      <c r="J41" s="4">
        <v>2</v>
      </c>
      <c r="K41" s="4">
        <v>2</v>
      </c>
      <c r="L41">
        <v>0.213339</v>
      </c>
      <c r="M41">
        <v>0.20977699999999999</v>
      </c>
      <c r="N41">
        <v>0.223859</v>
      </c>
      <c r="P41">
        <f t="shared" si="0"/>
        <v>6.6901333333333327E-2</v>
      </c>
      <c r="S41" s="7">
        <f t="shared" si="1"/>
        <v>0.31359167022125972</v>
      </c>
      <c r="T41" s="7">
        <f t="shared" si="2"/>
        <v>0.31891643666051728</v>
      </c>
      <c r="U41" s="7">
        <f t="shared" si="3"/>
        <v>0.29885478508048963</v>
      </c>
    </row>
    <row r="42" spans="1:21" ht="16" hidden="1" thickBot="1" x14ac:dyDescent="0.4">
      <c r="A42" s="3">
        <v>28</v>
      </c>
      <c r="B42" s="4">
        <v>28</v>
      </c>
      <c r="C42" s="4">
        <v>512</v>
      </c>
      <c r="D42" s="4">
        <v>16</v>
      </c>
      <c r="E42" s="4">
        <v>256</v>
      </c>
      <c r="F42" s="4">
        <v>1</v>
      </c>
      <c r="G42" s="4">
        <v>1</v>
      </c>
      <c r="H42" s="4">
        <v>0</v>
      </c>
      <c r="I42" s="4">
        <v>0</v>
      </c>
      <c r="J42" s="4">
        <v>2</v>
      </c>
      <c r="K42" s="4">
        <v>2</v>
      </c>
      <c r="L42">
        <v>0.25452599999999997</v>
      </c>
      <c r="M42">
        <v>0.254963</v>
      </c>
      <c r="N42">
        <v>0.24711900000000001</v>
      </c>
      <c r="P42">
        <f t="shared" si="0"/>
        <v>6.6901333333333327E-2</v>
      </c>
      <c r="S42" s="7">
        <f t="shared" si="1"/>
        <v>0.26284675566870708</v>
      </c>
      <c r="T42" s="7">
        <f t="shared" si="2"/>
        <v>0.26239624311501403</v>
      </c>
      <c r="U42" s="7">
        <f t="shared" si="3"/>
        <v>0.27072517019465653</v>
      </c>
    </row>
    <row r="43" spans="1:21" ht="16" hidden="1" thickBot="1" x14ac:dyDescent="0.4">
      <c r="A43" s="3">
        <v>28</v>
      </c>
      <c r="B43" s="4">
        <v>28</v>
      </c>
      <c r="C43" s="4">
        <v>512</v>
      </c>
      <c r="D43" s="4">
        <v>16</v>
      </c>
      <c r="E43" s="4">
        <v>1024</v>
      </c>
      <c r="F43" s="4">
        <v>1</v>
      </c>
      <c r="G43" s="4">
        <v>1</v>
      </c>
      <c r="H43" s="4">
        <v>0</v>
      </c>
      <c r="I43" s="4">
        <v>0</v>
      </c>
      <c r="J43" s="4">
        <v>2</v>
      </c>
      <c r="K43" s="4">
        <v>2</v>
      </c>
      <c r="L43">
        <v>1.055288</v>
      </c>
      <c r="M43">
        <v>1.070368</v>
      </c>
      <c r="N43">
        <v>0.58446299999999995</v>
      </c>
      <c r="P43">
        <f t="shared" si="0"/>
        <v>0.26760533333333331</v>
      </c>
      <c r="S43" s="7">
        <f t="shared" si="1"/>
        <v>0.25358511925970284</v>
      </c>
      <c r="T43" s="7">
        <f t="shared" si="2"/>
        <v>0.25001245677499073</v>
      </c>
      <c r="U43" s="7">
        <f t="shared" si="3"/>
        <v>0.45786531112035034</v>
      </c>
    </row>
    <row r="44" spans="1:21" ht="16" hidden="1" thickBot="1" x14ac:dyDescent="0.4">
      <c r="A44" s="3">
        <v>14</v>
      </c>
      <c r="B44" s="4">
        <v>14</v>
      </c>
      <c r="C44" s="4">
        <v>1024</v>
      </c>
      <c r="D44" s="4">
        <v>16</v>
      </c>
      <c r="E44" s="4">
        <v>512</v>
      </c>
      <c r="F44" s="4">
        <v>1</v>
      </c>
      <c r="G44" s="4">
        <v>1</v>
      </c>
      <c r="H44" s="4">
        <v>0</v>
      </c>
      <c r="I44" s="4">
        <v>0</v>
      </c>
      <c r="J44" s="4">
        <v>2</v>
      </c>
      <c r="K44" s="4">
        <v>2</v>
      </c>
      <c r="L44">
        <v>0.26163700000000001</v>
      </c>
      <c r="M44">
        <v>0.26459199999999999</v>
      </c>
      <c r="N44">
        <v>0.22282199999999999</v>
      </c>
      <c r="P44">
        <f t="shared" si="0"/>
        <v>6.6901333333333327E-2</v>
      </c>
      <c r="S44" s="7">
        <f t="shared" si="1"/>
        <v>0.25570287586745499</v>
      </c>
      <c r="T44" s="7">
        <f t="shared" si="2"/>
        <v>0.25284715083348447</v>
      </c>
      <c r="U44" s="7">
        <f t="shared" si="3"/>
        <v>0.3002456370256677</v>
      </c>
    </row>
    <row r="45" spans="1:21" ht="16" hidden="1" thickBot="1" x14ac:dyDescent="0.4">
      <c r="A45" s="3">
        <v>14</v>
      </c>
      <c r="B45" s="4">
        <v>14</v>
      </c>
      <c r="C45" s="4">
        <v>1024</v>
      </c>
      <c r="D45" s="4">
        <v>16</v>
      </c>
      <c r="E45" s="4">
        <v>2048</v>
      </c>
      <c r="F45" s="4">
        <v>1</v>
      </c>
      <c r="G45" s="4">
        <v>1</v>
      </c>
      <c r="H45" s="4">
        <v>0</v>
      </c>
      <c r="I45" s="4">
        <v>0</v>
      </c>
      <c r="J45" s="4">
        <v>2</v>
      </c>
      <c r="K45" s="4">
        <v>2</v>
      </c>
      <c r="L45">
        <v>0.91795000000000004</v>
      </c>
      <c r="M45">
        <v>0.929925</v>
      </c>
      <c r="N45">
        <v>0.56298099999999995</v>
      </c>
      <c r="P45">
        <f t="shared" si="0"/>
        <v>0.26760533333333331</v>
      </c>
      <c r="S45" s="7">
        <f t="shared" si="1"/>
        <v>0.29152495597073186</v>
      </c>
      <c r="T45" s="7">
        <f t="shared" si="2"/>
        <v>0.28777087757973308</v>
      </c>
      <c r="U45" s="7">
        <f t="shared" si="3"/>
        <v>0.47533634942090996</v>
      </c>
    </row>
    <row r="50" spans="1:5" x14ac:dyDescent="0.35">
      <c r="A50" t="s">
        <v>17</v>
      </c>
      <c r="B50" t="s">
        <v>2</v>
      </c>
      <c r="C50" t="s">
        <v>16</v>
      </c>
      <c r="D50" t="s">
        <v>3</v>
      </c>
      <c r="E50" t="s">
        <v>6</v>
      </c>
    </row>
    <row r="51" spans="1:5" x14ac:dyDescent="0.35">
      <c r="A51">
        <v>7</v>
      </c>
      <c r="B51">
        <v>512</v>
      </c>
      <c r="C51">
        <v>512</v>
      </c>
      <c r="D51" s="12" t="s">
        <v>19</v>
      </c>
      <c r="E51" s="12" t="s">
        <v>20</v>
      </c>
    </row>
    <row r="52" spans="1:5" x14ac:dyDescent="0.35">
      <c r="C52">
        <v>2048</v>
      </c>
      <c r="D52" t="s">
        <v>18</v>
      </c>
    </row>
    <row r="53" spans="1:5" x14ac:dyDescent="0.35">
      <c r="B53">
        <v>832</v>
      </c>
      <c r="C53">
        <v>256</v>
      </c>
    </row>
    <row r="54" spans="1:5" x14ac:dyDescent="0.35">
      <c r="B54">
        <v>2048</v>
      </c>
      <c r="C54">
        <v>512</v>
      </c>
    </row>
    <row r="55" spans="1:5" x14ac:dyDescent="0.35">
      <c r="C55">
        <v>2048</v>
      </c>
    </row>
    <row r="56" spans="1:5" x14ac:dyDescent="0.35">
      <c r="A56">
        <v>14</v>
      </c>
      <c r="B56">
        <v>256</v>
      </c>
      <c r="C56">
        <v>256</v>
      </c>
    </row>
    <row r="57" spans="1:5" x14ac:dyDescent="0.35">
      <c r="C57">
        <v>1024</v>
      </c>
    </row>
    <row r="58" spans="1:5" x14ac:dyDescent="0.35">
      <c r="B58">
        <v>512</v>
      </c>
      <c r="C58">
        <v>192</v>
      </c>
    </row>
    <row r="59" spans="1:5" x14ac:dyDescent="0.35">
      <c r="B59">
        <v>1024</v>
      </c>
      <c r="C59">
        <v>256</v>
      </c>
    </row>
    <row r="60" spans="1:5" x14ac:dyDescent="0.35">
      <c r="C60">
        <v>512</v>
      </c>
    </row>
    <row r="61" spans="1:5" x14ac:dyDescent="0.35">
      <c r="C61">
        <v>2048</v>
      </c>
    </row>
    <row r="62" spans="1:5" x14ac:dyDescent="0.35">
      <c r="A62">
        <v>28</v>
      </c>
      <c r="B62">
        <v>128</v>
      </c>
      <c r="C62">
        <v>512</v>
      </c>
    </row>
    <row r="63" spans="1:5" x14ac:dyDescent="0.35">
      <c r="B63">
        <v>192</v>
      </c>
      <c r="C63">
        <v>64</v>
      </c>
    </row>
    <row r="64" spans="1:5" x14ac:dyDescent="0.35">
      <c r="B64">
        <v>512</v>
      </c>
      <c r="C64">
        <v>128</v>
      </c>
    </row>
    <row r="65" spans="1:3" x14ac:dyDescent="0.35">
      <c r="C65">
        <v>256</v>
      </c>
    </row>
    <row r="66" spans="1:3" x14ac:dyDescent="0.35">
      <c r="C66">
        <v>1024</v>
      </c>
    </row>
    <row r="67" spans="1:3" x14ac:dyDescent="0.35">
      <c r="A67">
        <v>56</v>
      </c>
      <c r="B67">
        <v>64</v>
      </c>
      <c r="C67">
        <v>256</v>
      </c>
    </row>
    <row r="68" spans="1:3" x14ac:dyDescent="0.35">
      <c r="B68">
        <v>256</v>
      </c>
      <c r="C68">
        <v>64</v>
      </c>
    </row>
    <row r="69" spans="1:3" x14ac:dyDescent="0.35">
      <c r="C69">
        <v>128</v>
      </c>
    </row>
    <row r="70" spans="1:3" x14ac:dyDescent="0.35">
      <c r="A70">
        <v>112</v>
      </c>
      <c r="B70">
        <v>64</v>
      </c>
      <c r="C70">
        <v>64</v>
      </c>
    </row>
  </sheetData>
  <autoFilter ref="A1:N45" xr:uid="{885ECB47-DC1A-4CBD-9D03-0E24666231A1}">
    <filterColumn colId="9">
      <filters>
        <filter val="1"/>
      </filters>
    </filterColumn>
  </autoFilter>
  <pageMargins left="0.7" right="0.7" top="0.75" bottom="0.75" header="0.3" footer="0.3"/>
  <pageSetup paperSize="9" orientation="portrait" r:id="rId1"/>
  <ignoredErrors>
    <ignoredError sqref="D51" twoDigitTextYear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98BA-E211-47BD-8690-531F53774F80}">
  <dimension ref="A1:N32"/>
  <sheetViews>
    <sheetView zoomScaleNormal="100" workbookViewId="0">
      <pane xSplit="5" ySplit="2" topLeftCell="F17" activePane="bottomRight" state="frozen"/>
      <selection pane="topRight" activeCell="F1" sqref="F1"/>
      <selection pane="bottomLeft" activeCell="A3" sqref="A3"/>
      <selection pane="bottomRight" activeCell="A2" sqref="A2:E32"/>
    </sheetView>
  </sheetViews>
  <sheetFormatPr defaultRowHeight="14.5" x14ac:dyDescent="0.35"/>
  <cols>
    <col min="1" max="5" width="5.54296875" customWidth="1"/>
    <col min="6" max="6" width="10" bestFit="1" customWidth="1"/>
    <col min="7" max="7" width="12.1796875" bestFit="1" customWidth="1"/>
    <col min="8" max="8" width="14.81640625" bestFit="1" customWidth="1"/>
    <col min="9" max="9" width="11.1796875" bestFit="1" customWidth="1"/>
    <col min="10" max="10" width="12.1796875" bestFit="1" customWidth="1"/>
    <col min="11" max="11" width="14.81640625" bestFit="1" customWidth="1"/>
    <col min="12" max="12" width="11.1796875" bestFit="1" customWidth="1"/>
  </cols>
  <sheetData>
    <row r="1" spans="1:14" x14ac:dyDescent="0.35">
      <c r="A1" s="276" t="s">
        <v>26</v>
      </c>
      <c r="B1" s="277"/>
      <c r="C1" s="277"/>
      <c r="D1" s="277"/>
      <c r="E1" s="278"/>
      <c r="F1" s="279" t="s">
        <v>24</v>
      </c>
      <c r="G1" s="280"/>
      <c r="H1" s="280"/>
      <c r="I1" s="281"/>
      <c r="J1" s="279" t="s">
        <v>25</v>
      </c>
      <c r="K1" s="280"/>
      <c r="L1" s="281"/>
    </row>
    <row r="2" spans="1:14" ht="15.5" thickBot="1" x14ac:dyDescent="0.4">
      <c r="A2" s="21" t="s">
        <v>0</v>
      </c>
      <c r="B2" s="22" t="s">
        <v>1</v>
      </c>
      <c r="C2" s="22" t="s">
        <v>2</v>
      </c>
      <c r="D2" s="22" t="s">
        <v>3</v>
      </c>
      <c r="E2" s="23" t="s">
        <v>4</v>
      </c>
      <c r="F2" s="24" t="s">
        <v>27</v>
      </c>
      <c r="G2" s="22" t="s">
        <v>23</v>
      </c>
      <c r="H2" s="36" t="s">
        <v>22</v>
      </c>
      <c r="I2" s="41" t="s">
        <v>128</v>
      </c>
      <c r="J2" s="21" t="s">
        <v>23</v>
      </c>
      <c r="K2" s="23" t="s">
        <v>22</v>
      </c>
      <c r="L2" s="56" t="s">
        <v>128</v>
      </c>
    </row>
    <row r="3" spans="1:14" x14ac:dyDescent="0.35">
      <c r="A3" s="47">
        <v>7</v>
      </c>
      <c r="B3" s="48">
        <v>7</v>
      </c>
      <c r="C3" s="48">
        <v>832</v>
      </c>
      <c r="D3" s="48">
        <v>8</v>
      </c>
      <c r="E3" s="49">
        <v>256</v>
      </c>
      <c r="F3" s="25">
        <f>A3*B3*C3*D3*E3/64/64/1.5/1000</f>
        <v>13.589333333333334</v>
      </c>
      <c r="G3" s="42">
        <v>58.52</v>
      </c>
      <c r="H3" s="27">
        <v>85.375</v>
      </c>
      <c r="I3" s="44">
        <v>51.902000000000001</v>
      </c>
      <c r="J3" s="45">
        <f>F3/G3</f>
        <v>0.23221690590111643</v>
      </c>
      <c r="K3" s="52">
        <f>F3/H3</f>
        <v>0.15917227916056614</v>
      </c>
      <c r="L3" s="46">
        <f t="shared" ref="L3:L32" si="0">F3/I3</f>
        <v>0.2618267761036826</v>
      </c>
      <c r="N3">
        <f>A3*B3*D3*E3/64/16/64</f>
        <v>1.53125</v>
      </c>
    </row>
    <row r="4" spans="1:14" x14ac:dyDescent="0.35">
      <c r="A4" s="15">
        <v>7</v>
      </c>
      <c r="B4" s="16">
        <v>7</v>
      </c>
      <c r="C4" s="16">
        <v>512</v>
      </c>
      <c r="D4" s="16">
        <v>8</v>
      </c>
      <c r="E4" s="17">
        <v>512</v>
      </c>
      <c r="F4" s="25">
        <f t="shared" ref="F4:F32" si="1">A4*B4*C4*D4*E4/64/64/1.5/1000</f>
        <v>16.725333333333332</v>
      </c>
      <c r="G4" s="43">
        <v>61.631999999999998</v>
      </c>
      <c r="H4" s="13">
        <v>59.542999999999999</v>
      </c>
      <c r="I4" s="38">
        <v>59.430999999999997</v>
      </c>
      <c r="J4" s="45">
        <f t="shared" ref="J4:J32" si="2">F4/G4</f>
        <v>0.27137417791623397</v>
      </c>
      <c r="K4" s="53">
        <f t="shared" ref="K4:K32" si="3">F4/H4</f>
        <v>0.28089503943928473</v>
      </c>
      <c r="L4" s="57">
        <f t="shared" si="0"/>
        <v>0.28142439691967713</v>
      </c>
      <c r="N4">
        <f t="shared" ref="N4:N32" si="4">A4*B4*D4*E4/64/16/64</f>
        <v>3.0625</v>
      </c>
    </row>
    <row r="5" spans="1:14" x14ac:dyDescent="0.35">
      <c r="A5" s="15">
        <v>7</v>
      </c>
      <c r="B5" s="16">
        <v>7</v>
      </c>
      <c r="C5" s="16">
        <v>512</v>
      </c>
      <c r="D5" s="16">
        <v>8</v>
      </c>
      <c r="E5" s="17">
        <v>2048</v>
      </c>
      <c r="F5" s="25">
        <f t="shared" si="1"/>
        <v>66.901333333333326</v>
      </c>
      <c r="G5" s="43">
        <v>178.08099999999999</v>
      </c>
      <c r="H5" s="35">
        <v>225.392</v>
      </c>
      <c r="I5" s="44">
        <v>170.44200000000001</v>
      </c>
      <c r="J5" s="45">
        <f t="shared" si="2"/>
        <v>0.37567923210973281</v>
      </c>
      <c r="K5" s="54">
        <f t="shared" si="3"/>
        <v>0.2968221291498071</v>
      </c>
      <c r="L5" s="57">
        <f t="shared" si="0"/>
        <v>0.39251671145218503</v>
      </c>
      <c r="N5">
        <f t="shared" si="4"/>
        <v>12.25</v>
      </c>
    </row>
    <row r="6" spans="1:14" x14ac:dyDescent="0.35">
      <c r="A6" s="15">
        <v>7</v>
      </c>
      <c r="B6" s="16">
        <v>7</v>
      </c>
      <c r="C6" s="16">
        <v>2048</v>
      </c>
      <c r="D6" s="16">
        <v>8</v>
      </c>
      <c r="E6" s="17">
        <v>512</v>
      </c>
      <c r="F6" s="25">
        <f t="shared" si="1"/>
        <v>66.901333333333326</v>
      </c>
      <c r="G6" s="43">
        <v>179.71</v>
      </c>
      <c r="H6" s="27">
        <v>245.15799999999999</v>
      </c>
      <c r="I6" s="37">
        <v>244.59299999999999</v>
      </c>
      <c r="J6" s="45">
        <f t="shared" si="2"/>
        <v>0.37227384860794238</v>
      </c>
      <c r="K6" s="52">
        <f t="shared" si="3"/>
        <v>0.27289068002403888</v>
      </c>
      <c r="L6" s="58">
        <f t="shared" si="0"/>
        <v>0.27352104652763298</v>
      </c>
      <c r="N6">
        <f t="shared" si="4"/>
        <v>3.0625</v>
      </c>
    </row>
    <row r="7" spans="1:14" x14ac:dyDescent="0.35">
      <c r="A7" s="15">
        <v>7</v>
      </c>
      <c r="B7" s="16">
        <v>7</v>
      </c>
      <c r="C7" s="16">
        <v>832</v>
      </c>
      <c r="D7" s="16">
        <v>16</v>
      </c>
      <c r="E7" s="17">
        <v>256</v>
      </c>
      <c r="F7" s="25">
        <f t="shared" si="1"/>
        <v>27.178666666666668</v>
      </c>
      <c r="G7" s="43">
        <v>80.891999999999996</v>
      </c>
      <c r="H7" s="35">
        <v>86.849000000000004</v>
      </c>
      <c r="I7" s="44">
        <v>62.082000000000001</v>
      </c>
      <c r="J7" s="45">
        <f t="shared" si="2"/>
        <v>0.33598707742009926</v>
      </c>
      <c r="K7" s="54">
        <f t="shared" si="3"/>
        <v>0.31294161897853362</v>
      </c>
      <c r="L7" s="57">
        <f t="shared" si="0"/>
        <v>0.437786583336018</v>
      </c>
      <c r="N7">
        <f t="shared" si="4"/>
        <v>3.0625</v>
      </c>
    </row>
    <row r="8" spans="1:14" x14ac:dyDescent="0.35">
      <c r="A8" s="15">
        <v>7</v>
      </c>
      <c r="B8" s="16">
        <v>7</v>
      </c>
      <c r="C8" s="16">
        <v>512</v>
      </c>
      <c r="D8" s="16">
        <v>16</v>
      </c>
      <c r="E8" s="17">
        <v>512</v>
      </c>
      <c r="F8" s="25">
        <f t="shared" si="1"/>
        <v>33.450666666666663</v>
      </c>
      <c r="G8" s="43">
        <v>86.224999999999994</v>
      </c>
      <c r="H8" s="13">
        <v>86.495000000000005</v>
      </c>
      <c r="I8" s="38">
        <v>74.765000000000001</v>
      </c>
      <c r="J8" s="45">
        <f t="shared" si="2"/>
        <v>0.3879462646177636</v>
      </c>
      <c r="K8" s="53">
        <f t="shared" si="3"/>
        <v>0.3867352640807753</v>
      </c>
      <c r="L8" s="57">
        <f t="shared" si="0"/>
        <v>0.44741077598698137</v>
      </c>
      <c r="N8">
        <f t="shared" si="4"/>
        <v>6.125</v>
      </c>
    </row>
    <row r="9" spans="1:14" x14ac:dyDescent="0.35">
      <c r="A9" s="15">
        <v>7</v>
      </c>
      <c r="B9" s="16">
        <v>7</v>
      </c>
      <c r="C9" s="16">
        <v>512</v>
      </c>
      <c r="D9" s="16">
        <v>16</v>
      </c>
      <c r="E9" s="17">
        <v>2048</v>
      </c>
      <c r="F9" s="25">
        <f t="shared" si="1"/>
        <v>133.80266666666665</v>
      </c>
      <c r="G9" s="43">
        <v>277.04599999999999</v>
      </c>
      <c r="H9" s="27">
        <v>469.70499999999998</v>
      </c>
      <c r="I9" s="37">
        <v>387.22399999999999</v>
      </c>
      <c r="J9" s="45">
        <f t="shared" si="2"/>
        <v>0.48296191486852963</v>
      </c>
      <c r="K9" s="52">
        <f t="shared" si="3"/>
        <v>0.28486532327027958</v>
      </c>
      <c r="L9" s="58">
        <f t="shared" si="0"/>
        <v>0.34554332031761115</v>
      </c>
      <c r="N9">
        <f t="shared" si="4"/>
        <v>24.5</v>
      </c>
    </row>
    <row r="10" spans="1:14" x14ac:dyDescent="0.35">
      <c r="A10" s="15">
        <v>7</v>
      </c>
      <c r="B10" s="16">
        <v>7</v>
      </c>
      <c r="C10" s="16">
        <v>2048</v>
      </c>
      <c r="D10" s="16">
        <v>16</v>
      </c>
      <c r="E10" s="17">
        <v>512</v>
      </c>
      <c r="F10" s="25">
        <f t="shared" si="1"/>
        <v>133.80266666666665</v>
      </c>
      <c r="G10" s="43">
        <v>311.71499999999997</v>
      </c>
      <c r="H10" s="27">
        <v>370.65199999999999</v>
      </c>
      <c r="I10" s="37">
        <v>389.54</v>
      </c>
      <c r="J10" s="45">
        <f t="shared" si="2"/>
        <v>0.42924680129819437</v>
      </c>
      <c r="K10" s="52">
        <f t="shared" si="3"/>
        <v>0.3609927011500455</v>
      </c>
      <c r="L10" s="58">
        <f t="shared" si="0"/>
        <v>0.34348890143930444</v>
      </c>
      <c r="N10">
        <f t="shared" si="4"/>
        <v>6.125</v>
      </c>
    </row>
    <row r="11" spans="1:14" x14ac:dyDescent="0.35">
      <c r="A11" s="15">
        <v>14</v>
      </c>
      <c r="B11" s="16">
        <v>14</v>
      </c>
      <c r="C11" s="16">
        <v>256</v>
      </c>
      <c r="D11" s="16">
        <v>8</v>
      </c>
      <c r="E11" s="17">
        <v>256</v>
      </c>
      <c r="F11" s="25">
        <f t="shared" si="1"/>
        <v>16.725333333333332</v>
      </c>
      <c r="G11" s="43">
        <v>44.002000000000002</v>
      </c>
      <c r="H11" s="35">
        <v>46.154000000000003</v>
      </c>
      <c r="I11" s="44">
        <v>34.609000000000002</v>
      </c>
      <c r="J11" s="45">
        <f t="shared" si="2"/>
        <v>0.38010393466963616</v>
      </c>
      <c r="K11" s="54">
        <f t="shared" si="3"/>
        <v>0.3623810142855079</v>
      </c>
      <c r="L11" s="57">
        <f t="shared" si="0"/>
        <v>0.483265431920406</v>
      </c>
      <c r="N11">
        <f t="shared" si="4"/>
        <v>6.125</v>
      </c>
    </row>
    <row r="12" spans="1:14" x14ac:dyDescent="0.35">
      <c r="A12" s="15">
        <v>14</v>
      </c>
      <c r="B12" s="16">
        <v>14</v>
      </c>
      <c r="C12" s="16">
        <v>256</v>
      </c>
      <c r="D12" s="16">
        <v>8</v>
      </c>
      <c r="E12" s="17">
        <v>1024</v>
      </c>
      <c r="F12" s="25">
        <f t="shared" si="1"/>
        <v>66.901333333333326</v>
      </c>
      <c r="G12" s="43">
        <v>166.523</v>
      </c>
      <c r="H12" s="13">
        <v>156.72999999999999</v>
      </c>
      <c r="I12" s="38">
        <v>142.13999999999999</v>
      </c>
      <c r="J12" s="45">
        <f t="shared" si="2"/>
        <v>0.40175431221713115</v>
      </c>
      <c r="K12" s="53">
        <f t="shared" si="3"/>
        <v>0.426857227929135</v>
      </c>
      <c r="L12" s="57">
        <f t="shared" si="0"/>
        <v>0.47067210731203979</v>
      </c>
      <c r="N12">
        <f t="shared" si="4"/>
        <v>24.5</v>
      </c>
    </row>
    <row r="13" spans="1:14" x14ac:dyDescent="0.35">
      <c r="A13" s="15">
        <v>14</v>
      </c>
      <c r="B13" s="16">
        <v>14</v>
      </c>
      <c r="C13" s="16">
        <v>1024</v>
      </c>
      <c r="D13" s="16">
        <v>8</v>
      </c>
      <c r="E13" s="17">
        <v>256</v>
      </c>
      <c r="F13" s="25">
        <f t="shared" si="1"/>
        <v>66.901333333333326</v>
      </c>
      <c r="G13" s="43">
        <v>173.93199999999999</v>
      </c>
      <c r="H13" s="13">
        <v>173.816</v>
      </c>
      <c r="I13" s="38">
        <v>138.87899999999999</v>
      </c>
      <c r="J13" s="45">
        <f t="shared" si="2"/>
        <v>0.38464074082591665</v>
      </c>
      <c r="K13" s="53">
        <f t="shared" si="3"/>
        <v>0.38489743943787297</v>
      </c>
      <c r="L13" s="57">
        <f t="shared" si="0"/>
        <v>0.48172389874159038</v>
      </c>
      <c r="N13">
        <f t="shared" si="4"/>
        <v>6.125</v>
      </c>
    </row>
    <row r="14" spans="1:14" x14ac:dyDescent="0.35">
      <c r="A14" s="15">
        <v>14</v>
      </c>
      <c r="B14" s="16">
        <v>14</v>
      </c>
      <c r="C14" s="16">
        <v>256</v>
      </c>
      <c r="D14" s="16">
        <v>16</v>
      </c>
      <c r="E14" s="17">
        <v>256</v>
      </c>
      <c r="F14" s="25">
        <f t="shared" si="1"/>
        <v>33.450666666666663</v>
      </c>
      <c r="G14" s="43">
        <v>74.373000000000005</v>
      </c>
      <c r="H14" s="13">
        <v>72.792000000000002</v>
      </c>
      <c r="I14" s="38">
        <v>62.164999999999999</v>
      </c>
      <c r="J14" s="45">
        <f t="shared" si="2"/>
        <v>0.44976895737252309</v>
      </c>
      <c r="K14" s="53">
        <f t="shared" si="3"/>
        <v>0.45953767813312812</v>
      </c>
      <c r="L14" s="57">
        <f t="shared" si="0"/>
        <v>0.5380948550899487</v>
      </c>
      <c r="N14">
        <f t="shared" si="4"/>
        <v>12.25</v>
      </c>
    </row>
    <row r="15" spans="1:14" x14ac:dyDescent="0.35">
      <c r="A15" s="15">
        <v>14</v>
      </c>
      <c r="B15" s="16">
        <v>14</v>
      </c>
      <c r="C15" s="16">
        <v>256</v>
      </c>
      <c r="D15" s="16">
        <v>16</v>
      </c>
      <c r="E15" s="17">
        <v>1024</v>
      </c>
      <c r="F15" s="25">
        <f t="shared" si="1"/>
        <v>133.80266666666665</v>
      </c>
      <c r="G15" s="43">
        <v>280.75099999999998</v>
      </c>
      <c r="H15" s="35">
        <v>322.29700000000003</v>
      </c>
      <c r="I15" s="39">
        <v>288.25200000000001</v>
      </c>
      <c r="J15" s="45">
        <f t="shared" si="2"/>
        <v>0.47658838852458824</v>
      </c>
      <c r="K15" s="54">
        <f t="shared" si="3"/>
        <v>0.41515331097300517</v>
      </c>
      <c r="L15" s="59">
        <f t="shared" si="0"/>
        <v>0.46418642946680905</v>
      </c>
      <c r="N15">
        <f t="shared" si="4"/>
        <v>49</v>
      </c>
    </row>
    <row r="16" spans="1:14" x14ac:dyDescent="0.35">
      <c r="A16" s="15">
        <v>14</v>
      </c>
      <c r="B16" s="16">
        <v>14</v>
      </c>
      <c r="C16" s="16">
        <v>1024</v>
      </c>
      <c r="D16" s="16">
        <v>16</v>
      </c>
      <c r="E16" s="17">
        <v>256</v>
      </c>
      <c r="F16" s="25">
        <f t="shared" si="1"/>
        <v>133.80266666666665</v>
      </c>
      <c r="G16" s="43">
        <v>254.083</v>
      </c>
      <c r="H16" s="27">
        <v>413.09</v>
      </c>
      <c r="I16" s="44">
        <v>265.21699999999998</v>
      </c>
      <c r="J16" s="45">
        <f t="shared" si="2"/>
        <v>0.52661007098730195</v>
      </c>
      <c r="K16" s="52">
        <f t="shared" si="3"/>
        <v>0.3239068161094838</v>
      </c>
      <c r="L16" s="59">
        <f t="shared" si="0"/>
        <v>0.50450260227159893</v>
      </c>
      <c r="N16">
        <f t="shared" si="4"/>
        <v>12.25</v>
      </c>
    </row>
    <row r="17" spans="1:14" x14ac:dyDescent="0.35">
      <c r="A17" s="15">
        <v>28</v>
      </c>
      <c r="B17" s="16">
        <v>28</v>
      </c>
      <c r="C17" s="16">
        <v>192</v>
      </c>
      <c r="D17" s="16">
        <v>8</v>
      </c>
      <c r="E17" s="17">
        <v>64</v>
      </c>
      <c r="F17" s="25">
        <f t="shared" si="1"/>
        <v>12.544</v>
      </c>
      <c r="G17" s="43">
        <v>33.334000000000003</v>
      </c>
      <c r="H17" s="13">
        <v>27.16</v>
      </c>
      <c r="I17" s="44">
        <v>26.856999999999999</v>
      </c>
      <c r="J17" s="45">
        <f t="shared" si="2"/>
        <v>0.37631247375052496</v>
      </c>
      <c r="K17" s="53">
        <f t="shared" si="3"/>
        <v>0.46185567010309281</v>
      </c>
      <c r="L17" s="57">
        <f t="shared" si="0"/>
        <v>0.46706631418252226</v>
      </c>
      <c r="N17">
        <f t="shared" si="4"/>
        <v>6.125</v>
      </c>
    </row>
    <row r="18" spans="1:14" x14ac:dyDescent="0.35">
      <c r="A18" s="15">
        <v>28</v>
      </c>
      <c r="B18" s="16">
        <v>28</v>
      </c>
      <c r="C18" s="16">
        <v>128</v>
      </c>
      <c r="D18" s="16">
        <v>8</v>
      </c>
      <c r="E18" s="17">
        <v>512</v>
      </c>
      <c r="F18" s="25">
        <f t="shared" si="1"/>
        <v>66.901333333333326</v>
      </c>
      <c r="G18" s="43">
        <v>130.96700000000001</v>
      </c>
      <c r="H18" s="13">
        <v>129.5</v>
      </c>
      <c r="I18" s="44">
        <v>110.72199999999999</v>
      </c>
      <c r="J18" s="45">
        <f t="shared" si="2"/>
        <v>0.51082588234695248</v>
      </c>
      <c r="K18" s="53">
        <f t="shared" si="3"/>
        <v>0.5166126126126126</v>
      </c>
      <c r="L18" s="57">
        <f t="shared" si="0"/>
        <v>0.60422800647868835</v>
      </c>
      <c r="N18">
        <f t="shared" si="4"/>
        <v>49</v>
      </c>
    </row>
    <row r="19" spans="1:14" x14ac:dyDescent="0.35">
      <c r="A19" s="15">
        <v>28</v>
      </c>
      <c r="B19" s="16">
        <v>28</v>
      </c>
      <c r="C19" s="16">
        <v>512</v>
      </c>
      <c r="D19" s="16">
        <v>8</v>
      </c>
      <c r="E19" s="17">
        <v>128</v>
      </c>
      <c r="F19" s="25">
        <f t="shared" si="1"/>
        <v>66.901333333333326</v>
      </c>
      <c r="G19" s="43">
        <v>132.59700000000001</v>
      </c>
      <c r="H19" s="13">
        <v>119.81</v>
      </c>
      <c r="I19" s="44">
        <v>111.58</v>
      </c>
      <c r="J19" s="45">
        <f t="shared" si="2"/>
        <v>0.50454635725795693</v>
      </c>
      <c r="K19" s="53">
        <f t="shared" si="3"/>
        <v>0.55839523690287396</v>
      </c>
      <c r="L19" s="57">
        <f t="shared" si="0"/>
        <v>0.59958176495190296</v>
      </c>
      <c r="N19">
        <f t="shared" si="4"/>
        <v>12.25</v>
      </c>
    </row>
    <row r="20" spans="1:14" x14ac:dyDescent="0.35">
      <c r="A20" s="15">
        <v>28</v>
      </c>
      <c r="B20" s="16">
        <v>28</v>
      </c>
      <c r="C20" s="16">
        <v>512</v>
      </c>
      <c r="D20" s="16">
        <v>8</v>
      </c>
      <c r="E20" s="17">
        <v>256</v>
      </c>
      <c r="F20" s="25">
        <f t="shared" si="1"/>
        <v>133.80266666666665</v>
      </c>
      <c r="G20" s="43">
        <v>251.416</v>
      </c>
      <c r="H20" s="35">
        <v>275.59199999999998</v>
      </c>
      <c r="I20" s="44">
        <v>225.84800000000001</v>
      </c>
      <c r="J20" s="45">
        <f t="shared" si="2"/>
        <v>0.53219630678503616</v>
      </c>
      <c r="K20" s="54">
        <f t="shared" si="3"/>
        <v>0.48550998093800496</v>
      </c>
      <c r="L20" s="57">
        <f t="shared" si="0"/>
        <v>0.59244565666584004</v>
      </c>
      <c r="N20">
        <f t="shared" si="4"/>
        <v>24.5</v>
      </c>
    </row>
    <row r="21" spans="1:14" x14ac:dyDescent="0.35">
      <c r="A21" s="15">
        <v>28</v>
      </c>
      <c r="B21" s="16">
        <v>28</v>
      </c>
      <c r="C21" s="16">
        <v>512</v>
      </c>
      <c r="D21" s="16">
        <v>8</v>
      </c>
      <c r="E21" s="17">
        <v>1024</v>
      </c>
      <c r="F21" s="25">
        <f t="shared" si="1"/>
        <v>535.21066666666661</v>
      </c>
      <c r="G21" s="43">
        <v>1118.4100000000001</v>
      </c>
      <c r="H21" s="27">
        <v>1408.7249999999999</v>
      </c>
      <c r="I21" s="39">
        <v>1225.931</v>
      </c>
      <c r="J21" s="45">
        <f t="shared" si="2"/>
        <v>0.47854603112156235</v>
      </c>
      <c r="K21" s="52">
        <f t="shared" si="3"/>
        <v>0.37992558282607797</v>
      </c>
      <c r="L21" s="59">
        <f t="shared" si="0"/>
        <v>0.43657486976564469</v>
      </c>
      <c r="N21">
        <f t="shared" si="4"/>
        <v>98</v>
      </c>
    </row>
    <row r="22" spans="1:14" x14ac:dyDescent="0.35">
      <c r="A22" s="15">
        <v>28</v>
      </c>
      <c r="B22" s="16">
        <v>28</v>
      </c>
      <c r="C22" s="16">
        <v>192</v>
      </c>
      <c r="D22" s="16">
        <v>16</v>
      </c>
      <c r="E22" s="17">
        <v>64</v>
      </c>
      <c r="F22" s="25">
        <f t="shared" si="1"/>
        <v>25.088000000000001</v>
      </c>
      <c r="G22" s="43">
        <v>57.186999999999998</v>
      </c>
      <c r="H22" s="13">
        <v>46.866</v>
      </c>
      <c r="I22" s="44">
        <v>46.555999999999997</v>
      </c>
      <c r="J22" s="45">
        <f t="shared" si="2"/>
        <v>0.43870110339762536</v>
      </c>
      <c r="K22" s="53">
        <f t="shared" si="3"/>
        <v>0.5353134468484616</v>
      </c>
      <c r="L22" s="57">
        <f t="shared" si="0"/>
        <v>0.53887791047340838</v>
      </c>
      <c r="N22">
        <f t="shared" si="4"/>
        <v>12.25</v>
      </c>
    </row>
    <row r="23" spans="1:14" x14ac:dyDescent="0.35">
      <c r="A23" s="15">
        <v>28</v>
      </c>
      <c r="B23" s="16">
        <v>28</v>
      </c>
      <c r="C23" s="16">
        <v>128</v>
      </c>
      <c r="D23" s="16">
        <v>16</v>
      </c>
      <c r="E23" s="17">
        <v>512</v>
      </c>
      <c r="F23" s="25">
        <f t="shared" si="1"/>
        <v>133.80266666666665</v>
      </c>
      <c r="G23" s="43">
        <v>258.37900000000002</v>
      </c>
      <c r="H23" s="35">
        <v>262.54300000000001</v>
      </c>
      <c r="I23" s="44">
        <v>220.59200000000001</v>
      </c>
      <c r="J23" s="45">
        <f t="shared" si="2"/>
        <v>0.51785426318186323</v>
      </c>
      <c r="K23" s="54">
        <f t="shared" si="3"/>
        <v>0.50964096040140716</v>
      </c>
      <c r="L23" s="57">
        <f t="shared" si="0"/>
        <v>0.60656173690191229</v>
      </c>
      <c r="N23">
        <f t="shared" si="4"/>
        <v>98</v>
      </c>
    </row>
    <row r="24" spans="1:14" x14ac:dyDescent="0.35">
      <c r="A24" s="15">
        <v>28</v>
      </c>
      <c r="B24" s="16">
        <v>28</v>
      </c>
      <c r="C24" s="16">
        <v>512</v>
      </c>
      <c r="D24" s="16">
        <v>16</v>
      </c>
      <c r="E24" s="17">
        <v>128</v>
      </c>
      <c r="F24" s="25">
        <f t="shared" si="1"/>
        <v>133.80266666666665</v>
      </c>
      <c r="G24" s="43">
        <v>269.19499999999999</v>
      </c>
      <c r="H24" s="13">
        <v>259.44400000000002</v>
      </c>
      <c r="I24" s="44">
        <v>236.54499999999999</v>
      </c>
      <c r="J24" s="45">
        <f t="shared" si="2"/>
        <v>0.49704736962672658</v>
      </c>
      <c r="K24" s="53">
        <f t="shared" si="3"/>
        <v>0.51572850660129599</v>
      </c>
      <c r="L24" s="57">
        <f t="shared" si="0"/>
        <v>0.56565417432905651</v>
      </c>
      <c r="N24">
        <f t="shared" si="4"/>
        <v>24.5</v>
      </c>
    </row>
    <row r="25" spans="1:14" x14ac:dyDescent="0.35">
      <c r="A25" s="15">
        <v>28</v>
      </c>
      <c r="B25" s="16">
        <v>28</v>
      </c>
      <c r="C25" s="16">
        <v>512</v>
      </c>
      <c r="D25" s="16">
        <v>16</v>
      </c>
      <c r="E25" s="17">
        <v>256</v>
      </c>
      <c r="F25" s="25">
        <f t="shared" si="1"/>
        <v>267.60533333333331</v>
      </c>
      <c r="G25" s="43">
        <v>503.86900000000003</v>
      </c>
      <c r="H25" s="35">
        <v>550.70299999999997</v>
      </c>
      <c r="I25" s="44">
        <v>461.79199999999997</v>
      </c>
      <c r="J25" s="45">
        <f t="shared" si="2"/>
        <v>0.53110100707392849</v>
      </c>
      <c r="K25" s="54">
        <f t="shared" si="3"/>
        <v>0.48593403946107672</v>
      </c>
      <c r="L25" s="57">
        <f t="shared" si="0"/>
        <v>0.5794932206130321</v>
      </c>
      <c r="N25">
        <f t="shared" si="4"/>
        <v>49</v>
      </c>
    </row>
    <row r="26" spans="1:14" x14ac:dyDescent="0.35">
      <c r="A26" s="15">
        <v>28</v>
      </c>
      <c r="B26" s="16">
        <v>28</v>
      </c>
      <c r="C26" s="16">
        <v>512</v>
      </c>
      <c r="D26" s="16">
        <v>16</v>
      </c>
      <c r="E26" s="17">
        <v>1024</v>
      </c>
      <c r="F26" s="25">
        <f t="shared" si="1"/>
        <v>1070.4213333333332</v>
      </c>
      <c r="G26" s="43">
        <v>2125.7040000000002</v>
      </c>
      <c r="H26" s="27">
        <v>2848.1350000000002</v>
      </c>
      <c r="I26" s="44">
        <v>2478.681</v>
      </c>
      <c r="J26" s="45">
        <f t="shared" si="2"/>
        <v>0.5035608595238722</v>
      </c>
      <c r="K26" s="52">
        <f t="shared" si="3"/>
        <v>0.37583237217805093</v>
      </c>
      <c r="L26" s="58">
        <f t="shared" si="0"/>
        <v>0.4318511875200291</v>
      </c>
      <c r="N26">
        <f t="shared" si="4"/>
        <v>196</v>
      </c>
    </row>
    <row r="27" spans="1:14" x14ac:dyDescent="0.35">
      <c r="A27" s="15">
        <v>56</v>
      </c>
      <c r="B27" s="16">
        <v>56</v>
      </c>
      <c r="C27" s="16">
        <v>64</v>
      </c>
      <c r="D27" s="16">
        <v>8</v>
      </c>
      <c r="E27" s="17">
        <v>256</v>
      </c>
      <c r="F27" s="25">
        <f t="shared" si="1"/>
        <v>66.901333333333326</v>
      </c>
      <c r="G27" s="43">
        <v>142.07900000000001</v>
      </c>
      <c r="H27" s="35">
        <v>143.03100000000001</v>
      </c>
      <c r="I27" s="44">
        <v>101.369</v>
      </c>
      <c r="J27" s="45">
        <f t="shared" si="2"/>
        <v>0.47087418501913247</v>
      </c>
      <c r="K27" s="54">
        <f t="shared" si="3"/>
        <v>0.46774009363937413</v>
      </c>
      <c r="L27" s="57">
        <f t="shared" si="0"/>
        <v>0.6599782313462037</v>
      </c>
      <c r="N27">
        <f t="shared" si="4"/>
        <v>98</v>
      </c>
    </row>
    <row r="28" spans="1:14" x14ac:dyDescent="0.35">
      <c r="A28" s="15">
        <v>56</v>
      </c>
      <c r="B28" s="16">
        <v>56</v>
      </c>
      <c r="C28" s="16">
        <v>256</v>
      </c>
      <c r="D28" s="16">
        <v>8</v>
      </c>
      <c r="E28" s="17">
        <v>64</v>
      </c>
      <c r="F28" s="25">
        <f t="shared" si="1"/>
        <v>66.901333333333326</v>
      </c>
      <c r="G28" s="43">
        <v>140.15299999999999</v>
      </c>
      <c r="H28" s="13">
        <v>128.26499999999999</v>
      </c>
      <c r="I28" s="44">
        <v>138.435</v>
      </c>
      <c r="J28" s="45">
        <f t="shared" si="2"/>
        <v>0.47734499677733144</v>
      </c>
      <c r="K28" s="53">
        <f t="shared" si="3"/>
        <v>0.52158681895554782</v>
      </c>
      <c r="L28" s="57">
        <f t="shared" si="0"/>
        <v>0.48326892283984052</v>
      </c>
      <c r="N28">
        <f t="shared" si="4"/>
        <v>24.5</v>
      </c>
    </row>
    <row r="29" spans="1:14" x14ac:dyDescent="0.35">
      <c r="A29" s="15">
        <v>56</v>
      </c>
      <c r="B29" s="16">
        <v>56</v>
      </c>
      <c r="C29" s="16">
        <v>64</v>
      </c>
      <c r="D29" s="16">
        <v>16</v>
      </c>
      <c r="E29" s="17">
        <v>256</v>
      </c>
      <c r="F29" s="25">
        <f t="shared" si="1"/>
        <v>133.80266666666665</v>
      </c>
      <c r="G29" s="43">
        <v>230.52600000000001</v>
      </c>
      <c r="H29" s="35">
        <v>234.167</v>
      </c>
      <c r="I29" s="44">
        <v>210.32599999999999</v>
      </c>
      <c r="J29" s="45">
        <f t="shared" si="2"/>
        <v>0.58042332173666589</v>
      </c>
      <c r="K29" s="54">
        <f t="shared" si="3"/>
        <v>0.57139847487761575</v>
      </c>
      <c r="L29" s="57">
        <f t="shared" si="0"/>
        <v>0.63616798050011247</v>
      </c>
      <c r="N29">
        <f t="shared" si="4"/>
        <v>196</v>
      </c>
    </row>
    <row r="30" spans="1:14" x14ac:dyDescent="0.35">
      <c r="A30" s="15">
        <v>56</v>
      </c>
      <c r="B30" s="16">
        <v>56</v>
      </c>
      <c r="C30" s="16">
        <v>256</v>
      </c>
      <c r="D30" s="16">
        <v>16</v>
      </c>
      <c r="E30" s="17">
        <v>64</v>
      </c>
      <c r="F30" s="25">
        <f t="shared" si="1"/>
        <v>133.80266666666665</v>
      </c>
      <c r="G30" s="43">
        <v>293.19600000000003</v>
      </c>
      <c r="H30" s="13">
        <v>240.58199999999999</v>
      </c>
      <c r="I30" s="44">
        <v>263.15499999999997</v>
      </c>
      <c r="J30" s="45">
        <f t="shared" si="2"/>
        <v>0.45635911358499653</v>
      </c>
      <c r="K30" s="53">
        <f t="shared" si="3"/>
        <v>0.55616241724928162</v>
      </c>
      <c r="L30" s="57">
        <f t="shared" si="0"/>
        <v>0.50845572634632319</v>
      </c>
      <c r="N30">
        <f t="shared" si="4"/>
        <v>49</v>
      </c>
    </row>
    <row r="31" spans="1:14" x14ac:dyDescent="0.35">
      <c r="A31" s="15">
        <v>112</v>
      </c>
      <c r="B31" s="16">
        <v>112</v>
      </c>
      <c r="C31" s="16">
        <v>64</v>
      </c>
      <c r="D31" s="16">
        <v>8</v>
      </c>
      <c r="E31" s="17">
        <v>64</v>
      </c>
      <c r="F31" s="25">
        <f t="shared" si="1"/>
        <v>66.901333333333326</v>
      </c>
      <c r="G31" s="43">
        <v>176.59899999999999</v>
      </c>
      <c r="H31" s="13">
        <v>164.91800000000001</v>
      </c>
      <c r="I31" s="38">
        <v>170.78899999999999</v>
      </c>
      <c r="J31" s="45">
        <f t="shared" si="2"/>
        <v>0.37883189221532021</v>
      </c>
      <c r="K31" s="53">
        <f t="shared" si="3"/>
        <v>0.4056642290916293</v>
      </c>
      <c r="L31" s="57">
        <f t="shared" si="0"/>
        <v>0.39171921688945616</v>
      </c>
      <c r="N31">
        <f t="shared" si="4"/>
        <v>98</v>
      </c>
    </row>
    <row r="32" spans="1:14" ht="15" thickBot="1" x14ac:dyDescent="0.4">
      <c r="A32" s="18">
        <v>112</v>
      </c>
      <c r="B32" s="19">
        <v>112</v>
      </c>
      <c r="C32" s="19">
        <v>64</v>
      </c>
      <c r="D32" s="19">
        <v>16</v>
      </c>
      <c r="E32" s="20">
        <v>64</v>
      </c>
      <c r="F32" s="26">
        <f t="shared" si="1"/>
        <v>133.80266666666665</v>
      </c>
      <c r="G32" s="50">
        <v>344.161</v>
      </c>
      <c r="H32" s="14">
        <v>322.22000000000003</v>
      </c>
      <c r="I32" s="40">
        <v>314.86700000000002</v>
      </c>
      <c r="J32" s="51">
        <f t="shared" si="2"/>
        <v>0.38877928256445865</v>
      </c>
      <c r="K32" s="55">
        <f t="shared" si="3"/>
        <v>0.41525251898288945</v>
      </c>
      <c r="L32" s="60">
        <f t="shared" si="0"/>
        <v>0.42494979361656399</v>
      </c>
      <c r="N32">
        <f t="shared" si="4"/>
        <v>196</v>
      </c>
    </row>
  </sheetData>
  <mergeCells count="3">
    <mergeCell ref="A1:E1"/>
    <mergeCell ref="F1:I1"/>
    <mergeCell ref="J1:L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0868-E446-46B9-9450-E7899ADD74F0}">
  <dimension ref="A1:AP39"/>
  <sheetViews>
    <sheetView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91" sqref="I91"/>
    </sheetView>
  </sheetViews>
  <sheetFormatPr defaultRowHeight="14.5" x14ac:dyDescent="0.35"/>
  <sheetData>
    <row r="1" spans="1:42" ht="15" thickBot="1" x14ac:dyDescent="0.4"/>
    <row r="2" spans="1:42" x14ac:dyDescent="0.35">
      <c r="A2" s="84" t="s">
        <v>141</v>
      </c>
      <c r="B2" s="85"/>
      <c r="C2" s="86"/>
      <c r="D2" s="71"/>
      <c r="E2" s="87" t="s">
        <v>129</v>
      </c>
      <c r="F2" s="88"/>
      <c r="G2" s="88"/>
      <c r="H2" s="88"/>
      <c r="I2" s="88"/>
      <c r="J2" s="89"/>
      <c r="K2" s="72"/>
      <c r="L2" s="72"/>
      <c r="M2" s="87" t="s">
        <v>130</v>
      </c>
      <c r="N2" s="88"/>
      <c r="O2" s="88"/>
      <c r="P2" s="88"/>
      <c r="Q2" s="88"/>
      <c r="R2" s="89"/>
      <c r="S2" s="72"/>
      <c r="T2" s="72"/>
      <c r="U2" s="87" t="s">
        <v>131</v>
      </c>
      <c r="V2" s="88"/>
      <c r="W2" s="88"/>
      <c r="X2" s="88"/>
      <c r="Y2" s="88"/>
      <c r="Z2" s="89"/>
      <c r="AA2" s="72"/>
      <c r="AB2" s="72"/>
      <c r="AC2" s="87" t="s">
        <v>132</v>
      </c>
      <c r="AD2" s="88"/>
      <c r="AE2" s="88"/>
      <c r="AF2" s="88"/>
      <c r="AG2" s="88"/>
      <c r="AH2" s="89"/>
      <c r="AI2" s="72"/>
      <c r="AJ2" s="72"/>
      <c r="AK2" s="282" t="s">
        <v>133</v>
      </c>
      <c r="AL2" s="283"/>
      <c r="AM2" s="283"/>
      <c r="AN2" s="283"/>
      <c r="AO2" s="283"/>
      <c r="AP2" s="284"/>
    </row>
    <row r="3" spans="1:42" ht="15" thickBot="1" x14ac:dyDescent="0.4">
      <c r="A3" s="81" t="s">
        <v>134</v>
      </c>
      <c r="B3" s="82" t="s">
        <v>2</v>
      </c>
      <c r="C3" s="83" t="s">
        <v>16</v>
      </c>
      <c r="D3" s="71"/>
      <c r="E3" s="76" t="s">
        <v>135</v>
      </c>
      <c r="F3" s="77" t="s">
        <v>136</v>
      </c>
      <c r="G3" s="77" t="s">
        <v>137</v>
      </c>
      <c r="H3" s="77" t="s">
        <v>138</v>
      </c>
      <c r="I3" s="77" t="s">
        <v>139</v>
      </c>
      <c r="J3" s="78" t="s">
        <v>140</v>
      </c>
      <c r="K3" s="72"/>
      <c r="L3" s="72"/>
      <c r="M3" s="76" t="s">
        <v>135</v>
      </c>
      <c r="N3" s="77" t="s">
        <v>136</v>
      </c>
      <c r="O3" s="77" t="s">
        <v>137</v>
      </c>
      <c r="P3" s="77" t="s">
        <v>138</v>
      </c>
      <c r="Q3" s="77" t="s">
        <v>139</v>
      </c>
      <c r="R3" s="78" t="s">
        <v>140</v>
      </c>
      <c r="S3" s="72"/>
      <c r="T3" s="72"/>
      <c r="U3" s="76" t="s">
        <v>135</v>
      </c>
      <c r="V3" s="77" t="s">
        <v>136</v>
      </c>
      <c r="W3" s="77" t="s">
        <v>137</v>
      </c>
      <c r="X3" s="77" t="s">
        <v>138</v>
      </c>
      <c r="Y3" s="77" t="s">
        <v>139</v>
      </c>
      <c r="Z3" s="78" t="s">
        <v>140</v>
      </c>
      <c r="AA3" s="72"/>
      <c r="AB3" s="72"/>
      <c r="AC3" s="76" t="s">
        <v>135</v>
      </c>
      <c r="AD3" s="77" t="s">
        <v>136</v>
      </c>
      <c r="AE3" s="77" t="s">
        <v>137</v>
      </c>
      <c r="AF3" s="77" t="s">
        <v>138</v>
      </c>
      <c r="AG3" s="77" t="s">
        <v>139</v>
      </c>
      <c r="AH3" s="78" t="s">
        <v>140</v>
      </c>
      <c r="AI3" s="72"/>
      <c r="AJ3" s="72"/>
      <c r="AK3" s="76" t="s">
        <v>135</v>
      </c>
      <c r="AL3" s="77" t="s">
        <v>136</v>
      </c>
      <c r="AM3" s="77" t="s">
        <v>137</v>
      </c>
      <c r="AN3" s="77" t="s">
        <v>138</v>
      </c>
      <c r="AO3" s="77" t="s">
        <v>139</v>
      </c>
      <c r="AP3" s="78" t="s">
        <v>140</v>
      </c>
    </row>
    <row r="4" spans="1:42" x14ac:dyDescent="0.35">
      <c r="A4" s="79">
        <v>1</v>
      </c>
      <c r="B4" s="79">
        <v>64</v>
      </c>
      <c r="C4" s="80">
        <v>64</v>
      </c>
      <c r="D4" s="71"/>
      <c r="E4" s="73">
        <v>6.0000000000000001E-3</v>
      </c>
      <c r="F4" s="74">
        <v>1.2E-2</v>
      </c>
      <c r="G4" s="74">
        <v>2.1999999999999999E-2</v>
      </c>
      <c r="H4" s="74">
        <v>4.1000000000000002E-2</v>
      </c>
      <c r="I4" s="74">
        <v>7.4999999999999997E-2</v>
      </c>
      <c r="J4" s="75">
        <v>0.13100000000000001</v>
      </c>
      <c r="K4" s="71"/>
      <c r="L4" s="71"/>
      <c r="M4" s="73">
        <v>2.3E-2</v>
      </c>
      <c r="N4" s="74">
        <v>4.2999999999999997E-2</v>
      </c>
      <c r="O4" s="74">
        <v>7.5999999999999998E-2</v>
      </c>
      <c r="P4" s="74">
        <v>0.13500000000000001</v>
      </c>
      <c r="Q4" s="74">
        <v>0.23699999999999999</v>
      </c>
      <c r="R4" s="75">
        <v>0.36399999999999999</v>
      </c>
      <c r="S4" s="71"/>
      <c r="T4" s="71"/>
      <c r="U4" s="73">
        <v>7.5999999999999998E-2</v>
      </c>
      <c r="V4" s="74">
        <v>0.13600000000000001</v>
      </c>
      <c r="W4" s="74">
        <v>0.23799999999999999</v>
      </c>
      <c r="X4" s="74">
        <v>0.36599999999999999</v>
      </c>
      <c r="Y4" s="74">
        <v>0.45500000000000002</v>
      </c>
      <c r="Z4" s="75">
        <v>0.42</v>
      </c>
      <c r="AA4" s="71"/>
      <c r="AB4" s="71"/>
      <c r="AC4" s="73">
        <v>0.22700000000000001</v>
      </c>
      <c r="AD4" s="74">
        <v>0.33900000000000002</v>
      </c>
      <c r="AE4" s="74">
        <v>0.433</v>
      </c>
      <c r="AF4" s="74">
        <v>0.42499999999999999</v>
      </c>
      <c r="AG4" s="74">
        <v>0.42</v>
      </c>
      <c r="AH4" s="75">
        <v>0.42</v>
      </c>
      <c r="AI4" s="71"/>
      <c r="AJ4" s="71"/>
      <c r="AK4" s="73">
        <v>0.43099999999999999</v>
      </c>
      <c r="AL4" s="74">
        <v>0.43</v>
      </c>
      <c r="AM4" s="74">
        <v>0.42199999999999999</v>
      </c>
      <c r="AN4" s="74">
        <v>0.42099999999999999</v>
      </c>
      <c r="AO4" s="74">
        <v>0.42199999999999999</v>
      </c>
      <c r="AP4" s="75">
        <v>0.42099999999999999</v>
      </c>
    </row>
    <row r="5" spans="1:42" x14ac:dyDescent="0.35">
      <c r="A5" s="61">
        <v>2</v>
      </c>
      <c r="B5" s="61">
        <v>128</v>
      </c>
      <c r="C5" s="69">
        <v>64</v>
      </c>
      <c r="D5" s="71"/>
      <c r="E5" s="62">
        <v>8.0000000000000002E-3</v>
      </c>
      <c r="F5" s="63">
        <v>1.7000000000000001E-2</v>
      </c>
      <c r="G5" s="63">
        <v>3.3000000000000002E-2</v>
      </c>
      <c r="H5" s="63">
        <v>6.0999999999999999E-2</v>
      </c>
      <c r="I5" s="63">
        <v>0.108</v>
      </c>
      <c r="J5" s="64">
        <v>0.17799999999999999</v>
      </c>
      <c r="K5" s="71"/>
      <c r="L5" s="71"/>
      <c r="M5" s="62">
        <v>3.3000000000000002E-2</v>
      </c>
      <c r="N5" s="63">
        <v>6.3E-2</v>
      </c>
      <c r="O5" s="63">
        <v>0.114</v>
      </c>
      <c r="P5" s="63">
        <v>0.19700000000000001</v>
      </c>
      <c r="Q5" s="63">
        <v>0.315</v>
      </c>
      <c r="R5" s="64">
        <v>0.439</v>
      </c>
      <c r="S5" s="71"/>
      <c r="T5" s="71"/>
      <c r="U5" s="62">
        <v>0.11600000000000001</v>
      </c>
      <c r="V5" s="63">
        <v>0.2</v>
      </c>
      <c r="W5" s="63">
        <v>0.317</v>
      </c>
      <c r="X5" s="63">
        <v>0.44600000000000001</v>
      </c>
      <c r="Y5" s="63">
        <v>0.50700000000000001</v>
      </c>
      <c r="Z5" s="64">
        <v>0.48699999999999999</v>
      </c>
      <c r="AA5" s="71"/>
      <c r="AB5" s="71"/>
      <c r="AC5" s="62">
        <v>0.29399999999999998</v>
      </c>
      <c r="AD5" s="63">
        <v>0.38900000000000001</v>
      </c>
      <c r="AE5" s="63">
        <v>0.46600000000000003</v>
      </c>
      <c r="AF5" s="63">
        <v>0.47799999999999998</v>
      </c>
      <c r="AG5" s="63">
        <v>0.49099999999999999</v>
      </c>
      <c r="AH5" s="64">
        <v>0.501</v>
      </c>
      <c r="AI5" s="71"/>
      <c r="AJ5" s="71"/>
      <c r="AK5" s="62">
        <v>0.47099999999999997</v>
      </c>
      <c r="AL5" s="63">
        <v>0.47499999999999998</v>
      </c>
      <c r="AM5" s="63">
        <v>0.49</v>
      </c>
      <c r="AN5" s="63">
        <v>0.496</v>
      </c>
      <c r="AO5" s="63">
        <v>0.48899999999999999</v>
      </c>
      <c r="AP5" s="64">
        <v>0.498</v>
      </c>
    </row>
    <row r="6" spans="1:42" x14ac:dyDescent="0.35">
      <c r="A6" s="61">
        <v>3</v>
      </c>
      <c r="B6" s="61">
        <v>256</v>
      </c>
      <c r="C6" s="69">
        <v>64</v>
      </c>
      <c r="D6" s="71"/>
      <c r="E6" s="62">
        <v>1.0999999999999999E-2</v>
      </c>
      <c r="F6" s="63">
        <v>2.1999999999999999E-2</v>
      </c>
      <c r="G6" s="63">
        <v>4.2000000000000003E-2</v>
      </c>
      <c r="H6" s="63">
        <v>8.1000000000000003E-2</v>
      </c>
      <c r="I6" s="63">
        <v>0.14199999999999999</v>
      </c>
      <c r="J6" s="64">
        <v>0.219</v>
      </c>
      <c r="K6" s="71"/>
      <c r="L6" s="71"/>
      <c r="M6" s="62">
        <v>4.2000000000000003E-2</v>
      </c>
      <c r="N6" s="63">
        <v>8.3000000000000004E-2</v>
      </c>
      <c r="O6" s="63">
        <v>0.152</v>
      </c>
      <c r="P6" s="63">
        <v>0.25900000000000001</v>
      </c>
      <c r="Q6" s="63">
        <v>0.379</v>
      </c>
      <c r="R6" s="64">
        <v>0.47699999999999998</v>
      </c>
      <c r="S6" s="71"/>
      <c r="T6" s="71"/>
      <c r="U6" s="62">
        <v>0.158</v>
      </c>
      <c r="V6" s="63">
        <v>0.25900000000000001</v>
      </c>
      <c r="W6" s="63">
        <v>0.379</v>
      </c>
      <c r="X6" s="63">
        <v>0.48499999999999999</v>
      </c>
      <c r="Y6" s="63">
        <v>0.54400000000000004</v>
      </c>
      <c r="Z6" s="64">
        <v>0.51700000000000002</v>
      </c>
      <c r="AA6" s="71"/>
      <c r="AB6" s="71"/>
      <c r="AC6" s="62">
        <v>0.35199999999999998</v>
      </c>
      <c r="AD6" s="63">
        <v>0.42399999999999999</v>
      </c>
      <c r="AE6" s="63">
        <v>0.503</v>
      </c>
      <c r="AF6" s="63">
        <v>0.501</v>
      </c>
      <c r="AG6" s="63">
        <v>0.53700000000000003</v>
      </c>
      <c r="AH6" s="64">
        <v>0.54100000000000004</v>
      </c>
      <c r="AI6" s="71"/>
      <c r="AJ6" s="71"/>
      <c r="AK6" s="62">
        <v>0.48199999999999998</v>
      </c>
      <c r="AL6" s="63">
        <v>0.45300000000000001</v>
      </c>
      <c r="AM6" s="63">
        <v>0.503</v>
      </c>
      <c r="AN6" s="63">
        <v>0.52600000000000002</v>
      </c>
      <c r="AO6" s="63">
        <v>0.51100000000000001</v>
      </c>
      <c r="AP6" s="64">
        <v>0.55400000000000005</v>
      </c>
    </row>
    <row r="7" spans="1:42" x14ac:dyDescent="0.35">
      <c r="A7" s="61">
        <v>4</v>
      </c>
      <c r="B7" s="61">
        <v>512</v>
      </c>
      <c r="C7" s="69">
        <v>64</v>
      </c>
      <c r="D7" s="71"/>
      <c r="E7" s="62">
        <v>1.2999999999999999E-2</v>
      </c>
      <c r="F7" s="63">
        <v>2.5000000000000001E-2</v>
      </c>
      <c r="G7" s="63">
        <v>4.9000000000000002E-2</v>
      </c>
      <c r="H7" s="63">
        <v>9.7000000000000003E-2</v>
      </c>
      <c r="I7" s="63">
        <v>0.16500000000000001</v>
      </c>
      <c r="J7" s="64">
        <v>0.247</v>
      </c>
      <c r="K7" s="71"/>
      <c r="L7" s="71"/>
      <c r="M7" s="62">
        <v>0.05</v>
      </c>
      <c r="N7" s="63">
        <v>9.6000000000000002E-2</v>
      </c>
      <c r="O7" s="63">
        <v>0.17899999999999999</v>
      </c>
      <c r="P7" s="63">
        <v>0.29699999999999999</v>
      </c>
      <c r="Q7" s="63">
        <v>0.42499999999999999</v>
      </c>
      <c r="R7" s="64">
        <v>0.47299999999999998</v>
      </c>
      <c r="S7" s="71"/>
      <c r="T7" s="71"/>
      <c r="U7" s="62">
        <v>0.187</v>
      </c>
      <c r="V7" s="63">
        <v>0.30399999999999999</v>
      </c>
      <c r="W7" s="63">
        <v>0.42599999999999999</v>
      </c>
      <c r="X7" s="63">
        <v>0.48499999999999999</v>
      </c>
      <c r="Y7" s="63">
        <v>0.52300000000000002</v>
      </c>
      <c r="Z7" s="64">
        <v>0.45600000000000002</v>
      </c>
      <c r="AA7" s="71"/>
      <c r="AB7" s="71"/>
      <c r="AC7" s="62">
        <v>0.38700000000000001</v>
      </c>
      <c r="AD7" s="63">
        <v>0.439</v>
      </c>
      <c r="AE7" s="63">
        <v>0.47199999999999998</v>
      </c>
      <c r="AF7" s="63">
        <v>0.43</v>
      </c>
      <c r="AG7" s="63">
        <v>0.43099999999999999</v>
      </c>
      <c r="AH7" s="64">
        <v>0.45300000000000001</v>
      </c>
      <c r="AI7" s="71"/>
      <c r="AJ7" s="71"/>
      <c r="AK7" s="62">
        <v>0.45400000000000001</v>
      </c>
      <c r="AL7" s="63">
        <v>0.40200000000000002</v>
      </c>
      <c r="AM7" s="63">
        <v>0.42399999999999999</v>
      </c>
      <c r="AN7" s="63">
        <v>0.436</v>
      </c>
      <c r="AO7" s="63">
        <v>0.46</v>
      </c>
      <c r="AP7" s="64">
        <v>0.53</v>
      </c>
    </row>
    <row r="8" spans="1:42" x14ac:dyDescent="0.35">
      <c r="A8" s="61">
        <v>5</v>
      </c>
      <c r="B8" s="61">
        <v>1024</v>
      </c>
      <c r="C8" s="69">
        <v>64</v>
      </c>
      <c r="D8" s="71"/>
      <c r="E8" s="62">
        <v>1.4E-2</v>
      </c>
      <c r="F8" s="63">
        <v>2.5999999999999999E-2</v>
      </c>
      <c r="G8" s="63">
        <v>5.1999999999999998E-2</v>
      </c>
      <c r="H8" s="63">
        <v>0.10199999999999999</v>
      </c>
      <c r="I8" s="63">
        <v>0.17299999999999999</v>
      </c>
      <c r="J8" s="64">
        <v>0.251</v>
      </c>
      <c r="K8" s="71"/>
      <c r="L8" s="71"/>
      <c r="M8" s="62">
        <v>5.2999999999999999E-2</v>
      </c>
      <c r="N8" s="63">
        <v>0.105</v>
      </c>
      <c r="O8" s="63">
        <v>0.19700000000000001</v>
      </c>
      <c r="P8" s="63">
        <v>0.318</v>
      </c>
      <c r="Q8" s="63">
        <v>0.45500000000000002</v>
      </c>
      <c r="R8" s="64">
        <v>0.46300000000000002</v>
      </c>
      <c r="S8" s="71"/>
      <c r="T8" s="71"/>
      <c r="U8" s="62">
        <v>0.20499999999999999</v>
      </c>
      <c r="V8" s="63">
        <v>0.32900000000000001</v>
      </c>
      <c r="W8" s="63">
        <v>0.45800000000000002</v>
      </c>
      <c r="X8" s="63">
        <v>0.46</v>
      </c>
      <c r="Y8" s="63">
        <v>0.45100000000000001</v>
      </c>
      <c r="Z8" s="64">
        <v>0.39100000000000001</v>
      </c>
      <c r="AA8" s="71"/>
      <c r="AB8" s="71"/>
      <c r="AC8" s="62">
        <v>0.41</v>
      </c>
      <c r="AD8" s="63">
        <v>0.436</v>
      </c>
      <c r="AE8" s="63">
        <v>0.44</v>
      </c>
      <c r="AF8" s="63">
        <v>0.36899999999999999</v>
      </c>
      <c r="AG8" s="63">
        <v>0.36299999999999999</v>
      </c>
      <c r="AH8" s="64">
        <v>0.39900000000000002</v>
      </c>
      <c r="AI8" s="71"/>
      <c r="AJ8" s="71"/>
      <c r="AK8" s="62">
        <v>0.434</v>
      </c>
      <c r="AL8" s="63">
        <v>0.35599999999999998</v>
      </c>
      <c r="AM8" s="63">
        <v>0.35299999999999998</v>
      </c>
      <c r="AN8" s="63">
        <v>0.38600000000000001</v>
      </c>
      <c r="AO8" s="63">
        <v>0.41599999999999998</v>
      </c>
      <c r="AP8" s="64">
        <v>0.42499999999999999</v>
      </c>
    </row>
    <row r="9" spans="1:42" x14ac:dyDescent="0.35">
      <c r="A9" s="61">
        <v>6</v>
      </c>
      <c r="B9" s="61">
        <v>2048</v>
      </c>
      <c r="C9" s="69">
        <v>64</v>
      </c>
      <c r="D9" s="71"/>
      <c r="E9" s="62">
        <v>1.4E-2</v>
      </c>
      <c r="F9" s="63">
        <v>2.8000000000000001E-2</v>
      </c>
      <c r="G9" s="63">
        <v>5.6000000000000001E-2</v>
      </c>
      <c r="H9" s="63">
        <v>0.108</v>
      </c>
      <c r="I9" s="63">
        <v>0.17899999999999999</v>
      </c>
      <c r="J9" s="64">
        <v>0.25900000000000001</v>
      </c>
      <c r="K9" s="71"/>
      <c r="L9" s="71"/>
      <c r="M9" s="62">
        <v>5.6000000000000001E-2</v>
      </c>
      <c r="N9" s="63">
        <v>0.112</v>
      </c>
      <c r="O9" s="63">
        <v>0.20699999999999999</v>
      </c>
      <c r="P9" s="63">
        <v>0.32400000000000001</v>
      </c>
      <c r="Q9" s="63">
        <v>0.47</v>
      </c>
      <c r="R9" s="64">
        <v>0.42</v>
      </c>
      <c r="S9" s="71"/>
      <c r="T9" s="71"/>
      <c r="U9" s="62">
        <v>0.215</v>
      </c>
      <c r="V9" s="63">
        <v>0.34599999999999997</v>
      </c>
      <c r="W9" s="63">
        <v>0.47799999999999998</v>
      </c>
      <c r="X9" s="63">
        <v>0.41799999999999998</v>
      </c>
      <c r="Y9" s="63">
        <v>0.41699999999999998</v>
      </c>
      <c r="Z9" s="64">
        <v>0.307</v>
      </c>
      <c r="AA9" s="71"/>
      <c r="AB9" s="71"/>
      <c r="AC9" s="62">
        <v>0.41499999999999998</v>
      </c>
      <c r="AD9" s="63">
        <v>0.39500000000000002</v>
      </c>
      <c r="AE9" s="63">
        <v>0.40200000000000002</v>
      </c>
      <c r="AF9" s="63">
        <v>0.29799999999999999</v>
      </c>
      <c r="AG9" s="63">
        <v>0.32900000000000001</v>
      </c>
      <c r="AH9" s="64">
        <v>0.36299999999999999</v>
      </c>
      <c r="AI9" s="71"/>
      <c r="AJ9" s="71"/>
      <c r="AK9" s="62">
        <v>0.38700000000000001</v>
      </c>
      <c r="AL9" s="63">
        <v>0.29399999999999998</v>
      </c>
      <c r="AM9" s="63">
        <v>0.315</v>
      </c>
      <c r="AN9" s="63">
        <v>0.35299999999999998</v>
      </c>
      <c r="AO9" s="63">
        <v>0.38300000000000001</v>
      </c>
      <c r="AP9" s="64">
        <v>0.39300000000000002</v>
      </c>
    </row>
    <row r="10" spans="1:42" x14ac:dyDescent="0.35">
      <c r="A10" s="65">
        <v>7</v>
      </c>
      <c r="B10" s="65">
        <v>64</v>
      </c>
      <c r="C10" s="70">
        <v>128</v>
      </c>
      <c r="D10" s="71"/>
      <c r="E10" s="62">
        <v>1.0999999999999999E-2</v>
      </c>
      <c r="F10" s="63">
        <v>2.1999999999999999E-2</v>
      </c>
      <c r="G10" s="63">
        <v>4.2000000000000003E-2</v>
      </c>
      <c r="H10" s="63">
        <v>7.5999999999999998E-2</v>
      </c>
      <c r="I10" s="63">
        <v>0.13600000000000001</v>
      </c>
      <c r="J10" s="64">
        <v>0.23400000000000001</v>
      </c>
      <c r="K10" s="71"/>
      <c r="L10" s="71"/>
      <c r="M10" s="62">
        <v>4.3999999999999997E-2</v>
      </c>
      <c r="N10" s="63">
        <v>0.08</v>
      </c>
      <c r="O10" s="63">
        <v>0.14199999999999999</v>
      </c>
      <c r="P10" s="63">
        <v>0.24399999999999999</v>
      </c>
      <c r="Q10" s="63">
        <v>0.38500000000000001</v>
      </c>
      <c r="R10" s="64">
        <v>0.47899999999999998</v>
      </c>
      <c r="S10" s="71"/>
      <c r="T10" s="71"/>
      <c r="U10" s="62">
        <v>0.14399999999999999</v>
      </c>
      <c r="V10" s="63">
        <v>0.245</v>
      </c>
      <c r="W10" s="63">
        <v>0.39</v>
      </c>
      <c r="X10" s="63">
        <v>0.51</v>
      </c>
      <c r="Y10" s="63">
        <v>0.57399999999999995</v>
      </c>
      <c r="Z10" s="64">
        <v>0.57599999999999996</v>
      </c>
      <c r="AA10" s="71"/>
      <c r="AB10" s="71"/>
      <c r="AC10" s="62">
        <v>0.35099999999999998</v>
      </c>
      <c r="AD10" s="63">
        <v>0.45200000000000001</v>
      </c>
      <c r="AE10" s="63">
        <v>0.54500000000000004</v>
      </c>
      <c r="AF10" s="63">
        <v>0.56499999999999995</v>
      </c>
      <c r="AG10" s="63">
        <v>0.57399999999999995</v>
      </c>
      <c r="AH10" s="64">
        <v>0.57799999999999996</v>
      </c>
      <c r="AI10" s="71"/>
      <c r="AJ10" s="71"/>
      <c r="AK10" s="62">
        <v>0.50700000000000001</v>
      </c>
      <c r="AL10" s="63">
        <v>0.56100000000000005</v>
      </c>
      <c r="AM10" s="63">
        <v>0.56499999999999995</v>
      </c>
      <c r="AN10" s="63">
        <v>0.56999999999999995</v>
      </c>
      <c r="AO10" s="63">
        <v>0.56999999999999995</v>
      </c>
      <c r="AP10" s="64">
        <v>0.55800000000000005</v>
      </c>
    </row>
    <row r="11" spans="1:42" x14ac:dyDescent="0.35">
      <c r="A11" s="65">
        <v>8</v>
      </c>
      <c r="B11" s="65">
        <v>128</v>
      </c>
      <c r="C11" s="70">
        <v>128</v>
      </c>
      <c r="D11" s="71"/>
      <c r="E11" s="62">
        <v>1.6E-2</v>
      </c>
      <c r="F11" s="63">
        <v>3.2000000000000001E-2</v>
      </c>
      <c r="G11" s="63">
        <v>6.0999999999999999E-2</v>
      </c>
      <c r="H11" s="63">
        <v>0.112</v>
      </c>
      <c r="I11" s="63">
        <v>0.19</v>
      </c>
      <c r="J11" s="64">
        <v>0.311</v>
      </c>
      <c r="K11" s="71"/>
      <c r="L11" s="71"/>
      <c r="M11" s="62">
        <v>6.3E-2</v>
      </c>
      <c r="N11" s="63">
        <v>0.11799999999999999</v>
      </c>
      <c r="O11" s="63">
        <v>0.20899999999999999</v>
      </c>
      <c r="P11" s="63">
        <v>0.33</v>
      </c>
      <c r="Q11" s="63">
        <v>0.47799999999999998</v>
      </c>
      <c r="R11" s="64">
        <v>0.53700000000000003</v>
      </c>
      <c r="S11" s="71"/>
      <c r="T11" s="71"/>
      <c r="U11" s="62">
        <v>0.21299999999999999</v>
      </c>
      <c r="V11" s="63">
        <v>0.33400000000000002</v>
      </c>
      <c r="W11" s="63">
        <v>0.48299999999999998</v>
      </c>
      <c r="X11" s="63">
        <v>0.58899999999999997</v>
      </c>
      <c r="Y11" s="63">
        <v>0.65500000000000003</v>
      </c>
      <c r="Z11" s="64">
        <v>0.72</v>
      </c>
      <c r="AA11" s="71"/>
      <c r="AB11" s="71"/>
      <c r="AC11" s="62">
        <v>0.40100000000000002</v>
      </c>
      <c r="AD11" s="63">
        <v>0.50900000000000001</v>
      </c>
      <c r="AE11" s="63">
        <v>0.59499999999999997</v>
      </c>
      <c r="AF11" s="63">
        <v>0.68700000000000006</v>
      </c>
      <c r="AG11" s="63">
        <v>0.73699999999999999</v>
      </c>
      <c r="AH11" s="64">
        <v>0.77500000000000002</v>
      </c>
      <c r="AI11" s="71"/>
      <c r="AJ11" s="71"/>
      <c r="AK11" s="62">
        <v>0.54800000000000004</v>
      </c>
      <c r="AL11" s="63">
        <v>0.62</v>
      </c>
      <c r="AM11" s="63">
        <v>0.68300000000000005</v>
      </c>
      <c r="AN11" s="63">
        <v>0.754</v>
      </c>
      <c r="AO11" s="63">
        <v>0.63300000000000001</v>
      </c>
      <c r="AP11" s="64">
        <v>0.77</v>
      </c>
    </row>
    <row r="12" spans="1:42" x14ac:dyDescent="0.35">
      <c r="A12" s="65">
        <v>9</v>
      </c>
      <c r="B12" s="65">
        <v>256</v>
      </c>
      <c r="C12" s="70">
        <v>128</v>
      </c>
      <c r="D12" s="71"/>
      <c r="E12" s="62">
        <v>2.1000000000000001E-2</v>
      </c>
      <c r="F12" s="63">
        <v>4.2000000000000003E-2</v>
      </c>
      <c r="G12" s="63">
        <v>0.08</v>
      </c>
      <c r="H12" s="63">
        <v>0.14000000000000001</v>
      </c>
      <c r="I12" s="63">
        <v>0.246</v>
      </c>
      <c r="J12" s="64">
        <v>0.38700000000000001</v>
      </c>
      <c r="K12" s="71"/>
      <c r="L12" s="71"/>
      <c r="M12" s="62">
        <v>8.1000000000000003E-2</v>
      </c>
      <c r="N12" s="63">
        <v>0.155</v>
      </c>
      <c r="O12" s="63">
        <v>0.26600000000000001</v>
      </c>
      <c r="P12" s="63">
        <v>0.40300000000000002</v>
      </c>
      <c r="Q12" s="63">
        <v>0.51300000000000001</v>
      </c>
      <c r="R12" s="64">
        <v>0.56599999999999995</v>
      </c>
      <c r="S12" s="71"/>
      <c r="T12" s="71"/>
      <c r="U12" s="62">
        <v>0.27</v>
      </c>
      <c r="V12" s="63">
        <v>0.40400000000000003</v>
      </c>
      <c r="W12" s="63">
        <v>0.51800000000000002</v>
      </c>
      <c r="X12" s="63">
        <v>0.57099999999999995</v>
      </c>
      <c r="Y12" s="63">
        <v>0.66300000000000003</v>
      </c>
      <c r="Z12" s="64">
        <v>0.69099999999999995</v>
      </c>
      <c r="AA12" s="71"/>
      <c r="AB12" s="71"/>
      <c r="AC12" s="62">
        <v>0.434</v>
      </c>
      <c r="AD12" s="63">
        <v>0.54800000000000004</v>
      </c>
      <c r="AE12" s="63">
        <v>0.61799999999999999</v>
      </c>
      <c r="AF12" s="63">
        <v>0.65200000000000002</v>
      </c>
      <c r="AG12" s="63">
        <v>0.67900000000000005</v>
      </c>
      <c r="AH12" s="64">
        <v>0.68</v>
      </c>
      <c r="AI12" s="71"/>
      <c r="AJ12" s="71"/>
      <c r="AK12" s="62">
        <v>0.53900000000000003</v>
      </c>
      <c r="AL12" s="63">
        <v>0.59199999999999997</v>
      </c>
      <c r="AM12" s="63">
        <v>0.65400000000000003</v>
      </c>
      <c r="AN12" s="63">
        <v>0.68100000000000005</v>
      </c>
      <c r="AO12" s="63">
        <v>0.66</v>
      </c>
      <c r="AP12" s="64">
        <v>0.65500000000000003</v>
      </c>
    </row>
    <row r="13" spans="1:42" x14ac:dyDescent="0.35">
      <c r="A13" s="65">
        <v>10</v>
      </c>
      <c r="B13" s="65">
        <v>512</v>
      </c>
      <c r="C13" s="70">
        <v>128</v>
      </c>
      <c r="D13" s="71"/>
      <c r="E13" s="62">
        <v>2.4E-2</v>
      </c>
      <c r="F13" s="63">
        <v>4.8000000000000001E-2</v>
      </c>
      <c r="G13" s="63">
        <v>9.2999999999999999E-2</v>
      </c>
      <c r="H13" s="63">
        <v>0.16200000000000001</v>
      </c>
      <c r="I13" s="63">
        <v>0.28699999999999998</v>
      </c>
      <c r="J13" s="64">
        <v>0.42799999999999999</v>
      </c>
      <c r="K13" s="71"/>
      <c r="L13" s="71"/>
      <c r="M13" s="62">
        <v>9.4E-2</v>
      </c>
      <c r="N13" s="63">
        <v>0.17799999999999999</v>
      </c>
      <c r="O13" s="63">
        <v>0.3</v>
      </c>
      <c r="P13" s="63">
        <v>0.45800000000000002</v>
      </c>
      <c r="Q13" s="63">
        <v>0.48899999999999999</v>
      </c>
      <c r="R13" s="64">
        <v>0.57199999999999995</v>
      </c>
      <c r="S13" s="71"/>
      <c r="T13" s="71"/>
      <c r="U13" s="62">
        <v>0.307</v>
      </c>
      <c r="V13" s="63">
        <v>0.46200000000000002</v>
      </c>
      <c r="W13" s="63">
        <v>0.54100000000000004</v>
      </c>
      <c r="X13" s="63">
        <v>0.59099999999999997</v>
      </c>
      <c r="Y13" s="63">
        <v>0.57699999999999996</v>
      </c>
      <c r="Z13" s="64">
        <v>0.55500000000000005</v>
      </c>
      <c r="AA13" s="71"/>
      <c r="AB13" s="71"/>
      <c r="AC13" s="62">
        <v>0.45200000000000001</v>
      </c>
      <c r="AD13" s="63">
        <v>0.52900000000000003</v>
      </c>
      <c r="AE13" s="63">
        <v>0.54300000000000004</v>
      </c>
      <c r="AF13" s="63">
        <v>0.52900000000000003</v>
      </c>
      <c r="AG13" s="63">
        <v>0.53800000000000003</v>
      </c>
      <c r="AH13" s="64">
        <v>0.54400000000000004</v>
      </c>
      <c r="AI13" s="71"/>
      <c r="AJ13" s="71"/>
      <c r="AK13" s="62">
        <v>0.54800000000000004</v>
      </c>
      <c r="AL13" s="63">
        <v>0.51200000000000001</v>
      </c>
      <c r="AM13" s="63">
        <v>0.53100000000000003</v>
      </c>
      <c r="AN13" s="63">
        <v>0.53800000000000003</v>
      </c>
      <c r="AO13" s="63">
        <v>0.53400000000000003</v>
      </c>
      <c r="AP13" s="64">
        <v>0.52100000000000002</v>
      </c>
    </row>
    <row r="14" spans="1:42" x14ac:dyDescent="0.35">
      <c r="A14" s="65">
        <v>11</v>
      </c>
      <c r="B14" s="65">
        <v>1024</v>
      </c>
      <c r="C14" s="70">
        <v>128</v>
      </c>
      <c r="D14" s="71"/>
      <c r="E14" s="62">
        <v>2.5999999999999999E-2</v>
      </c>
      <c r="F14" s="63">
        <v>4.9000000000000002E-2</v>
      </c>
      <c r="G14" s="63">
        <v>9.2999999999999999E-2</v>
      </c>
      <c r="H14" s="63">
        <v>0.159</v>
      </c>
      <c r="I14" s="63">
        <v>0.255</v>
      </c>
      <c r="J14" s="64">
        <v>0.435</v>
      </c>
      <c r="K14" s="71"/>
      <c r="L14" s="71"/>
      <c r="M14" s="62">
        <v>9.8000000000000004E-2</v>
      </c>
      <c r="N14" s="63">
        <v>0.16400000000000001</v>
      </c>
      <c r="O14" s="63">
        <v>0.28199999999999997</v>
      </c>
      <c r="P14" s="63">
        <v>0.47499999999999998</v>
      </c>
      <c r="Q14" s="63">
        <v>0.48199999999999998</v>
      </c>
      <c r="R14" s="64">
        <v>0.51200000000000001</v>
      </c>
      <c r="S14" s="71"/>
      <c r="T14" s="71"/>
      <c r="U14" s="62">
        <v>0.316</v>
      </c>
      <c r="V14" s="63">
        <v>0.48699999999999999</v>
      </c>
      <c r="W14" s="63">
        <v>0.49199999999999999</v>
      </c>
      <c r="X14" s="63">
        <v>0.51800000000000002</v>
      </c>
      <c r="Y14" s="63">
        <v>0.48699999999999999</v>
      </c>
      <c r="Z14" s="64">
        <v>0.42899999999999999</v>
      </c>
      <c r="AA14" s="71"/>
      <c r="AB14" s="71"/>
      <c r="AC14" s="62">
        <v>0.441</v>
      </c>
      <c r="AD14" s="63">
        <v>0.50700000000000001</v>
      </c>
      <c r="AE14" s="63">
        <v>0.496</v>
      </c>
      <c r="AF14" s="63">
        <v>0.40400000000000003</v>
      </c>
      <c r="AG14" s="63">
        <v>0.42299999999999999</v>
      </c>
      <c r="AH14" s="64">
        <v>0.433</v>
      </c>
      <c r="AI14" s="71"/>
      <c r="AJ14" s="71"/>
      <c r="AK14" s="62">
        <v>0.40699999999999997</v>
      </c>
      <c r="AL14" s="63">
        <v>0.39200000000000002</v>
      </c>
      <c r="AM14" s="63">
        <v>0.41299999999999998</v>
      </c>
      <c r="AN14" s="63">
        <v>0.434</v>
      </c>
      <c r="AO14" s="63">
        <v>0.436</v>
      </c>
      <c r="AP14" s="64">
        <v>0.44600000000000001</v>
      </c>
    </row>
    <row r="15" spans="1:42" x14ac:dyDescent="0.35">
      <c r="A15" s="65">
        <v>12</v>
      </c>
      <c r="B15" s="65">
        <v>2048</v>
      </c>
      <c r="C15" s="70">
        <v>128</v>
      </c>
      <c r="D15" s="71"/>
      <c r="E15" s="62">
        <v>2.7E-2</v>
      </c>
      <c r="F15" s="63">
        <v>5.2999999999999999E-2</v>
      </c>
      <c r="G15" s="63">
        <v>9.8000000000000004E-2</v>
      </c>
      <c r="H15" s="63">
        <v>0.16700000000000001</v>
      </c>
      <c r="I15" s="63">
        <v>0.25900000000000001</v>
      </c>
      <c r="J15" s="64">
        <v>0.439</v>
      </c>
      <c r="K15" s="71"/>
      <c r="L15" s="71"/>
      <c r="M15" s="62">
        <v>0.10199999999999999</v>
      </c>
      <c r="N15" s="63">
        <v>0.17299999999999999</v>
      </c>
      <c r="O15" s="63">
        <v>0.27</v>
      </c>
      <c r="P15" s="63">
        <v>0.497</v>
      </c>
      <c r="Q15" s="63">
        <v>0.45300000000000001</v>
      </c>
      <c r="R15" s="64">
        <v>0.497</v>
      </c>
      <c r="S15" s="71"/>
      <c r="T15" s="71"/>
      <c r="U15" s="62">
        <v>0.32500000000000001</v>
      </c>
      <c r="V15" s="63">
        <v>0.50600000000000001</v>
      </c>
      <c r="W15" s="63">
        <v>0.47099999999999997</v>
      </c>
      <c r="X15" s="63">
        <v>0.50600000000000001</v>
      </c>
      <c r="Y15" s="63">
        <v>0.36499999999999999</v>
      </c>
      <c r="Z15" s="64">
        <v>0.35599999999999998</v>
      </c>
      <c r="AA15" s="71"/>
      <c r="AB15" s="71"/>
      <c r="AC15" s="62">
        <v>0.441</v>
      </c>
      <c r="AD15" s="63">
        <v>0.49</v>
      </c>
      <c r="AE15" s="63">
        <v>0.35499999999999998</v>
      </c>
      <c r="AF15" s="63">
        <v>0.36199999999999999</v>
      </c>
      <c r="AG15" s="63">
        <v>0.38</v>
      </c>
      <c r="AH15" s="64">
        <v>0.38800000000000001</v>
      </c>
      <c r="AI15" s="71"/>
      <c r="AJ15" s="71"/>
      <c r="AK15" s="62">
        <v>0.32</v>
      </c>
      <c r="AL15" s="63">
        <v>0.33900000000000002</v>
      </c>
      <c r="AM15" s="63">
        <v>0.37</v>
      </c>
      <c r="AN15" s="63">
        <v>0.38300000000000001</v>
      </c>
      <c r="AO15" s="63">
        <v>0.38600000000000001</v>
      </c>
      <c r="AP15" s="64">
        <v>0.39500000000000002</v>
      </c>
    </row>
    <row r="16" spans="1:42" x14ac:dyDescent="0.35">
      <c r="A16" s="61">
        <v>13</v>
      </c>
      <c r="B16" s="61">
        <v>64</v>
      </c>
      <c r="C16" s="69">
        <v>256</v>
      </c>
      <c r="D16" s="71"/>
      <c r="E16" s="62">
        <v>2.1999999999999999E-2</v>
      </c>
      <c r="F16" s="63">
        <v>4.2000000000000003E-2</v>
      </c>
      <c r="G16" s="63">
        <v>0.08</v>
      </c>
      <c r="H16" s="63">
        <v>0.14000000000000001</v>
      </c>
      <c r="I16" s="63">
        <v>0.23699999999999999</v>
      </c>
      <c r="J16" s="64">
        <v>0.34100000000000003</v>
      </c>
      <c r="K16" s="71"/>
      <c r="L16" s="71"/>
      <c r="M16" s="62">
        <v>8.2000000000000003E-2</v>
      </c>
      <c r="N16" s="63">
        <v>0.14399999999999999</v>
      </c>
      <c r="O16" s="63">
        <v>0.246</v>
      </c>
      <c r="P16" s="63">
        <v>0.371</v>
      </c>
      <c r="Q16" s="63">
        <v>0.48499999999999999</v>
      </c>
      <c r="R16" s="64">
        <v>0.59799999999999998</v>
      </c>
      <c r="S16" s="71"/>
      <c r="T16" s="71"/>
      <c r="U16" s="62">
        <v>0.25</v>
      </c>
      <c r="V16" s="63">
        <v>0.39500000000000002</v>
      </c>
      <c r="W16" s="63">
        <v>0.496</v>
      </c>
      <c r="X16" s="63">
        <v>0.59799999999999998</v>
      </c>
      <c r="Y16" s="63">
        <v>0.68400000000000005</v>
      </c>
      <c r="Z16" s="64">
        <v>0.69599999999999995</v>
      </c>
      <c r="AA16" s="71"/>
      <c r="AB16" s="71"/>
      <c r="AC16" s="62">
        <v>0.441</v>
      </c>
      <c r="AD16" s="63">
        <v>0.54800000000000004</v>
      </c>
      <c r="AE16" s="63">
        <v>0.63500000000000001</v>
      </c>
      <c r="AF16" s="63">
        <v>0.67900000000000005</v>
      </c>
      <c r="AG16" s="63">
        <v>0.65700000000000003</v>
      </c>
      <c r="AH16" s="64">
        <v>0.70899999999999996</v>
      </c>
      <c r="AI16" s="71"/>
      <c r="AJ16" s="71"/>
      <c r="AK16" s="62">
        <v>0.629</v>
      </c>
      <c r="AL16" s="63">
        <v>0.66300000000000003</v>
      </c>
      <c r="AM16" s="63">
        <v>0.68700000000000006</v>
      </c>
      <c r="AN16" s="63">
        <v>0.70099999999999996</v>
      </c>
      <c r="AO16" s="63">
        <v>0.67200000000000004</v>
      </c>
      <c r="AP16" s="64">
        <v>0.65600000000000003</v>
      </c>
    </row>
    <row r="17" spans="1:42" x14ac:dyDescent="0.35">
      <c r="A17" s="61">
        <v>14</v>
      </c>
      <c r="B17" s="61">
        <v>128</v>
      </c>
      <c r="C17" s="69">
        <v>256</v>
      </c>
      <c r="D17" s="71"/>
      <c r="E17" s="62">
        <v>3.1E-2</v>
      </c>
      <c r="F17" s="63">
        <v>6.0999999999999999E-2</v>
      </c>
      <c r="G17" s="63">
        <v>0.111</v>
      </c>
      <c r="H17" s="63">
        <v>0.192</v>
      </c>
      <c r="I17" s="63">
        <v>0.32200000000000001</v>
      </c>
      <c r="J17" s="64">
        <v>0.39500000000000002</v>
      </c>
      <c r="K17" s="71"/>
      <c r="L17" s="71"/>
      <c r="M17" s="62">
        <v>0.11899999999999999</v>
      </c>
      <c r="N17" s="63">
        <v>0.20699999999999999</v>
      </c>
      <c r="O17" s="63">
        <v>0.317</v>
      </c>
      <c r="P17" s="63">
        <v>0.44800000000000001</v>
      </c>
      <c r="Q17" s="63">
        <v>0.51400000000000001</v>
      </c>
      <c r="R17" s="64">
        <v>0.624</v>
      </c>
      <c r="S17" s="71"/>
      <c r="T17" s="71"/>
      <c r="U17" s="62">
        <v>0.33700000000000002</v>
      </c>
      <c r="V17" s="63">
        <v>0.45200000000000001</v>
      </c>
      <c r="W17" s="63">
        <v>0.53</v>
      </c>
      <c r="X17" s="63">
        <v>0.63900000000000001</v>
      </c>
      <c r="Y17" s="63">
        <v>0.68500000000000005</v>
      </c>
      <c r="Z17" s="64">
        <v>0.71199999999999997</v>
      </c>
      <c r="AA17" s="71"/>
      <c r="AB17" s="71"/>
      <c r="AC17" s="62">
        <v>0.46500000000000002</v>
      </c>
      <c r="AD17" s="63">
        <v>0.58599999999999997</v>
      </c>
      <c r="AE17" s="63">
        <v>0.65700000000000003</v>
      </c>
      <c r="AF17" s="63">
        <v>0.67900000000000005</v>
      </c>
      <c r="AG17" s="63">
        <v>0.68400000000000005</v>
      </c>
      <c r="AH17" s="64">
        <v>0.68600000000000005</v>
      </c>
      <c r="AI17" s="71"/>
      <c r="AJ17" s="71"/>
      <c r="AK17" s="62">
        <v>0.60799999999999998</v>
      </c>
      <c r="AL17" s="63">
        <v>0.63500000000000001</v>
      </c>
      <c r="AM17" s="63">
        <v>0.65800000000000003</v>
      </c>
      <c r="AN17" s="63">
        <v>0.66700000000000004</v>
      </c>
      <c r="AO17" s="63">
        <v>0.64700000000000002</v>
      </c>
      <c r="AP17" s="64">
        <v>0.64400000000000002</v>
      </c>
    </row>
    <row r="18" spans="1:42" x14ac:dyDescent="0.35">
      <c r="A18" s="61">
        <v>15</v>
      </c>
      <c r="B18" s="61">
        <v>256</v>
      </c>
      <c r="C18" s="69">
        <v>256</v>
      </c>
      <c r="D18" s="71"/>
      <c r="E18" s="62">
        <v>3.9E-2</v>
      </c>
      <c r="F18" s="63">
        <v>0.08</v>
      </c>
      <c r="G18" s="63">
        <v>0.13400000000000001</v>
      </c>
      <c r="H18" s="63">
        <v>0.24199999999999999</v>
      </c>
      <c r="I18" s="63">
        <v>0.38100000000000001</v>
      </c>
      <c r="J18" s="64">
        <v>0.439</v>
      </c>
      <c r="K18" s="71"/>
      <c r="L18" s="71"/>
      <c r="M18" s="62">
        <v>0.151</v>
      </c>
      <c r="N18" s="63">
        <v>0.25600000000000001</v>
      </c>
      <c r="O18" s="63">
        <v>0.39900000000000002</v>
      </c>
      <c r="P18" s="63">
        <v>0.48799999999999999</v>
      </c>
      <c r="Q18" s="63">
        <v>0.52500000000000002</v>
      </c>
      <c r="R18" s="64">
        <v>0.59899999999999998</v>
      </c>
      <c r="S18" s="71"/>
      <c r="T18" s="71"/>
      <c r="U18" s="62">
        <v>0.40200000000000002</v>
      </c>
      <c r="V18" s="63">
        <v>0.51</v>
      </c>
      <c r="W18" s="63">
        <v>0.54100000000000004</v>
      </c>
      <c r="X18" s="63">
        <v>0.63200000000000001</v>
      </c>
      <c r="Y18" s="63">
        <v>0.65500000000000003</v>
      </c>
      <c r="Z18" s="64">
        <v>0.64300000000000002</v>
      </c>
      <c r="AA18" s="71"/>
      <c r="AB18" s="71"/>
      <c r="AC18" s="62">
        <v>0.49399999999999999</v>
      </c>
      <c r="AD18" s="63">
        <v>0.60399999999999998</v>
      </c>
      <c r="AE18" s="63">
        <v>0.63200000000000001</v>
      </c>
      <c r="AF18" s="63">
        <v>0.628</v>
      </c>
      <c r="AG18" s="63">
        <v>0.622</v>
      </c>
      <c r="AH18" s="64">
        <v>0.59399999999999997</v>
      </c>
      <c r="AI18" s="71"/>
      <c r="AJ18" s="71"/>
      <c r="AK18" s="62">
        <v>0.59099999999999997</v>
      </c>
      <c r="AL18" s="63">
        <v>0.58299999999999996</v>
      </c>
      <c r="AM18" s="63">
        <v>0.57899999999999996</v>
      </c>
      <c r="AN18" s="63">
        <v>0.55900000000000005</v>
      </c>
      <c r="AO18" s="63">
        <v>0.54200000000000004</v>
      </c>
      <c r="AP18" s="64">
        <v>0.52400000000000002</v>
      </c>
    </row>
    <row r="19" spans="1:42" x14ac:dyDescent="0.35">
      <c r="A19" s="61">
        <v>16</v>
      </c>
      <c r="B19" s="61">
        <v>512</v>
      </c>
      <c r="C19" s="69">
        <v>256</v>
      </c>
      <c r="D19" s="71"/>
      <c r="E19" s="62">
        <v>4.4999999999999998E-2</v>
      </c>
      <c r="F19" s="63">
        <v>8.7999999999999995E-2</v>
      </c>
      <c r="G19" s="63">
        <v>0.14599999999999999</v>
      </c>
      <c r="H19" s="63">
        <v>0.25900000000000001</v>
      </c>
      <c r="I19" s="63">
        <v>0.41499999999999998</v>
      </c>
      <c r="J19" s="64">
        <v>0.44900000000000001</v>
      </c>
      <c r="K19" s="71"/>
      <c r="L19" s="71"/>
      <c r="M19" s="62">
        <v>0.16400000000000001</v>
      </c>
      <c r="N19" s="63">
        <v>0.26800000000000002</v>
      </c>
      <c r="O19" s="63">
        <v>0.40799999999999997</v>
      </c>
      <c r="P19" s="63">
        <v>0.45400000000000001</v>
      </c>
      <c r="Q19" s="63">
        <v>0.50600000000000001</v>
      </c>
      <c r="R19" s="64">
        <v>0.55800000000000005</v>
      </c>
      <c r="S19" s="71"/>
      <c r="T19" s="71"/>
      <c r="U19" s="62">
        <v>0.437</v>
      </c>
      <c r="V19" s="63">
        <v>0.51600000000000001</v>
      </c>
      <c r="W19" s="63">
        <v>0.52700000000000002</v>
      </c>
      <c r="X19" s="63">
        <v>0.56499999999999995</v>
      </c>
      <c r="Y19" s="63">
        <v>0.58599999999999997</v>
      </c>
      <c r="Z19" s="64">
        <v>0.56999999999999995</v>
      </c>
      <c r="AA19" s="71"/>
      <c r="AB19" s="71"/>
      <c r="AC19" s="62">
        <v>0.49099999999999999</v>
      </c>
      <c r="AD19" s="63">
        <v>0.56100000000000005</v>
      </c>
      <c r="AE19" s="63">
        <v>0.56000000000000005</v>
      </c>
      <c r="AF19" s="63">
        <v>0.55800000000000005</v>
      </c>
      <c r="AG19" s="63">
        <v>0.53400000000000003</v>
      </c>
      <c r="AH19" s="64">
        <v>0.48499999999999999</v>
      </c>
      <c r="AI19" s="71"/>
      <c r="AJ19" s="71"/>
      <c r="AK19" s="62">
        <v>0.54900000000000004</v>
      </c>
      <c r="AL19" s="63">
        <v>0.53</v>
      </c>
      <c r="AM19" s="63">
        <v>0.51700000000000002</v>
      </c>
      <c r="AN19" s="63">
        <v>0.48</v>
      </c>
      <c r="AO19" s="63">
        <v>0.47</v>
      </c>
      <c r="AP19" s="64">
        <v>0.46500000000000002</v>
      </c>
    </row>
    <row r="20" spans="1:42" x14ac:dyDescent="0.35">
      <c r="A20" s="61">
        <v>17</v>
      </c>
      <c r="B20" s="61">
        <v>1024</v>
      </c>
      <c r="C20" s="69">
        <v>256</v>
      </c>
      <c r="D20" s="71"/>
      <c r="E20" s="62">
        <v>4.3999999999999997E-2</v>
      </c>
      <c r="F20" s="63">
        <v>8.8999999999999996E-2</v>
      </c>
      <c r="G20" s="63">
        <v>0.14499999999999999</v>
      </c>
      <c r="H20" s="63">
        <v>0.22</v>
      </c>
      <c r="I20" s="63">
        <v>0.39100000000000001</v>
      </c>
      <c r="J20" s="64">
        <v>0.44600000000000001</v>
      </c>
      <c r="K20" s="71"/>
      <c r="L20" s="71"/>
      <c r="M20" s="62">
        <v>0.152</v>
      </c>
      <c r="N20" s="63">
        <v>0.23699999999999999</v>
      </c>
      <c r="O20" s="63">
        <v>0.41299999999999998</v>
      </c>
      <c r="P20" s="63">
        <v>0.47499999999999998</v>
      </c>
      <c r="Q20" s="63">
        <v>0.503</v>
      </c>
      <c r="R20" s="64">
        <v>0.434</v>
      </c>
      <c r="S20" s="71"/>
      <c r="T20" s="71"/>
      <c r="U20" s="62">
        <v>0.42399999999999999</v>
      </c>
      <c r="V20" s="63">
        <v>0.45800000000000002</v>
      </c>
      <c r="W20" s="63">
        <v>0.51</v>
      </c>
      <c r="X20" s="63">
        <v>0.5</v>
      </c>
      <c r="Y20" s="63">
        <v>0.441</v>
      </c>
      <c r="Z20" s="64">
        <v>0.42699999999999999</v>
      </c>
      <c r="AA20" s="71"/>
      <c r="AB20" s="71"/>
      <c r="AC20" s="62">
        <v>0.48199999999999998</v>
      </c>
      <c r="AD20" s="63">
        <v>0.50800000000000001</v>
      </c>
      <c r="AE20" s="63">
        <v>0.42099999999999999</v>
      </c>
      <c r="AF20" s="63">
        <v>0.40600000000000003</v>
      </c>
      <c r="AG20" s="63">
        <v>0.39800000000000002</v>
      </c>
      <c r="AH20" s="64">
        <v>0.38100000000000001</v>
      </c>
      <c r="AI20" s="71"/>
      <c r="AJ20" s="71"/>
      <c r="AK20" s="62">
        <v>0.40600000000000003</v>
      </c>
      <c r="AL20" s="63">
        <v>0.40500000000000003</v>
      </c>
      <c r="AM20" s="63">
        <v>0.40100000000000002</v>
      </c>
      <c r="AN20" s="63">
        <v>0.39</v>
      </c>
      <c r="AO20" s="63">
        <v>0.39500000000000002</v>
      </c>
      <c r="AP20" s="64">
        <v>0.40300000000000002</v>
      </c>
    </row>
    <row r="21" spans="1:42" x14ac:dyDescent="0.35">
      <c r="A21" s="61">
        <v>18</v>
      </c>
      <c r="B21" s="61">
        <v>2048</v>
      </c>
      <c r="C21" s="69">
        <v>256</v>
      </c>
      <c r="D21" s="71"/>
      <c r="E21" s="62">
        <v>4.8000000000000001E-2</v>
      </c>
      <c r="F21" s="63">
        <v>9.2999999999999999E-2</v>
      </c>
      <c r="G21" s="63">
        <v>0.157</v>
      </c>
      <c r="H21" s="63">
        <v>0.23699999999999999</v>
      </c>
      <c r="I21" s="63">
        <v>0.36799999999999999</v>
      </c>
      <c r="J21" s="64">
        <v>0.46300000000000002</v>
      </c>
      <c r="K21" s="71"/>
      <c r="L21" s="71"/>
      <c r="M21" s="62">
        <v>0.159</v>
      </c>
      <c r="N21" s="63">
        <v>0.24199999999999999</v>
      </c>
      <c r="O21" s="63">
        <v>0.42499999999999999</v>
      </c>
      <c r="P21" s="63">
        <v>0.46700000000000003</v>
      </c>
      <c r="Q21" s="63">
        <v>0.497</v>
      </c>
      <c r="R21" s="64">
        <v>0.32100000000000001</v>
      </c>
      <c r="S21" s="71"/>
      <c r="T21" s="71"/>
      <c r="U21" s="62">
        <v>0.437</v>
      </c>
      <c r="V21" s="63">
        <v>0.45900000000000002</v>
      </c>
      <c r="W21" s="63">
        <v>0.49399999999999999</v>
      </c>
      <c r="X21" s="63">
        <v>0.372</v>
      </c>
      <c r="Y21" s="63">
        <v>0.35499999999999998</v>
      </c>
      <c r="Z21" s="64">
        <v>0.32400000000000001</v>
      </c>
      <c r="AA21" s="71"/>
      <c r="AB21" s="71"/>
      <c r="AC21" s="62">
        <v>0.48399999999999999</v>
      </c>
      <c r="AD21" s="63">
        <v>0.374</v>
      </c>
      <c r="AE21" s="63">
        <v>0.35</v>
      </c>
      <c r="AF21" s="63">
        <v>0.32200000000000001</v>
      </c>
      <c r="AG21" s="63">
        <v>0.32500000000000001</v>
      </c>
      <c r="AH21" s="64">
        <v>0.32200000000000001</v>
      </c>
      <c r="AI21" s="71"/>
      <c r="AJ21" s="71"/>
      <c r="AK21" s="62">
        <v>0.33600000000000002</v>
      </c>
      <c r="AL21" s="63">
        <v>0.32100000000000001</v>
      </c>
      <c r="AM21" s="63">
        <v>0.32300000000000001</v>
      </c>
      <c r="AN21" s="63">
        <v>0.32200000000000001</v>
      </c>
      <c r="AO21" s="63">
        <v>0.32100000000000001</v>
      </c>
      <c r="AP21" s="64">
        <v>0.313</v>
      </c>
    </row>
    <row r="22" spans="1:42" x14ac:dyDescent="0.35">
      <c r="A22" s="65">
        <v>19</v>
      </c>
      <c r="B22" s="65">
        <v>64</v>
      </c>
      <c r="C22" s="70">
        <v>512</v>
      </c>
      <c r="D22" s="71"/>
      <c r="E22" s="62">
        <v>0.04</v>
      </c>
      <c r="F22" s="63">
        <v>7.8E-2</v>
      </c>
      <c r="G22" s="63">
        <v>0.14099999999999999</v>
      </c>
      <c r="H22" s="63">
        <v>0.23499999999999999</v>
      </c>
      <c r="I22" s="63">
        <v>0.32300000000000001</v>
      </c>
      <c r="J22" s="64">
        <v>0.41499999999999998</v>
      </c>
      <c r="K22" s="71"/>
      <c r="L22" s="71"/>
      <c r="M22" s="62">
        <v>0.14599999999999999</v>
      </c>
      <c r="N22" s="63">
        <v>0.23899999999999999</v>
      </c>
      <c r="O22" s="63">
        <v>0.34799999999999998</v>
      </c>
      <c r="P22" s="63">
        <v>0.439</v>
      </c>
      <c r="Q22" s="63">
        <v>0.51100000000000001</v>
      </c>
      <c r="R22" s="64">
        <v>0.59399999999999997</v>
      </c>
      <c r="S22" s="71"/>
      <c r="T22" s="71"/>
      <c r="U22" s="62">
        <v>0.35299999999999998</v>
      </c>
      <c r="V22" s="63">
        <v>0.48199999999999998</v>
      </c>
      <c r="W22" s="63">
        <v>0.53200000000000003</v>
      </c>
      <c r="X22" s="63">
        <v>0.60699999999999998</v>
      </c>
      <c r="Y22" s="63">
        <v>0.629</v>
      </c>
      <c r="Z22" s="64">
        <v>0.63900000000000001</v>
      </c>
      <c r="AA22" s="71"/>
      <c r="AB22" s="71"/>
      <c r="AC22" s="62">
        <v>0.504</v>
      </c>
      <c r="AD22" s="63">
        <v>0.57299999999999995</v>
      </c>
      <c r="AE22" s="63">
        <v>0.64300000000000002</v>
      </c>
      <c r="AF22" s="63">
        <v>0.64700000000000002</v>
      </c>
      <c r="AG22" s="63">
        <v>0.65200000000000002</v>
      </c>
      <c r="AH22" s="64">
        <v>0.63600000000000001</v>
      </c>
      <c r="AI22" s="71"/>
      <c r="AJ22" s="71"/>
      <c r="AK22" s="62">
        <v>0.61499999999999999</v>
      </c>
      <c r="AL22" s="63">
        <v>0.627</v>
      </c>
      <c r="AM22" s="63">
        <v>0.63500000000000001</v>
      </c>
      <c r="AN22" s="63">
        <v>0.63500000000000001</v>
      </c>
      <c r="AO22" s="63">
        <v>0.60599999999999998</v>
      </c>
      <c r="AP22" s="64">
        <v>0.60299999999999998</v>
      </c>
    </row>
    <row r="23" spans="1:42" x14ac:dyDescent="0.35">
      <c r="A23" s="65">
        <v>20</v>
      </c>
      <c r="B23" s="65">
        <v>128</v>
      </c>
      <c r="C23" s="70">
        <v>512</v>
      </c>
      <c r="D23" s="71"/>
      <c r="E23" s="62">
        <v>5.6000000000000001E-2</v>
      </c>
      <c r="F23" s="63">
        <v>0.107</v>
      </c>
      <c r="G23" s="63">
        <v>0.19400000000000001</v>
      </c>
      <c r="H23" s="63">
        <v>0.29599999999999999</v>
      </c>
      <c r="I23" s="63">
        <v>0.36199999999999999</v>
      </c>
      <c r="J23" s="64">
        <v>0.46600000000000003</v>
      </c>
      <c r="K23" s="71"/>
      <c r="L23" s="71"/>
      <c r="M23" s="62">
        <v>0.19900000000000001</v>
      </c>
      <c r="N23" s="63">
        <v>0.32100000000000001</v>
      </c>
      <c r="O23" s="63">
        <v>0.377</v>
      </c>
      <c r="P23" s="63">
        <v>0.46800000000000003</v>
      </c>
      <c r="Q23" s="63">
        <v>0.51400000000000001</v>
      </c>
      <c r="R23" s="64">
        <v>0.58899999999999997</v>
      </c>
      <c r="S23" s="71"/>
      <c r="T23" s="71"/>
      <c r="U23" s="62">
        <v>0.39600000000000002</v>
      </c>
      <c r="V23" s="63">
        <v>0.49299999999999999</v>
      </c>
      <c r="W23" s="63">
        <v>0.55700000000000005</v>
      </c>
      <c r="X23" s="63">
        <v>0.60199999999999998</v>
      </c>
      <c r="Y23" s="63">
        <v>0.60299999999999998</v>
      </c>
      <c r="Z23" s="64">
        <v>0.58199999999999996</v>
      </c>
      <c r="AA23" s="71"/>
      <c r="AB23" s="71"/>
      <c r="AC23" s="62">
        <v>0.54100000000000004</v>
      </c>
      <c r="AD23" s="63">
        <v>0.60399999999999998</v>
      </c>
      <c r="AE23" s="63">
        <v>0.61399999999999999</v>
      </c>
      <c r="AF23" s="63">
        <v>0.60899999999999999</v>
      </c>
      <c r="AG23" s="63">
        <v>0.61199999999999999</v>
      </c>
      <c r="AH23" s="64">
        <v>0.56999999999999995</v>
      </c>
      <c r="AI23" s="71"/>
      <c r="AJ23" s="71"/>
      <c r="AK23" s="62">
        <v>0.59399999999999997</v>
      </c>
      <c r="AL23" s="63">
        <v>0.59499999999999997</v>
      </c>
      <c r="AM23" s="63">
        <v>0.59699999999999998</v>
      </c>
      <c r="AN23" s="63">
        <v>0.57799999999999996</v>
      </c>
      <c r="AO23" s="63">
        <v>0.55400000000000005</v>
      </c>
      <c r="AP23" s="64">
        <v>0.53700000000000003</v>
      </c>
    </row>
    <row r="24" spans="1:42" x14ac:dyDescent="0.35">
      <c r="A24" s="65">
        <v>21</v>
      </c>
      <c r="B24" s="65">
        <v>256</v>
      </c>
      <c r="C24" s="70">
        <v>512</v>
      </c>
      <c r="D24" s="71"/>
      <c r="E24" s="62">
        <v>7.0999999999999994E-2</v>
      </c>
      <c r="F24" s="63">
        <v>0.13400000000000001</v>
      </c>
      <c r="G24" s="63">
        <v>0.23200000000000001</v>
      </c>
      <c r="H24" s="63">
        <v>0.33</v>
      </c>
      <c r="I24" s="63">
        <v>0.42699999999999999</v>
      </c>
      <c r="J24" s="64">
        <v>0.502</v>
      </c>
      <c r="K24" s="71"/>
      <c r="L24" s="71"/>
      <c r="M24" s="62">
        <v>0.23899999999999999</v>
      </c>
      <c r="N24" s="63">
        <v>0.35299999999999998</v>
      </c>
      <c r="O24" s="63">
        <v>0.432</v>
      </c>
      <c r="P24" s="63">
        <v>0.51300000000000001</v>
      </c>
      <c r="Q24" s="63">
        <v>0.52200000000000002</v>
      </c>
      <c r="R24" s="64">
        <v>0.58199999999999996</v>
      </c>
      <c r="S24" s="71"/>
      <c r="T24" s="71"/>
      <c r="U24" s="62">
        <v>0.433</v>
      </c>
      <c r="V24" s="63">
        <v>0.51800000000000002</v>
      </c>
      <c r="W24" s="63">
        <v>0.54200000000000004</v>
      </c>
      <c r="X24" s="63">
        <v>0.59699999999999998</v>
      </c>
      <c r="Y24" s="63">
        <v>0.58799999999999997</v>
      </c>
      <c r="Z24" s="64">
        <v>0.56999999999999995</v>
      </c>
      <c r="AA24" s="71"/>
      <c r="AB24" s="71"/>
      <c r="AC24" s="62">
        <v>0.54800000000000004</v>
      </c>
      <c r="AD24" s="63">
        <v>0.60499999999999998</v>
      </c>
      <c r="AE24" s="63">
        <v>0.60299999999999998</v>
      </c>
      <c r="AF24" s="63">
        <v>0.59299999999999997</v>
      </c>
      <c r="AG24" s="63">
        <v>0.54</v>
      </c>
      <c r="AH24" s="64">
        <v>0.504</v>
      </c>
      <c r="AI24" s="71"/>
      <c r="AJ24" s="71"/>
      <c r="AK24" s="62">
        <v>0.54800000000000004</v>
      </c>
      <c r="AL24" s="63">
        <v>0.55800000000000005</v>
      </c>
      <c r="AM24" s="63">
        <v>0.54700000000000004</v>
      </c>
      <c r="AN24" s="63">
        <v>0.505</v>
      </c>
      <c r="AO24" s="63">
        <v>0.48899999999999999</v>
      </c>
      <c r="AP24" s="64">
        <v>0.496</v>
      </c>
    </row>
    <row r="25" spans="1:42" x14ac:dyDescent="0.35">
      <c r="A25" s="65">
        <v>22</v>
      </c>
      <c r="B25" s="65">
        <v>512</v>
      </c>
      <c r="C25" s="70">
        <v>512</v>
      </c>
      <c r="D25" s="71"/>
      <c r="E25" s="62">
        <v>7.3999999999999996E-2</v>
      </c>
      <c r="F25" s="63">
        <v>0.14099999999999999</v>
      </c>
      <c r="G25" s="63">
        <v>0.24</v>
      </c>
      <c r="H25" s="63">
        <v>0.318</v>
      </c>
      <c r="I25" s="63">
        <v>0.44600000000000001</v>
      </c>
      <c r="J25" s="64">
        <v>0.44700000000000001</v>
      </c>
      <c r="K25" s="71"/>
      <c r="L25" s="71"/>
      <c r="M25" s="62">
        <v>0.248</v>
      </c>
      <c r="N25" s="63">
        <v>0.33</v>
      </c>
      <c r="O25" s="63">
        <v>0.44800000000000001</v>
      </c>
      <c r="P25" s="63">
        <v>0.48599999999999999</v>
      </c>
      <c r="Q25" s="63">
        <v>0.499</v>
      </c>
      <c r="R25" s="64">
        <v>0.51600000000000001</v>
      </c>
      <c r="S25" s="71"/>
      <c r="T25" s="71"/>
      <c r="U25" s="62">
        <v>0.44900000000000001</v>
      </c>
      <c r="V25" s="63">
        <v>0.51300000000000001</v>
      </c>
      <c r="W25" s="63">
        <v>0.52100000000000002</v>
      </c>
      <c r="X25" s="63">
        <v>0.53900000000000003</v>
      </c>
      <c r="Y25" s="63">
        <v>0.52800000000000002</v>
      </c>
      <c r="Z25" s="64">
        <v>0.51500000000000001</v>
      </c>
      <c r="AA25" s="71"/>
      <c r="AB25" s="71"/>
      <c r="AC25" s="62">
        <v>0.51700000000000002</v>
      </c>
      <c r="AD25" s="63">
        <v>0.52200000000000002</v>
      </c>
      <c r="AE25" s="63">
        <v>0.52</v>
      </c>
      <c r="AF25" s="63">
        <v>0.48399999999999999</v>
      </c>
      <c r="AG25" s="63">
        <v>0.44400000000000001</v>
      </c>
      <c r="AH25" s="64">
        <v>0.42199999999999999</v>
      </c>
      <c r="AI25" s="71"/>
      <c r="AJ25" s="71"/>
      <c r="AK25" s="62">
        <v>0.48799999999999999</v>
      </c>
      <c r="AL25" s="63">
        <v>0.46700000000000003</v>
      </c>
      <c r="AM25" s="63">
        <v>0.435</v>
      </c>
      <c r="AN25" s="63">
        <v>0.42899999999999999</v>
      </c>
      <c r="AO25" s="63">
        <v>0.44</v>
      </c>
      <c r="AP25" s="64">
        <v>0.441</v>
      </c>
    </row>
    <row r="26" spans="1:42" x14ac:dyDescent="0.35">
      <c r="A26" s="65">
        <v>23</v>
      </c>
      <c r="B26" s="65">
        <v>1024</v>
      </c>
      <c r="C26" s="70">
        <v>512</v>
      </c>
      <c r="D26" s="71"/>
      <c r="E26" s="62">
        <v>6.9000000000000006E-2</v>
      </c>
      <c r="F26" s="63">
        <v>0.129</v>
      </c>
      <c r="G26" s="63">
        <v>0.20300000000000001</v>
      </c>
      <c r="H26" s="63">
        <v>0.29799999999999999</v>
      </c>
      <c r="I26" s="63">
        <v>0.41699999999999998</v>
      </c>
      <c r="J26" s="64">
        <v>0.42199999999999999</v>
      </c>
      <c r="K26" s="71"/>
      <c r="L26" s="71"/>
      <c r="M26" s="62">
        <v>0.21199999999999999</v>
      </c>
      <c r="N26" s="63">
        <v>0.318</v>
      </c>
      <c r="O26" s="63">
        <v>0.43099999999999999</v>
      </c>
      <c r="P26" s="63">
        <v>0.433</v>
      </c>
      <c r="Q26" s="63">
        <v>0.42299999999999999</v>
      </c>
      <c r="R26" s="64">
        <v>0.376</v>
      </c>
      <c r="S26" s="71"/>
      <c r="T26" s="71"/>
      <c r="U26" s="62">
        <v>0.44</v>
      </c>
      <c r="V26" s="63">
        <v>0.44400000000000001</v>
      </c>
      <c r="W26" s="63">
        <v>0.46</v>
      </c>
      <c r="X26" s="63">
        <v>0.39800000000000002</v>
      </c>
      <c r="Y26" s="63">
        <v>0.36</v>
      </c>
      <c r="Z26" s="64">
        <v>0.34100000000000003</v>
      </c>
      <c r="AA26" s="71"/>
      <c r="AB26" s="71"/>
      <c r="AC26" s="62">
        <v>0.45300000000000001</v>
      </c>
      <c r="AD26" s="63">
        <v>0.39300000000000002</v>
      </c>
      <c r="AE26" s="63">
        <v>0.33400000000000002</v>
      </c>
      <c r="AF26" s="63">
        <v>0.315</v>
      </c>
      <c r="AG26" s="63">
        <v>0.316</v>
      </c>
      <c r="AH26" s="64">
        <v>0.318</v>
      </c>
      <c r="AI26" s="71"/>
      <c r="AJ26" s="71"/>
      <c r="AK26" s="62">
        <v>0.32900000000000001</v>
      </c>
      <c r="AL26" s="63">
        <v>0.308</v>
      </c>
      <c r="AM26" s="63">
        <v>0.318</v>
      </c>
      <c r="AN26" s="63">
        <v>0.32100000000000001</v>
      </c>
      <c r="AO26" s="63">
        <v>0.32600000000000001</v>
      </c>
      <c r="AP26" s="64">
        <v>0.32</v>
      </c>
    </row>
    <row r="27" spans="1:42" x14ac:dyDescent="0.35">
      <c r="A27" s="65">
        <v>24</v>
      </c>
      <c r="B27" s="65">
        <v>2048</v>
      </c>
      <c r="C27" s="70">
        <v>512</v>
      </c>
      <c r="D27" s="71"/>
      <c r="E27" s="62">
        <v>7.5999999999999998E-2</v>
      </c>
      <c r="F27" s="63">
        <v>0.13700000000000001</v>
      </c>
      <c r="G27" s="63">
        <v>0.217</v>
      </c>
      <c r="H27" s="63">
        <v>0.28899999999999998</v>
      </c>
      <c r="I27" s="63">
        <v>0.42099999999999999</v>
      </c>
      <c r="J27" s="64">
        <v>0.42</v>
      </c>
      <c r="K27" s="71"/>
      <c r="L27" s="71"/>
      <c r="M27" s="62">
        <v>0.215</v>
      </c>
      <c r="N27" s="63">
        <v>0.30299999999999999</v>
      </c>
      <c r="O27" s="63">
        <v>0.435</v>
      </c>
      <c r="P27" s="63">
        <v>0.432</v>
      </c>
      <c r="Q27" s="63">
        <v>0.33500000000000002</v>
      </c>
      <c r="R27" s="64">
        <v>0.27900000000000003</v>
      </c>
      <c r="S27" s="71"/>
      <c r="T27" s="71"/>
      <c r="U27" s="62">
        <v>0.45</v>
      </c>
      <c r="V27" s="63">
        <v>0.441</v>
      </c>
      <c r="W27" s="63">
        <v>0.38</v>
      </c>
      <c r="X27" s="63">
        <v>0.33400000000000002</v>
      </c>
      <c r="Y27" s="63">
        <v>0.26</v>
      </c>
      <c r="Z27" s="64">
        <v>0.25700000000000001</v>
      </c>
      <c r="AA27" s="71"/>
      <c r="AB27" s="71"/>
      <c r="AC27" s="62">
        <v>0.39400000000000002</v>
      </c>
      <c r="AD27" s="63">
        <v>0.30499999999999999</v>
      </c>
      <c r="AE27" s="63">
        <v>0.253</v>
      </c>
      <c r="AF27" s="63">
        <v>0.252</v>
      </c>
      <c r="AG27" s="63">
        <v>0.247</v>
      </c>
      <c r="AH27" s="64">
        <v>0.24</v>
      </c>
      <c r="AI27" s="71"/>
      <c r="AJ27" s="71"/>
      <c r="AK27" s="62">
        <v>0.251</v>
      </c>
      <c r="AL27" s="63">
        <v>0.25</v>
      </c>
      <c r="AM27" s="63">
        <v>0.246</v>
      </c>
      <c r="AN27" s="63">
        <v>0.24199999999999999</v>
      </c>
      <c r="AO27" s="63">
        <v>0.23799999999999999</v>
      </c>
      <c r="AP27" s="64">
        <v>0.23799999999999999</v>
      </c>
    </row>
    <row r="28" spans="1:42" x14ac:dyDescent="0.35">
      <c r="A28" s="61">
        <v>25</v>
      </c>
      <c r="B28" s="61">
        <v>64</v>
      </c>
      <c r="C28" s="69">
        <v>1024</v>
      </c>
      <c r="D28" s="71"/>
      <c r="E28" s="62">
        <v>7.2999999999999995E-2</v>
      </c>
      <c r="F28" s="63">
        <v>0.13800000000000001</v>
      </c>
      <c r="G28" s="63">
        <v>0.22600000000000001</v>
      </c>
      <c r="H28" s="63">
        <v>0.313</v>
      </c>
      <c r="I28" s="63">
        <v>0.37</v>
      </c>
      <c r="J28" s="64">
        <v>0.435</v>
      </c>
      <c r="K28" s="71"/>
      <c r="L28" s="71"/>
      <c r="M28" s="62">
        <v>0.23799999999999999</v>
      </c>
      <c r="N28" s="63">
        <v>0.33600000000000002</v>
      </c>
      <c r="O28" s="63">
        <v>0.40400000000000003</v>
      </c>
      <c r="P28" s="63">
        <v>0.46400000000000002</v>
      </c>
      <c r="Q28" s="63">
        <v>0.50600000000000001</v>
      </c>
      <c r="R28" s="64">
        <v>0.51300000000000001</v>
      </c>
      <c r="S28" s="71"/>
      <c r="T28" s="71"/>
      <c r="U28" s="62">
        <v>0.42399999999999999</v>
      </c>
      <c r="V28" s="63">
        <v>0.505</v>
      </c>
      <c r="W28" s="63">
        <v>0.53</v>
      </c>
      <c r="X28" s="63">
        <v>0.53300000000000003</v>
      </c>
      <c r="Y28" s="63">
        <v>0.54900000000000004</v>
      </c>
      <c r="Z28" s="64">
        <v>0.54600000000000004</v>
      </c>
      <c r="AA28" s="71"/>
      <c r="AB28" s="71"/>
      <c r="AC28" s="62">
        <v>0.52200000000000002</v>
      </c>
      <c r="AD28" s="63">
        <v>0.54</v>
      </c>
      <c r="AE28" s="63">
        <v>0.55100000000000005</v>
      </c>
      <c r="AF28" s="63">
        <v>0.54900000000000004</v>
      </c>
      <c r="AG28" s="63">
        <v>0.55200000000000005</v>
      </c>
      <c r="AH28" s="64">
        <v>0.54200000000000004</v>
      </c>
      <c r="AI28" s="71"/>
      <c r="AJ28" s="71"/>
      <c r="AK28" s="62">
        <v>0.54100000000000004</v>
      </c>
      <c r="AL28" s="63">
        <v>0.53900000000000003</v>
      </c>
      <c r="AM28" s="63">
        <v>0.55000000000000004</v>
      </c>
      <c r="AN28" s="63">
        <v>0.53100000000000003</v>
      </c>
      <c r="AO28" s="63">
        <v>0.51900000000000002</v>
      </c>
      <c r="AP28" s="64">
        <v>0.51400000000000001</v>
      </c>
    </row>
    <row r="29" spans="1:42" x14ac:dyDescent="0.35">
      <c r="A29" s="61">
        <v>26</v>
      </c>
      <c r="B29" s="61">
        <v>128</v>
      </c>
      <c r="C29" s="69">
        <v>1024</v>
      </c>
      <c r="D29" s="71"/>
      <c r="E29" s="62">
        <v>0.10100000000000001</v>
      </c>
      <c r="F29" s="63">
        <v>0.182</v>
      </c>
      <c r="G29" s="63">
        <v>0.3</v>
      </c>
      <c r="H29" s="63">
        <v>0.35199999999999998</v>
      </c>
      <c r="I29" s="63">
        <v>0.44</v>
      </c>
      <c r="J29" s="64">
        <v>0.45800000000000002</v>
      </c>
      <c r="K29" s="71"/>
      <c r="L29" s="71"/>
      <c r="M29" s="62">
        <v>0.3</v>
      </c>
      <c r="N29" s="63">
        <v>0.36499999999999999</v>
      </c>
      <c r="O29" s="63">
        <v>0.45400000000000001</v>
      </c>
      <c r="P29" s="63">
        <v>0.48599999999999999</v>
      </c>
      <c r="Q29" s="63">
        <v>0.51700000000000002</v>
      </c>
      <c r="R29" s="64">
        <v>0.505</v>
      </c>
      <c r="S29" s="71"/>
      <c r="T29" s="71"/>
      <c r="U29" s="62">
        <v>0.47</v>
      </c>
      <c r="V29" s="63">
        <v>0.52500000000000002</v>
      </c>
      <c r="W29" s="63">
        <v>0.52500000000000002</v>
      </c>
      <c r="X29" s="63">
        <v>0.53100000000000003</v>
      </c>
      <c r="Y29" s="63">
        <v>0.54500000000000004</v>
      </c>
      <c r="Z29" s="64">
        <v>0.55400000000000005</v>
      </c>
      <c r="AA29" s="71"/>
      <c r="AB29" s="71"/>
      <c r="AC29" s="62">
        <v>0.51700000000000002</v>
      </c>
      <c r="AD29" s="63">
        <v>0.51400000000000001</v>
      </c>
      <c r="AE29" s="63">
        <v>0.52400000000000002</v>
      </c>
      <c r="AF29" s="63">
        <v>0.53700000000000003</v>
      </c>
      <c r="AG29" s="63">
        <v>0.52</v>
      </c>
      <c r="AH29" s="64">
        <v>0.48</v>
      </c>
      <c r="AI29" s="71"/>
      <c r="AJ29" s="71"/>
      <c r="AK29" s="62">
        <v>0.52</v>
      </c>
      <c r="AL29" s="63">
        <v>0.52200000000000002</v>
      </c>
      <c r="AM29" s="63">
        <v>0.51300000000000001</v>
      </c>
      <c r="AN29" s="63">
        <v>0.47899999999999998</v>
      </c>
      <c r="AO29" s="63">
        <v>0.47</v>
      </c>
      <c r="AP29" s="64">
        <v>0.47399999999999998</v>
      </c>
    </row>
    <row r="30" spans="1:42" x14ac:dyDescent="0.35">
      <c r="A30" s="61">
        <v>27</v>
      </c>
      <c r="B30" s="61">
        <v>256</v>
      </c>
      <c r="C30" s="69">
        <v>1024</v>
      </c>
      <c r="D30" s="71"/>
      <c r="E30" s="62">
        <v>0.111</v>
      </c>
      <c r="F30" s="63">
        <v>0.20100000000000001</v>
      </c>
      <c r="G30" s="63">
        <v>0.33700000000000002</v>
      </c>
      <c r="H30" s="63">
        <v>0.377</v>
      </c>
      <c r="I30" s="63">
        <v>0.45700000000000002</v>
      </c>
      <c r="J30" s="64">
        <v>0.47899999999999998</v>
      </c>
      <c r="K30" s="71"/>
      <c r="L30" s="71"/>
      <c r="M30" s="62">
        <v>0.34399999999999997</v>
      </c>
      <c r="N30" s="63">
        <v>0.40799999999999997</v>
      </c>
      <c r="O30" s="63">
        <v>0.46600000000000003</v>
      </c>
      <c r="P30" s="63">
        <v>0.49099999999999999</v>
      </c>
      <c r="Q30" s="63">
        <v>0.50700000000000001</v>
      </c>
      <c r="R30" s="64">
        <v>0.47899999999999998</v>
      </c>
      <c r="S30" s="71"/>
      <c r="T30" s="71"/>
      <c r="U30" s="62">
        <v>0.48399999999999999</v>
      </c>
      <c r="V30" s="63">
        <v>0.51400000000000001</v>
      </c>
      <c r="W30" s="63">
        <v>0.51400000000000001</v>
      </c>
      <c r="X30" s="63">
        <v>0.503</v>
      </c>
      <c r="Y30" s="63">
        <v>0.52200000000000002</v>
      </c>
      <c r="Z30" s="64">
        <v>0.52200000000000002</v>
      </c>
      <c r="AA30" s="71"/>
      <c r="AB30" s="71"/>
      <c r="AC30" s="62">
        <v>0.499</v>
      </c>
      <c r="AD30" s="63">
        <v>0.49399999999999999</v>
      </c>
      <c r="AE30" s="63">
        <v>0.51500000000000001</v>
      </c>
      <c r="AF30" s="63">
        <v>0.495</v>
      </c>
      <c r="AG30" s="63">
        <v>0.47199999999999998</v>
      </c>
      <c r="AH30" s="64">
        <v>0.437</v>
      </c>
      <c r="AI30" s="71"/>
      <c r="AJ30" s="71"/>
      <c r="AK30" s="62">
        <v>0.51100000000000001</v>
      </c>
      <c r="AL30" s="63">
        <v>0.49399999999999999</v>
      </c>
      <c r="AM30" s="63">
        <v>0.47</v>
      </c>
      <c r="AN30" s="63">
        <v>0.45700000000000002</v>
      </c>
      <c r="AO30" s="63">
        <v>0.46800000000000003</v>
      </c>
      <c r="AP30" s="64">
        <v>0.46400000000000002</v>
      </c>
    </row>
    <row r="31" spans="1:42" x14ac:dyDescent="0.35">
      <c r="A31" s="61">
        <v>28</v>
      </c>
      <c r="B31" s="61">
        <v>512</v>
      </c>
      <c r="C31" s="69">
        <v>1024</v>
      </c>
      <c r="D31" s="71"/>
      <c r="E31" s="62">
        <v>0.104</v>
      </c>
      <c r="F31" s="63">
        <v>0.183</v>
      </c>
      <c r="G31" s="63">
        <v>0.28599999999999998</v>
      </c>
      <c r="H31" s="63">
        <v>0.38400000000000001</v>
      </c>
      <c r="I31" s="63">
        <v>0.432</v>
      </c>
      <c r="J31" s="64">
        <v>0.46500000000000002</v>
      </c>
      <c r="K31" s="71"/>
      <c r="L31" s="71"/>
      <c r="M31" s="62">
        <v>0.29099999999999998</v>
      </c>
      <c r="N31" s="63">
        <v>0.38800000000000001</v>
      </c>
      <c r="O31" s="63">
        <v>0.44700000000000001</v>
      </c>
      <c r="P31" s="63">
        <v>0.47699999999999998</v>
      </c>
      <c r="Q31" s="63">
        <v>0.434</v>
      </c>
      <c r="R31" s="64">
        <v>0.40400000000000003</v>
      </c>
      <c r="S31" s="71"/>
      <c r="T31" s="71"/>
      <c r="U31" s="62">
        <v>0.46500000000000002</v>
      </c>
      <c r="V31" s="63">
        <v>0.495</v>
      </c>
      <c r="W31" s="63">
        <v>0.44800000000000001</v>
      </c>
      <c r="X31" s="63">
        <v>0.42799999999999999</v>
      </c>
      <c r="Y31" s="63">
        <v>0.41899999999999998</v>
      </c>
      <c r="Z31" s="64">
        <v>0.40500000000000003</v>
      </c>
      <c r="AA31" s="71"/>
      <c r="AB31" s="71"/>
      <c r="AC31" s="62">
        <v>0.436</v>
      </c>
      <c r="AD31" s="63">
        <v>0.41499999999999998</v>
      </c>
      <c r="AE31" s="63">
        <v>0.39800000000000002</v>
      </c>
      <c r="AF31" s="63">
        <v>0.36199999999999999</v>
      </c>
      <c r="AG31" s="63">
        <v>0.36699999999999999</v>
      </c>
      <c r="AH31" s="64">
        <v>0.36099999999999999</v>
      </c>
      <c r="AI31" s="71"/>
      <c r="AJ31" s="71"/>
      <c r="AK31" s="62">
        <v>0.39700000000000002</v>
      </c>
      <c r="AL31" s="63">
        <v>0.35799999999999998</v>
      </c>
      <c r="AM31" s="63">
        <v>0.36499999999999999</v>
      </c>
      <c r="AN31" s="63">
        <v>0.36399999999999999</v>
      </c>
      <c r="AO31" s="63">
        <v>0.374</v>
      </c>
      <c r="AP31" s="64">
        <v>0.372</v>
      </c>
    </row>
    <row r="32" spans="1:42" x14ac:dyDescent="0.35">
      <c r="A32" s="61">
        <v>29</v>
      </c>
      <c r="B32" s="61">
        <v>1024</v>
      </c>
      <c r="C32" s="69">
        <v>1024</v>
      </c>
      <c r="D32" s="71"/>
      <c r="E32" s="62">
        <v>9.1999999999999998E-2</v>
      </c>
      <c r="F32" s="63">
        <v>0.16400000000000001</v>
      </c>
      <c r="G32" s="63">
        <v>0.25600000000000001</v>
      </c>
      <c r="H32" s="63">
        <v>0.36399999999999999</v>
      </c>
      <c r="I32" s="63">
        <v>0.39900000000000002</v>
      </c>
      <c r="J32" s="64">
        <v>0.38900000000000001</v>
      </c>
      <c r="K32" s="71"/>
      <c r="L32" s="71"/>
      <c r="M32" s="62">
        <v>0.26100000000000001</v>
      </c>
      <c r="N32" s="63">
        <v>0.36499999999999999</v>
      </c>
      <c r="O32" s="63">
        <v>0.40699999999999997</v>
      </c>
      <c r="P32" s="63">
        <v>0.41699999999999998</v>
      </c>
      <c r="Q32" s="63">
        <v>0.318</v>
      </c>
      <c r="R32" s="64">
        <v>0.28499999999999998</v>
      </c>
      <c r="S32" s="71"/>
      <c r="T32" s="71"/>
      <c r="U32" s="62">
        <v>0.41599999999999998</v>
      </c>
      <c r="V32" s="63">
        <v>0.44</v>
      </c>
      <c r="W32" s="63">
        <v>0.33800000000000002</v>
      </c>
      <c r="X32" s="63">
        <v>0.32800000000000001</v>
      </c>
      <c r="Y32" s="63">
        <v>0.29799999999999999</v>
      </c>
      <c r="Z32" s="64">
        <v>0.29599999999999999</v>
      </c>
      <c r="AA32" s="71"/>
      <c r="AB32" s="71"/>
      <c r="AC32" s="62">
        <v>0.33500000000000002</v>
      </c>
      <c r="AD32" s="63">
        <v>0.26600000000000001</v>
      </c>
      <c r="AE32" s="63">
        <v>0.25600000000000001</v>
      </c>
      <c r="AF32" s="63">
        <v>0.25600000000000001</v>
      </c>
      <c r="AG32" s="63">
        <v>0.26200000000000001</v>
      </c>
      <c r="AH32" s="64">
        <v>0.26800000000000002</v>
      </c>
      <c r="AI32" s="71"/>
      <c r="AJ32" s="71"/>
      <c r="AK32" s="62">
        <v>0.24199999999999999</v>
      </c>
      <c r="AL32" s="63">
        <v>0.255</v>
      </c>
      <c r="AM32" s="63">
        <v>0.26600000000000001</v>
      </c>
      <c r="AN32" s="63">
        <v>0.27</v>
      </c>
      <c r="AO32" s="63">
        <v>0.27600000000000002</v>
      </c>
      <c r="AP32" s="64">
        <v>0.27800000000000002</v>
      </c>
    </row>
    <row r="33" spans="1:42" x14ac:dyDescent="0.35">
      <c r="A33" s="61">
        <v>30</v>
      </c>
      <c r="B33" s="61">
        <v>2048</v>
      </c>
      <c r="C33" s="69">
        <v>1024</v>
      </c>
      <c r="D33" s="71"/>
      <c r="E33" s="62">
        <v>0.106</v>
      </c>
      <c r="F33" s="63">
        <v>0.17699999999999999</v>
      </c>
      <c r="G33" s="63">
        <v>0.26</v>
      </c>
      <c r="H33" s="63">
        <v>0.35099999999999998</v>
      </c>
      <c r="I33" s="63">
        <v>0.40799999999999997</v>
      </c>
      <c r="J33" s="64">
        <v>0.35099999999999998</v>
      </c>
      <c r="K33" s="71"/>
      <c r="L33" s="71"/>
      <c r="M33" s="62">
        <v>0.27300000000000002</v>
      </c>
      <c r="N33" s="63">
        <v>0.35599999999999998</v>
      </c>
      <c r="O33" s="63">
        <v>0.41599999999999998</v>
      </c>
      <c r="P33" s="63">
        <v>0.39100000000000001</v>
      </c>
      <c r="Q33" s="63">
        <v>0.27800000000000002</v>
      </c>
      <c r="R33" s="64">
        <v>0.22700000000000001</v>
      </c>
      <c r="S33" s="71"/>
      <c r="T33" s="71"/>
      <c r="U33" s="62">
        <v>0.41899999999999998</v>
      </c>
      <c r="V33" s="63">
        <v>0.43</v>
      </c>
      <c r="W33" s="63">
        <v>0.31</v>
      </c>
      <c r="X33" s="63">
        <v>0.254</v>
      </c>
      <c r="Y33" s="63">
        <v>0.252</v>
      </c>
      <c r="Z33" s="64">
        <v>0.253</v>
      </c>
      <c r="AA33" s="71"/>
      <c r="AB33" s="71"/>
      <c r="AC33" s="62">
        <v>0.317</v>
      </c>
      <c r="AD33" s="63">
        <v>0.22700000000000001</v>
      </c>
      <c r="AE33" s="63">
        <v>0.217</v>
      </c>
      <c r="AF33" s="63">
        <v>0.219</v>
      </c>
      <c r="AG33" s="63">
        <v>0.22800000000000001</v>
      </c>
      <c r="AH33" s="64">
        <v>0.23200000000000001</v>
      </c>
      <c r="AI33" s="71"/>
      <c r="AJ33" s="71"/>
      <c r="AK33" s="62">
        <v>0.21199999999999999</v>
      </c>
      <c r="AL33" s="63">
        <v>0.215</v>
      </c>
      <c r="AM33" s="63">
        <v>0.21</v>
      </c>
      <c r="AN33" s="63">
        <v>0.214</v>
      </c>
      <c r="AO33" s="63">
        <v>0.218</v>
      </c>
      <c r="AP33" s="64">
        <v>0.224</v>
      </c>
    </row>
    <row r="34" spans="1:42" x14ac:dyDescent="0.35">
      <c r="A34" s="65">
        <v>31</v>
      </c>
      <c r="B34" s="65">
        <v>64</v>
      </c>
      <c r="C34" s="70">
        <v>2048</v>
      </c>
      <c r="D34" s="71"/>
      <c r="E34" s="62">
        <v>0.126</v>
      </c>
      <c r="F34" s="63">
        <v>0.224</v>
      </c>
      <c r="G34" s="63">
        <v>0.32200000000000001</v>
      </c>
      <c r="H34" s="63">
        <v>0.39200000000000002</v>
      </c>
      <c r="I34" s="63">
        <v>0.4</v>
      </c>
      <c r="J34" s="64">
        <v>0.435</v>
      </c>
      <c r="K34" s="71"/>
      <c r="L34" s="71"/>
      <c r="M34" s="62">
        <v>0.32800000000000001</v>
      </c>
      <c r="N34" s="63">
        <v>0.41599999999999998</v>
      </c>
      <c r="O34" s="63">
        <v>0.42599999999999999</v>
      </c>
      <c r="P34" s="63">
        <v>0.46899999999999997</v>
      </c>
      <c r="Q34" s="63">
        <v>0.5</v>
      </c>
      <c r="R34" s="64">
        <v>0.51</v>
      </c>
      <c r="S34" s="71"/>
      <c r="T34" s="71"/>
      <c r="U34" s="62">
        <v>0.44400000000000001</v>
      </c>
      <c r="V34" s="63">
        <v>0.48699999999999999</v>
      </c>
      <c r="W34" s="63">
        <v>0.51700000000000002</v>
      </c>
      <c r="X34" s="63">
        <v>0.53</v>
      </c>
      <c r="Y34" s="63">
        <v>0.53400000000000003</v>
      </c>
      <c r="Z34" s="64">
        <v>0.54600000000000004</v>
      </c>
      <c r="AA34" s="71"/>
      <c r="AB34" s="71"/>
      <c r="AC34" s="62">
        <v>0.498</v>
      </c>
      <c r="AD34" s="63">
        <v>0.51</v>
      </c>
      <c r="AE34" s="63">
        <v>0.52</v>
      </c>
      <c r="AF34" s="63">
        <v>0.52900000000000003</v>
      </c>
      <c r="AG34" s="63">
        <v>0.51400000000000001</v>
      </c>
      <c r="AH34" s="64">
        <v>0.495</v>
      </c>
      <c r="AI34" s="71"/>
      <c r="AJ34" s="71"/>
      <c r="AK34" s="62">
        <v>0.503</v>
      </c>
      <c r="AL34" s="63">
        <v>0.51300000000000001</v>
      </c>
      <c r="AM34" s="63">
        <v>0.498</v>
      </c>
      <c r="AN34" s="63">
        <v>0.48199999999999998</v>
      </c>
      <c r="AO34" s="63">
        <v>0.46400000000000002</v>
      </c>
      <c r="AP34" s="64">
        <v>0.47199999999999998</v>
      </c>
    </row>
    <row r="35" spans="1:42" x14ac:dyDescent="0.35">
      <c r="A35" s="65">
        <v>32</v>
      </c>
      <c r="B35" s="65">
        <v>128</v>
      </c>
      <c r="C35" s="70">
        <v>2048</v>
      </c>
      <c r="D35" s="71"/>
      <c r="E35" s="62">
        <v>0.14599999999999999</v>
      </c>
      <c r="F35" s="63">
        <v>0.23699999999999999</v>
      </c>
      <c r="G35" s="63">
        <v>0.32100000000000001</v>
      </c>
      <c r="H35" s="63">
        <v>0.41599999999999998</v>
      </c>
      <c r="I35" s="63">
        <v>0.432</v>
      </c>
      <c r="J35" s="64">
        <v>0.44</v>
      </c>
      <c r="K35" s="71"/>
      <c r="L35" s="71"/>
      <c r="M35" s="62">
        <v>0.32</v>
      </c>
      <c r="N35" s="63">
        <v>0.42399999999999999</v>
      </c>
      <c r="O35" s="63">
        <v>0.435</v>
      </c>
      <c r="P35" s="63">
        <v>0.45800000000000002</v>
      </c>
      <c r="Q35" s="63">
        <v>0.46400000000000002</v>
      </c>
      <c r="R35" s="64">
        <v>0.47399999999999998</v>
      </c>
      <c r="S35" s="71"/>
      <c r="T35" s="71"/>
      <c r="U35" s="62">
        <v>0.45100000000000001</v>
      </c>
      <c r="V35" s="63">
        <v>0.47599999999999998</v>
      </c>
      <c r="W35" s="63">
        <v>0.49199999999999999</v>
      </c>
      <c r="X35" s="63">
        <v>0.51300000000000001</v>
      </c>
      <c r="Y35" s="63">
        <v>0.52600000000000002</v>
      </c>
      <c r="Z35" s="64">
        <v>0.51700000000000002</v>
      </c>
      <c r="AA35" s="71"/>
      <c r="AB35" s="71"/>
      <c r="AC35" s="62">
        <v>0.47899999999999998</v>
      </c>
      <c r="AD35" s="63">
        <v>0.49</v>
      </c>
      <c r="AE35" s="63">
        <v>0.50800000000000001</v>
      </c>
      <c r="AF35" s="63">
        <v>0.48399999999999999</v>
      </c>
      <c r="AG35" s="63">
        <v>0.44500000000000001</v>
      </c>
      <c r="AH35" s="64">
        <v>0.43099999999999999</v>
      </c>
      <c r="AI35" s="71"/>
      <c r="AJ35" s="71"/>
      <c r="AK35" s="62">
        <v>0.49199999999999999</v>
      </c>
      <c r="AL35" s="63">
        <v>0.48</v>
      </c>
      <c r="AM35" s="63">
        <v>0.433</v>
      </c>
      <c r="AN35" s="63">
        <v>0.43</v>
      </c>
      <c r="AO35" s="63">
        <v>0.439</v>
      </c>
      <c r="AP35" s="64">
        <v>0.44700000000000001</v>
      </c>
    </row>
    <row r="36" spans="1:42" x14ac:dyDescent="0.35">
      <c r="A36" s="65">
        <v>33</v>
      </c>
      <c r="B36" s="65">
        <v>256</v>
      </c>
      <c r="C36" s="70">
        <v>2048</v>
      </c>
      <c r="D36" s="71"/>
      <c r="E36" s="62">
        <v>0.14299999999999999</v>
      </c>
      <c r="F36" s="63">
        <v>0.23300000000000001</v>
      </c>
      <c r="G36" s="63">
        <v>0.32700000000000001</v>
      </c>
      <c r="H36" s="63">
        <v>0.42599999999999999</v>
      </c>
      <c r="I36" s="63">
        <v>0.45500000000000002</v>
      </c>
      <c r="J36" s="64">
        <v>0.42899999999999999</v>
      </c>
      <c r="K36" s="71"/>
      <c r="L36" s="71"/>
      <c r="M36" s="62">
        <v>0.32400000000000001</v>
      </c>
      <c r="N36" s="63">
        <v>0.43099999999999999</v>
      </c>
      <c r="O36" s="63">
        <v>0.45800000000000002</v>
      </c>
      <c r="P36" s="63">
        <v>0.43099999999999999</v>
      </c>
      <c r="Q36" s="63">
        <v>0.41099999999999998</v>
      </c>
      <c r="R36" s="64">
        <v>0.41399999999999998</v>
      </c>
      <c r="S36" s="71"/>
      <c r="T36" s="71"/>
      <c r="U36" s="62">
        <v>0.46</v>
      </c>
      <c r="V36" s="63">
        <v>0.438</v>
      </c>
      <c r="W36" s="63">
        <v>0.434</v>
      </c>
      <c r="X36" s="63">
        <v>0.443</v>
      </c>
      <c r="Y36" s="63">
        <v>0.441</v>
      </c>
      <c r="Z36" s="64">
        <v>0.42299999999999999</v>
      </c>
      <c r="AA36" s="71"/>
      <c r="AB36" s="71"/>
      <c r="AC36" s="62">
        <v>0.436</v>
      </c>
      <c r="AD36" s="63">
        <v>0.435</v>
      </c>
      <c r="AE36" s="63">
        <v>0.40400000000000003</v>
      </c>
      <c r="AF36" s="63">
        <v>0.373</v>
      </c>
      <c r="AG36" s="63">
        <v>0.36899999999999999</v>
      </c>
      <c r="AH36" s="64">
        <v>0.371</v>
      </c>
      <c r="AI36" s="71"/>
      <c r="AJ36" s="71"/>
      <c r="AK36" s="62">
        <v>0.38800000000000001</v>
      </c>
      <c r="AL36" s="63">
        <v>0.372</v>
      </c>
      <c r="AM36" s="63">
        <v>0.37</v>
      </c>
      <c r="AN36" s="63">
        <v>0.379</v>
      </c>
      <c r="AO36" s="63">
        <v>0.377</v>
      </c>
      <c r="AP36" s="64">
        <v>0.376</v>
      </c>
    </row>
    <row r="37" spans="1:42" x14ac:dyDescent="0.35">
      <c r="A37" s="65">
        <v>34</v>
      </c>
      <c r="B37" s="65">
        <v>512</v>
      </c>
      <c r="C37" s="70">
        <v>2048</v>
      </c>
      <c r="D37" s="71"/>
      <c r="E37" s="62">
        <v>0.121</v>
      </c>
      <c r="F37" s="63">
        <v>0.21099999999999999</v>
      </c>
      <c r="G37" s="63">
        <v>0.30399999999999999</v>
      </c>
      <c r="H37" s="63">
        <v>0.4</v>
      </c>
      <c r="I37" s="63">
        <v>0.441</v>
      </c>
      <c r="J37" s="64">
        <v>0.34100000000000003</v>
      </c>
      <c r="K37" s="71"/>
      <c r="L37" s="71"/>
      <c r="M37" s="62">
        <v>0.30599999999999999</v>
      </c>
      <c r="N37" s="63">
        <v>0.40899999999999997</v>
      </c>
      <c r="O37" s="63">
        <v>0.44400000000000001</v>
      </c>
      <c r="P37" s="63">
        <v>0.34599999999999997</v>
      </c>
      <c r="Q37" s="63">
        <v>0.34499999999999997</v>
      </c>
      <c r="R37" s="64">
        <v>0.32</v>
      </c>
      <c r="S37" s="71"/>
      <c r="T37" s="71"/>
      <c r="U37" s="62">
        <v>0.45100000000000001</v>
      </c>
      <c r="V37" s="63">
        <v>0.35799999999999998</v>
      </c>
      <c r="W37" s="63">
        <v>0.36399999999999999</v>
      </c>
      <c r="X37" s="63">
        <v>0.34599999999999997</v>
      </c>
      <c r="Y37" s="63">
        <v>0.32700000000000001</v>
      </c>
      <c r="Z37" s="64">
        <v>0.317</v>
      </c>
      <c r="AA37" s="71"/>
      <c r="AB37" s="71"/>
      <c r="AC37" s="62">
        <v>0.35099999999999998</v>
      </c>
      <c r="AD37" s="63">
        <v>0.31900000000000001</v>
      </c>
      <c r="AE37" s="63">
        <v>0.29899999999999999</v>
      </c>
      <c r="AF37" s="63">
        <v>0.29199999999999998</v>
      </c>
      <c r="AG37" s="63">
        <v>0.29499999999999998</v>
      </c>
      <c r="AH37" s="64">
        <v>0.29499999999999998</v>
      </c>
      <c r="AI37" s="71"/>
      <c r="AJ37" s="71"/>
      <c r="AK37" s="62">
        <v>0.28000000000000003</v>
      </c>
      <c r="AL37" s="63">
        <v>0.29099999999999998</v>
      </c>
      <c r="AM37" s="63">
        <v>0.29199999999999998</v>
      </c>
      <c r="AN37" s="63">
        <v>0.29699999999999999</v>
      </c>
      <c r="AO37" s="63">
        <v>0.29399999999999998</v>
      </c>
      <c r="AP37" s="64">
        <v>0.30099999999999999</v>
      </c>
    </row>
    <row r="38" spans="1:42" x14ac:dyDescent="0.35">
      <c r="A38" s="65">
        <v>35</v>
      </c>
      <c r="B38" s="65">
        <v>1024</v>
      </c>
      <c r="C38" s="70">
        <v>2048</v>
      </c>
      <c r="D38" s="71"/>
      <c r="E38" s="62">
        <v>0.11600000000000001</v>
      </c>
      <c r="F38" s="63">
        <v>0.187</v>
      </c>
      <c r="G38" s="63">
        <v>0.27200000000000002</v>
      </c>
      <c r="H38" s="63">
        <v>0.35799999999999998</v>
      </c>
      <c r="I38" s="63">
        <v>0.39100000000000001</v>
      </c>
      <c r="J38" s="64">
        <v>0.27900000000000003</v>
      </c>
      <c r="K38" s="71"/>
      <c r="L38" s="71"/>
      <c r="M38" s="62">
        <v>0.27400000000000002</v>
      </c>
      <c r="N38" s="63">
        <v>0.36099999999999999</v>
      </c>
      <c r="O38" s="63">
        <v>0.4</v>
      </c>
      <c r="P38" s="63">
        <v>0.28399999999999997</v>
      </c>
      <c r="Q38" s="63">
        <v>0.27800000000000002</v>
      </c>
      <c r="R38" s="64">
        <v>0.26500000000000001</v>
      </c>
      <c r="S38" s="71"/>
      <c r="T38" s="71"/>
      <c r="U38" s="62">
        <v>0.39900000000000002</v>
      </c>
      <c r="V38" s="63">
        <v>0.3</v>
      </c>
      <c r="W38" s="63">
        <v>0.309</v>
      </c>
      <c r="X38" s="63">
        <v>0.29099999999999998</v>
      </c>
      <c r="Y38" s="63">
        <v>0.28699999999999998</v>
      </c>
      <c r="Z38" s="64">
        <v>0.28799999999999998</v>
      </c>
      <c r="AA38" s="71"/>
      <c r="AB38" s="71"/>
      <c r="AC38" s="62">
        <v>0.27600000000000002</v>
      </c>
      <c r="AD38" s="63">
        <v>0.247</v>
      </c>
      <c r="AE38" s="63">
        <v>0.253</v>
      </c>
      <c r="AF38" s="63">
        <v>0.255</v>
      </c>
      <c r="AG38" s="63">
        <v>0.26300000000000001</v>
      </c>
      <c r="AH38" s="64">
        <v>0.26400000000000001</v>
      </c>
      <c r="AI38" s="71"/>
      <c r="AJ38" s="71"/>
      <c r="AK38" s="62">
        <v>0.23899999999999999</v>
      </c>
      <c r="AL38" s="63">
        <v>0.247</v>
      </c>
      <c r="AM38" s="63">
        <v>0.248</v>
      </c>
      <c r="AN38" s="63">
        <v>0.255</v>
      </c>
      <c r="AO38" s="63">
        <v>0.253</v>
      </c>
      <c r="AP38" s="64">
        <v>0.252</v>
      </c>
    </row>
    <row r="39" spans="1:42" ht="15" thickBot="1" x14ac:dyDescent="0.4">
      <c r="A39" s="65">
        <v>36</v>
      </c>
      <c r="B39" s="65">
        <v>2048</v>
      </c>
      <c r="C39" s="70">
        <v>2048</v>
      </c>
      <c r="D39" s="71"/>
      <c r="E39" s="66">
        <v>0.14699999999999999</v>
      </c>
      <c r="F39" s="67">
        <v>0.20399999999999999</v>
      </c>
      <c r="G39" s="67">
        <v>0.28000000000000003</v>
      </c>
      <c r="H39" s="67">
        <v>0.371</v>
      </c>
      <c r="I39" s="67">
        <v>0.38700000000000001</v>
      </c>
      <c r="J39" s="68">
        <v>0.27800000000000002</v>
      </c>
      <c r="K39" s="71"/>
      <c r="L39" s="71"/>
      <c r="M39" s="66">
        <v>0.28199999999999997</v>
      </c>
      <c r="N39" s="67">
        <v>0.36799999999999999</v>
      </c>
      <c r="O39" s="67">
        <v>0.39700000000000002</v>
      </c>
      <c r="P39" s="67">
        <v>0.28299999999999997</v>
      </c>
      <c r="Q39" s="67">
        <v>0.248</v>
      </c>
      <c r="R39" s="68">
        <v>0.248</v>
      </c>
      <c r="S39" s="71"/>
      <c r="T39" s="71"/>
      <c r="U39" s="66">
        <v>0.40100000000000002</v>
      </c>
      <c r="V39" s="67">
        <v>0.29199999999999998</v>
      </c>
      <c r="W39" s="67">
        <v>0.26900000000000002</v>
      </c>
      <c r="X39" s="67">
        <v>0.26300000000000001</v>
      </c>
      <c r="Y39" s="67">
        <v>0.26200000000000001</v>
      </c>
      <c r="Z39" s="68">
        <v>0.26700000000000002</v>
      </c>
      <c r="AA39" s="71"/>
      <c r="AB39" s="71"/>
      <c r="AC39" s="66">
        <v>0.23400000000000001</v>
      </c>
      <c r="AD39" s="67">
        <v>0.23100000000000001</v>
      </c>
      <c r="AE39" s="67">
        <v>0.23400000000000001</v>
      </c>
      <c r="AF39" s="67">
        <v>0.24099999999999999</v>
      </c>
      <c r="AG39" s="67">
        <v>0.24299999999999999</v>
      </c>
      <c r="AH39" s="68">
        <v>0.24299999999999999</v>
      </c>
      <c r="AI39" s="71"/>
      <c r="AJ39" s="71"/>
      <c r="AK39" s="66">
        <v>0.219</v>
      </c>
      <c r="AL39" s="67">
        <v>0.218</v>
      </c>
      <c r="AM39" s="67">
        <v>0.216</v>
      </c>
      <c r="AN39" s="67">
        <v>0.218</v>
      </c>
      <c r="AO39" s="67">
        <v>0.217</v>
      </c>
      <c r="AP39" s="68">
        <v>0.216</v>
      </c>
    </row>
  </sheetData>
  <mergeCells count="1">
    <mergeCell ref="AK2:AP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Fiji</vt:lpstr>
      <vt:lpstr>Vega64</vt:lpstr>
      <vt:lpstr>7</vt:lpstr>
      <vt:lpstr>14</vt:lpstr>
      <vt:lpstr>28</vt:lpstr>
      <vt:lpstr>conv1x1 in ResNet</vt:lpstr>
      <vt:lpstr>MIOpen</vt:lpstr>
      <vt:lpstr>TensileConv</vt:lpstr>
      <vt:lpstr>Sheet1</vt:lpstr>
      <vt:lpstr>Sheet1 (2)</vt:lpstr>
      <vt:lpstr>Sheet2</vt:lpstr>
      <vt:lpstr>Sheet3</vt:lpstr>
      <vt:lpstr>Sheet1 (3)</vt:lpstr>
      <vt:lpstr>Sheet5</vt:lpstr>
      <vt:lpstr>Sheet6</vt:lpstr>
    </vt:vector>
  </TitlesOfParts>
  <Company>Advanced Micro Devices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2017-11-29T02:42:53Z</dcterms:created>
  <dcterms:modified xsi:type="dcterms:W3CDTF">2019-02-12T01:01:07Z</dcterms:modified>
</cp:coreProperties>
</file>