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eiw\source\repos\fft_test\rocfft_3d_dev\"/>
    </mc:Choice>
  </mc:AlternateContent>
  <xr:revisionPtr revIDLastSave="0" documentId="13_ncr:1_{E372B0CB-5EF6-47E4-9B15-8E78F168443E}" xr6:coauthVersionLast="45" xr6:coauthVersionMax="45" xr10:uidLastSave="{00000000-0000-0000-0000-000000000000}"/>
  <bookViews>
    <workbookView xWindow="-110" yWindow="-110" windowWidth="19420" windowHeight="10420" firstSheet="7" activeTab="12" xr2:uid="{00000000-000D-0000-FFFF-FFFF00000000}"/>
  </bookViews>
  <sheets>
    <sheet name="perf counter" sheetId="1" r:id="rId1"/>
    <sheet name="busy" sheetId="2" r:id="rId2"/>
    <sheet name="inst" sheetId="5" r:id="rId3"/>
    <sheet name="lds" sheetId="4" r:id="rId4"/>
    <sheet name="L2 hit" sheetId="6" r:id="rId5"/>
    <sheet name="stall" sheetId="8" r:id="rId6"/>
    <sheet name="coalescing" sheetId="7" r:id="rId7"/>
    <sheet name="addr_trans" sheetId="9" r:id="rId8"/>
    <sheet name="addr_r2c" sheetId="15" r:id="rId9"/>
    <sheet name="glb_rd" sheetId="10" r:id="rId10"/>
    <sheet name="lds_wr" sheetId="11" r:id="rId11"/>
    <sheet name="mem stall" sheetId="14" r:id="rId12"/>
    <sheet name="Sheet1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6" l="1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4" i="16"/>
  <c r="K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4" i="16"/>
  <c r="I3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4" i="16"/>
  <c r="F25" i="16"/>
  <c r="F26" i="16"/>
  <c r="F27" i="16"/>
  <c r="F28" i="16"/>
  <c r="F29" i="16"/>
  <c r="F30" i="16"/>
  <c r="F31" i="16"/>
  <c r="F32" i="16"/>
  <c r="F33" i="16"/>
  <c r="F24" i="16"/>
  <c r="C33" i="16"/>
  <c r="C32" i="16"/>
  <c r="C31" i="16"/>
  <c r="C30" i="16"/>
  <c r="C29" i="16"/>
  <c r="C28" i="16"/>
  <c r="C27" i="16"/>
  <c r="C26" i="16"/>
  <c r="C25" i="16"/>
  <c r="C24" i="16"/>
  <c r="F14" i="16"/>
  <c r="F15" i="16"/>
  <c r="F16" i="16"/>
  <c r="F17" i="16"/>
  <c r="F18" i="16"/>
  <c r="F19" i="16"/>
  <c r="F20" i="16"/>
  <c r="F21" i="16"/>
  <c r="F22" i="16"/>
  <c r="F23" i="16"/>
  <c r="C23" i="16"/>
  <c r="C22" i="16"/>
  <c r="C21" i="16"/>
  <c r="C20" i="16"/>
  <c r="C19" i="16"/>
  <c r="C18" i="16"/>
  <c r="C17" i="16"/>
  <c r="C16" i="16"/>
  <c r="C15" i="16"/>
  <c r="C14" i="16"/>
  <c r="F5" i="16"/>
  <c r="F6" i="16"/>
  <c r="F7" i="16"/>
  <c r="F8" i="16"/>
  <c r="F9" i="16"/>
  <c r="F10" i="16"/>
  <c r="F11" i="16"/>
  <c r="F12" i="16"/>
  <c r="F13" i="16"/>
  <c r="F4" i="16"/>
  <c r="C5" i="16"/>
  <c r="C6" i="16"/>
  <c r="C7" i="16"/>
  <c r="C8" i="16"/>
  <c r="C9" i="16"/>
  <c r="C10" i="16"/>
  <c r="C11" i="16"/>
  <c r="C12" i="16"/>
  <c r="C13" i="16"/>
  <c r="C4" i="16"/>
  <c r="O101" i="15" l="1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00" i="15"/>
  <c r="M95" i="15"/>
  <c r="M4" i="15"/>
  <c r="M93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00" i="15"/>
  <c r="K116" i="15"/>
  <c r="L116" i="15"/>
  <c r="P116" i="15"/>
  <c r="Q116" i="15"/>
  <c r="R116" i="15"/>
  <c r="K117" i="15"/>
  <c r="L117" i="15"/>
  <c r="R117" i="15" s="1"/>
  <c r="P117" i="15"/>
  <c r="Q117" i="15"/>
  <c r="K118" i="15"/>
  <c r="L118" i="15"/>
  <c r="R118" i="15" s="1"/>
  <c r="P118" i="15"/>
  <c r="Q118" i="15"/>
  <c r="K119" i="15"/>
  <c r="L119" i="15"/>
  <c r="P119" i="15"/>
  <c r="Q119" i="15"/>
  <c r="R119" i="15"/>
  <c r="K120" i="15"/>
  <c r="L120" i="15"/>
  <c r="P120" i="15"/>
  <c r="Q120" i="15"/>
  <c r="R120" i="15"/>
  <c r="K121" i="15"/>
  <c r="L121" i="15"/>
  <c r="R121" i="15" s="1"/>
  <c r="P121" i="15"/>
  <c r="Q121" i="15"/>
  <c r="K122" i="15"/>
  <c r="L122" i="15"/>
  <c r="R122" i="15" s="1"/>
  <c r="P122" i="15"/>
  <c r="Q122" i="15"/>
  <c r="K123" i="15"/>
  <c r="R123" i="15" s="1"/>
  <c r="L123" i="15"/>
  <c r="P123" i="15"/>
  <c r="Q123" i="15"/>
  <c r="K124" i="15"/>
  <c r="L124" i="15"/>
  <c r="P124" i="15"/>
  <c r="Q124" i="15"/>
  <c r="R124" i="15"/>
  <c r="K125" i="15"/>
  <c r="L125" i="15"/>
  <c r="R125" i="15" s="1"/>
  <c r="P125" i="15"/>
  <c r="Q125" i="15"/>
  <c r="K126" i="15"/>
  <c r="L126" i="15"/>
  <c r="R126" i="15" s="1"/>
  <c r="P126" i="15"/>
  <c r="Q126" i="15"/>
  <c r="K127" i="15"/>
  <c r="L127" i="15"/>
  <c r="P127" i="15"/>
  <c r="Q127" i="15"/>
  <c r="R127" i="15"/>
  <c r="K128" i="15"/>
  <c r="L128" i="15"/>
  <c r="P128" i="15"/>
  <c r="Q128" i="15"/>
  <c r="R128" i="15"/>
  <c r="K129" i="15"/>
  <c r="L129" i="15"/>
  <c r="R129" i="15" s="1"/>
  <c r="P129" i="15"/>
  <c r="Q129" i="15"/>
  <c r="K130" i="15"/>
  <c r="L130" i="15"/>
  <c r="R130" i="15" s="1"/>
  <c r="P130" i="15"/>
  <c r="Q130" i="15"/>
  <c r="K131" i="15"/>
  <c r="L131" i="15"/>
  <c r="P131" i="15"/>
  <c r="Q131" i="15"/>
  <c r="R131" i="15"/>
  <c r="K111" i="15"/>
  <c r="L111" i="15"/>
  <c r="P111" i="15"/>
  <c r="Q111" i="15"/>
  <c r="R111" i="15"/>
  <c r="K112" i="15"/>
  <c r="L112" i="15"/>
  <c r="R112" i="15" s="1"/>
  <c r="P112" i="15"/>
  <c r="Q112" i="15"/>
  <c r="K113" i="15"/>
  <c r="L113" i="15"/>
  <c r="R113" i="15" s="1"/>
  <c r="P113" i="15"/>
  <c r="Q113" i="15"/>
  <c r="K114" i="15"/>
  <c r="L114" i="15"/>
  <c r="P114" i="15"/>
  <c r="Q114" i="15"/>
  <c r="R114" i="15"/>
  <c r="K115" i="15"/>
  <c r="L115" i="15"/>
  <c r="P115" i="15"/>
  <c r="Q115" i="15"/>
  <c r="R115" i="15"/>
  <c r="R101" i="15"/>
  <c r="R102" i="15"/>
  <c r="R103" i="15"/>
  <c r="R104" i="15"/>
  <c r="R105" i="15"/>
  <c r="R106" i="15"/>
  <c r="R107" i="15"/>
  <c r="R108" i="15"/>
  <c r="R109" i="15"/>
  <c r="R110" i="15"/>
  <c r="R100" i="15"/>
  <c r="L101" i="15"/>
  <c r="L102" i="15"/>
  <c r="L103" i="15"/>
  <c r="L104" i="15"/>
  <c r="L105" i="15"/>
  <c r="L106" i="15"/>
  <c r="L107" i="15"/>
  <c r="L108" i="15"/>
  <c r="L109" i="15"/>
  <c r="L110" i="15"/>
  <c r="L100" i="15"/>
  <c r="K101" i="15"/>
  <c r="K102" i="15"/>
  <c r="K103" i="15"/>
  <c r="K104" i="15"/>
  <c r="K105" i="15"/>
  <c r="K106" i="15"/>
  <c r="K107" i="15"/>
  <c r="K108" i="15"/>
  <c r="K109" i="15"/>
  <c r="K110" i="15"/>
  <c r="K100" i="15"/>
  <c r="Q101" i="15"/>
  <c r="Q102" i="15"/>
  <c r="Q103" i="15"/>
  <c r="Q104" i="15"/>
  <c r="Q105" i="15"/>
  <c r="Q106" i="15"/>
  <c r="Q107" i="15"/>
  <c r="Q108" i="15"/>
  <c r="Q109" i="15"/>
  <c r="Q110" i="15"/>
  <c r="Q100" i="15"/>
  <c r="P101" i="15"/>
  <c r="P102" i="15"/>
  <c r="P103" i="15"/>
  <c r="P104" i="15"/>
  <c r="P105" i="15"/>
  <c r="P106" i="15"/>
  <c r="P107" i="15"/>
  <c r="P108" i="15"/>
  <c r="P109" i="15"/>
  <c r="P110" i="15"/>
  <c r="P100" i="15"/>
  <c r="X5" i="15" l="1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4" i="15"/>
  <c r="S56" i="15"/>
  <c r="I56" i="15"/>
  <c r="T56" i="15" s="1"/>
  <c r="J56" i="15"/>
  <c r="U56" i="15" s="1"/>
  <c r="K56" i="15"/>
  <c r="P56" i="15"/>
  <c r="Q56" i="15" s="1"/>
  <c r="I57" i="15"/>
  <c r="T57" i="15" s="1"/>
  <c r="J57" i="15"/>
  <c r="S57" i="15" s="1"/>
  <c r="K57" i="15"/>
  <c r="P57" i="15"/>
  <c r="Q57" i="15" s="1"/>
  <c r="I58" i="15"/>
  <c r="T58" i="15" s="1"/>
  <c r="J58" i="15"/>
  <c r="S58" i="15" s="1"/>
  <c r="K58" i="15"/>
  <c r="P58" i="15"/>
  <c r="Q58" i="15" s="1"/>
  <c r="I59" i="15"/>
  <c r="T59" i="15" s="1"/>
  <c r="J59" i="15"/>
  <c r="S59" i="15" s="1"/>
  <c r="K59" i="15"/>
  <c r="N59" i="15" s="1"/>
  <c r="M59" i="15"/>
  <c r="P59" i="15"/>
  <c r="Q59" i="15"/>
  <c r="I60" i="15"/>
  <c r="T60" i="15" s="1"/>
  <c r="J60" i="15"/>
  <c r="U60" i="15" s="1"/>
  <c r="K60" i="15"/>
  <c r="P60" i="15"/>
  <c r="Q60" i="15" s="1"/>
  <c r="I61" i="15"/>
  <c r="T61" i="15" s="1"/>
  <c r="J61" i="15"/>
  <c r="U61" i="15" s="1"/>
  <c r="K61" i="15"/>
  <c r="L61" i="15" s="1"/>
  <c r="P61" i="15"/>
  <c r="Q61" i="15" s="1"/>
  <c r="I62" i="15"/>
  <c r="J62" i="15"/>
  <c r="S62" i="15" s="1"/>
  <c r="K62" i="15"/>
  <c r="P62" i="15"/>
  <c r="Q62" i="15" s="1"/>
  <c r="R62" i="15"/>
  <c r="I63" i="15"/>
  <c r="T63" i="15" s="1"/>
  <c r="J63" i="15"/>
  <c r="K63" i="15"/>
  <c r="L63" i="15"/>
  <c r="M63" i="15"/>
  <c r="P63" i="15"/>
  <c r="Q63" i="15" s="1"/>
  <c r="I64" i="15"/>
  <c r="J64" i="15"/>
  <c r="U64" i="15" s="1"/>
  <c r="K64" i="15"/>
  <c r="P64" i="15"/>
  <c r="Q64" i="15" s="1"/>
  <c r="R64" i="15"/>
  <c r="I65" i="15"/>
  <c r="T65" i="15" s="1"/>
  <c r="J65" i="15"/>
  <c r="K65" i="15"/>
  <c r="L65" i="15" s="1"/>
  <c r="M65" i="15"/>
  <c r="P65" i="15"/>
  <c r="Q65" i="15" s="1"/>
  <c r="I66" i="15"/>
  <c r="W66" i="15" s="1"/>
  <c r="J66" i="15"/>
  <c r="S66" i="15" s="1"/>
  <c r="K66" i="15"/>
  <c r="P66" i="15"/>
  <c r="Q66" i="15" s="1"/>
  <c r="I67" i="15"/>
  <c r="J67" i="15"/>
  <c r="S67" i="15" s="1"/>
  <c r="K67" i="15"/>
  <c r="P67" i="15"/>
  <c r="Q67" i="15" s="1"/>
  <c r="R67" i="15"/>
  <c r="I68" i="15"/>
  <c r="W68" i="15" s="1"/>
  <c r="J68" i="15"/>
  <c r="K68" i="15"/>
  <c r="L68" i="15"/>
  <c r="M68" i="15"/>
  <c r="P68" i="15"/>
  <c r="Q68" i="15" s="1"/>
  <c r="I69" i="15"/>
  <c r="W69" i="15" s="1"/>
  <c r="J69" i="15"/>
  <c r="U69" i="15" s="1"/>
  <c r="K69" i="15"/>
  <c r="L69" i="15"/>
  <c r="M69" i="15"/>
  <c r="P69" i="15"/>
  <c r="Q69" i="15" s="1"/>
  <c r="I70" i="15"/>
  <c r="W70" i="15" s="1"/>
  <c r="J70" i="15"/>
  <c r="K70" i="15"/>
  <c r="L70" i="15"/>
  <c r="V70" i="15" s="1"/>
  <c r="M70" i="15"/>
  <c r="P70" i="15"/>
  <c r="Q70" i="15" s="1"/>
  <c r="I71" i="15"/>
  <c r="J71" i="15"/>
  <c r="K71" i="15"/>
  <c r="P71" i="15"/>
  <c r="Q71" i="15"/>
  <c r="I72" i="15"/>
  <c r="J72" i="15"/>
  <c r="K72" i="15"/>
  <c r="P72" i="15"/>
  <c r="Q72" i="15" s="1"/>
  <c r="I73" i="15"/>
  <c r="R73" i="15" s="1"/>
  <c r="J73" i="15"/>
  <c r="K73" i="15"/>
  <c r="N73" i="15" s="1"/>
  <c r="P73" i="15"/>
  <c r="Q73" i="15" s="1"/>
  <c r="I74" i="15"/>
  <c r="M74" i="15" s="1"/>
  <c r="J74" i="15"/>
  <c r="K74" i="15"/>
  <c r="P74" i="15"/>
  <c r="Q74" i="15" s="1"/>
  <c r="R74" i="15"/>
  <c r="I75" i="15"/>
  <c r="J75" i="15"/>
  <c r="K75" i="15"/>
  <c r="L75" i="15"/>
  <c r="P75" i="15"/>
  <c r="Q75" i="15" s="1"/>
  <c r="I76" i="15"/>
  <c r="M76" i="15" s="1"/>
  <c r="J76" i="15"/>
  <c r="K76" i="15"/>
  <c r="N76" i="15" s="1"/>
  <c r="P76" i="15"/>
  <c r="Q76" i="15" s="1"/>
  <c r="R76" i="15"/>
  <c r="I77" i="15"/>
  <c r="W77" i="15" s="1"/>
  <c r="J77" i="15"/>
  <c r="K77" i="15"/>
  <c r="N77" i="15" s="1"/>
  <c r="L77" i="15"/>
  <c r="P77" i="15"/>
  <c r="Q77" i="15" s="1"/>
  <c r="I78" i="15"/>
  <c r="W78" i="15" s="1"/>
  <c r="J78" i="15"/>
  <c r="K78" i="15"/>
  <c r="N78" i="15" s="1"/>
  <c r="M78" i="15"/>
  <c r="P78" i="15"/>
  <c r="Q78" i="15" s="1"/>
  <c r="I79" i="15"/>
  <c r="R79" i="15" s="1"/>
  <c r="J79" i="15"/>
  <c r="K79" i="15"/>
  <c r="L79" i="15" s="1"/>
  <c r="V79" i="15" s="1"/>
  <c r="P79" i="15"/>
  <c r="Q79" i="15" s="1"/>
  <c r="I80" i="15"/>
  <c r="W80" i="15" s="1"/>
  <c r="J80" i="15"/>
  <c r="K80" i="15"/>
  <c r="L80" i="15" s="1"/>
  <c r="M80" i="15"/>
  <c r="P80" i="15"/>
  <c r="Q80" i="15" s="1"/>
  <c r="I81" i="15"/>
  <c r="W81" i="15" s="1"/>
  <c r="J81" i="15"/>
  <c r="K81" i="15"/>
  <c r="N81" i="15" s="1"/>
  <c r="L81" i="15"/>
  <c r="V81" i="15" s="1"/>
  <c r="P81" i="15"/>
  <c r="Q81" i="15" s="1"/>
  <c r="I82" i="15"/>
  <c r="W82" i="15" s="1"/>
  <c r="J82" i="15"/>
  <c r="K82" i="15"/>
  <c r="L82" i="15"/>
  <c r="M82" i="15"/>
  <c r="P82" i="15"/>
  <c r="Q82" i="15" s="1"/>
  <c r="I83" i="15"/>
  <c r="M83" i="15" s="1"/>
  <c r="J83" i="15"/>
  <c r="K83" i="15"/>
  <c r="L83" i="15" s="1"/>
  <c r="P83" i="15"/>
  <c r="Q83" i="15" s="1"/>
  <c r="R83" i="15"/>
  <c r="I84" i="15"/>
  <c r="W84" i="15" s="1"/>
  <c r="J84" i="15"/>
  <c r="K84" i="15"/>
  <c r="L84" i="15"/>
  <c r="M84" i="15"/>
  <c r="P84" i="15"/>
  <c r="Q84" i="15" s="1"/>
  <c r="I85" i="15"/>
  <c r="J85" i="15"/>
  <c r="K85" i="15"/>
  <c r="L85" i="15" s="1"/>
  <c r="P85" i="15"/>
  <c r="Q85" i="15" s="1"/>
  <c r="R85" i="15"/>
  <c r="I86" i="15"/>
  <c r="W86" i="15" s="1"/>
  <c r="J86" i="15"/>
  <c r="K86" i="15"/>
  <c r="L86" i="15" s="1"/>
  <c r="P86" i="15"/>
  <c r="Q86" i="15" s="1"/>
  <c r="I87" i="15"/>
  <c r="J87" i="15"/>
  <c r="K87" i="15"/>
  <c r="L87" i="15" s="1"/>
  <c r="V87" i="15" s="1"/>
  <c r="P87" i="15"/>
  <c r="Q87" i="15" s="1"/>
  <c r="I88" i="15"/>
  <c r="W88" i="15" s="1"/>
  <c r="J88" i="15"/>
  <c r="K88" i="15"/>
  <c r="L88" i="15"/>
  <c r="V88" i="15" s="1"/>
  <c r="P88" i="15"/>
  <c r="Q88" i="15" s="1"/>
  <c r="I89" i="15"/>
  <c r="J89" i="15"/>
  <c r="K89" i="15"/>
  <c r="L89" i="15" s="1"/>
  <c r="P89" i="15"/>
  <c r="Q89" i="15" s="1"/>
  <c r="I90" i="15"/>
  <c r="W90" i="15" s="1"/>
  <c r="J90" i="15"/>
  <c r="K90" i="15"/>
  <c r="L90" i="15" s="1"/>
  <c r="M90" i="15"/>
  <c r="P90" i="15"/>
  <c r="Q90" i="15" s="1"/>
  <c r="I91" i="15"/>
  <c r="R91" i="15" s="1"/>
  <c r="J91" i="15"/>
  <c r="K91" i="15"/>
  <c r="L91" i="15" s="1"/>
  <c r="P91" i="15"/>
  <c r="Q91" i="15" s="1"/>
  <c r="I92" i="15"/>
  <c r="W92" i="15" s="1"/>
  <c r="J92" i="15"/>
  <c r="K92" i="15"/>
  <c r="L92" i="15" s="1"/>
  <c r="M92" i="15"/>
  <c r="P92" i="15"/>
  <c r="Q92" i="15" s="1"/>
  <c r="I93" i="15"/>
  <c r="J93" i="15"/>
  <c r="K93" i="15"/>
  <c r="L93" i="15" s="1"/>
  <c r="P93" i="15"/>
  <c r="Q93" i="15" s="1"/>
  <c r="R93" i="15"/>
  <c r="I94" i="15"/>
  <c r="J94" i="15"/>
  <c r="K94" i="15"/>
  <c r="N94" i="15" s="1"/>
  <c r="M94" i="15"/>
  <c r="P94" i="15"/>
  <c r="Q94" i="15" s="1"/>
  <c r="R94" i="15"/>
  <c r="I95" i="15"/>
  <c r="J95" i="15"/>
  <c r="U95" i="15" s="1"/>
  <c r="K95" i="15"/>
  <c r="L95" i="15"/>
  <c r="P95" i="15"/>
  <c r="Q95" i="15" s="1"/>
  <c r="P4" i="15"/>
  <c r="Q4" i="15" s="1"/>
  <c r="P5" i="15"/>
  <c r="Q5" i="15" s="1"/>
  <c r="P6" i="15"/>
  <c r="Q6" i="15" s="1"/>
  <c r="P7" i="15"/>
  <c r="Q7" i="15" s="1"/>
  <c r="P8" i="15"/>
  <c r="Q8" i="15" s="1"/>
  <c r="P9" i="15"/>
  <c r="Q9" i="15" s="1"/>
  <c r="P10" i="15"/>
  <c r="Q10" i="15" s="1"/>
  <c r="P11" i="15"/>
  <c r="Q11" i="15" s="1"/>
  <c r="P12" i="15"/>
  <c r="Q12" i="15" s="1"/>
  <c r="P13" i="15"/>
  <c r="Q13" i="15" s="1"/>
  <c r="P14" i="15"/>
  <c r="Q14" i="15" s="1"/>
  <c r="P15" i="15"/>
  <c r="Q15" i="15" s="1"/>
  <c r="P16" i="15"/>
  <c r="Q16" i="15" s="1"/>
  <c r="P17" i="15"/>
  <c r="Q17" i="15" s="1"/>
  <c r="P18" i="15"/>
  <c r="Q18" i="15" s="1"/>
  <c r="P19" i="15"/>
  <c r="Q19" i="15" s="1"/>
  <c r="P20" i="15"/>
  <c r="Q20" i="15" s="1"/>
  <c r="P21" i="15"/>
  <c r="Q21" i="15" s="1"/>
  <c r="P22" i="15"/>
  <c r="Q22" i="15" s="1"/>
  <c r="P23" i="15"/>
  <c r="Q23" i="15" s="1"/>
  <c r="P24" i="15"/>
  <c r="Q24" i="15" s="1"/>
  <c r="P25" i="15"/>
  <c r="Q25" i="15" s="1"/>
  <c r="P26" i="15"/>
  <c r="Q26" i="15" s="1"/>
  <c r="P27" i="15"/>
  <c r="Q27" i="15" s="1"/>
  <c r="P28" i="15"/>
  <c r="Q28" i="15" s="1"/>
  <c r="P29" i="15"/>
  <c r="Q29" i="15" s="1"/>
  <c r="P30" i="15"/>
  <c r="Q30" i="15" s="1"/>
  <c r="P31" i="15"/>
  <c r="Q31" i="15" s="1"/>
  <c r="P32" i="15"/>
  <c r="Q32" i="15" s="1"/>
  <c r="P33" i="15"/>
  <c r="Q33" i="15" s="1"/>
  <c r="P34" i="15"/>
  <c r="Q34" i="15" s="1"/>
  <c r="P35" i="15"/>
  <c r="Q35" i="15" s="1"/>
  <c r="P36" i="15"/>
  <c r="Q36" i="15" s="1"/>
  <c r="P37" i="15"/>
  <c r="Q37" i="15" s="1"/>
  <c r="P38" i="15"/>
  <c r="Q38" i="15" s="1"/>
  <c r="P39" i="15"/>
  <c r="Q39" i="15" s="1"/>
  <c r="P40" i="15"/>
  <c r="Q40" i="15" s="1"/>
  <c r="P41" i="15"/>
  <c r="Q41" i="15" s="1"/>
  <c r="P42" i="15"/>
  <c r="Q42" i="15" s="1"/>
  <c r="P43" i="15"/>
  <c r="Q43" i="15" s="1"/>
  <c r="P44" i="15"/>
  <c r="Q44" i="15" s="1"/>
  <c r="P45" i="15"/>
  <c r="Q45" i="15" s="1"/>
  <c r="P46" i="15"/>
  <c r="Q46" i="15" s="1"/>
  <c r="P47" i="15"/>
  <c r="Q47" i="15" s="1"/>
  <c r="P48" i="15"/>
  <c r="Q48" i="15" s="1"/>
  <c r="P49" i="15"/>
  <c r="Q49" i="15" s="1"/>
  <c r="P50" i="15"/>
  <c r="Q50" i="15" s="1"/>
  <c r="P51" i="15"/>
  <c r="Q51" i="15" s="1"/>
  <c r="P52" i="15"/>
  <c r="Q52" i="15" s="1"/>
  <c r="P53" i="15"/>
  <c r="Q53" i="15" s="1"/>
  <c r="P54" i="15"/>
  <c r="Q54" i="15" s="1"/>
  <c r="P55" i="15"/>
  <c r="Q55" i="15" s="1"/>
  <c r="K4" i="15"/>
  <c r="L4" i="15" s="1"/>
  <c r="K5" i="15"/>
  <c r="L5" i="15" s="1"/>
  <c r="V5" i="15" s="1"/>
  <c r="K6" i="15"/>
  <c r="K7" i="15"/>
  <c r="K8" i="15"/>
  <c r="L8" i="15" s="1"/>
  <c r="K9" i="15"/>
  <c r="L9" i="15" s="1"/>
  <c r="V9" i="15" s="1"/>
  <c r="K10" i="15"/>
  <c r="K11" i="15"/>
  <c r="K12" i="15"/>
  <c r="L12" i="15" s="1"/>
  <c r="K13" i="15"/>
  <c r="L13" i="15" s="1"/>
  <c r="V13" i="15" s="1"/>
  <c r="K14" i="15"/>
  <c r="K15" i="15"/>
  <c r="K16" i="15"/>
  <c r="L16" i="15" s="1"/>
  <c r="K17" i="15"/>
  <c r="L17" i="15" s="1"/>
  <c r="V17" i="15" s="1"/>
  <c r="K18" i="15"/>
  <c r="K19" i="15"/>
  <c r="K20" i="15"/>
  <c r="L20" i="15" s="1"/>
  <c r="K21" i="15"/>
  <c r="L21" i="15" s="1"/>
  <c r="V21" i="15" s="1"/>
  <c r="K22" i="15"/>
  <c r="K23" i="15"/>
  <c r="K24" i="15"/>
  <c r="L24" i="15" s="1"/>
  <c r="V24" i="15" s="1"/>
  <c r="K25" i="15"/>
  <c r="L25" i="15" s="1"/>
  <c r="V25" i="15" s="1"/>
  <c r="K26" i="15"/>
  <c r="K27" i="15"/>
  <c r="K28" i="15"/>
  <c r="L28" i="15" s="1"/>
  <c r="V28" i="15" s="1"/>
  <c r="K29" i="15"/>
  <c r="L29" i="15" s="1"/>
  <c r="V29" i="15" s="1"/>
  <c r="K30" i="15"/>
  <c r="K31" i="15"/>
  <c r="K32" i="15"/>
  <c r="K33" i="15"/>
  <c r="L33" i="15" s="1"/>
  <c r="V33" i="15" s="1"/>
  <c r="K34" i="15"/>
  <c r="K35" i="15"/>
  <c r="K36" i="15"/>
  <c r="L36" i="15" s="1"/>
  <c r="V36" i="15" s="1"/>
  <c r="K37" i="15"/>
  <c r="L37" i="15" s="1"/>
  <c r="V37" i="15" s="1"/>
  <c r="K38" i="15"/>
  <c r="K39" i="15"/>
  <c r="K40" i="15"/>
  <c r="L40" i="15" s="1"/>
  <c r="V40" i="15" s="1"/>
  <c r="K41" i="15"/>
  <c r="L41" i="15" s="1"/>
  <c r="V41" i="15" s="1"/>
  <c r="K42" i="15"/>
  <c r="K43" i="15"/>
  <c r="K44" i="15"/>
  <c r="L44" i="15" s="1"/>
  <c r="V44" i="15" s="1"/>
  <c r="K45" i="15"/>
  <c r="L45" i="15" s="1"/>
  <c r="V45" i="15" s="1"/>
  <c r="K46" i="15"/>
  <c r="K47" i="15"/>
  <c r="K48" i="15"/>
  <c r="L48" i="15" s="1"/>
  <c r="V48" i="15" s="1"/>
  <c r="K49" i="15"/>
  <c r="L49" i="15" s="1"/>
  <c r="V49" i="15" s="1"/>
  <c r="K50" i="15"/>
  <c r="K51" i="15"/>
  <c r="K52" i="15"/>
  <c r="L52" i="15" s="1"/>
  <c r="V52" i="15" s="1"/>
  <c r="K53" i="15"/>
  <c r="L53" i="15" s="1"/>
  <c r="V53" i="15" s="1"/>
  <c r="K54" i="15"/>
  <c r="K55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4" i="15"/>
  <c r="I5" i="15"/>
  <c r="W5" i="15" s="1"/>
  <c r="I6" i="15"/>
  <c r="I7" i="15"/>
  <c r="I8" i="15"/>
  <c r="W8" i="15" s="1"/>
  <c r="I9" i="15"/>
  <c r="W9" i="15" s="1"/>
  <c r="I10" i="15"/>
  <c r="I11" i="15"/>
  <c r="I12" i="15"/>
  <c r="W12" i="15" s="1"/>
  <c r="I13" i="15"/>
  <c r="W13" i="15" s="1"/>
  <c r="I14" i="15"/>
  <c r="I15" i="15"/>
  <c r="I16" i="15"/>
  <c r="W16" i="15" s="1"/>
  <c r="I17" i="15"/>
  <c r="W17" i="15" s="1"/>
  <c r="I18" i="15"/>
  <c r="I19" i="15"/>
  <c r="I20" i="15"/>
  <c r="W20" i="15" s="1"/>
  <c r="I21" i="15"/>
  <c r="W21" i="15" s="1"/>
  <c r="I22" i="15"/>
  <c r="I23" i="15"/>
  <c r="I24" i="15"/>
  <c r="W24" i="15" s="1"/>
  <c r="I25" i="15"/>
  <c r="W25" i="15" s="1"/>
  <c r="I26" i="15"/>
  <c r="I27" i="15"/>
  <c r="I28" i="15"/>
  <c r="W28" i="15" s="1"/>
  <c r="I29" i="15"/>
  <c r="W29" i="15" s="1"/>
  <c r="I30" i="15"/>
  <c r="I31" i="15"/>
  <c r="I32" i="15"/>
  <c r="W32" i="15" s="1"/>
  <c r="I33" i="15"/>
  <c r="W33" i="15" s="1"/>
  <c r="I34" i="15"/>
  <c r="I35" i="15"/>
  <c r="I36" i="15"/>
  <c r="W36" i="15" s="1"/>
  <c r="I37" i="15"/>
  <c r="W37" i="15" s="1"/>
  <c r="I38" i="15"/>
  <c r="I39" i="15"/>
  <c r="I40" i="15"/>
  <c r="W40" i="15" s="1"/>
  <c r="I41" i="15"/>
  <c r="W41" i="15" s="1"/>
  <c r="I42" i="15"/>
  <c r="I43" i="15"/>
  <c r="I44" i="15"/>
  <c r="W44" i="15" s="1"/>
  <c r="I45" i="15"/>
  <c r="W45" i="15" s="1"/>
  <c r="I46" i="15"/>
  <c r="I47" i="15"/>
  <c r="I48" i="15"/>
  <c r="W48" i="15" s="1"/>
  <c r="I49" i="15"/>
  <c r="W49" i="15" s="1"/>
  <c r="I50" i="15"/>
  <c r="I51" i="15"/>
  <c r="I52" i="15"/>
  <c r="W52" i="15" s="1"/>
  <c r="I53" i="15"/>
  <c r="W53" i="15" s="1"/>
  <c r="I54" i="15"/>
  <c r="I55" i="15"/>
  <c r="I4" i="15"/>
  <c r="M91" i="15" l="1"/>
  <c r="M86" i="15"/>
  <c r="M79" i="15"/>
  <c r="N57" i="15"/>
  <c r="M73" i="15"/>
  <c r="M61" i="15"/>
  <c r="M57" i="15"/>
  <c r="L78" i="15"/>
  <c r="V78" i="15" s="1"/>
  <c r="O86" i="15"/>
  <c r="V86" i="15"/>
  <c r="T51" i="15"/>
  <c r="W51" i="15"/>
  <c r="T47" i="15"/>
  <c r="W47" i="15"/>
  <c r="T39" i="15"/>
  <c r="W39" i="15"/>
  <c r="T31" i="15"/>
  <c r="W31" i="15"/>
  <c r="T19" i="15"/>
  <c r="W19" i="15"/>
  <c r="T15" i="15"/>
  <c r="W15" i="15"/>
  <c r="T7" i="15"/>
  <c r="W7" i="15"/>
  <c r="S43" i="15"/>
  <c r="U43" i="15"/>
  <c r="S35" i="15"/>
  <c r="U35" i="15"/>
  <c r="S23" i="15"/>
  <c r="U23" i="15"/>
  <c r="S11" i="15"/>
  <c r="U11" i="15"/>
  <c r="O89" i="15"/>
  <c r="V89" i="15"/>
  <c r="T72" i="15"/>
  <c r="W72" i="15"/>
  <c r="S71" i="15"/>
  <c r="U71" i="15"/>
  <c r="T54" i="15"/>
  <c r="W54" i="15"/>
  <c r="T46" i="15"/>
  <c r="W46" i="15"/>
  <c r="T38" i="15"/>
  <c r="W38" i="15"/>
  <c r="T30" i="15"/>
  <c r="W30" i="15"/>
  <c r="T22" i="15"/>
  <c r="W22" i="15"/>
  <c r="T14" i="15"/>
  <c r="W14" i="15"/>
  <c r="T6" i="15"/>
  <c r="W6" i="15"/>
  <c r="S50" i="15"/>
  <c r="U50" i="15"/>
  <c r="S42" i="15"/>
  <c r="U42" i="15"/>
  <c r="S34" i="15"/>
  <c r="U34" i="15"/>
  <c r="S26" i="15"/>
  <c r="U26" i="15"/>
  <c r="O93" i="15"/>
  <c r="V93" i="15"/>
  <c r="S89" i="15"/>
  <c r="U89" i="15"/>
  <c r="O85" i="15"/>
  <c r="V85" i="15"/>
  <c r="M75" i="15"/>
  <c r="W75" i="15"/>
  <c r="S73" i="15"/>
  <c r="U73" i="15"/>
  <c r="T67" i="15"/>
  <c r="W67" i="15"/>
  <c r="S53" i="15"/>
  <c r="U53" i="15"/>
  <c r="S45" i="15"/>
  <c r="U45" i="15"/>
  <c r="S37" i="15"/>
  <c r="U37" i="15"/>
  <c r="S29" i="15"/>
  <c r="U29" i="15"/>
  <c r="S25" i="15"/>
  <c r="U25" i="15"/>
  <c r="S13" i="15"/>
  <c r="U13" i="15"/>
  <c r="S5" i="15"/>
  <c r="U5" i="15"/>
  <c r="V20" i="15"/>
  <c r="V16" i="15"/>
  <c r="V12" i="15"/>
  <c r="V8" i="15"/>
  <c r="V4" i="15"/>
  <c r="T94" i="15"/>
  <c r="W94" i="15"/>
  <c r="S93" i="15"/>
  <c r="U93" i="15"/>
  <c r="O92" i="15"/>
  <c r="V92" i="15"/>
  <c r="S91" i="15"/>
  <c r="U91" i="15"/>
  <c r="V90" i="15"/>
  <c r="T89" i="15"/>
  <c r="W89" i="15"/>
  <c r="S85" i="15"/>
  <c r="U85" i="15"/>
  <c r="V84" i="15"/>
  <c r="S83" i="15"/>
  <c r="U83" i="15"/>
  <c r="V82" i="15"/>
  <c r="S81" i="15"/>
  <c r="U81" i="15"/>
  <c r="O80" i="15"/>
  <c r="V80" i="15"/>
  <c r="T79" i="15"/>
  <c r="W79" i="15"/>
  <c r="S77" i="15"/>
  <c r="U77" i="15"/>
  <c r="T76" i="15"/>
  <c r="W76" i="15"/>
  <c r="O75" i="15"/>
  <c r="V75" i="15"/>
  <c r="S74" i="15"/>
  <c r="U74" i="15"/>
  <c r="T73" i="15"/>
  <c r="W73" i="15"/>
  <c r="S70" i="15"/>
  <c r="U70" i="15"/>
  <c r="V69" i="15"/>
  <c r="U68" i="15"/>
  <c r="S68" i="15"/>
  <c r="M67" i="15"/>
  <c r="T64" i="15"/>
  <c r="W64" i="15"/>
  <c r="T62" i="15"/>
  <c r="W62" i="15"/>
  <c r="O61" i="15"/>
  <c r="V61" i="15"/>
  <c r="T55" i="15"/>
  <c r="W55" i="15"/>
  <c r="T43" i="15"/>
  <c r="W43" i="15"/>
  <c r="T27" i="15"/>
  <c r="W27" i="15"/>
  <c r="T11" i="15"/>
  <c r="W11" i="15"/>
  <c r="S55" i="15"/>
  <c r="U55" i="15"/>
  <c r="S39" i="15"/>
  <c r="U39" i="15"/>
  <c r="S31" i="15"/>
  <c r="U31" i="15"/>
  <c r="S27" i="15"/>
  <c r="U27" i="15"/>
  <c r="S15" i="15"/>
  <c r="U15" i="15"/>
  <c r="O95" i="15"/>
  <c r="V95" i="15"/>
  <c r="S90" i="15"/>
  <c r="U90" i="15"/>
  <c r="T87" i="15"/>
  <c r="W87" i="15"/>
  <c r="U80" i="15"/>
  <c r="S80" i="15"/>
  <c r="O77" i="15"/>
  <c r="V77" i="15"/>
  <c r="S75" i="15"/>
  <c r="U75" i="15"/>
  <c r="T50" i="15"/>
  <c r="W50" i="15"/>
  <c r="T42" i="15"/>
  <c r="W42" i="15"/>
  <c r="T34" i="15"/>
  <c r="W34" i="15"/>
  <c r="T26" i="15"/>
  <c r="W26" i="15"/>
  <c r="T18" i="15"/>
  <c r="W18" i="15"/>
  <c r="T10" i="15"/>
  <c r="W10" i="15"/>
  <c r="S54" i="15"/>
  <c r="U54" i="15"/>
  <c r="S46" i="15"/>
  <c r="U46" i="15"/>
  <c r="S38" i="15"/>
  <c r="U38" i="15"/>
  <c r="S30" i="15"/>
  <c r="U30" i="15"/>
  <c r="S22" i="15"/>
  <c r="U22" i="15"/>
  <c r="S18" i="15"/>
  <c r="U18" i="15"/>
  <c r="S14" i="15"/>
  <c r="U14" i="15"/>
  <c r="S10" i="15"/>
  <c r="U10" i="15"/>
  <c r="S6" i="15"/>
  <c r="U6" i="15"/>
  <c r="S94" i="15"/>
  <c r="U94" i="15"/>
  <c r="O91" i="15"/>
  <c r="V91" i="15"/>
  <c r="S86" i="15"/>
  <c r="U86" i="15"/>
  <c r="O83" i="15"/>
  <c r="V83" i="15"/>
  <c r="N79" i="15"/>
  <c r="S79" i="15"/>
  <c r="U79" i="15"/>
  <c r="S76" i="15"/>
  <c r="U76" i="15"/>
  <c r="M72" i="15"/>
  <c r="M71" i="15"/>
  <c r="W71" i="15"/>
  <c r="O65" i="15"/>
  <c r="V65" i="15"/>
  <c r="O63" i="15"/>
  <c r="V63" i="15"/>
  <c r="S49" i="15"/>
  <c r="U49" i="15"/>
  <c r="S41" i="15"/>
  <c r="U41" i="15"/>
  <c r="S33" i="15"/>
  <c r="U33" i="15"/>
  <c r="S21" i="15"/>
  <c r="U21" i="15"/>
  <c r="S17" i="15"/>
  <c r="U17" i="15"/>
  <c r="S9" i="15"/>
  <c r="U9" i="15"/>
  <c r="W4" i="15"/>
  <c r="S52" i="15"/>
  <c r="U52" i="15"/>
  <c r="S48" i="15"/>
  <c r="U48" i="15"/>
  <c r="U44" i="15"/>
  <c r="S44" i="15"/>
  <c r="S40" i="15"/>
  <c r="U40" i="15"/>
  <c r="U36" i="15"/>
  <c r="S36" i="15"/>
  <c r="S32" i="15"/>
  <c r="U32" i="15"/>
  <c r="U28" i="15"/>
  <c r="S28" i="15"/>
  <c r="S24" i="15"/>
  <c r="U24" i="15"/>
  <c r="S20" i="15"/>
  <c r="U20" i="15"/>
  <c r="S16" i="15"/>
  <c r="U16" i="15"/>
  <c r="U12" i="15"/>
  <c r="S12" i="15"/>
  <c r="S8" i="15"/>
  <c r="U8" i="15"/>
  <c r="T95" i="15"/>
  <c r="W95" i="15"/>
  <c r="L94" i="15"/>
  <c r="T93" i="15"/>
  <c r="W93" i="15"/>
  <c r="T91" i="15"/>
  <c r="W91" i="15"/>
  <c r="N89" i="15"/>
  <c r="S88" i="15"/>
  <c r="U88" i="15"/>
  <c r="S87" i="15"/>
  <c r="U87" i="15"/>
  <c r="T85" i="15"/>
  <c r="W85" i="15"/>
  <c r="T83" i="15"/>
  <c r="W83" i="15"/>
  <c r="N80" i="15"/>
  <c r="S78" i="15"/>
  <c r="U78" i="15"/>
  <c r="L76" i="15"/>
  <c r="R75" i="15"/>
  <c r="N75" i="15"/>
  <c r="T74" i="15"/>
  <c r="W74" i="15"/>
  <c r="L73" i="15"/>
  <c r="R72" i="15"/>
  <c r="S72" i="15"/>
  <c r="U72" i="15"/>
  <c r="L67" i="15"/>
  <c r="V67" i="15" s="1"/>
  <c r="N67" i="15"/>
  <c r="M66" i="15"/>
  <c r="S65" i="15"/>
  <c r="U65" i="15"/>
  <c r="M64" i="15"/>
  <c r="S63" i="15"/>
  <c r="U63" i="15"/>
  <c r="M62" i="15"/>
  <c r="T23" i="15"/>
  <c r="W23" i="15"/>
  <c r="S47" i="15"/>
  <c r="U47" i="15"/>
  <c r="S7" i="15"/>
  <c r="U7" i="15"/>
  <c r="S92" i="15"/>
  <c r="U92" i="15"/>
  <c r="U84" i="15"/>
  <c r="S84" i="15"/>
  <c r="O68" i="15"/>
  <c r="V68" i="15"/>
  <c r="N66" i="15"/>
  <c r="L66" i="15"/>
  <c r="V66" i="15" s="1"/>
  <c r="N64" i="15"/>
  <c r="L64" i="15"/>
  <c r="N62" i="15"/>
  <c r="L62" i="15"/>
  <c r="T35" i="15"/>
  <c r="W35" i="15"/>
  <c r="S51" i="15"/>
  <c r="U51" i="15"/>
  <c r="S19" i="15"/>
  <c r="U19" i="15"/>
  <c r="M88" i="15"/>
  <c r="S82" i="15"/>
  <c r="U82" i="15"/>
  <c r="S60" i="15"/>
  <c r="U66" i="15"/>
  <c r="U62" i="15"/>
  <c r="W60" i="15"/>
  <c r="U58" i="15"/>
  <c r="W56" i="15"/>
  <c r="R61" i="15"/>
  <c r="R60" i="15"/>
  <c r="M58" i="15"/>
  <c r="R57" i="15"/>
  <c r="L57" i="15"/>
  <c r="R56" i="15"/>
  <c r="U67" i="15"/>
  <c r="W65" i="15"/>
  <c r="W61" i="15"/>
  <c r="U59" i="15"/>
  <c r="W57" i="15"/>
  <c r="S64" i="15"/>
  <c r="W58" i="15"/>
  <c r="N68" i="15"/>
  <c r="N63" i="15"/>
  <c r="M60" i="15"/>
  <c r="R59" i="15"/>
  <c r="L59" i="15"/>
  <c r="R58" i="15"/>
  <c r="M56" i="15"/>
  <c r="W63" i="15"/>
  <c r="W59" i="15"/>
  <c r="U57" i="15"/>
  <c r="T92" i="15"/>
  <c r="R92" i="15"/>
  <c r="N87" i="15"/>
  <c r="T82" i="15"/>
  <c r="R82" i="15"/>
  <c r="T78" i="15"/>
  <c r="R78" i="15"/>
  <c r="M77" i="15"/>
  <c r="T77" i="15"/>
  <c r="R63" i="15"/>
  <c r="N58" i="15"/>
  <c r="L58" i="15"/>
  <c r="M49" i="15"/>
  <c r="T49" i="15"/>
  <c r="R77" i="15"/>
  <c r="L71" i="15"/>
  <c r="N71" i="15"/>
  <c r="T70" i="15"/>
  <c r="R70" i="15"/>
  <c r="T68" i="15"/>
  <c r="R68" i="15"/>
  <c r="R65" i="15"/>
  <c r="T4" i="15"/>
  <c r="T84" i="15"/>
  <c r="R84" i="15"/>
  <c r="M81" i="15"/>
  <c r="T81" i="15"/>
  <c r="R69" i="15"/>
  <c r="T69" i="15"/>
  <c r="R95" i="15"/>
  <c r="T90" i="15"/>
  <c r="R90" i="15"/>
  <c r="M89" i="15"/>
  <c r="N72" i="15"/>
  <c r="L72" i="15"/>
  <c r="T66" i="15"/>
  <c r="R66" i="15"/>
  <c r="M53" i="15"/>
  <c r="T53" i="15"/>
  <c r="M45" i="15"/>
  <c r="T45" i="15"/>
  <c r="M41" i="15"/>
  <c r="T41" i="15"/>
  <c r="M37" i="15"/>
  <c r="T37" i="15"/>
  <c r="M33" i="15"/>
  <c r="T33" i="15"/>
  <c r="M29" i="15"/>
  <c r="T29" i="15"/>
  <c r="M25" i="15"/>
  <c r="T25" i="15"/>
  <c r="M21" i="15"/>
  <c r="T21" i="15"/>
  <c r="M17" i="15"/>
  <c r="T17" i="15"/>
  <c r="M13" i="15"/>
  <c r="T13" i="15"/>
  <c r="M9" i="15"/>
  <c r="T9" i="15"/>
  <c r="M5" i="15"/>
  <c r="T5" i="15"/>
  <c r="N93" i="15"/>
  <c r="O90" i="15"/>
  <c r="R89" i="15"/>
  <c r="T88" i="15"/>
  <c r="R88" i="15"/>
  <c r="M87" i="15"/>
  <c r="N85" i="15"/>
  <c r="R81" i="15"/>
  <c r="T80" i="15"/>
  <c r="R80" i="15"/>
  <c r="M52" i="15"/>
  <c r="T52" i="15"/>
  <c r="M48" i="15"/>
  <c r="T48" i="15"/>
  <c r="M44" i="15"/>
  <c r="T44" i="15"/>
  <c r="M40" i="15"/>
  <c r="T40" i="15"/>
  <c r="M36" i="15"/>
  <c r="T36" i="15"/>
  <c r="M32" i="15"/>
  <c r="T32" i="15"/>
  <c r="M28" i="15"/>
  <c r="T28" i="15"/>
  <c r="M24" i="15"/>
  <c r="T24" i="15"/>
  <c r="M20" i="15"/>
  <c r="T20" i="15"/>
  <c r="M16" i="15"/>
  <c r="T16" i="15"/>
  <c r="M12" i="15"/>
  <c r="T12" i="15"/>
  <c r="M8" i="15"/>
  <c r="T8" i="15"/>
  <c r="U4" i="15"/>
  <c r="S4" i="15"/>
  <c r="N95" i="15"/>
  <c r="S95" i="15"/>
  <c r="N91" i="15"/>
  <c r="O88" i="15"/>
  <c r="R87" i="15"/>
  <c r="O87" i="15"/>
  <c r="T86" i="15"/>
  <c r="R86" i="15"/>
  <c r="M85" i="15"/>
  <c r="N83" i="15"/>
  <c r="N74" i="15"/>
  <c r="L74" i="15"/>
  <c r="N69" i="15"/>
  <c r="S69" i="15"/>
  <c r="N60" i="15"/>
  <c r="L60" i="15"/>
  <c r="N56" i="15"/>
  <c r="L56" i="15"/>
  <c r="T75" i="15"/>
  <c r="T71" i="15"/>
  <c r="O81" i="15"/>
  <c r="O79" i="15"/>
  <c r="O70" i="15"/>
  <c r="O69" i="15"/>
  <c r="N61" i="15"/>
  <c r="S61" i="15"/>
  <c r="N92" i="15"/>
  <c r="N90" i="15"/>
  <c r="N88" i="15"/>
  <c r="N86" i="15"/>
  <c r="N84" i="15"/>
  <c r="N82" i="15"/>
  <c r="R71" i="15"/>
  <c r="N70" i="15"/>
  <c r="N65" i="15"/>
  <c r="O78" i="15"/>
  <c r="O84" i="15"/>
  <c r="O82" i="15"/>
  <c r="O66" i="15"/>
  <c r="R4" i="15"/>
  <c r="O52" i="15"/>
  <c r="O48" i="15"/>
  <c r="O36" i="15"/>
  <c r="O20" i="15"/>
  <c r="O16" i="15"/>
  <c r="R36" i="15"/>
  <c r="N4" i="15"/>
  <c r="O44" i="15"/>
  <c r="O28" i="15"/>
  <c r="O12" i="15"/>
  <c r="L32" i="15"/>
  <c r="O24" i="15"/>
  <c r="R45" i="15"/>
  <c r="R32" i="15"/>
  <c r="R49" i="15"/>
  <c r="N51" i="15"/>
  <c r="N19" i="15"/>
  <c r="O8" i="15"/>
  <c r="R53" i="15"/>
  <c r="R44" i="15"/>
  <c r="R20" i="15"/>
  <c r="O4" i="15"/>
  <c r="O40" i="15"/>
  <c r="R52" i="15"/>
  <c r="R41" i="15"/>
  <c r="R16" i="15"/>
  <c r="M54" i="15"/>
  <c r="R54" i="15"/>
  <c r="M42" i="15"/>
  <c r="R42" i="15"/>
  <c r="M34" i="15"/>
  <c r="R34" i="15"/>
  <c r="M18" i="15"/>
  <c r="R18" i="15"/>
  <c r="M10" i="15"/>
  <c r="R10" i="15"/>
  <c r="O41" i="15"/>
  <c r="O17" i="15"/>
  <c r="M46" i="15"/>
  <c r="R46" i="15"/>
  <c r="M26" i="15"/>
  <c r="R26" i="15"/>
  <c r="M6" i="15"/>
  <c r="R6" i="15"/>
  <c r="O25" i="15"/>
  <c r="L55" i="15"/>
  <c r="L51" i="15"/>
  <c r="L47" i="15"/>
  <c r="L43" i="15"/>
  <c r="L39" i="15"/>
  <c r="L35" i="15"/>
  <c r="L31" i="15"/>
  <c r="L27" i="15"/>
  <c r="L23" i="15"/>
  <c r="L19" i="15"/>
  <c r="L15" i="15"/>
  <c r="L11" i="15"/>
  <c r="L7" i="15"/>
  <c r="O53" i="15"/>
  <c r="O45" i="15"/>
  <c r="O37" i="15"/>
  <c r="O29" i="15"/>
  <c r="O21" i="15"/>
  <c r="O13" i="15"/>
  <c r="O5" i="15"/>
  <c r="R28" i="15"/>
  <c r="R12" i="15"/>
  <c r="M50" i="15"/>
  <c r="R50" i="15"/>
  <c r="M38" i="15"/>
  <c r="R38" i="15"/>
  <c r="M30" i="15"/>
  <c r="R30" i="15"/>
  <c r="M22" i="15"/>
  <c r="R22" i="15"/>
  <c r="M14" i="15"/>
  <c r="R14" i="15"/>
  <c r="O49" i="15"/>
  <c r="O33" i="15"/>
  <c r="O9" i="15"/>
  <c r="M55" i="15"/>
  <c r="R55" i="15"/>
  <c r="M51" i="15"/>
  <c r="R51" i="15"/>
  <c r="M47" i="15"/>
  <c r="R47" i="15"/>
  <c r="M43" i="15"/>
  <c r="R43" i="15"/>
  <c r="M39" i="15"/>
  <c r="R39" i="15"/>
  <c r="M35" i="15"/>
  <c r="R35" i="15"/>
  <c r="M31" i="15"/>
  <c r="R31" i="15"/>
  <c r="M27" i="15"/>
  <c r="R27" i="15"/>
  <c r="M23" i="15"/>
  <c r="R23" i="15"/>
  <c r="M19" i="15"/>
  <c r="R19" i="15"/>
  <c r="M15" i="15"/>
  <c r="R15" i="15"/>
  <c r="M11" i="15"/>
  <c r="R11" i="15"/>
  <c r="M7" i="15"/>
  <c r="R7" i="15"/>
  <c r="L46" i="15"/>
  <c r="L38" i="15"/>
  <c r="L30" i="15"/>
  <c r="L22" i="15"/>
  <c r="L14" i="15"/>
  <c r="L6" i="15"/>
  <c r="R48" i="15"/>
  <c r="R40" i="15"/>
  <c r="R24" i="15"/>
  <c r="R8" i="15"/>
  <c r="N53" i="15"/>
  <c r="N49" i="15"/>
  <c r="N45" i="15"/>
  <c r="N41" i="15"/>
  <c r="N37" i="15"/>
  <c r="N33" i="15"/>
  <c r="N29" i="15"/>
  <c r="N25" i="15"/>
  <c r="N21" i="15"/>
  <c r="N17" i="15"/>
  <c r="N13" i="15"/>
  <c r="N9" i="15"/>
  <c r="N5" i="15"/>
  <c r="R37" i="15"/>
  <c r="R33" i="15"/>
  <c r="R29" i="15"/>
  <c r="R25" i="15"/>
  <c r="R21" i="15"/>
  <c r="R17" i="15"/>
  <c r="R13" i="15"/>
  <c r="R9" i="15"/>
  <c r="R5" i="15"/>
  <c r="N50" i="15"/>
  <c r="N54" i="15"/>
  <c r="N42" i="15"/>
  <c r="N34" i="15"/>
  <c r="N26" i="15"/>
  <c r="N18" i="15"/>
  <c r="N10" i="15"/>
  <c r="N46" i="15"/>
  <c r="N38" i="15"/>
  <c r="N30" i="15"/>
  <c r="N22" i="15"/>
  <c r="N14" i="15"/>
  <c r="N6" i="15"/>
  <c r="L54" i="15"/>
  <c r="L50" i="15"/>
  <c r="L42" i="15"/>
  <c r="L34" i="15"/>
  <c r="L26" i="15"/>
  <c r="L18" i="15"/>
  <c r="L10" i="15"/>
  <c r="N47" i="15"/>
  <c r="N43" i="15"/>
  <c r="N39" i="15"/>
  <c r="N35" i="15"/>
  <c r="N31" i="15"/>
  <c r="N27" i="15"/>
  <c r="N23" i="15"/>
  <c r="N15" i="15"/>
  <c r="N11" i="15"/>
  <c r="N7" i="15"/>
  <c r="N55" i="15"/>
  <c r="N52" i="15"/>
  <c r="N48" i="15"/>
  <c r="N44" i="15"/>
  <c r="N40" i="15"/>
  <c r="N36" i="15"/>
  <c r="N32" i="15"/>
  <c r="N28" i="15"/>
  <c r="N24" i="15"/>
  <c r="N20" i="15"/>
  <c r="N16" i="15"/>
  <c r="N12" i="15"/>
  <c r="N8" i="15"/>
  <c r="O23" i="15" l="1"/>
  <c r="V23" i="15"/>
  <c r="O42" i="15"/>
  <c r="V42" i="15"/>
  <c r="O7" i="15"/>
  <c r="V7" i="15"/>
  <c r="O27" i="15"/>
  <c r="V27" i="15"/>
  <c r="O64" i="15"/>
  <c r="V64" i="15"/>
  <c r="O73" i="15"/>
  <c r="V73" i="15"/>
  <c r="O10" i="15"/>
  <c r="V10" i="15"/>
  <c r="O22" i="15"/>
  <c r="V22" i="15"/>
  <c r="O39" i="15"/>
  <c r="V39" i="15"/>
  <c r="O18" i="15"/>
  <c r="V18" i="15"/>
  <c r="O43" i="15"/>
  <c r="V43" i="15"/>
  <c r="O71" i="15"/>
  <c r="V71" i="15"/>
  <c r="O26" i="15"/>
  <c r="V26" i="15"/>
  <c r="O54" i="15"/>
  <c r="V54" i="15"/>
  <c r="O6" i="15"/>
  <c r="V6" i="15"/>
  <c r="O38" i="15"/>
  <c r="V38" i="15"/>
  <c r="O15" i="15"/>
  <c r="V15" i="15"/>
  <c r="O31" i="15"/>
  <c r="V31" i="15"/>
  <c r="O47" i="15"/>
  <c r="V47" i="15"/>
  <c r="O67" i="15"/>
  <c r="O72" i="15"/>
  <c r="V72" i="15"/>
  <c r="O59" i="15"/>
  <c r="V59" i="15"/>
  <c r="O76" i="15"/>
  <c r="V76" i="15"/>
  <c r="O55" i="15"/>
  <c r="V55" i="15"/>
  <c r="O50" i="15"/>
  <c r="V50" i="15"/>
  <c r="O30" i="15"/>
  <c r="V30" i="15"/>
  <c r="O11" i="15"/>
  <c r="V11" i="15"/>
  <c r="O56" i="15"/>
  <c r="V56" i="15"/>
  <c r="O58" i="15"/>
  <c r="V58" i="15"/>
  <c r="O34" i="15"/>
  <c r="V34" i="15"/>
  <c r="O14" i="15"/>
  <c r="V14" i="15"/>
  <c r="O46" i="15"/>
  <c r="V46" i="15"/>
  <c r="O19" i="15"/>
  <c r="V19" i="15"/>
  <c r="O35" i="15"/>
  <c r="V35" i="15"/>
  <c r="O51" i="15"/>
  <c r="V51" i="15"/>
  <c r="O32" i="15"/>
  <c r="V32" i="15"/>
  <c r="O60" i="15"/>
  <c r="V60" i="15"/>
  <c r="O74" i="15"/>
  <c r="V74" i="15"/>
  <c r="O57" i="15"/>
  <c r="V57" i="15"/>
  <c r="O62" i="15"/>
  <c r="V62" i="15"/>
  <c r="O94" i="15"/>
  <c r="V94" i="15"/>
  <c r="N18" i="9" l="1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17" i="9"/>
  <c r="K5" i="9"/>
  <c r="K6" i="9"/>
  <c r="K7" i="9"/>
  <c r="K8" i="9"/>
  <c r="K9" i="9"/>
  <c r="K10" i="9"/>
  <c r="K11" i="9"/>
  <c r="K12" i="9"/>
  <c r="K4" i="9"/>
  <c r="J5" i="9"/>
  <c r="J6" i="9"/>
  <c r="J7" i="9"/>
  <c r="J8" i="9"/>
  <c r="J9" i="9"/>
  <c r="J10" i="9"/>
  <c r="J11" i="9"/>
  <c r="J12" i="9"/>
  <c r="J4" i="9"/>
  <c r="E14" i="7" l="1"/>
  <c r="E15" i="7"/>
  <c r="E16" i="7"/>
  <c r="E17" i="7"/>
  <c r="E18" i="7"/>
  <c r="E13" i="7"/>
  <c r="E5" i="7"/>
  <c r="E6" i="7"/>
  <c r="E7" i="7"/>
  <c r="E8" i="7"/>
  <c r="E9" i="7"/>
  <c r="E4" i="7"/>
  <c r="C23" i="5"/>
  <c r="C24" i="5"/>
  <c r="C25" i="5"/>
  <c r="C26" i="5"/>
  <c r="C27" i="5"/>
  <c r="C2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C14" i="5"/>
  <c r="C15" i="5"/>
  <c r="C16" i="5"/>
  <c r="C17" i="5"/>
  <c r="C18" i="5"/>
  <c r="C13" i="5"/>
  <c r="K14" i="5"/>
  <c r="K15" i="5"/>
  <c r="K16" i="5"/>
  <c r="K17" i="5"/>
  <c r="K18" i="5"/>
  <c r="K13" i="5"/>
</calcChain>
</file>

<file path=xl/sharedStrings.xml><?xml version="1.0" encoding="utf-8"?>
<sst xmlns="http://schemas.openxmlformats.org/spreadsheetml/2006/main" count="272" uniqueCount="161">
  <si>
    <t>fft_fwd_ip_len50</t>
  </si>
  <si>
    <t>real_post_process_kernel_transpose</t>
  </si>
  <si>
    <t>fft_fwd_ip_len100</t>
  </si>
  <si>
    <t>transpose_kernel2_scheme</t>
  </si>
  <si>
    <t>fft_fwd_op_len100</t>
  </si>
  <si>
    <t>TCC_HIT_sum</t>
  </si>
  <si>
    <t>TCC_MISS_sum</t>
  </si>
  <si>
    <t>L2CacheHit</t>
  </si>
  <si>
    <t>TCC_EA_WRREQ_sum</t>
  </si>
  <si>
    <t>TCC_EA_WRREQ_64B_sum</t>
  </si>
  <si>
    <t>TCC_EA_RDREQ_sum</t>
  </si>
  <si>
    <t>TCC_EA_RDREQ_32B_sum</t>
  </si>
  <si>
    <t>TCC_WRREQ_STALL_max</t>
  </si>
  <si>
    <t>TCC_WRREQ1_STALL_max</t>
  </si>
  <si>
    <t>TA_FLAT_READ_WAVEFRONTS_sum</t>
  </si>
  <si>
    <t>TA_FLAT_WRITE_WAVEFRONTS_sum</t>
  </si>
  <si>
    <t>Wavefronts</t>
  </si>
  <si>
    <t>GPUBusy</t>
  </si>
  <si>
    <t>VALUBusy</t>
  </si>
  <si>
    <t>SALUBusy</t>
  </si>
  <si>
    <t>MemUnitBusy</t>
  </si>
  <si>
    <t>TA_BUSY_avr</t>
  </si>
  <si>
    <t>VALUInsts</t>
  </si>
  <si>
    <t>SALUInsts</t>
  </si>
  <si>
    <t>VFetchInsts</t>
  </si>
  <si>
    <t>SFetchInsts</t>
  </si>
  <si>
    <t>VWriteInsts</t>
  </si>
  <si>
    <t>FlatVMemInsts</t>
  </si>
  <si>
    <t>FlatLDSInsts</t>
  </si>
  <si>
    <t>LDSInsts</t>
  </si>
  <si>
    <t>GDSInsts</t>
  </si>
  <si>
    <t>VALUUtilization</t>
  </si>
  <si>
    <t>MemUnitStalled</t>
  </si>
  <si>
    <t>WriteUnitStalled</t>
  </si>
  <si>
    <t>ALUStalledByLDS</t>
  </si>
  <si>
    <t>MemWrites32B</t>
  </si>
  <si>
    <t>LDSBankConflict</t>
  </si>
  <si>
    <t>RDATA1_SIZE</t>
  </si>
  <si>
    <t>WDATA1_SIZE</t>
  </si>
  <si>
    <t>FetchSize</t>
  </si>
  <si>
    <t>WRITE_REQ_32B</t>
  </si>
  <si>
    <t>SQ_INSTS_VALU</t>
  </si>
  <si>
    <t>SQ_INSTS_SALU</t>
  </si>
  <si>
    <t>SQ_INSTS_SMEM</t>
  </si>
  <si>
    <t>SQ_INSTS_FLAT</t>
  </si>
  <si>
    <t>SQ_INSTS_VMEM_WR</t>
  </si>
  <si>
    <t>SQ_INSTS_VMEM_RD</t>
  </si>
  <si>
    <t>SQ_INSTS_FLAT_LDS_ONLY</t>
  </si>
  <si>
    <t>SQ_INSTS_LDS</t>
  </si>
  <si>
    <t>SQ_INSTS_GDS</t>
  </si>
  <si>
    <t>SQ_WAIT_INST_LDS</t>
  </si>
  <si>
    <t>SQ_ACTIVE_INST_VALU</t>
  </si>
  <si>
    <t>SQ_INST_CYCLES_SALU</t>
  </si>
  <si>
    <t>SQ_THREAD_CYCLES_VALU</t>
  </si>
  <si>
    <t>SQ_LDS_BANK_CONFLICT</t>
  </si>
  <si>
    <t>total</t>
  </si>
  <si>
    <t>coalescing</t>
  </si>
  <si>
    <t>bid_x</t>
  </si>
  <si>
    <t>bid_y</t>
  </si>
  <si>
    <t>DIM_X</t>
  </si>
  <si>
    <t>stride_in0</t>
  </si>
  <si>
    <t>stride_out0</t>
  </si>
  <si>
    <t>ld_in</t>
  </si>
  <si>
    <t>ld_out</t>
  </si>
  <si>
    <t>i_offset</t>
  </si>
  <si>
    <t>o_offset</t>
  </si>
  <si>
    <t>tid_x</t>
  </si>
  <si>
    <t>tid_y</t>
  </si>
  <si>
    <t>DIM_Y</t>
  </si>
  <si>
    <t>wr_addr</t>
  </si>
  <si>
    <t>rd_addr</t>
  </si>
  <si>
    <t>i</t>
  </si>
  <si>
    <t>——&gt;</t>
  </si>
  <si>
    <t>lds_wr_x</t>
  </si>
  <si>
    <t>lds_wr_y</t>
  </si>
  <si>
    <t>lds_rd_x</t>
  </si>
  <si>
    <t>lds_rd_y</t>
  </si>
  <si>
    <t xml:space="preserve">  SQ_INSTS_LDS (18200)</t>
  </si>
  <si>
    <t xml:space="preserve">  SQ_WAIT_INST_LDS (412915)</t>
  </si>
  <si>
    <t xml:space="preserve">  SQ_LDS_BANK_CONFLICT (474300)</t>
  </si>
  <si>
    <t xml:space="preserve">  LDSBankConflict (16)</t>
  </si>
  <si>
    <t xml:space="preserve">  SQ_WAIT_INST_LDS (926)</t>
  </si>
  <si>
    <t xml:space="preserve">  SQ_LDS_BANK_CONFLICT (0)</t>
  </si>
  <si>
    <t xml:space="preserve">  LDSBankConflict (0)</t>
  </si>
  <si>
    <t>cols_to_read</t>
  </si>
  <si>
    <t>middle</t>
  </si>
  <si>
    <t>left_col_start</t>
  </si>
  <si>
    <t>len0</t>
  </si>
  <si>
    <t>tile_size</t>
  </si>
  <si>
    <t>lds_col</t>
  </si>
  <si>
    <t>lds_row</t>
  </si>
  <si>
    <t>twiddle_col</t>
  </si>
  <si>
    <t>row 0</t>
  </si>
  <si>
    <t>row 1</t>
  </si>
  <si>
    <t>row 2</t>
  </si>
  <si>
    <t>row 3</t>
  </si>
  <si>
    <t>L1 ACCESS PER CU</t>
  </si>
  <si>
    <t>WAY 0</t>
  </si>
  <si>
    <t>WAY 1</t>
  </si>
  <si>
    <t>WAY 2</t>
  </si>
  <si>
    <t>WAY 3</t>
  </si>
  <si>
    <t>thread idx.y = n+1</t>
  </si>
  <si>
    <t>thread idx .y = n+2</t>
  </si>
  <si>
    <t>thread idx.y = n+3</t>
  </si>
  <si>
    <t>thread idx .y = n+0</t>
  </si>
  <si>
    <t>chan 0</t>
  </si>
  <si>
    <t>chan 1</t>
  </si>
  <si>
    <t>chan 2</t>
  </si>
  <si>
    <t>chan 3</t>
  </si>
  <si>
    <t>chan 4</t>
  </si>
  <si>
    <t>chan 5</t>
  </si>
  <si>
    <t>chan 6</t>
  </si>
  <si>
    <t>chan 7</t>
  </si>
  <si>
    <t>chan 8</t>
  </si>
  <si>
    <t>chan 9</t>
  </si>
  <si>
    <t>chan 10</t>
  </si>
  <si>
    <t>chan 11</t>
  </si>
  <si>
    <t>chan 12</t>
  </si>
  <si>
    <t>chan 13</t>
  </si>
  <si>
    <t>chan 14</t>
  </si>
  <si>
    <t>chan 15</t>
  </si>
  <si>
    <t>idist!D</t>
  </si>
  <si>
    <t>odist1D</t>
  </si>
  <si>
    <t>length[0]</t>
  </si>
  <si>
    <t>length[1]</t>
  </si>
  <si>
    <t>length[2]</t>
  </si>
  <si>
    <t>inStride[0]</t>
  </si>
  <si>
    <t>inStride[1]</t>
  </si>
  <si>
    <t>inStride[2]</t>
  </si>
  <si>
    <t>outStride[0]</t>
  </si>
  <si>
    <t>outStride[1]</t>
  </si>
  <si>
    <t>outStride[2]</t>
  </si>
  <si>
    <t>v1_rd_col</t>
  </si>
  <si>
    <t>v2_rd_col</t>
  </si>
  <si>
    <t>v1/2_rd_row</t>
  </si>
  <si>
    <t>v1_wr_row</t>
  </si>
  <si>
    <t>v2_wr_row</t>
  </si>
  <si>
    <t>v1/2_wr_col</t>
  </si>
  <si>
    <t>v1/2_lds_row</t>
  </si>
  <si>
    <t>v1/2_lds_col</t>
  </si>
  <si>
    <t>p_lds_row</t>
  </si>
  <si>
    <t>q_lds_row</t>
  </si>
  <si>
    <t>p/q_lds_col</t>
  </si>
  <si>
    <t>lds</t>
  </si>
  <si>
    <t>global</t>
  </si>
  <si>
    <t>row_start</t>
  </si>
  <si>
    <t>mid_wr_row</t>
  </si>
  <si>
    <t>mid_wr_col</t>
  </si>
  <si>
    <t>before</t>
  </si>
  <si>
    <t>after</t>
  </si>
  <si>
    <t>tidx</t>
  </si>
  <si>
    <t>me</t>
  </si>
  <si>
    <t>twid</t>
  </si>
  <si>
    <t>bias</t>
  </si>
  <si>
    <t>Wn</t>
  </si>
  <si>
    <t>k</t>
  </si>
  <si>
    <t>L</t>
  </si>
  <si>
    <t>j</t>
  </si>
  <si>
    <t>phase</t>
  </si>
  <si>
    <t>cos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</si>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</sst>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1" fillId="7" borderId="39" xfId="0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55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0" borderId="54" xfId="0" applyFill="1" applyBorder="1" applyAlignment="1">
      <alignment horizontal="center" vertical="center"/>
    </xf>
    <xf numFmtId="0" fontId="0" fillId="20" borderId="61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NumberFormat="1" applyFill="1" applyBorder="1" applyAlignment="1">
      <alignment horizontal="center" vertical="center" textRotation="180"/>
    </xf>
    <xf numFmtId="0" fontId="0" fillId="0" borderId="33" xfId="0" applyNumberFormat="1" applyFill="1" applyBorder="1" applyAlignment="1">
      <alignment horizontal="center" vertical="center" textRotation="180"/>
    </xf>
    <xf numFmtId="0" fontId="0" fillId="0" borderId="30" xfId="0" applyNumberFormat="1" applyFill="1" applyBorder="1" applyAlignment="1">
      <alignment horizontal="center" vertical="center" textRotation="180"/>
    </xf>
    <xf numFmtId="0" fontId="0" fillId="0" borderId="32" xfId="0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0" borderId="49" xfId="0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4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43" xfId="0" applyFill="1" applyBorder="1" applyAlignment="1">
      <alignment horizontal="center"/>
    </xf>
    <xf numFmtId="0" fontId="0" fillId="15" borderId="4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NumberFormat="1" applyFill="1" applyBorder="1" applyAlignment="1">
      <alignment horizontal="center" vertical="center" textRotation="180"/>
    </xf>
    <xf numFmtId="0" fontId="0" fillId="0" borderId="6" xfId="0" applyBorder="1" applyAlignment="1">
      <alignment horizontal="center" textRotation="90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3"/>
  <sheetViews>
    <sheetView zoomScale="130" zoomScaleNormal="130" workbookViewId="0">
      <selection activeCell="B30" sqref="B30:H32"/>
    </sheetView>
  </sheetViews>
  <sheetFormatPr defaultRowHeight="14.5" x14ac:dyDescent="0.35"/>
  <cols>
    <col min="1" max="1" width="8.7265625" style="1"/>
    <col min="2" max="2" width="32.36328125" style="1" customWidth="1"/>
    <col min="3" max="16384" width="8.7265625" style="1"/>
  </cols>
  <sheetData>
    <row r="2" spans="2:8" ht="15" thickBot="1" x14ac:dyDescent="0.4"/>
    <row r="3" spans="2:8" ht="15" thickBot="1" x14ac:dyDescent="0.4">
      <c r="B3" s="14"/>
      <c r="C3" s="15" t="s">
        <v>0</v>
      </c>
      <c r="D3" s="16" t="s">
        <v>1</v>
      </c>
      <c r="E3" s="16" t="s">
        <v>2</v>
      </c>
      <c r="F3" s="16" t="s">
        <v>3</v>
      </c>
      <c r="G3" s="16" t="s">
        <v>4</v>
      </c>
      <c r="H3" s="17" t="s">
        <v>3</v>
      </c>
    </row>
    <row r="4" spans="2:8" x14ac:dyDescent="0.35">
      <c r="B4" s="10" t="s">
        <v>5</v>
      </c>
      <c r="C4" s="11">
        <v>86968</v>
      </c>
      <c r="D4" s="12">
        <v>100569</v>
      </c>
      <c r="E4" s="12">
        <v>87014</v>
      </c>
      <c r="F4" s="12">
        <v>9648</v>
      </c>
      <c r="G4" s="12">
        <v>46144</v>
      </c>
      <c r="H4" s="13">
        <v>9644</v>
      </c>
    </row>
    <row r="5" spans="2:8" x14ac:dyDescent="0.35">
      <c r="B5" s="8" t="s">
        <v>6</v>
      </c>
      <c r="C5" s="6">
        <v>83411</v>
      </c>
      <c r="D5" s="2">
        <v>126679</v>
      </c>
      <c r="E5" s="2">
        <v>85139</v>
      </c>
      <c r="F5" s="2">
        <v>127779</v>
      </c>
      <c r="G5" s="2">
        <v>128218</v>
      </c>
      <c r="H5" s="3">
        <v>127766</v>
      </c>
    </row>
    <row r="6" spans="2:8" x14ac:dyDescent="0.35">
      <c r="B6" s="8" t="s">
        <v>7</v>
      </c>
      <c r="C6" s="6">
        <v>51</v>
      </c>
      <c r="D6" s="2">
        <v>44</v>
      </c>
      <c r="E6" s="2">
        <v>50</v>
      </c>
      <c r="F6" s="2">
        <v>7</v>
      </c>
      <c r="G6" s="2">
        <v>26</v>
      </c>
      <c r="H6" s="3">
        <v>7</v>
      </c>
    </row>
    <row r="7" spans="2:8" x14ac:dyDescent="0.35">
      <c r="B7" s="8" t="s">
        <v>8</v>
      </c>
      <c r="C7" s="6">
        <v>31279</v>
      </c>
      <c r="D7" s="2">
        <v>31880</v>
      </c>
      <c r="E7" s="2">
        <v>31884</v>
      </c>
      <c r="F7" s="2">
        <v>31954</v>
      </c>
      <c r="G7" s="2">
        <v>31885</v>
      </c>
      <c r="H7" s="3">
        <v>31958</v>
      </c>
    </row>
    <row r="8" spans="2:8" x14ac:dyDescent="0.35">
      <c r="B8" s="8" t="s">
        <v>9</v>
      </c>
      <c r="C8" s="6">
        <v>31270</v>
      </c>
      <c r="D8" s="2">
        <v>31878</v>
      </c>
      <c r="E8" s="2">
        <v>31878</v>
      </c>
      <c r="F8" s="2">
        <v>31857</v>
      </c>
      <c r="G8" s="2">
        <v>31878</v>
      </c>
      <c r="H8" s="3">
        <v>31864</v>
      </c>
    </row>
    <row r="9" spans="2:8" x14ac:dyDescent="0.35">
      <c r="B9" s="8" t="s">
        <v>10</v>
      </c>
      <c r="C9" s="6">
        <v>31588</v>
      </c>
      <c r="D9" s="2">
        <v>31502</v>
      </c>
      <c r="E9" s="2">
        <v>32008</v>
      </c>
      <c r="F9" s="2">
        <v>32035</v>
      </c>
      <c r="G9" s="2">
        <v>32232</v>
      </c>
      <c r="H9" s="3">
        <v>32037</v>
      </c>
    </row>
    <row r="10" spans="2:8" x14ac:dyDescent="0.35">
      <c r="B10" s="8" t="s">
        <v>11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3">
        <v>0</v>
      </c>
    </row>
    <row r="11" spans="2:8" x14ac:dyDescent="0.35">
      <c r="B11" s="8" t="s">
        <v>12</v>
      </c>
      <c r="C11" s="6">
        <v>1278</v>
      </c>
      <c r="D11" s="2">
        <v>559</v>
      </c>
      <c r="E11" s="2">
        <v>1223</v>
      </c>
      <c r="F11" s="2">
        <v>759</v>
      </c>
      <c r="G11" s="2">
        <v>1353</v>
      </c>
      <c r="H11" s="3">
        <v>676</v>
      </c>
    </row>
    <row r="12" spans="2:8" x14ac:dyDescent="0.35">
      <c r="B12" s="8" t="s">
        <v>13</v>
      </c>
      <c r="C12" s="6">
        <v>1132</v>
      </c>
      <c r="D12" s="2">
        <v>677</v>
      </c>
      <c r="E12" s="2">
        <v>1198</v>
      </c>
      <c r="F12" s="2">
        <v>595</v>
      </c>
      <c r="G12" s="2">
        <v>1171</v>
      </c>
      <c r="H12" s="3">
        <v>718</v>
      </c>
    </row>
    <row r="13" spans="2:8" x14ac:dyDescent="0.35">
      <c r="B13" s="8" t="s">
        <v>14</v>
      </c>
      <c r="C13" s="6">
        <v>11200</v>
      </c>
      <c r="D13" s="2">
        <v>35000</v>
      </c>
      <c r="E13" s="2">
        <v>12750</v>
      </c>
      <c r="F13" s="2">
        <v>10200</v>
      </c>
      <c r="G13" s="2">
        <v>12750</v>
      </c>
      <c r="H13" s="3">
        <v>10200</v>
      </c>
    </row>
    <row r="14" spans="2:8" x14ac:dyDescent="0.35">
      <c r="B14" s="8" t="s">
        <v>15</v>
      </c>
      <c r="C14" s="6">
        <v>4000</v>
      </c>
      <c r="D14" s="2">
        <v>17500</v>
      </c>
      <c r="E14" s="2">
        <v>4250</v>
      </c>
      <c r="F14" s="2">
        <v>8000</v>
      </c>
      <c r="G14" s="2">
        <v>4250</v>
      </c>
      <c r="H14" s="3">
        <v>8000</v>
      </c>
    </row>
    <row r="15" spans="2:8" x14ac:dyDescent="0.35">
      <c r="B15" s="8" t="s">
        <v>16</v>
      </c>
      <c r="C15" s="6">
        <v>800</v>
      </c>
      <c r="D15" s="2">
        <v>5600</v>
      </c>
      <c r="E15" s="2">
        <v>425</v>
      </c>
      <c r="F15" s="2">
        <v>2560</v>
      </c>
      <c r="G15" s="2">
        <v>425</v>
      </c>
      <c r="H15" s="3">
        <v>2560</v>
      </c>
    </row>
    <row r="16" spans="2:8" x14ac:dyDescent="0.35">
      <c r="B16" s="8" t="s">
        <v>17</v>
      </c>
      <c r="C16" s="6">
        <v>100</v>
      </c>
      <c r="D16" s="2">
        <v>100</v>
      </c>
      <c r="E16" s="2">
        <v>100</v>
      </c>
      <c r="F16" s="2">
        <v>100</v>
      </c>
      <c r="G16" s="2">
        <v>100</v>
      </c>
      <c r="H16" s="3">
        <v>100</v>
      </c>
    </row>
    <row r="17" spans="2:8" x14ac:dyDescent="0.35">
      <c r="B17" s="8" t="s">
        <v>18</v>
      </c>
      <c r="C17" s="6">
        <v>30</v>
      </c>
      <c r="D17" s="2">
        <v>30</v>
      </c>
      <c r="E17" s="2">
        <v>27</v>
      </c>
      <c r="F17" s="2">
        <v>15</v>
      </c>
      <c r="G17" s="2">
        <v>28</v>
      </c>
      <c r="H17" s="3">
        <v>15</v>
      </c>
    </row>
    <row r="18" spans="2:8" x14ac:dyDescent="0.35">
      <c r="B18" s="8" t="s">
        <v>19</v>
      </c>
      <c r="C18" s="6">
        <v>2</v>
      </c>
      <c r="D18" s="2">
        <v>12</v>
      </c>
      <c r="E18" s="2">
        <v>1</v>
      </c>
      <c r="F18" s="2">
        <v>8</v>
      </c>
      <c r="G18" s="2">
        <v>1</v>
      </c>
      <c r="H18" s="3">
        <v>8</v>
      </c>
    </row>
    <row r="19" spans="2:8" x14ac:dyDescent="0.35">
      <c r="B19" s="8" t="s">
        <v>20</v>
      </c>
      <c r="C19" s="6">
        <v>24</v>
      </c>
      <c r="D19" s="2">
        <v>46</v>
      </c>
      <c r="E19" s="2">
        <v>26</v>
      </c>
      <c r="F19" s="2">
        <v>20</v>
      </c>
      <c r="G19" s="2">
        <v>28</v>
      </c>
      <c r="H19" s="3">
        <v>20</v>
      </c>
    </row>
    <row r="20" spans="2:8" x14ac:dyDescent="0.35">
      <c r="B20" s="8" t="s">
        <v>21</v>
      </c>
      <c r="C20" s="6">
        <v>50667</v>
      </c>
      <c r="D20" s="2">
        <v>98793</v>
      </c>
      <c r="E20" s="2">
        <v>68315</v>
      </c>
      <c r="F20" s="2">
        <v>32072</v>
      </c>
      <c r="G20" s="2">
        <v>73218</v>
      </c>
      <c r="H20" s="3">
        <v>32411</v>
      </c>
    </row>
    <row r="21" spans="2:8" x14ac:dyDescent="0.35">
      <c r="B21" s="8" t="s">
        <v>22</v>
      </c>
      <c r="C21" s="6">
        <v>639</v>
      </c>
      <c r="D21" s="2">
        <v>157</v>
      </c>
      <c r="E21" s="2">
        <v>1333</v>
      </c>
      <c r="F21" s="2">
        <v>141</v>
      </c>
      <c r="G21" s="2">
        <v>1343</v>
      </c>
      <c r="H21" s="3">
        <v>141</v>
      </c>
    </row>
    <row r="22" spans="2:8" x14ac:dyDescent="0.35">
      <c r="B22" s="8" t="s">
        <v>23</v>
      </c>
      <c r="C22" s="6">
        <v>97</v>
      </c>
      <c r="D22" s="2">
        <v>77</v>
      </c>
      <c r="E22" s="2">
        <v>110</v>
      </c>
      <c r="F22" s="2">
        <v>94</v>
      </c>
      <c r="G22" s="2">
        <v>111</v>
      </c>
      <c r="H22" s="3">
        <v>94</v>
      </c>
    </row>
    <row r="23" spans="2:8" x14ac:dyDescent="0.35">
      <c r="B23" s="8" t="s">
        <v>24</v>
      </c>
      <c r="C23" s="6">
        <v>0</v>
      </c>
      <c r="D23" s="2">
        <v>0</v>
      </c>
      <c r="E23" s="2">
        <v>0</v>
      </c>
      <c r="F23" s="2">
        <v>0</v>
      </c>
      <c r="G23" s="2">
        <v>0</v>
      </c>
      <c r="H23" s="3">
        <v>0</v>
      </c>
    </row>
    <row r="24" spans="2:8" x14ac:dyDescent="0.35">
      <c r="B24" s="8" t="s">
        <v>25</v>
      </c>
      <c r="C24" s="6">
        <v>9</v>
      </c>
      <c r="D24" s="2">
        <v>5</v>
      </c>
      <c r="E24" s="2">
        <v>9</v>
      </c>
      <c r="F24" s="2">
        <v>11</v>
      </c>
      <c r="G24" s="2">
        <v>13</v>
      </c>
      <c r="H24" s="3">
        <v>11</v>
      </c>
    </row>
    <row r="25" spans="2:8" x14ac:dyDescent="0.35">
      <c r="B25" s="8" t="s">
        <v>26</v>
      </c>
      <c r="C25" s="6">
        <v>0</v>
      </c>
      <c r="D25" s="2">
        <v>0</v>
      </c>
      <c r="E25" s="2">
        <v>0</v>
      </c>
      <c r="F25" s="2">
        <v>0</v>
      </c>
      <c r="G25" s="2">
        <v>0</v>
      </c>
      <c r="H25" s="3">
        <v>0</v>
      </c>
    </row>
    <row r="26" spans="2:8" x14ac:dyDescent="0.35">
      <c r="B26" s="8" t="s">
        <v>27</v>
      </c>
      <c r="C26" s="6">
        <v>19</v>
      </c>
      <c r="D26" s="2">
        <v>9</v>
      </c>
      <c r="E26" s="2">
        <v>40</v>
      </c>
      <c r="F26" s="2">
        <v>7</v>
      </c>
      <c r="G26" s="2">
        <v>40</v>
      </c>
      <c r="H26" s="3">
        <v>7</v>
      </c>
    </row>
    <row r="27" spans="2:8" x14ac:dyDescent="0.35">
      <c r="B27" s="8" t="s">
        <v>28</v>
      </c>
      <c r="C27" s="6">
        <v>0</v>
      </c>
      <c r="D27" s="2">
        <v>0</v>
      </c>
      <c r="E27" s="2">
        <v>0</v>
      </c>
      <c r="F27" s="2">
        <v>0</v>
      </c>
      <c r="G27" s="2">
        <v>0</v>
      </c>
      <c r="H27" s="3">
        <v>0</v>
      </c>
    </row>
    <row r="28" spans="2:8" x14ac:dyDescent="0.35">
      <c r="B28" s="8" t="s">
        <v>29</v>
      </c>
      <c r="C28" s="6">
        <v>12</v>
      </c>
      <c r="D28" s="2">
        <v>2</v>
      </c>
      <c r="E28" s="2">
        <v>24</v>
      </c>
      <c r="F28" s="2">
        <v>7</v>
      </c>
      <c r="G28" s="2">
        <v>24</v>
      </c>
      <c r="H28" s="3">
        <v>7</v>
      </c>
    </row>
    <row r="29" spans="2:8" x14ac:dyDescent="0.35">
      <c r="B29" s="8" t="s">
        <v>30</v>
      </c>
      <c r="C29" s="6">
        <v>0</v>
      </c>
      <c r="D29" s="2">
        <v>0</v>
      </c>
      <c r="E29" s="2">
        <v>0</v>
      </c>
      <c r="F29" s="2">
        <v>0</v>
      </c>
      <c r="G29" s="2">
        <v>0</v>
      </c>
      <c r="H29" s="3">
        <v>0</v>
      </c>
    </row>
    <row r="30" spans="2:8" x14ac:dyDescent="0.35">
      <c r="B30" s="8" t="s">
        <v>31</v>
      </c>
      <c r="C30" s="6">
        <v>97</v>
      </c>
      <c r="D30" s="2">
        <v>69</v>
      </c>
      <c r="E30" s="2">
        <v>93</v>
      </c>
      <c r="F30" s="2">
        <v>97</v>
      </c>
      <c r="G30" s="2">
        <v>93</v>
      </c>
      <c r="H30" s="3">
        <v>97</v>
      </c>
    </row>
    <row r="31" spans="2:8" x14ac:dyDescent="0.35">
      <c r="B31" s="8" t="s">
        <v>32</v>
      </c>
      <c r="C31" s="6">
        <v>6</v>
      </c>
      <c r="D31" s="2">
        <v>19</v>
      </c>
      <c r="E31" s="2">
        <v>11</v>
      </c>
      <c r="F31" s="2">
        <v>1</v>
      </c>
      <c r="G31" s="2">
        <v>12</v>
      </c>
      <c r="H31" s="3">
        <v>3</v>
      </c>
    </row>
    <row r="32" spans="2:8" x14ac:dyDescent="0.35">
      <c r="B32" s="8" t="s">
        <v>33</v>
      </c>
      <c r="C32" s="6">
        <v>2</v>
      </c>
      <c r="D32" s="2">
        <v>1</v>
      </c>
      <c r="E32" s="2">
        <v>1</v>
      </c>
      <c r="F32" s="2">
        <v>1</v>
      </c>
      <c r="G32" s="2">
        <v>1</v>
      </c>
      <c r="H32" s="3">
        <v>1</v>
      </c>
    </row>
    <row r="33" spans="2:8" x14ac:dyDescent="0.35">
      <c r="B33" s="8" t="s">
        <v>34</v>
      </c>
      <c r="C33" s="6">
        <v>0</v>
      </c>
      <c r="D33" s="2">
        <v>0</v>
      </c>
      <c r="E33" s="2">
        <v>0</v>
      </c>
      <c r="F33" s="2">
        <v>1</v>
      </c>
      <c r="G33" s="2">
        <v>0</v>
      </c>
      <c r="H33" s="3">
        <v>1</v>
      </c>
    </row>
    <row r="34" spans="2:8" x14ac:dyDescent="0.35">
      <c r="B34" s="8" t="s">
        <v>35</v>
      </c>
      <c r="C34" s="6">
        <v>125021</v>
      </c>
      <c r="D34" s="2">
        <v>127505</v>
      </c>
      <c r="E34" s="2">
        <v>127511</v>
      </c>
      <c r="F34" s="2">
        <v>127668</v>
      </c>
      <c r="G34" s="2">
        <v>127503</v>
      </c>
      <c r="H34" s="3">
        <v>127590</v>
      </c>
    </row>
    <row r="35" spans="2:8" x14ac:dyDescent="0.35">
      <c r="B35" s="8" t="s">
        <v>36</v>
      </c>
      <c r="C35" s="6">
        <v>0</v>
      </c>
      <c r="D35" s="2">
        <v>24</v>
      </c>
      <c r="E35" s="2">
        <v>1</v>
      </c>
      <c r="F35" s="2">
        <v>14</v>
      </c>
      <c r="G35" s="2">
        <v>1</v>
      </c>
      <c r="H35" s="3">
        <v>15</v>
      </c>
    </row>
    <row r="36" spans="2:8" x14ac:dyDescent="0.35">
      <c r="B36" s="8" t="s">
        <v>37</v>
      </c>
      <c r="C36" s="6">
        <v>2001984</v>
      </c>
      <c r="D36" s="2">
        <v>1999744</v>
      </c>
      <c r="E36" s="2">
        <v>2046144</v>
      </c>
      <c r="F36" s="2">
        <v>2043776</v>
      </c>
      <c r="G36" s="2">
        <v>2055488</v>
      </c>
      <c r="H36" s="3">
        <v>2043648</v>
      </c>
    </row>
    <row r="37" spans="2:8" x14ac:dyDescent="0.35">
      <c r="B37" s="8" t="s">
        <v>38</v>
      </c>
      <c r="C37" s="6">
        <v>1999104</v>
      </c>
      <c r="D37" s="2">
        <v>2039872</v>
      </c>
      <c r="E37" s="2">
        <v>2048928</v>
      </c>
      <c r="F37" s="2">
        <v>2041376</v>
      </c>
      <c r="G37" s="2">
        <v>2046048</v>
      </c>
      <c r="H37" s="3">
        <v>2041216</v>
      </c>
    </row>
    <row r="38" spans="2:8" x14ac:dyDescent="0.35">
      <c r="B38" s="8" t="s">
        <v>39</v>
      </c>
      <c r="C38" s="6">
        <v>3933</v>
      </c>
      <c r="D38" s="2">
        <v>3931</v>
      </c>
      <c r="E38" s="2">
        <v>4017</v>
      </c>
      <c r="F38" s="2">
        <v>4001</v>
      </c>
      <c r="G38" s="2">
        <v>4032</v>
      </c>
      <c r="H38" s="3">
        <v>3999</v>
      </c>
    </row>
    <row r="39" spans="2:8" x14ac:dyDescent="0.35">
      <c r="B39" s="8" t="s">
        <v>40</v>
      </c>
      <c r="C39" s="6">
        <v>125030</v>
      </c>
      <c r="D39" s="2">
        <v>127505</v>
      </c>
      <c r="E39" s="2">
        <v>127507</v>
      </c>
      <c r="F39" s="2">
        <v>127710</v>
      </c>
      <c r="G39" s="2">
        <v>127969</v>
      </c>
      <c r="H39" s="3">
        <v>127612</v>
      </c>
    </row>
    <row r="40" spans="2:8" x14ac:dyDescent="0.35">
      <c r="B40" s="8" t="s">
        <v>41</v>
      </c>
      <c r="C40" s="6">
        <v>511200</v>
      </c>
      <c r="D40" s="2">
        <v>880200</v>
      </c>
      <c r="E40" s="2">
        <v>566525</v>
      </c>
      <c r="F40" s="2">
        <v>361952</v>
      </c>
      <c r="G40" s="2">
        <v>570775</v>
      </c>
      <c r="H40" s="3">
        <v>361952</v>
      </c>
    </row>
    <row r="41" spans="2:8" x14ac:dyDescent="0.35">
      <c r="B41" s="8" t="s">
        <v>42</v>
      </c>
      <c r="C41" s="6">
        <v>77600</v>
      </c>
      <c r="D41" s="2">
        <v>431600</v>
      </c>
      <c r="E41" s="2">
        <v>46750</v>
      </c>
      <c r="F41" s="2">
        <v>243008</v>
      </c>
      <c r="G41" s="2">
        <v>47175</v>
      </c>
      <c r="H41" s="3">
        <v>243008</v>
      </c>
    </row>
    <row r="42" spans="2:8" x14ac:dyDescent="0.35">
      <c r="B42" s="8" t="s">
        <v>43</v>
      </c>
      <c r="C42" s="6">
        <v>7200</v>
      </c>
      <c r="D42" s="2">
        <v>28000</v>
      </c>
      <c r="E42" s="2">
        <v>3825</v>
      </c>
      <c r="F42" s="2">
        <v>28160</v>
      </c>
      <c r="G42" s="2">
        <v>5525</v>
      </c>
      <c r="H42" s="3">
        <v>28160</v>
      </c>
    </row>
    <row r="43" spans="2:8" x14ac:dyDescent="0.35">
      <c r="B43" s="8" t="s">
        <v>44</v>
      </c>
      <c r="C43" s="6">
        <v>15200</v>
      </c>
      <c r="D43" s="2">
        <v>52500</v>
      </c>
      <c r="E43" s="2">
        <v>17000</v>
      </c>
      <c r="F43" s="2">
        <v>18200</v>
      </c>
      <c r="G43" s="2">
        <v>17000</v>
      </c>
      <c r="H43" s="3">
        <v>18200</v>
      </c>
    </row>
    <row r="44" spans="2:8" x14ac:dyDescent="0.35">
      <c r="B44" s="8" t="s">
        <v>45</v>
      </c>
      <c r="C44" s="6">
        <v>4000</v>
      </c>
      <c r="D44" s="2">
        <v>17500</v>
      </c>
      <c r="E44" s="2">
        <v>4250</v>
      </c>
      <c r="F44" s="2">
        <v>8000</v>
      </c>
      <c r="G44" s="2">
        <v>4250</v>
      </c>
      <c r="H44" s="3">
        <v>8000</v>
      </c>
    </row>
    <row r="45" spans="2:8" x14ac:dyDescent="0.35">
      <c r="B45" s="8" t="s">
        <v>46</v>
      </c>
      <c r="C45" s="6">
        <v>11200</v>
      </c>
      <c r="D45" s="2">
        <v>35000</v>
      </c>
      <c r="E45" s="2">
        <v>12750</v>
      </c>
      <c r="F45" s="2">
        <v>10200</v>
      </c>
      <c r="G45" s="2">
        <v>12750</v>
      </c>
      <c r="H45" s="3">
        <v>10200</v>
      </c>
    </row>
    <row r="46" spans="2:8" x14ac:dyDescent="0.35">
      <c r="B46" s="8" t="s">
        <v>47</v>
      </c>
      <c r="C46" s="6">
        <v>0</v>
      </c>
      <c r="D46" s="2">
        <v>0</v>
      </c>
      <c r="E46" s="2">
        <v>0</v>
      </c>
      <c r="F46" s="2">
        <v>0</v>
      </c>
      <c r="G46" s="2">
        <v>0</v>
      </c>
      <c r="H46" s="3">
        <v>0</v>
      </c>
    </row>
    <row r="47" spans="2:8" x14ac:dyDescent="0.35">
      <c r="B47" s="8" t="s">
        <v>48</v>
      </c>
      <c r="C47" s="6">
        <v>9600</v>
      </c>
      <c r="D47" s="2">
        <v>15000</v>
      </c>
      <c r="E47" s="2">
        <v>10200</v>
      </c>
      <c r="F47" s="2">
        <v>18200</v>
      </c>
      <c r="G47" s="2">
        <v>10200</v>
      </c>
      <c r="H47" s="3">
        <v>18200</v>
      </c>
    </row>
    <row r="48" spans="2:8" x14ac:dyDescent="0.35">
      <c r="B48" s="8" t="s">
        <v>49</v>
      </c>
      <c r="C48" s="6">
        <v>0</v>
      </c>
      <c r="D48" s="2">
        <v>0</v>
      </c>
      <c r="E48" s="2">
        <v>0</v>
      </c>
      <c r="F48" s="2">
        <v>0</v>
      </c>
      <c r="G48" s="2">
        <v>0</v>
      </c>
      <c r="H48" s="3">
        <v>0</v>
      </c>
    </row>
    <row r="49" spans="2:8" x14ac:dyDescent="0.35">
      <c r="B49" s="8" t="s">
        <v>50</v>
      </c>
      <c r="C49" s="6">
        <v>1060</v>
      </c>
      <c r="D49" s="2">
        <v>200077</v>
      </c>
      <c r="E49" s="2">
        <v>3771</v>
      </c>
      <c r="F49" s="2">
        <v>481238</v>
      </c>
      <c r="G49" s="2">
        <v>5159</v>
      </c>
      <c r="H49" s="3">
        <v>516446</v>
      </c>
    </row>
    <row r="50" spans="2:8" x14ac:dyDescent="0.35">
      <c r="B50" s="8" t="s">
        <v>51</v>
      </c>
      <c r="C50" s="6">
        <v>1019121</v>
      </c>
      <c r="D50" s="2">
        <v>1057400</v>
      </c>
      <c r="E50" s="2">
        <v>1197897</v>
      </c>
      <c r="F50" s="2">
        <v>446368</v>
      </c>
      <c r="G50" s="2">
        <v>516446</v>
      </c>
      <c r="H50" s="3">
        <v>446368</v>
      </c>
    </row>
    <row r="51" spans="2:8" x14ac:dyDescent="0.35">
      <c r="B51" s="8" t="s">
        <v>52</v>
      </c>
      <c r="C51" s="6">
        <v>77600</v>
      </c>
      <c r="D51" s="2">
        <v>431600</v>
      </c>
      <c r="E51" s="2">
        <v>46750</v>
      </c>
      <c r="F51" s="2">
        <v>243008</v>
      </c>
      <c r="G51" s="2">
        <v>47175</v>
      </c>
      <c r="H51" s="3">
        <v>243008</v>
      </c>
    </row>
    <row r="52" spans="2:8" x14ac:dyDescent="0.35">
      <c r="B52" s="8" t="s">
        <v>53</v>
      </c>
      <c r="C52" s="6">
        <v>63450000</v>
      </c>
      <c r="D52" s="2">
        <v>47013600</v>
      </c>
      <c r="E52" s="2">
        <v>71706000</v>
      </c>
      <c r="F52" s="2">
        <v>27922432</v>
      </c>
      <c r="G52" s="2">
        <v>72063000</v>
      </c>
      <c r="H52" s="3">
        <v>27922432</v>
      </c>
    </row>
    <row r="53" spans="2:8" ht="15" thickBot="1" x14ac:dyDescent="0.4">
      <c r="B53" s="9" t="s">
        <v>54</v>
      </c>
      <c r="C53" s="7">
        <v>32000</v>
      </c>
      <c r="D53" s="4">
        <v>880000</v>
      </c>
      <c r="E53" s="4">
        <v>68000</v>
      </c>
      <c r="F53" s="4">
        <v>474300</v>
      </c>
      <c r="G53" s="4">
        <v>68000</v>
      </c>
      <c r="H53" s="5">
        <v>474300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852B-7878-46D7-B108-D0ADD7356E84}">
  <dimension ref="A1:BW107"/>
  <sheetViews>
    <sheetView topLeftCell="A78" zoomScale="59" zoomScaleNormal="85" workbookViewId="0">
      <selection activeCell="AQ86" sqref="AQ86"/>
    </sheetView>
  </sheetViews>
  <sheetFormatPr defaultRowHeight="14.5" x14ac:dyDescent="0.35"/>
  <cols>
    <col min="1" max="129" width="3.6328125" style="75" customWidth="1"/>
    <col min="130" max="16384" width="8.7265625" style="75"/>
  </cols>
  <sheetData>
    <row r="1" spans="1:67" ht="15" thickBot="1" x14ac:dyDescent="0.4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</row>
    <row r="2" spans="1:67" ht="15" thickBot="1" x14ac:dyDescent="0.4">
      <c r="A2" s="96"/>
      <c r="B2" s="96"/>
      <c r="C2" s="93">
        <v>0</v>
      </c>
      <c r="D2" s="94">
        <v>1</v>
      </c>
      <c r="E2" s="94">
        <v>2</v>
      </c>
      <c r="F2" s="94">
        <v>3</v>
      </c>
      <c r="G2" s="94">
        <v>4</v>
      </c>
      <c r="H2" s="94">
        <v>5</v>
      </c>
      <c r="I2" s="94">
        <v>6</v>
      </c>
      <c r="J2" s="94">
        <v>7</v>
      </c>
      <c r="K2" s="94">
        <v>8</v>
      </c>
      <c r="L2" s="94">
        <v>9</v>
      </c>
      <c r="M2" s="94">
        <v>10</v>
      </c>
      <c r="N2" s="94">
        <v>11</v>
      </c>
      <c r="O2" s="94">
        <v>12</v>
      </c>
      <c r="P2" s="94">
        <v>13</v>
      </c>
      <c r="Q2" s="94">
        <v>14</v>
      </c>
      <c r="R2" s="94">
        <v>15</v>
      </c>
      <c r="S2" s="94">
        <v>16</v>
      </c>
      <c r="T2" s="94">
        <v>17</v>
      </c>
      <c r="U2" s="94">
        <v>18</v>
      </c>
      <c r="V2" s="94">
        <v>19</v>
      </c>
      <c r="W2" s="94">
        <v>20</v>
      </c>
      <c r="X2" s="94">
        <v>21</v>
      </c>
      <c r="Y2" s="94">
        <v>22</v>
      </c>
      <c r="Z2" s="94">
        <v>23</v>
      </c>
      <c r="AA2" s="94">
        <v>24</v>
      </c>
      <c r="AB2" s="94">
        <v>25</v>
      </c>
      <c r="AC2" s="94">
        <v>26</v>
      </c>
      <c r="AD2" s="94">
        <v>27</v>
      </c>
      <c r="AE2" s="94">
        <v>28</v>
      </c>
      <c r="AF2" s="94">
        <v>29</v>
      </c>
      <c r="AG2" s="94">
        <v>30</v>
      </c>
      <c r="AH2" s="94">
        <v>31</v>
      </c>
      <c r="AI2" s="94">
        <v>32</v>
      </c>
      <c r="AJ2" s="94">
        <v>33</v>
      </c>
      <c r="AK2" s="94">
        <v>34</v>
      </c>
      <c r="AL2" s="94">
        <v>35</v>
      </c>
      <c r="AM2" s="94">
        <v>36</v>
      </c>
      <c r="AN2" s="94">
        <v>37</v>
      </c>
      <c r="AO2" s="94">
        <v>38</v>
      </c>
      <c r="AP2" s="94">
        <v>39</v>
      </c>
      <c r="AQ2" s="94">
        <v>40</v>
      </c>
      <c r="AR2" s="94">
        <v>41</v>
      </c>
      <c r="AS2" s="94">
        <v>42</v>
      </c>
      <c r="AT2" s="94">
        <v>43</v>
      </c>
      <c r="AU2" s="94">
        <v>44</v>
      </c>
      <c r="AV2" s="94">
        <v>45</v>
      </c>
      <c r="AW2" s="94">
        <v>46</v>
      </c>
      <c r="AX2" s="94">
        <v>47</v>
      </c>
      <c r="AY2" s="94">
        <v>48</v>
      </c>
      <c r="AZ2" s="94">
        <v>49</v>
      </c>
      <c r="BA2" s="94">
        <v>50</v>
      </c>
      <c r="BB2" s="94">
        <v>51</v>
      </c>
      <c r="BC2" s="94">
        <v>52</v>
      </c>
      <c r="BD2" s="94">
        <v>53</v>
      </c>
      <c r="BE2" s="94">
        <v>54</v>
      </c>
      <c r="BF2" s="94">
        <v>55</v>
      </c>
      <c r="BG2" s="94">
        <v>56</v>
      </c>
      <c r="BH2" s="94">
        <v>57</v>
      </c>
      <c r="BI2" s="94">
        <v>58</v>
      </c>
      <c r="BJ2" s="94">
        <v>59</v>
      </c>
      <c r="BK2" s="94">
        <v>60</v>
      </c>
      <c r="BL2" s="94">
        <v>61</v>
      </c>
      <c r="BM2" s="94">
        <v>62</v>
      </c>
      <c r="BN2" s="95">
        <v>63</v>
      </c>
      <c r="BO2" s="76"/>
    </row>
    <row r="3" spans="1:67" x14ac:dyDescent="0.35">
      <c r="A3" s="140"/>
      <c r="B3" s="97">
        <v>0</v>
      </c>
      <c r="C3" s="132"/>
      <c r="D3" s="133"/>
      <c r="E3" s="103"/>
      <c r="F3" s="283" t="s">
        <v>72</v>
      </c>
      <c r="G3" s="284"/>
      <c r="H3" s="283" t="s">
        <v>66</v>
      </c>
      <c r="I3" s="284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80"/>
      <c r="BO3" s="76"/>
    </row>
    <row r="4" spans="1:67" x14ac:dyDescent="0.35">
      <c r="A4" s="141"/>
      <c r="B4" s="98">
        <v>1</v>
      </c>
      <c r="C4" s="105"/>
      <c r="BN4" s="82"/>
      <c r="BO4" s="76"/>
    </row>
    <row r="5" spans="1:67" ht="14.5" customHeight="1" x14ac:dyDescent="0.35">
      <c r="A5" s="141"/>
      <c r="B5" s="98">
        <v>2</v>
      </c>
      <c r="C5" s="285" t="s">
        <v>72</v>
      </c>
      <c r="BN5" s="82"/>
      <c r="BO5" s="76"/>
    </row>
    <row r="6" spans="1:67" x14ac:dyDescent="0.35">
      <c r="A6" s="141"/>
      <c r="B6" s="98">
        <v>3</v>
      </c>
      <c r="C6" s="286"/>
      <c r="BN6" s="82"/>
      <c r="BO6" s="76"/>
    </row>
    <row r="7" spans="1:67" x14ac:dyDescent="0.35">
      <c r="A7" s="141"/>
      <c r="B7" s="98">
        <v>4</v>
      </c>
      <c r="C7" s="287"/>
      <c r="BN7" s="82"/>
      <c r="BO7" s="76"/>
    </row>
    <row r="8" spans="1:67" x14ac:dyDescent="0.35">
      <c r="A8" s="141"/>
      <c r="B8" s="98">
        <v>5</v>
      </c>
      <c r="C8" s="288" t="s">
        <v>67</v>
      </c>
      <c r="BN8" s="82"/>
      <c r="BO8" s="76"/>
    </row>
    <row r="9" spans="1:67" x14ac:dyDescent="0.35">
      <c r="A9" s="141"/>
      <c r="B9" s="98">
        <v>6</v>
      </c>
      <c r="C9" s="289"/>
      <c r="BN9" s="82"/>
      <c r="BO9" s="76"/>
    </row>
    <row r="10" spans="1:67" x14ac:dyDescent="0.35">
      <c r="A10" s="141"/>
      <c r="B10" s="98">
        <v>7</v>
      </c>
      <c r="C10" s="81"/>
      <c r="BN10" s="82"/>
      <c r="BO10" s="76"/>
    </row>
    <row r="11" spans="1:67" x14ac:dyDescent="0.35">
      <c r="A11" s="141"/>
      <c r="B11" s="98">
        <v>8</v>
      </c>
      <c r="C11" s="81"/>
      <c r="BN11" s="82"/>
      <c r="BO11" s="76"/>
    </row>
    <row r="12" spans="1:67" x14ac:dyDescent="0.35">
      <c r="A12" s="141"/>
      <c r="B12" s="98">
        <v>9</v>
      </c>
      <c r="C12" s="81"/>
      <c r="BN12" s="82"/>
      <c r="BO12" s="76"/>
    </row>
    <row r="13" spans="1:67" x14ac:dyDescent="0.35">
      <c r="A13" s="141"/>
      <c r="B13" s="98">
        <v>10</v>
      </c>
      <c r="C13" s="81"/>
      <c r="BN13" s="82"/>
      <c r="BO13" s="76"/>
    </row>
    <row r="14" spans="1:67" x14ac:dyDescent="0.35">
      <c r="A14" s="141"/>
      <c r="B14" s="98">
        <v>11</v>
      </c>
      <c r="C14" s="81"/>
      <c r="BN14" s="82"/>
      <c r="BO14" s="76"/>
    </row>
    <row r="15" spans="1:67" x14ac:dyDescent="0.35">
      <c r="A15" s="141"/>
      <c r="B15" s="98">
        <v>12</v>
      </c>
      <c r="C15" s="81"/>
      <c r="BN15" s="82"/>
      <c r="BO15" s="76"/>
    </row>
    <row r="16" spans="1:67" x14ac:dyDescent="0.35">
      <c r="A16" s="141"/>
      <c r="B16" s="98">
        <v>13</v>
      </c>
      <c r="C16" s="81"/>
      <c r="BN16" s="82"/>
      <c r="BO16" s="76"/>
    </row>
    <row r="17" spans="1:67" x14ac:dyDescent="0.35">
      <c r="A17" s="141"/>
      <c r="B17" s="98">
        <v>14</v>
      </c>
      <c r="C17" s="81"/>
      <c r="BN17" s="82"/>
      <c r="BO17" s="76"/>
    </row>
    <row r="18" spans="1:67" ht="15" thickBot="1" x14ac:dyDescent="0.4">
      <c r="A18" s="141"/>
      <c r="B18" s="98">
        <v>15</v>
      </c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5"/>
      <c r="BO18" s="76"/>
    </row>
    <row r="19" spans="1:67" x14ac:dyDescent="0.35">
      <c r="A19" s="141"/>
      <c r="B19" s="98">
        <v>16</v>
      </c>
      <c r="C19" s="134"/>
      <c r="D19" s="135"/>
      <c r="E19" s="106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80"/>
      <c r="BO19" s="76"/>
    </row>
    <row r="20" spans="1:67" x14ac:dyDescent="0.35">
      <c r="A20" s="141"/>
      <c r="B20" s="98">
        <v>17</v>
      </c>
      <c r="C20" s="109"/>
      <c r="BN20" s="82"/>
      <c r="BO20" s="76"/>
    </row>
    <row r="21" spans="1:67" x14ac:dyDescent="0.35">
      <c r="A21" s="141"/>
      <c r="B21" s="98">
        <v>18</v>
      </c>
      <c r="C21" s="81"/>
      <c r="BN21" s="82"/>
      <c r="BO21" s="76"/>
    </row>
    <row r="22" spans="1:67" x14ac:dyDescent="0.35">
      <c r="A22" s="141"/>
      <c r="B22" s="98">
        <v>19</v>
      </c>
      <c r="C22" s="81"/>
      <c r="BN22" s="82"/>
      <c r="BO22" s="76"/>
    </row>
    <row r="23" spans="1:67" x14ac:dyDescent="0.35">
      <c r="A23" s="141"/>
      <c r="B23" s="98">
        <v>20</v>
      </c>
      <c r="C23" s="81"/>
      <c r="BN23" s="82"/>
      <c r="BO23" s="76"/>
    </row>
    <row r="24" spans="1:67" x14ac:dyDescent="0.35">
      <c r="A24" s="141"/>
      <c r="B24" s="98">
        <v>21</v>
      </c>
      <c r="C24" s="81"/>
      <c r="BN24" s="82"/>
      <c r="BO24" s="76"/>
    </row>
    <row r="25" spans="1:67" x14ac:dyDescent="0.35">
      <c r="A25" s="141"/>
      <c r="B25" s="98">
        <v>22</v>
      </c>
      <c r="C25" s="81"/>
      <c r="BN25" s="82"/>
      <c r="BO25" s="76"/>
    </row>
    <row r="26" spans="1:67" x14ac:dyDescent="0.35">
      <c r="A26" s="141"/>
      <c r="B26" s="98">
        <v>23</v>
      </c>
      <c r="C26" s="81"/>
      <c r="BN26" s="82"/>
      <c r="BO26" s="76"/>
    </row>
    <row r="27" spans="1:67" x14ac:dyDescent="0.35">
      <c r="A27" s="141"/>
      <c r="B27" s="98">
        <v>24</v>
      </c>
      <c r="C27" s="81"/>
      <c r="BN27" s="82"/>
      <c r="BO27" s="76"/>
    </row>
    <row r="28" spans="1:67" x14ac:dyDescent="0.35">
      <c r="A28" s="141"/>
      <c r="B28" s="98">
        <v>25</v>
      </c>
      <c r="C28" s="81"/>
      <c r="BN28" s="82"/>
      <c r="BO28" s="76"/>
    </row>
    <row r="29" spans="1:67" x14ac:dyDescent="0.35">
      <c r="A29" s="141"/>
      <c r="B29" s="98">
        <v>26</v>
      </c>
      <c r="C29" s="81"/>
      <c r="BN29" s="82"/>
      <c r="BO29" s="76"/>
    </row>
    <row r="30" spans="1:67" x14ac:dyDescent="0.35">
      <c r="A30" s="141"/>
      <c r="B30" s="98">
        <v>27</v>
      </c>
      <c r="C30" s="81"/>
      <c r="BN30" s="82"/>
      <c r="BO30" s="76"/>
    </row>
    <row r="31" spans="1:67" x14ac:dyDescent="0.35">
      <c r="A31" s="141"/>
      <c r="B31" s="98">
        <v>28</v>
      </c>
      <c r="C31" s="81"/>
      <c r="BN31" s="82"/>
      <c r="BO31" s="76"/>
    </row>
    <row r="32" spans="1:67" x14ac:dyDescent="0.35">
      <c r="A32" s="141"/>
      <c r="B32" s="98">
        <v>29</v>
      </c>
      <c r="C32" s="81"/>
      <c r="BN32" s="82"/>
      <c r="BO32" s="76"/>
    </row>
    <row r="33" spans="1:67" x14ac:dyDescent="0.35">
      <c r="A33" s="141"/>
      <c r="B33" s="98">
        <v>30</v>
      </c>
      <c r="C33" s="81"/>
      <c r="BN33" s="82"/>
      <c r="BO33" s="76"/>
    </row>
    <row r="34" spans="1:67" ht="15" thickBot="1" x14ac:dyDescent="0.4">
      <c r="A34" s="141"/>
      <c r="B34" s="98">
        <v>31</v>
      </c>
      <c r="C34" s="83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5"/>
      <c r="BO34" s="76"/>
    </row>
    <row r="35" spans="1:67" x14ac:dyDescent="0.35">
      <c r="A35" s="141"/>
      <c r="B35" s="98">
        <v>32</v>
      </c>
      <c r="C35" s="136"/>
      <c r="D35" s="137"/>
      <c r="E35" s="107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80"/>
      <c r="BO35" s="76"/>
    </row>
    <row r="36" spans="1:67" x14ac:dyDescent="0.35">
      <c r="A36" s="141"/>
      <c r="B36" s="98">
        <v>33</v>
      </c>
      <c r="C36" s="110"/>
      <c r="BN36" s="82"/>
      <c r="BO36" s="76"/>
    </row>
    <row r="37" spans="1:67" x14ac:dyDescent="0.35">
      <c r="A37" s="141"/>
      <c r="B37" s="98">
        <v>34</v>
      </c>
      <c r="C37" s="81"/>
      <c r="BN37" s="82"/>
      <c r="BO37" s="76"/>
    </row>
    <row r="38" spans="1:67" x14ac:dyDescent="0.35">
      <c r="A38" s="141"/>
      <c r="B38" s="98">
        <v>35</v>
      </c>
      <c r="C38" s="81"/>
      <c r="BN38" s="82"/>
      <c r="BO38" s="76"/>
    </row>
    <row r="39" spans="1:67" x14ac:dyDescent="0.35">
      <c r="A39" s="141"/>
      <c r="B39" s="98">
        <v>36</v>
      </c>
      <c r="C39" s="81"/>
      <c r="BN39" s="82"/>
      <c r="BO39" s="76"/>
    </row>
    <row r="40" spans="1:67" x14ac:dyDescent="0.35">
      <c r="A40" s="141"/>
      <c r="B40" s="98">
        <v>37</v>
      </c>
      <c r="C40" s="81"/>
      <c r="BN40" s="82"/>
      <c r="BO40" s="76"/>
    </row>
    <row r="41" spans="1:67" x14ac:dyDescent="0.35">
      <c r="A41" s="141"/>
      <c r="B41" s="98">
        <v>38</v>
      </c>
      <c r="C41" s="81"/>
      <c r="BN41" s="82"/>
      <c r="BO41" s="76"/>
    </row>
    <row r="42" spans="1:67" x14ac:dyDescent="0.35">
      <c r="A42" s="141"/>
      <c r="B42" s="98">
        <v>39</v>
      </c>
      <c r="C42" s="81"/>
      <c r="BN42" s="82"/>
      <c r="BO42" s="76"/>
    </row>
    <row r="43" spans="1:67" x14ac:dyDescent="0.35">
      <c r="A43" s="141"/>
      <c r="B43" s="98">
        <v>40</v>
      </c>
      <c r="C43" s="81"/>
      <c r="BN43" s="82"/>
      <c r="BO43" s="76"/>
    </row>
    <row r="44" spans="1:67" x14ac:dyDescent="0.35">
      <c r="A44" s="141"/>
      <c r="B44" s="98">
        <v>41</v>
      </c>
      <c r="C44" s="81"/>
      <c r="BN44" s="82"/>
      <c r="BO44" s="76"/>
    </row>
    <row r="45" spans="1:67" x14ac:dyDescent="0.35">
      <c r="A45" s="141"/>
      <c r="B45" s="98">
        <v>42</v>
      </c>
      <c r="C45" s="81"/>
      <c r="BN45" s="82"/>
      <c r="BO45" s="76"/>
    </row>
    <row r="46" spans="1:67" x14ac:dyDescent="0.35">
      <c r="A46" s="141"/>
      <c r="B46" s="98">
        <v>43</v>
      </c>
      <c r="C46" s="81"/>
      <c r="BN46" s="82"/>
      <c r="BO46" s="76"/>
    </row>
    <row r="47" spans="1:67" x14ac:dyDescent="0.35">
      <c r="A47" s="141"/>
      <c r="B47" s="98">
        <v>44</v>
      </c>
      <c r="C47" s="81"/>
      <c r="BN47" s="82"/>
      <c r="BO47" s="76"/>
    </row>
    <row r="48" spans="1:67" x14ac:dyDescent="0.35">
      <c r="A48" s="141"/>
      <c r="B48" s="98">
        <v>45</v>
      </c>
      <c r="C48" s="81"/>
      <c r="BN48" s="82"/>
      <c r="BO48" s="76"/>
    </row>
    <row r="49" spans="1:67" x14ac:dyDescent="0.35">
      <c r="A49" s="141"/>
      <c r="B49" s="98">
        <v>46</v>
      </c>
      <c r="C49" s="81"/>
      <c r="BN49" s="82"/>
      <c r="BO49" s="76"/>
    </row>
    <row r="50" spans="1:67" ht="15" thickBot="1" x14ac:dyDescent="0.4">
      <c r="A50" s="141"/>
      <c r="B50" s="98">
        <v>47</v>
      </c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5"/>
      <c r="BO50" s="76"/>
    </row>
    <row r="51" spans="1:67" x14ac:dyDescent="0.35">
      <c r="A51" s="141"/>
      <c r="B51" s="98">
        <v>48</v>
      </c>
      <c r="C51" s="138"/>
      <c r="D51" s="139"/>
      <c r="E51" s="108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80"/>
      <c r="BO51" s="76"/>
    </row>
    <row r="52" spans="1:67" x14ac:dyDescent="0.35">
      <c r="A52" s="141"/>
      <c r="B52" s="98">
        <v>49</v>
      </c>
      <c r="C52" s="111"/>
      <c r="BN52" s="82"/>
      <c r="BO52" s="76"/>
    </row>
    <row r="53" spans="1:67" x14ac:dyDescent="0.35">
      <c r="A53" s="141"/>
      <c r="B53" s="98">
        <v>50</v>
      </c>
      <c r="C53" s="81"/>
      <c r="BN53" s="82"/>
      <c r="BO53" s="76"/>
    </row>
    <row r="54" spans="1:67" x14ac:dyDescent="0.35">
      <c r="A54" s="141"/>
      <c r="B54" s="98">
        <v>51</v>
      </c>
      <c r="C54" s="81"/>
      <c r="BN54" s="82"/>
      <c r="BO54" s="76"/>
    </row>
    <row r="55" spans="1:67" x14ac:dyDescent="0.35">
      <c r="A55" s="141"/>
      <c r="B55" s="98">
        <v>52</v>
      </c>
      <c r="C55" s="81"/>
      <c r="BN55" s="82"/>
      <c r="BO55" s="76"/>
    </row>
    <row r="56" spans="1:67" x14ac:dyDescent="0.35">
      <c r="A56" s="141"/>
      <c r="B56" s="98">
        <v>53</v>
      </c>
      <c r="C56" s="81"/>
      <c r="BN56" s="82"/>
      <c r="BO56" s="76"/>
    </row>
    <row r="57" spans="1:67" x14ac:dyDescent="0.35">
      <c r="A57" s="141"/>
      <c r="B57" s="98">
        <v>54</v>
      </c>
      <c r="C57" s="81"/>
      <c r="BN57" s="82"/>
      <c r="BO57" s="76"/>
    </row>
    <row r="58" spans="1:67" x14ac:dyDescent="0.35">
      <c r="A58" s="141"/>
      <c r="B58" s="98">
        <v>55</v>
      </c>
      <c r="C58" s="81"/>
      <c r="BN58" s="82"/>
      <c r="BO58" s="76"/>
    </row>
    <row r="59" spans="1:67" x14ac:dyDescent="0.35">
      <c r="A59" s="141"/>
      <c r="B59" s="98">
        <v>56</v>
      </c>
      <c r="C59" s="81"/>
      <c r="BN59" s="82"/>
      <c r="BO59" s="76"/>
    </row>
    <row r="60" spans="1:67" x14ac:dyDescent="0.35">
      <c r="A60" s="141"/>
      <c r="B60" s="98">
        <v>57</v>
      </c>
      <c r="C60" s="81"/>
      <c r="BN60" s="82"/>
      <c r="BO60" s="76"/>
    </row>
    <row r="61" spans="1:67" x14ac:dyDescent="0.35">
      <c r="A61" s="141"/>
      <c r="B61" s="98">
        <v>58</v>
      </c>
      <c r="C61" s="81"/>
      <c r="BN61" s="82"/>
      <c r="BO61" s="76"/>
    </row>
    <row r="62" spans="1:67" x14ac:dyDescent="0.35">
      <c r="A62" s="141"/>
      <c r="B62" s="98">
        <v>59</v>
      </c>
      <c r="C62" s="81"/>
      <c r="BN62" s="82"/>
      <c r="BO62" s="76"/>
    </row>
    <row r="63" spans="1:67" x14ac:dyDescent="0.35">
      <c r="A63" s="141"/>
      <c r="B63" s="98">
        <v>60</v>
      </c>
      <c r="C63" s="81"/>
      <c r="BN63" s="82"/>
      <c r="BO63" s="76"/>
    </row>
    <row r="64" spans="1:67" x14ac:dyDescent="0.35">
      <c r="A64" s="141"/>
      <c r="B64" s="98">
        <v>61</v>
      </c>
      <c r="C64" s="81"/>
      <c r="BN64" s="82"/>
      <c r="BO64" s="76"/>
    </row>
    <row r="65" spans="1:67" x14ac:dyDescent="0.35">
      <c r="A65" s="141"/>
      <c r="B65" s="98">
        <v>62</v>
      </c>
      <c r="C65" s="81"/>
      <c r="BN65" s="82"/>
      <c r="BO65" s="76"/>
    </row>
    <row r="66" spans="1:67" ht="15" thickBot="1" x14ac:dyDescent="0.4">
      <c r="A66" s="142"/>
      <c r="B66" s="99">
        <v>63</v>
      </c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5"/>
      <c r="BO66" s="76"/>
    </row>
    <row r="67" spans="1:67" x14ac:dyDescent="0.3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</row>
    <row r="68" spans="1:67" x14ac:dyDescent="0.35"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</row>
    <row r="69" spans="1:67" x14ac:dyDescent="0.35">
      <c r="B69" s="145"/>
    </row>
    <row r="70" spans="1:67" ht="15" thickBot="1" x14ac:dyDescent="0.4">
      <c r="B70" s="145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</row>
    <row r="71" spans="1:67" ht="15" thickBot="1" x14ac:dyDescent="0.4">
      <c r="B71" s="145"/>
      <c r="C71" s="299" t="s">
        <v>96</v>
      </c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1"/>
      <c r="AI71" s="76"/>
    </row>
    <row r="72" spans="1:67" ht="15" thickBot="1" x14ac:dyDescent="0.4">
      <c r="B72" s="96"/>
      <c r="C72" s="293" t="s">
        <v>97</v>
      </c>
      <c r="D72" s="294"/>
      <c r="E72" s="294"/>
      <c r="F72" s="294"/>
      <c r="G72" s="294"/>
      <c r="H72" s="294"/>
      <c r="I72" s="294"/>
      <c r="J72" s="294"/>
      <c r="K72" s="293" t="s">
        <v>98</v>
      </c>
      <c r="L72" s="294"/>
      <c r="M72" s="294"/>
      <c r="N72" s="294"/>
      <c r="O72" s="294"/>
      <c r="P72" s="294"/>
      <c r="Q72" s="294"/>
      <c r="R72" s="295"/>
      <c r="S72" s="296" t="s">
        <v>99</v>
      </c>
      <c r="T72" s="297"/>
      <c r="U72" s="297"/>
      <c r="V72" s="297"/>
      <c r="W72" s="297"/>
      <c r="X72" s="297"/>
      <c r="Y72" s="297"/>
      <c r="Z72" s="297"/>
      <c r="AA72" s="296" t="s">
        <v>100</v>
      </c>
      <c r="AB72" s="297"/>
      <c r="AC72" s="297"/>
      <c r="AD72" s="297"/>
      <c r="AE72" s="297"/>
      <c r="AF72" s="297"/>
      <c r="AG72" s="297"/>
      <c r="AH72" s="298"/>
      <c r="AI72" s="76"/>
    </row>
    <row r="73" spans="1:67" x14ac:dyDescent="0.35">
      <c r="A73" s="145"/>
      <c r="B73" s="290" t="s">
        <v>92</v>
      </c>
      <c r="C73" s="177">
        <v>0</v>
      </c>
      <c r="D73" s="90">
        <v>1</v>
      </c>
      <c r="E73" s="90">
        <v>2</v>
      </c>
      <c r="F73" s="90">
        <v>3</v>
      </c>
      <c r="G73" s="90">
        <v>4</v>
      </c>
      <c r="H73" s="90">
        <v>5</v>
      </c>
      <c r="I73" s="90">
        <v>6</v>
      </c>
      <c r="J73" s="188">
        <v>7</v>
      </c>
      <c r="K73" s="177">
        <v>8</v>
      </c>
      <c r="L73" s="90">
        <v>9</v>
      </c>
      <c r="M73" s="90">
        <v>10</v>
      </c>
      <c r="N73" s="90">
        <v>11</v>
      </c>
      <c r="O73" s="90">
        <v>12</v>
      </c>
      <c r="P73" s="90">
        <v>13</v>
      </c>
      <c r="Q73" s="90">
        <v>14</v>
      </c>
      <c r="R73" s="178">
        <v>15</v>
      </c>
      <c r="S73" s="181">
        <v>16</v>
      </c>
      <c r="T73" s="179">
        <v>17</v>
      </c>
      <c r="U73" s="179">
        <v>18</v>
      </c>
      <c r="V73" s="179">
        <v>19</v>
      </c>
      <c r="W73" s="179">
        <v>20</v>
      </c>
      <c r="X73" s="179">
        <v>21</v>
      </c>
      <c r="Y73" s="179">
        <v>22</v>
      </c>
      <c r="Z73" s="182">
        <v>23</v>
      </c>
      <c r="AA73" s="181">
        <v>24</v>
      </c>
      <c r="AB73" s="179">
        <v>25</v>
      </c>
      <c r="AC73" s="179">
        <v>26</v>
      </c>
      <c r="AD73" s="179">
        <v>27</v>
      </c>
      <c r="AE73" s="179">
        <v>28</v>
      </c>
      <c r="AF73" s="179">
        <v>29</v>
      </c>
      <c r="AG73" s="179">
        <v>30</v>
      </c>
      <c r="AH73" s="180">
        <v>31</v>
      </c>
      <c r="AI73" s="76"/>
    </row>
    <row r="74" spans="1:67" x14ac:dyDescent="0.35">
      <c r="A74" s="145"/>
      <c r="B74" s="291"/>
      <c r="C74" s="170">
        <v>32</v>
      </c>
      <c r="D74" s="148">
        <v>33</v>
      </c>
      <c r="E74" s="148">
        <v>34</v>
      </c>
      <c r="F74" s="148">
        <v>35</v>
      </c>
      <c r="G74" s="148">
        <v>36</v>
      </c>
      <c r="H74" s="148">
        <v>37</v>
      </c>
      <c r="I74" s="148">
        <v>38</v>
      </c>
      <c r="J74" s="186">
        <v>39</v>
      </c>
      <c r="K74" s="170">
        <v>40</v>
      </c>
      <c r="L74" s="148">
        <v>41</v>
      </c>
      <c r="M74" s="148">
        <v>42</v>
      </c>
      <c r="N74" s="148">
        <v>43</v>
      </c>
      <c r="O74" s="148">
        <v>44</v>
      </c>
      <c r="P74" s="148">
        <v>45</v>
      </c>
      <c r="Q74" s="148">
        <v>46</v>
      </c>
      <c r="R74" s="171">
        <v>47</v>
      </c>
      <c r="S74" s="86">
        <v>48</v>
      </c>
      <c r="T74" s="147">
        <v>49</v>
      </c>
      <c r="U74" s="147">
        <v>50</v>
      </c>
      <c r="V74" s="147">
        <v>51</v>
      </c>
      <c r="W74" s="147">
        <v>52</v>
      </c>
      <c r="X74" s="147">
        <v>53</v>
      </c>
      <c r="Y74" s="147">
        <v>54</v>
      </c>
      <c r="Z74" s="183">
        <v>55</v>
      </c>
      <c r="AA74" s="86">
        <v>56</v>
      </c>
      <c r="AB74" s="147">
        <v>57</v>
      </c>
      <c r="AC74" s="147">
        <v>58</v>
      </c>
      <c r="AD74" s="147">
        <v>59</v>
      </c>
      <c r="AE74" s="147">
        <v>60</v>
      </c>
      <c r="AF74" s="147">
        <v>61</v>
      </c>
      <c r="AG74" s="147">
        <v>62</v>
      </c>
      <c r="AH74" s="173">
        <v>63</v>
      </c>
      <c r="AI74" s="76"/>
    </row>
    <row r="75" spans="1:67" ht="15" thickBot="1" x14ac:dyDescent="0.4">
      <c r="A75" s="145"/>
      <c r="B75" s="292"/>
      <c r="C75" s="81">
        <v>64</v>
      </c>
      <c r="D75" s="75">
        <v>65</v>
      </c>
      <c r="E75" s="75">
        <v>66</v>
      </c>
      <c r="F75" s="75">
        <v>67</v>
      </c>
      <c r="G75" s="75">
        <v>68</v>
      </c>
      <c r="H75" s="75">
        <v>69</v>
      </c>
      <c r="I75" s="75">
        <v>70</v>
      </c>
      <c r="J75" s="145">
        <v>71</v>
      </c>
      <c r="K75" s="81">
        <v>72</v>
      </c>
      <c r="L75" s="75">
        <v>73</v>
      </c>
      <c r="M75" s="75">
        <v>74</v>
      </c>
      <c r="N75" s="75">
        <v>75</v>
      </c>
      <c r="O75" s="75">
        <v>76</v>
      </c>
      <c r="P75" s="75">
        <v>77</v>
      </c>
      <c r="Q75" s="75">
        <v>78</v>
      </c>
      <c r="R75" s="82">
        <v>79</v>
      </c>
      <c r="S75" s="81">
        <v>80</v>
      </c>
      <c r="T75" s="75">
        <v>81</v>
      </c>
      <c r="U75" s="75">
        <v>82</v>
      </c>
      <c r="V75" s="75">
        <v>83</v>
      </c>
      <c r="W75" s="75">
        <v>84</v>
      </c>
      <c r="X75" s="75">
        <v>85</v>
      </c>
      <c r="Y75" s="75">
        <v>86</v>
      </c>
      <c r="Z75" s="145">
        <v>87</v>
      </c>
      <c r="AA75" s="81">
        <v>88</v>
      </c>
      <c r="AB75" s="75">
        <v>89</v>
      </c>
      <c r="AC75" s="75">
        <v>90</v>
      </c>
      <c r="AD75" s="75">
        <v>91</v>
      </c>
      <c r="AE75" s="75">
        <v>92</v>
      </c>
      <c r="AF75" s="75">
        <v>93</v>
      </c>
      <c r="AG75" s="75">
        <v>94</v>
      </c>
      <c r="AH75" s="82">
        <v>95</v>
      </c>
      <c r="AI75" s="76"/>
    </row>
    <row r="76" spans="1:67" x14ac:dyDescent="0.35">
      <c r="A76" s="145"/>
      <c r="B76" s="291" t="s">
        <v>93</v>
      </c>
      <c r="C76" s="81">
        <v>96</v>
      </c>
      <c r="D76" s="75">
        <v>97</v>
      </c>
      <c r="E76" s="75">
        <v>98</v>
      </c>
      <c r="F76" s="75">
        <v>99</v>
      </c>
      <c r="G76" s="144">
        <v>0</v>
      </c>
      <c r="H76" s="144">
        <v>1</v>
      </c>
      <c r="I76" s="144">
        <v>2</v>
      </c>
      <c r="J76" s="185">
        <v>3</v>
      </c>
      <c r="K76" s="109">
        <v>4</v>
      </c>
      <c r="L76" s="144">
        <v>5</v>
      </c>
      <c r="M76" s="144">
        <v>6</v>
      </c>
      <c r="N76" s="144">
        <v>7</v>
      </c>
      <c r="O76" s="144">
        <v>8</v>
      </c>
      <c r="P76" s="144">
        <v>9</v>
      </c>
      <c r="Q76" s="144">
        <v>10</v>
      </c>
      <c r="R76" s="169">
        <v>11</v>
      </c>
      <c r="S76" s="109">
        <v>12</v>
      </c>
      <c r="T76" s="144">
        <v>13</v>
      </c>
      <c r="U76" s="144">
        <v>14</v>
      </c>
      <c r="V76" s="144">
        <v>15</v>
      </c>
      <c r="W76" s="146">
        <v>16</v>
      </c>
      <c r="X76" s="146">
        <v>17</v>
      </c>
      <c r="Y76" s="146">
        <v>18</v>
      </c>
      <c r="Z76" s="184">
        <v>19</v>
      </c>
      <c r="AA76" s="130">
        <v>20</v>
      </c>
      <c r="AB76" s="146">
        <v>21</v>
      </c>
      <c r="AC76" s="146">
        <v>22</v>
      </c>
      <c r="AD76" s="146">
        <v>23</v>
      </c>
      <c r="AE76" s="146">
        <v>24</v>
      </c>
      <c r="AF76" s="146">
        <v>25</v>
      </c>
      <c r="AG76" s="146">
        <v>26</v>
      </c>
      <c r="AH76" s="172">
        <v>27</v>
      </c>
      <c r="AI76" s="76"/>
    </row>
    <row r="77" spans="1:67" x14ac:dyDescent="0.35">
      <c r="A77" s="145"/>
      <c r="B77" s="291"/>
      <c r="C77" s="130">
        <v>28</v>
      </c>
      <c r="D77" s="146">
        <v>29</v>
      </c>
      <c r="E77" s="146">
        <v>30</v>
      </c>
      <c r="F77" s="146">
        <v>31</v>
      </c>
      <c r="G77" s="148">
        <v>32</v>
      </c>
      <c r="H77" s="148">
        <v>33</v>
      </c>
      <c r="I77" s="148">
        <v>34</v>
      </c>
      <c r="J77" s="186">
        <v>35</v>
      </c>
      <c r="K77" s="170">
        <v>36</v>
      </c>
      <c r="L77" s="148">
        <v>37</v>
      </c>
      <c r="M77" s="148">
        <v>38</v>
      </c>
      <c r="N77" s="148">
        <v>39</v>
      </c>
      <c r="O77" s="148">
        <v>40</v>
      </c>
      <c r="P77" s="148">
        <v>41</v>
      </c>
      <c r="Q77" s="148">
        <v>42</v>
      </c>
      <c r="R77" s="171">
        <v>43</v>
      </c>
      <c r="S77" s="170">
        <v>44</v>
      </c>
      <c r="T77" s="148">
        <v>45</v>
      </c>
      <c r="U77" s="148">
        <v>46</v>
      </c>
      <c r="V77" s="148">
        <v>47</v>
      </c>
      <c r="W77" s="147">
        <v>48</v>
      </c>
      <c r="X77" s="147">
        <v>49</v>
      </c>
      <c r="Y77" s="147">
        <v>50</v>
      </c>
      <c r="Z77" s="183">
        <v>51</v>
      </c>
      <c r="AA77" s="86">
        <v>52</v>
      </c>
      <c r="AB77" s="147">
        <v>53</v>
      </c>
      <c r="AC77" s="147">
        <v>54</v>
      </c>
      <c r="AD77" s="147">
        <v>55</v>
      </c>
      <c r="AE77" s="147">
        <v>56</v>
      </c>
      <c r="AF77" s="147">
        <v>57</v>
      </c>
      <c r="AG77" s="147">
        <v>58</v>
      </c>
      <c r="AH77" s="173">
        <v>59</v>
      </c>
      <c r="AI77" s="76"/>
    </row>
    <row r="78" spans="1:67" ht="15" thickBot="1" x14ac:dyDescent="0.4">
      <c r="A78" s="145"/>
      <c r="B78" s="291"/>
      <c r="C78" s="86">
        <v>60</v>
      </c>
      <c r="D78" s="147">
        <v>61</v>
      </c>
      <c r="E78" s="147">
        <v>62</v>
      </c>
      <c r="F78" s="147">
        <v>63</v>
      </c>
      <c r="G78" s="75">
        <v>64</v>
      </c>
      <c r="H78" s="75">
        <v>65</v>
      </c>
      <c r="I78" s="75">
        <v>66</v>
      </c>
      <c r="J78" s="145">
        <v>67</v>
      </c>
      <c r="K78" s="81">
        <v>68</v>
      </c>
      <c r="L78" s="75">
        <v>69</v>
      </c>
      <c r="M78" s="75">
        <v>70</v>
      </c>
      <c r="N78" s="75">
        <v>71</v>
      </c>
      <c r="O78" s="75">
        <v>72</v>
      </c>
      <c r="P78" s="75">
        <v>73</v>
      </c>
      <c r="Q78" s="75">
        <v>74</v>
      </c>
      <c r="R78" s="82">
        <v>75</v>
      </c>
      <c r="S78" s="81">
        <v>76</v>
      </c>
      <c r="T78" s="75">
        <v>77</v>
      </c>
      <c r="U78" s="75">
        <v>78</v>
      </c>
      <c r="V78" s="75">
        <v>79</v>
      </c>
      <c r="W78" s="75">
        <v>80</v>
      </c>
      <c r="X78" s="75">
        <v>81</v>
      </c>
      <c r="Y78" s="75">
        <v>82</v>
      </c>
      <c r="Z78" s="145">
        <v>83</v>
      </c>
      <c r="AA78" s="81">
        <v>84</v>
      </c>
      <c r="AB78" s="75">
        <v>85</v>
      </c>
      <c r="AC78" s="75">
        <v>86</v>
      </c>
      <c r="AD78" s="75">
        <v>87</v>
      </c>
      <c r="AE78" s="75">
        <v>88</v>
      </c>
      <c r="AF78" s="75">
        <v>89</v>
      </c>
      <c r="AG78" s="75">
        <v>90</v>
      </c>
      <c r="AH78" s="82">
        <v>91</v>
      </c>
      <c r="AI78" s="76"/>
    </row>
    <row r="79" spans="1:67" x14ac:dyDescent="0.35">
      <c r="A79" s="145"/>
      <c r="B79" s="290" t="s">
        <v>94</v>
      </c>
      <c r="C79" s="81">
        <v>92</v>
      </c>
      <c r="D79" s="75">
        <v>93</v>
      </c>
      <c r="E79" s="75">
        <v>94</v>
      </c>
      <c r="F79" s="75">
        <v>95</v>
      </c>
      <c r="G79" s="75">
        <v>96</v>
      </c>
      <c r="H79" s="75">
        <v>97</v>
      </c>
      <c r="I79" s="75">
        <v>98</v>
      </c>
      <c r="J79" s="145">
        <v>99</v>
      </c>
      <c r="K79" s="109">
        <v>0</v>
      </c>
      <c r="L79" s="144">
        <v>1</v>
      </c>
      <c r="M79" s="144">
        <v>2</v>
      </c>
      <c r="N79" s="144">
        <v>3</v>
      </c>
      <c r="O79" s="144">
        <v>4</v>
      </c>
      <c r="P79" s="144">
        <v>5</v>
      </c>
      <c r="Q79" s="144">
        <v>6</v>
      </c>
      <c r="R79" s="169">
        <v>7</v>
      </c>
      <c r="S79" s="109">
        <v>8</v>
      </c>
      <c r="T79" s="144">
        <v>9</v>
      </c>
      <c r="U79" s="144">
        <v>10</v>
      </c>
      <c r="V79" s="144">
        <v>11</v>
      </c>
      <c r="W79" s="144">
        <v>12</v>
      </c>
      <c r="X79" s="144">
        <v>13</v>
      </c>
      <c r="Y79" s="144">
        <v>14</v>
      </c>
      <c r="Z79" s="185">
        <v>15</v>
      </c>
      <c r="AA79" s="130">
        <v>16</v>
      </c>
      <c r="AB79" s="146">
        <v>17</v>
      </c>
      <c r="AC79" s="146">
        <v>18</v>
      </c>
      <c r="AD79" s="146">
        <v>19</v>
      </c>
      <c r="AE79" s="146">
        <v>20</v>
      </c>
      <c r="AF79" s="146">
        <v>21</v>
      </c>
      <c r="AG79" s="146">
        <v>22</v>
      </c>
      <c r="AH79" s="172">
        <v>23</v>
      </c>
      <c r="AI79" s="76"/>
    </row>
    <row r="80" spans="1:67" x14ac:dyDescent="0.35">
      <c r="A80" s="145"/>
      <c r="B80" s="291"/>
      <c r="C80" s="130">
        <v>24</v>
      </c>
      <c r="D80" s="146">
        <v>25</v>
      </c>
      <c r="E80" s="146">
        <v>26</v>
      </c>
      <c r="F80" s="146">
        <v>27</v>
      </c>
      <c r="G80" s="146">
        <v>28</v>
      </c>
      <c r="H80" s="146">
        <v>29</v>
      </c>
      <c r="I80" s="146">
        <v>30</v>
      </c>
      <c r="J80" s="184">
        <v>31</v>
      </c>
      <c r="K80" s="170">
        <v>32</v>
      </c>
      <c r="L80" s="148">
        <v>33</v>
      </c>
      <c r="M80" s="148">
        <v>34</v>
      </c>
      <c r="N80" s="148">
        <v>35</v>
      </c>
      <c r="O80" s="148">
        <v>36</v>
      </c>
      <c r="P80" s="148">
        <v>37</v>
      </c>
      <c r="Q80" s="148">
        <v>38</v>
      </c>
      <c r="R80" s="171">
        <v>39</v>
      </c>
      <c r="S80" s="170">
        <v>40</v>
      </c>
      <c r="T80" s="148">
        <v>41</v>
      </c>
      <c r="U80" s="148">
        <v>42</v>
      </c>
      <c r="V80" s="148">
        <v>43</v>
      </c>
      <c r="W80" s="148">
        <v>44</v>
      </c>
      <c r="X80" s="148">
        <v>45</v>
      </c>
      <c r="Y80" s="148">
        <v>46</v>
      </c>
      <c r="Z80" s="186">
        <v>47</v>
      </c>
      <c r="AA80" s="86">
        <v>48</v>
      </c>
      <c r="AB80" s="147">
        <v>49</v>
      </c>
      <c r="AC80" s="147">
        <v>50</v>
      </c>
      <c r="AD80" s="147">
        <v>51</v>
      </c>
      <c r="AE80" s="147">
        <v>52</v>
      </c>
      <c r="AF80" s="147">
        <v>53</v>
      </c>
      <c r="AG80" s="147">
        <v>54</v>
      </c>
      <c r="AH80" s="173">
        <v>55</v>
      </c>
      <c r="AI80" s="76"/>
    </row>
    <row r="81" spans="1:75" ht="15" thickBot="1" x14ac:dyDescent="0.4">
      <c r="A81" s="145"/>
      <c r="B81" s="292"/>
      <c r="C81" s="86">
        <v>56</v>
      </c>
      <c r="D81" s="147">
        <v>57</v>
      </c>
      <c r="E81" s="147">
        <v>58</v>
      </c>
      <c r="F81" s="147">
        <v>59</v>
      </c>
      <c r="G81" s="147">
        <v>60</v>
      </c>
      <c r="H81" s="147">
        <v>61</v>
      </c>
      <c r="I81" s="147">
        <v>62</v>
      </c>
      <c r="J81" s="183">
        <v>63</v>
      </c>
      <c r="K81" s="81">
        <v>64</v>
      </c>
      <c r="L81" s="75">
        <v>65</v>
      </c>
      <c r="M81" s="75">
        <v>66</v>
      </c>
      <c r="N81" s="75">
        <v>67</v>
      </c>
      <c r="O81" s="75">
        <v>68</v>
      </c>
      <c r="P81" s="75">
        <v>69</v>
      </c>
      <c r="Q81" s="75">
        <v>70</v>
      </c>
      <c r="R81" s="82">
        <v>71</v>
      </c>
      <c r="S81" s="81">
        <v>72</v>
      </c>
      <c r="T81" s="75">
        <v>73</v>
      </c>
      <c r="U81" s="75">
        <v>74</v>
      </c>
      <c r="V81" s="75">
        <v>75</v>
      </c>
      <c r="W81" s="75">
        <v>76</v>
      </c>
      <c r="X81" s="75">
        <v>77</v>
      </c>
      <c r="Y81" s="75">
        <v>78</v>
      </c>
      <c r="Z81" s="145">
        <v>79</v>
      </c>
      <c r="AA81" s="81">
        <v>80</v>
      </c>
      <c r="AB81" s="75">
        <v>81</v>
      </c>
      <c r="AC81" s="75">
        <v>82</v>
      </c>
      <c r="AD81" s="75">
        <v>83</v>
      </c>
      <c r="AE81" s="75">
        <v>84</v>
      </c>
      <c r="AF81" s="75">
        <v>85</v>
      </c>
      <c r="AG81" s="75">
        <v>86</v>
      </c>
      <c r="AH81" s="82">
        <v>87</v>
      </c>
      <c r="AI81" s="76"/>
    </row>
    <row r="82" spans="1:75" x14ac:dyDescent="0.35">
      <c r="A82" s="145"/>
      <c r="B82" s="291" t="s">
        <v>95</v>
      </c>
      <c r="C82" s="81">
        <v>88</v>
      </c>
      <c r="D82" s="75">
        <v>89</v>
      </c>
      <c r="E82" s="75">
        <v>90</v>
      </c>
      <c r="F82" s="75">
        <v>91</v>
      </c>
      <c r="G82" s="75">
        <v>92</v>
      </c>
      <c r="H82" s="75">
        <v>93</v>
      </c>
      <c r="I82" s="75">
        <v>94</v>
      </c>
      <c r="J82" s="145">
        <v>95</v>
      </c>
      <c r="K82" s="81">
        <v>96</v>
      </c>
      <c r="L82" s="75">
        <v>97</v>
      </c>
      <c r="M82" s="75">
        <v>98</v>
      </c>
      <c r="N82" s="75">
        <v>99</v>
      </c>
      <c r="O82" s="144">
        <v>0</v>
      </c>
      <c r="P82" s="144">
        <v>1</v>
      </c>
      <c r="Q82" s="144">
        <v>2</v>
      </c>
      <c r="R82" s="169">
        <v>3</v>
      </c>
      <c r="S82" s="109">
        <v>4</v>
      </c>
      <c r="T82" s="144">
        <v>5</v>
      </c>
      <c r="U82" s="144">
        <v>6</v>
      </c>
      <c r="V82" s="144">
        <v>7</v>
      </c>
      <c r="W82" s="144">
        <v>8</v>
      </c>
      <c r="X82" s="144">
        <v>9</v>
      </c>
      <c r="Y82" s="144">
        <v>10</v>
      </c>
      <c r="Z82" s="185">
        <v>11</v>
      </c>
      <c r="AA82" s="109">
        <v>12</v>
      </c>
      <c r="AB82" s="144">
        <v>13</v>
      </c>
      <c r="AC82" s="144">
        <v>14</v>
      </c>
      <c r="AD82" s="144">
        <v>15</v>
      </c>
      <c r="AE82" s="146">
        <v>16</v>
      </c>
      <c r="AF82" s="146">
        <v>17</v>
      </c>
      <c r="AG82" s="146">
        <v>18</v>
      </c>
      <c r="AH82" s="172">
        <v>19</v>
      </c>
      <c r="AI82" s="76"/>
    </row>
    <row r="83" spans="1:75" x14ac:dyDescent="0.35">
      <c r="A83" s="145"/>
      <c r="B83" s="291"/>
      <c r="C83" s="130">
        <v>20</v>
      </c>
      <c r="D83" s="146">
        <v>21</v>
      </c>
      <c r="E83" s="146">
        <v>22</v>
      </c>
      <c r="F83" s="146">
        <v>23</v>
      </c>
      <c r="G83" s="146">
        <v>24</v>
      </c>
      <c r="H83" s="146">
        <v>25</v>
      </c>
      <c r="I83" s="146">
        <v>26</v>
      </c>
      <c r="J83" s="184">
        <v>27</v>
      </c>
      <c r="K83" s="130">
        <v>28</v>
      </c>
      <c r="L83" s="146">
        <v>29</v>
      </c>
      <c r="M83" s="146">
        <v>30</v>
      </c>
      <c r="N83" s="146">
        <v>31</v>
      </c>
      <c r="O83" s="148">
        <v>32</v>
      </c>
      <c r="P83" s="148">
        <v>33</v>
      </c>
      <c r="Q83" s="148">
        <v>34</v>
      </c>
      <c r="R83" s="171">
        <v>35</v>
      </c>
      <c r="S83" s="170">
        <v>36</v>
      </c>
      <c r="T83" s="148">
        <v>37</v>
      </c>
      <c r="U83" s="148">
        <v>38</v>
      </c>
      <c r="V83" s="148">
        <v>39</v>
      </c>
      <c r="W83" s="148">
        <v>40</v>
      </c>
      <c r="X83" s="148">
        <v>41</v>
      </c>
      <c r="Y83" s="148">
        <v>42</v>
      </c>
      <c r="Z83" s="186">
        <v>43</v>
      </c>
      <c r="AA83" s="170">
        <v>44</v>
      </c>
      <c r="AB83" s="148">
        <v>45</v>
      </c>
      <c r="AC83" s="148">
        <v>46</v>
      </c>
      <c r="AD83" s="148">
        <v>47</v>
      </c>
      <c r="AE83" s="147">
        <v>48</v>
      </c>
      <c r="AF83" s="147">
        <v>49</v>
      </c>
      <c r="AG83" s="147">
        <v>50</v>
      </c>
      <c r="AH83" s="173">
        <v>51</v>
      </c>
      <c r="AI83" s="76"/>
    </row>
    <row r="84" spans="1:75" x14ac:dyDescent="0.35">
      <c r="A84" s="145"/>
      <c r="B84" s="291"/>
      <c r="C84" s="86">
        <v>52</v>
      </c>
      <c r="D84" s="147">
        <v>53</v>
      </c>
      <c r="E84" s="147">
        <v>54</v>
      </c>
      <c r="F84" s="147">
        <v>55</v>
      </c>
      <c r="G84" s="147">
        <v>56</v>
      </c>
      <c r="H84" s="147">
        <v>57</v>
      </c>
      <c r="I84" s="147">
        <v>58</v>
      </c>
      <c r="J84" s="183">
        <v>59</v>
      </c>
      <c r="K84" s="86">
        <v>60</v>
      </c>
      <c r="L84" s="147">
        <v>61</v>
      </c>
      <c r="M84" s="147">
        <v>62</v>
      </c>
      <c r="N84" s="147">
        <v>63</v>
      </c>
      <c r="O84" s="75">
        <v>64</v>
      </c>
      <c r="P84" s="75">
        <v>65</v>
      </c>
      <c r="Q84" s="75">
        <v>66</v>
      </c>
      <c r="R84" s="82">
        <v>67</v>
      </c>
      <c r="S84" s="81">
        <v>68</v>
      </c>
      <c r="T84" s="75">
        <v>69</v>
      </c>
      <c r="U84" s="75">
        <v>70</v>
      </c>
      <c r="V84" s="75">
        <v>71</v>
      </c>
      <c r="W84" s="75">
        <v>72</v>
      </c>
      <c r="X84" s="75">
        <v>73</v>
      </c>
      <c r="Y84" s="75">
        <v>74</v>
      </c>
      <c r="Z84" s="145">
        <v>75</v>
      </c>
      <c r="AA84" s="81">
        <v>76</v>
      </c>
      <c r="AB84" s="75">
        <v>77</v>
      </c>
      <c r="AC84" s="75">
        <v>78</v>
      </c>
      <c r="AD84" s="75">
        <v>79</v>
      </c>
      <c r="AE84" s="75">
        <v>80</v>
      </c>
      <c r="AF84" s="75">
        <v>81</v>
      </c>
      <c r="AG84" s="75">
        <v>82</v>
      </c>
      <c r="AH84" s="82">
        <v>83</v>
      </c>
      <c r="AI84" s="76"/>
    </row>
    <row r="85" spans="1:75" ht="15" thickBot="1" x14ac:dyDescent="0.4">
      <c r="A85" s="145"/>
      <c r="B85" s="292"/>
      <c r="C85" s="81">
        <v>84</v>
      </c>
      <c r="D85" s="75">
        <v>85</v>
      </c>
      <c r="E85" s="75">
        <v>86</v>
      </c>
      <c r="F85" s="75">
        <v>87</v>
      </c>
      <c r="G85" s="75">
        <v>88</v>
      </c>
      <c r="H85" s="75">
        <v>89</v>
      </c>
      <c r="I85" s="75">
        <v>90</v>
      </c>
      <c r="J85" s="145">
        <v>91</v>
      </c>
      <c r="K85" s="81">
        <v>92</v>
      </c>
      <c r="L85" s="75">
        <v>93</v>
      </c>
      <c r="M85" s="75">
        <v>94</v>
      </c>
      <c r="N85" s="75">
        <v>95</v>
      </c>
      <c r="O85" s="75">
        <v>96</v>
      </c>
      <c r="P85" s="75">
        <v>97</v>
      </c>
      <c r="Q85" s="75">
        <v>98</v>
      </c>
      <c r="R85" s="82">
        <v>99</v>
      </c>
      <c r="S85" s="302" t="s">
        <v>104</v>
      </c>
      <c r="T85" s="303"/>
      <c r="U85" s="303"/>
      <c r="V85" s="303"/>
      <c r="W85" s="303"/>
      <c r="X85" s="303"/>
      <c r="Y85" s="303"/>
      <c r="Z85" s="303"/>
      <c r="AA85" s="303"/>
      <c r="AB85" s="303"/>
      <c r="AC85" s="303"/>
      <c r="AD85" s="303"/>
      <c r="AE85" s="303"/>
      <c r="AF85" s="303"/>
      <c r="AG85" s="303"/>
      <c r="AH85" s="304"/>
      <c r="AI85" s="76"/>
    </row>
    <row r="86" spans="1:75" x14ac:dyDescent="0.35">
      <c r="B86" s="174"/>
      <c r="C86" s="305" t="s">
        <v>101</v>
      </c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7"/>
      <c r="S86" s="308" t="s">
        <v>102</v>
      </c>
      <c r="T86" s="309"/>
      <c r="U86" s="309"/>
      <c r="V86" s="309"/>
      <c r="W86" s="309"/>
      <c r="X86" s="309"/>
      <c r="Y86" s="309"/>
      <c r="Z86" s="309"/>
      <c r="AA86" s="309"/>
      <c r="AB86" s="309"/>
      <c r="AC86" s="309"/>
      <c r="AD86" s="309"/>
      <c r="AE86" s="309"/>
      <c r="AF86" s="309"/>
      <c r="AG86" s="309"/>
      <c r="AH86" s="310"/>
      <c r="AI86" s="76"/>
    </row>
    <row r="87" spans="1:75" x14ac:dyDescent="0.35">
      <c r="B87" s="145"/>
      <c r="C87" s="311" t="s">
        <v>103</v>
      </c>
      <c r="D87" s="312"/>
      <c r="E87" s="312"/>
      <c r="F87" s="312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3"/>
      <c r="S87" s="81"/>
      <c r="Z87" s="145"/>
      <c r="AA87" s="81"/>
      <c r="AH87" s="82"/>
      <c r="AI87" s="76"/>
    </row>
    <row r="88" spans="1:75" x14ac:dyDescent="0.35">
      <c r="B88" s="145"/>
      <c r="C88" s="81"/>
      <c r="J88" s="145"/>
      <c r="K88" s="81"/>
      <c r="R88" s="82"/>
      <c r="S88" s="81"/>
      <c r="Z88" s="145"/>
      <c r="AA88" s="81"/>
      <c r="AH88" s="82"/>
      <c r="AI88" s="76"/>
    </row>
    <row r="89" spans="1:75" ht="15" thickBot="1" x14ac:dyDescent="0.4">
      <c r="B89" s="145"/>
      <c r="C89" s="83"/>
      <c r="D89" s="84"/>
      <c r="E89" s="84"/>
      <c r="F89" s="84"/>
      <c r="G89" s="84"/>
      <c r="H89" s="84"/>
      <c r="I89" s="84"/>
      <c r="J89" s="187"/>
      <c r="K89" s="83"/>
      <c r="L89" s="84"/>
      <c r="M89" s="84"/>
      <c r="N89" s="84"/>
      <c r="O89" s="84"/>
      <c r="P89" s="84"/>
      <c r="Q89" s="84"/>
      <c r="R89" s="85"/>
      <c r="S89" s="83"/>
      <c r="T89" s="84"/>
      <c r="U89" s="84"/>
      <c r="V89" s="84"/>
      <c r="W89" s="84"/>
      <c r="X89" s="84"/>
      <c r="Y89" s="84"/>
      <c r="Z89" s="187"/>
      <c r="AA89" s="83"/>
      <c r="AB89" s="84"/>
      <c r="AC89" s="84"/>
      <c r="AD89" s="84"/>
      <c r="AE89" s="84"/>
      <c r="AF89" s="84"/>
      <c r="AG89" s="84"/>
      <c r="AH89" s="85"/>
      <c r="AI89" s="76"/>
    </row>
    <row r="90" spans="1:75" x14ac:dyDescent="0.35"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</row>
    <row r="91" spans="1:75" ht="15" thickBot="1" x14ac:dyDescent="0.4"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</row>
    <row r="92" spans="1:75" ht="15" thickBot="1" x14ac:dyDescent="0.4">
      <c r="B92" s="145"/>
      <c r="C92" s="296" t="s">
        <v>105</v>
      </c>
      <c r="D92" s="297"/>
      <c r="E92" s="297"/>
      <c r="F92" s="297"/>
      <c r="G92" s="296" t="s">
        <v>106</v>
      </c>
      <c r="H92" s="297"/>
      <c r="I92" s="297"/>
      <c r="J92" s="298"/>
      <c r="K92" s="297" t="s">
        <v>107</v>
      </c>
      <c r="L92" s="297"/>
      <c r="M92" s="297"/>
      <c r="N92" s="297"/>
      <c r="O92" s="296" t="s">
        <v>108</v>
      </c>
      <c r="P92" s="297"/>
      <c r="Q92" s="297"/>
      <c r="R92" s="298"/>
      <c r="S92" s="297" t="s">
        <v>109</v>
      </c>
      <c r="T92" s="297"/>
      <c r="U92" s="297"/>
      <c r="V92" s="297"/>
      <c r="W92" s="296" t="s">
        <v>110</v>
      </c>
      <c r="X92" s="297"/>
      <c r="Y92" s="297"/>
      <c r="Z92" s="298"/>
      <c r="AA92" s="297" t="s">
        <v>111</v>
      </c>
      <c r="AB92" s="297"/>
      <c r="AC92" s="297"/>
      <c r="AD92" s="297"/>
      <c r="AE92" s="296" t="s">
        <v>112</v>
      </c>
      <c r="AF92" s="297"/>
      <c r="AG92" s="297"/>
      <c r="AH92" s="298"/>
      <c r="AI92" s="297" t="s">
        <v>113</v>
      </c>
      <c r="AJ92" s="297"/>
      <c r="AK92" s="297"/>
      <c r="AL92" s="297"/>
      <c r="AM92" s="296" t="s">
        <v>114</v>
      </c>
      <c r="AN92" s="297"/>
      <c r="AO92" s="297"/>
      <c r="AP92" s="298"/>
      <c r="AQ92" s="297" t="s">
        <v>115</v>
      </c>
      <c r="AR92" s="297"/>
      <c r="AS92" s="297"/>
      <c r="AT92" s="297"/>
      <c r="AU92" s="296" t="s">
        <v>116</v>
      </c>
      <c r="AV92" s="297"/>
      <c r="AW92" s="297"/>
      <c r="AX92" s="298"/>
      <c r="AY92" s="294" t="s">
        <v>117</v>
      </c>
      <c r="AZ92" s="294"/>
      <c r="BA92" s="294"/>
      <c r="BB92" s="294"/>
      <c r="BC92" s="293" t="s">
        <v>118</v>
      </c>
      <c r="BD92" s="294"/>
      <c r="BE92" s="294"/>
      <c r="BF92" s="295"/>
      <c r="BG92" s="294" t="s">
        <v>119</v>
      </c>
      <c r="BH92" s="294"/>
      <c r="BI92" s="294"/>
      <c r="BJ92" s="294"/>
      <c r="BK92" s="293" t="s">
        <v>120</v>
      </c>
      <c r="BL92" s="294"/>
      <c r="BM92" s="294"/>
      <c r="BN92" s="295"/>
      <c r="BO92" s="76"/>
    </row>
    <row r="93" spans="1:75" x14ac:dyDescent="0.35">
      <c r="B93" s="145"/>
      <c r="C93" s="177">
        <v>0</v>
      </c>
      <c r="D93" s="90">
        <v>8</v>
      </c>
      <c r="E93" s="90">
        <v>16</v>
      </c>
      <c r="F93" s="188">
        <v>24</v>
      </c>
      <c r="G93" s="177">
        <v>32</v>
      </c>
      <c r="H93" s="90">
        <v>40</v>
      </c>
      <c r="I93" s="90">
        <v>48</v>
      </c>
      <c r="J93" s="178">
        <v>56</v>
      </c>
      <c r="K93" s="150">
        <v>64</v>
      </c>
      <c r="L93" s="151">
        <v>72</v>
      </c>
      <c r="M93" s="151">
        <v>80</v>
      </c>
      <c r="N93" s="149">
        <v>88</v>
      </c>
      <c r="O93" s="168">
        <v>96</v>
      </c>
      <c r="P93" s="90">
        <v>4</v>
      </c>
      <c r="Q93" s="90">
        <v>12</v>
      </c>
      <c r="R93" s="178">
        <v>20</v>
      </c>
      <c r="S93" s="189">
        <v>28</v>
      </c>
      <c r="T93" s="90">
        <v>36</v>
      </c>
      <c r="U93" s="90">
        <v>44</v>
      </c>
      <c r="V93" s="188">
        <v>52</v>
      </c>
      <c r="W93" s="177">
        <v>60</v>
      </c>
      <c r="X93" s="151">
        <v>68</v>
      </c>
      <c r="Y93" s="151">
        <v>76</v>
      </c>
      <c r="Z93" s="80">
        <v>84</v>
      </c>
      <c r="AA93" s="150">
        <v>92</v>
      </c>
      <c r="AB93" s="90">
        <v>0</v>
      </c>
      <c r="AC93" s="90">
        <v>8</v>
      </c>
      <c r="AD93" s="188">
        <v>16</v>
      </c>
      <c r="AE93" s="177">
        <v>24</v>
      </c>
      <c r="AF93" s="90">
        <v>32</v>
      </c>
      <c r="AG93" s="90">
        <v>40</v>
      </c>
      <c r="AH93" s="178">
        <v>48</v>
      </c>
      <c r="AI93" s="189">
        <v>56</v>
      </c>
      <c r="AJ93" s="151">
        <v>64</v>
      </c>
      <c r="AK93" s="151">
        <v>72</v>
      </c>
      <c r="AL93" s="149">
        <v>80</v>
      </c>
      <c r="AM93" s="168">
        <v>88</v>
      </c>
      <c r="AN93" s="151">
        <v>96</v>
      </c>
      <c r="AO93" s="90">
        <v>4</v>
      </c>
      <c r="AP93" s="178">
        <v>12</v>
      </c>
      <c r="AQ93" s="189">
        <v>20</v>
      </c>
      <c r="AR93" s="90">
        <v>28</v>
      </c>
      <c r="AS93" s="90">
        <v>36</v>
      </c>
      <c r="AT93" s="188">
        <v>44</v>
      </c>
      <c r="AU93" s="177">
        <v>52</v>
      </c>
      <c r="AV93" s="90">
        <v>60</v>
      </c>
      <c r="AW93" s="151">
        <v>68</v>
      </c>
      <c r="AX93" s="149">
        <v>76</v>
      </c>
      <c r="AY93" s="168">
        <v>84</v>
      </c>
      <c r="AZ93" s="151">
        <v>92</v>
      </c>
      <c r="BA93" s="90">
        <v>0</v>
      </c>
      <c r="BB93" s="188">
        <v>8</v>
      </c>
      <c r="BC93" s="177">
        <v>16</v>
      </c>
      <c r="BD93" s="90">
        <v>24</v>
      </c>
      <c r="BE93" s="90">
        <v>32</v>
      </c>
      <c r="BF93" s="178">
        <v>40</v>
      </c>
      <c r="BG93" s="189">
        <v>48</v>
      </c>
      <c r="BH93" s="90">
        <v>56</v>
      </c>
      <c r="BI93" s="151">
        <v>64</v>
      </c>
      <c r="BJ93" s="149">
        <v>72</v>
      </c>
      <c r="BK93" s="168">
        <v>80</v>
      </c>
      <c r="BL93" s="151">
        <v>88</v>
      </c>
      <c r="BM93" s="151">
        <v>96</v>
      </c>
      <c r="BN93" s="178">
        <v>4</v>
      </c>
      <c r="BO93" s="76"/>
    </row>
    <row r="94" spans="1:75" x14ac:dyDescent="0.35">
      <c r="B94" s="145"/>
      <c r="C94" s="190">
        <v>12</v>
      </c>
      <c r="D94" s="191">
        <v>20</v>
      </c>
      <c r="E94" s="191">
        <v>28</v>
      </c>
      <c r="F94" s="192">
        <v>36</v>
      </c>
      <c r="G94" s="190">
        <v>44</v>
      </c>
      <c r="H94" s="191">
        <v>52</v>
      </c>
      <c r="I94" s="191">
        <v>60</v>
      </c>
      <c r="J94" s="176">
        <v>68</v>
      </c>
      <c r="K94" s="193">
        <v>76</v>
      </c>
      <c r="L94" s="77">
        <v>84</v>
      </c>
      <c r="M94" s="77">
        <v>92</v>
      </c>
      <c r="N94" s="192">
        <v>0</v>
      </c>
      <c r="O94" s="190">
        <v>8</v>
      </c>
      <c r="P94" s="191">
        <v>16</v>
      </c>
      <c r="Q94" s="191">
        <v>24</v>
      </c>
      <c r="R94" s="194">
        <v>32</v>
      </c>
      <c r="S94" s="195">
        <v>40</v>
      </c>
      <c r="T94" s="191">
        <v>48</v>
      </c>
      <c r="U94" s="191">
        <v>56</v>
      </c>
      <c r="V94" s="96">
        <v>64</v>
      </c>
      <c r="W94" s="175">
        <v>72</v>
      </c>
      <c r="X94" s="77">
        <v>80</v>
      </c>
      <c r="Y94" s="77">
        <v>88</v>
      </c>
      <c r="Z94" s="176">
        <v>96</v>
      </c>
      <c r="AA94" s="195">
        <v>4</v>
      </c>
      <c r="AB94" s="191">
        <v>12</v>
      </c>
      <c r="AC94" s="191">
        <v>20</v>
      </c>
      <c r="AD94" s="192">
        <v>28</v>
      </c>
      <c r="AE94" s="190">
        <v>36</v>
      </c>
      <c r="AF94" s="191">
        <v>44</v>
      </c>
      <c r="AG94" s="191">
        <v>52</v>
      </c>
      <c r="AH94" s="194">
        <v>60</v>
      </c>
      <c r="AI94" s="193">
        <v>68</v>
      </c>
      <c r="AJ94" s="77">
        <v>76</v>
      </c>
      <c r="AK94" s="77">
        <v>84</v>
      </c>
      <c r="AL94" s="96">
        <v>92</v>
      </c>
      <c r="AM94" s="190">
        <v>0</v>
      </c>
      <c r="AN94" s="191">
        <v>8</v>
      </c>
      <c r="AO94" s="191">
        <v>16</v>
      </c>
      <c r="AP94" s="194">
        <v>24</v>
      </c>
      <c r="AQ94" s="195">
        <v>32</v>
      </c>
      <c r="AR94" s="191">
        <v>40</v>
      </c>
      <c r="AS94" s="191">
        <v>48</v>
      </c>
      <c r="AT94" s="192">
        <v>56</v>
      </c>
      <c r="AU94" s="175">
        <v>64</v>
      </c>
      <c r="AV94" s="77">
        <v>72</v>
      </c>
      <c r="AW94" s="77">
        <v>80</v>
      </c>
      <c r="AX94" s="96">
        <v>88</v>
      </c>
      <c r="AY94" s="175">
        <v>96</v>
      </c>
      <c r="AZ94" s="191">
        <v>4</v>
      </c>
      <c r="BA94" s="191">
        <v>12</v>
      </c>
      <c r="BB94" s="192">
        <v>20</v>
      </c>
      <c r="BC94" s="190">
        <v>28</v>
      </c>
      <c r="BD94" s="191">
        <v>36</v>
      </c>
      <c r="BE94" s="191">
        <v>44</v>
      </c>
      <c r="BF94" s="194">
        <v>52</v>
      </c>
      <c r="BG94" s="195">
        <v>60</v>
      </c>
      <c r="BH94" s="77">
        <v>68</v>
      </c>
      <c r="BI94" s="77">
        <v>76</v>
      </c>
      <c r="BJ94" s="96">
        <v>84</v>
      </c>
      <c r="BK94" s="175">
        <v>92</v>
      </c>
      <c r="BL94" s="191">
        <v>0</v>
      </c>
      <c r="BM94" s="191">
        <v>8</v>
      </c>
      <c r="BN94" s="194">
        <v>16</v>
      </c>
      <c r="BO94" s="193"/>
      <c r="BP94" s="77"/>
      <c r="BQ94" s="77"/>
      <c r="BR94" s="77"/>
    </row>
    <row r="95" spans="1:75" ht="15" thickBot="1" x14ac:dyDescent="0.4">
      <c r="B95" s="145"/>
      <c r="C95" s="109">
        <v>24</v>
      </c>
      <c r="D95" s="144">
        <v>32</v>
      </c>
      <c r="E95" s="144">
        <v>40</v>
      </c>
      <c r="F95" s="144">
        <v>48</v>
      </c>
      <c r="G95" s="144">
        <v>56</v>
      </c>
      <c r="H95" s="75">
        <v>64</v>
      </c>
      <c r="I95" s="75">
        <v>72</v>
      </c>
      <c r="J95" s="75">
        <v>80</v>
      </c>
      <c r="K95" s="75">
        <v>88</v>
      </c>
      <c r="L95" s="75">
        <v>96</v>
      </c>
      <c r="M95" s="144">
        <v>4</v>
      </c>
      <c r="N95" s="144">
        <v>12</v>
      </c>
      <c r="O95" s="144">
        <v>20</v>
      </c>
      <c r="P95" s="144">
        <v>28</v>
      </c>
      <c r="Q95" s="144">
        <v>36</v>
      </c>
      <c r="R95" s="144">
        <v>44</v>
      </c>
      <c r="S95" s="144">
        <v>52</v>
      </c>
      <c r="T95" s="144">
        <v>60</v>
      </c>
      <c r="U95" s="75">
        <v>68</v>
      </c>
      <c r="V95" s="75">
        <v>76</v>
      </c>
      <c r="W95" s="75">
        <v>84</v>
      </c>
      <c r="X95" s="75">
        <v>92</v>
      </c>
      <c r="Y95" s="144">
        <v>0</v>
      </c>
      <c r="Z95" s="144">
        <v>8</v>
      </c>
      <c r="AA95" s="144">
        <v>16</v>
      </c>
      <c r="AB95" s="144">
        <v>24</v>
      </c>
      <c r="AC95" s="144">
        <v>32</v>
      </c>
      <c r="AD95" s="144">
        <v>40</v>
      </c>
      <c r="AE95" s="144">
        <v>48</v>
      </c>
      <c r="AF95" s="144">
        <v>56</v>
      </c>
      <c r="AG95" s="75">
        <v>64</v>
      </c>
      <c r="AH95" s="75">
        <v>72</v>
      </c>
      <c r="AI95" s="75">
        <v>80</v>
      </c>
      <c r="AJ95" s="75">
        <v>88</v>
      </c>
      <c r="AK95" s="75">
        <v>96</v>
      </c>
      <c r="AL95" s="144">
        <v>4</v>
      </c>
      <c r="AM95" s="190">
        <v>12</v>
      </c>
      <c r="AN95" s="191">
        <v>20</v>
      </c>
      <c r="AO95" s="191">
        <v>28</v>
      </c>
      <c r="AP95" s="192">
        <v>36</v>
      </c>
      <c r="AQ95" s="190">
        <v>44</v>
      </c>
      <c r="AR95" s="191">
        <v>52</v>
      </c>
      <c r="AS95" s="191">
        <v>60</v>
      </c>
      <c r="AT95" s="176">
        <v>68</v>
      </c>
      <c r="AU95" s="193">
        <v>76</v>
      </c>
      <c r="AV95" s="77">
        <v>84</v>
      </c>
      <c r="AW95" s="77">
        <v>92</v>
      </c>
      <c r="AX95" s="192">
        <v>0</v>
      </c>
      <c r="AY95" s="190">
        <v>8</v>
      </c>
      <c r="AZ95" s="191">
        <v>16</v>
      </c>
      <c r="BA95" s="191">
        <v>24</v>
      </c>
      <c r="BB95" s="194">
        <v>32</v>
      </c>
      <c r="BC95" s="195">
        <v>40</v>
      </c>
      <c r="BD95" s="191">
        <v>48</v>
      </c>
      <c r="BE95" s="191">
        <v>56</v>
      </c>
      <c r="BF95" s="96">
        <v>64</v>
      </c>
      <c r="BG95" s="175">
        <v>72</v>
      </c>
      <c r="BH95" s="77">
        <v>80</v>
      </c>
      <c r="BI95" s="77">
        <v>88</v>
      </c>
      <c r="BJ95" s="176">
        <v>96</v>
      </c>
      <c r="BK95" s="195">
        <v>4</v>
      </c>
      <c r="BL95" s="191">
        <v>12</v>
      </c>
      <c r="BM95" s="191">
        <v>20</v>
      </c>
      <c r="BN95" s="194">
        <v>28</v>
      </c>
      <c r="BO95" s="196"/>
      <c r="BP95" s="197"/>
      <c r="BQ95" s="197"/>
      <c r="BR95" s="197"/>
      <c r="BS95" s="193"/>
      <c r="BT95" s="77"/>
      <c r="BU95" s="77"/>
      <c r="BV95" s="77"/>
    </row>
    <row r="96" spans="1:75" x14ac:dyDescent="0.35">
      <c r="B96" s="145"/>
      <c r="C96" s="190">
        <v>36</v>
      </c>
      <c r="D96" s="191">
        <v>44</v>
      </c>
      <c r="E96" s="191">
        <v>52</v>
      </c>
      <c r="F96" s="194">
        <v>60</v>
      </c>
      <c r="G96" s="193">
        <v>68</v>
      </c>
      <c r="H96" s="77">
        <v>76</v>
      </c>
      <c r="I96" s="77">
        <v>84</v>
      </c>
      <c r="J96" s="96">
        <v>92</v>
      </c>
      <c r="K96" s="190">
        <v>0</v>
      </c>
      <c r="L96" s="191">
        <v>8</v>
      </c>
      <c r="M96" s="191">
        <v>16</v>
      </c>
      <c r="N96" s="194">
        <v>24</v>
      </c>
      <c r="O96" s="195">
        <v>32</v>
      </c>
      <c r="P96" s="191">
        <v>40</v>
      </c>
      <c r="Q96" s="191">
        <v>48</v>
      </c>
      <c r="R96" s="192">
        <v>56</v>
      </c>
      <c r="S96" s="175">
        <v>64</v>
      </c>
      <c r="T96" s="77">
        <v>72</v>
      </c>
      <c r="U96" s="77">
        <v>80</v>
      </c>
      <c r="V96" s="96">
        <v>88</v>
      </c>
      <c r="W96" s="175">
        <v>96</v>
      </c>
      <c r="X96" s="191">
        <v>4</v>
      </c>
      <c r="Y96" s="191">
        <v>12</v>
      </c>
      <c r="Z96" s="192">
        <v>20</v>
      </c>
      <c r="AA96" s="190">
        <v>28</v>
      </c>
      <c r="AB96" s="191">
        <v>36</v>
      </c>
      <c r="AC96" s="191">
        <v>44</v>
      </c>
      <c r="AD96" s="194">
        <v>52</v>
      </c>
      <c r="AE96" s="195">
        <v>60</v>
      </c>
      <c r="AF96" s="77">
        <v>68</v>
      </c>
      <c r="AG96" s="77">
        <v>76</v>
      </c>
      <c r="AH96" s="96">
        <v>84</v>
      </c>
      <c r="AI96" s="175">
        <v>92</v>
      </c>
      <c r="AJ96" s="191">
        <v>0</v>
      </c>
      <c r="AK96" s="191">
        <v>8</v>
      </c>
      <c r="AL96" s="194">
        <v>16</v>
      </c>
      <c r="AM96" s="177">
        <v>24</v>
      </c>
      <c r="AN96" s="90">
        <v>32</v>
      </c>
      <c r="AO96" s="90">
        <v>40</v>
      </c>
      <c r="AP96" s="178">
        <v>48</v>
      </c>
      <c r="AQ96" s="189">
        <v>56</v>
      </c>
      <c r="AR96" s="151">
        <v>64</v>
      </c>
      <c r="AS96" s="151">
        <v>72</v>
      </c>
      <c r="AT96" s="149">
        <v>80</v>
      </c>
      <c r="AU96" s="168">
        <v>88</v>
      </c>
      <c r="AV96" s="151">
        <v>96</v>
      </c>
      <c r="AW96" s="90">
        <v>4</v>
      </c>
      <c r="AX96" s="178">
        <v>12</v>
      </c>
      <c r="AY96" s="189">
        <v>20</v>
      </c>
      <c r="AZ96" s="90">
        <v>28</v>
      </c>
      <c r="BA96" s="90">
        <v>36</v>
      </c>
      <c r="BB96" s="188">
        <v>44</v>
      </c>
      <c r="BC96" s="177">
        <v>52</v>
      </c>
      <c r="BD96" s="90">
        <v>60</v>
      </c>
      <c r="BE96" s="151">
        <v>68</v>
      </c>
      <c r="BF96" s="149">
        <v>76</v>
      </c>
      <c r="BG96" s="168">
        <v>84</v>
      </c>
      <c r="BH96" s="151">
        <v>92</v>
      </c>
      <c r="BI96" s="90">
        <v>0</v>
      </c>
      <c r="BJ96" s="188">
        <v>8</v>
      </c>
      <c r="BK96" s="177">
        <v>16</v>
      </c>
      <c r="BL96" s="90">
        <v>24</v>
      </c>
      <c r="BM96" s="90">
        <v>32</v>
      </c>
      <c r="BN96" s="188">
        <v>40</v>
      </c>
      <c r="BO96" s="104"/>
      <c r="BP96" s="104"/>
      <c r="BQ96" s="104"/>
      <c r="BR96" s="104"/>
      <c r="BS96" s="104"/>
      <c r="BT96" s="104"/>
      <c r="BU96" s="104"/>
      <c r="BV96" s="104"/>
      <c r="BW96" s="76"/>
    </row>
    <row r="97" spans="2:67" x14ac:dyDescent="0.35">
      <c r="B97" s="145"/>
      <c r="C97" s="81"/>
      <c r="BN97" s="82"/>
      <c r="BO97" s="76"/>
    </row>
    <row r="98" spans="2:67" x14ac:dyDescent="0.35">
      <c r="B98" s="145"/>
      <c r="C98" s="81"/>
      <c r="BN98" s="82"/>
      <c r="BO98" s="76"/>
    </row>
    <row r="99" spans="2:67" x14ac:dyDescent="0.35">
      <c r="B99" s="145"/>
      <c r="C99" s="81"/>
      <c r="F99" s="145"/>
      <c r="G99" s="81"/>
      <c r="J99" s="82"/>
      <c r="K99" s="76"/>
      <c r="N99" s="145"/>
      <c r="O99" s="81"/>
      <c r="R99" s="82"/>
      <c r="S99" s="76"/>
      <c r="V99" s="145"/>
      <c r="W99" s="81"/>
      <c r="Z99" s="82"/>
      <c r="AA99" s="76"/>
      <c r="AD99" s="145"/>
      <c r="AE99" s="81"/>
      <c r="AH99" s="82"/>
      <c r="AI99" s="76"/>
      <c r="AL99" s="145"/>
      <c r="AM99" s="81"/>
      <c r="AP99" s="82"/>
      <c r="AQ99" s="76"/>
      <c r="AT99" s="145"/>
      <c r="AU99" s="81"/>
      <c r="AX99" s="145"/>
      <c r="AY99" s="81"/>
      <c r="BB99" s="145"/>
      <c r="BC99" s="81"/>
      <c r="BF99" s="82"/>
      <c r="BG99" s="76"/>
      <c r="BJ99" s="145"/>
      <c r="BK99" s="81"/>
      <c r="BN99" s="82"/>
      <c r="BO99" s="76"/>
    </row>
    <row r="100" spans="2:67" x14ac:dyDescent="0.35">
      <c r="B100" s="145"/>
      <c r="C100" s="81"/>
      <c r="F100" s="145"/>
      <c r="G100" s="81"/>
      <c r="J100" s="82"/>
      <c r="K100" s="76"/>
      <c r="N100" s="145"/>
      <c r="O100" s="81"/>
      <c r="R100" s="82"/>
      <c r="S100" s="76"/>
      <c r="V100" s="145"/>
      <c r="W100" s="81"/>
      <c r="Z100" s="82"/>
      <c r="AA100" s="76"/>
      <c r="AD100" s="145"/>
      <c r="AE100" s="81"/>
      <c r="AH100" s="82"/>
      <c r="AI100" s="76"/>
      <c r="AL100" s="145"/>
      <c r="AM100" s="81"/>
      <c r="AP100" s="82"/>
      <c r="AQ100" s="76"/>
      <c r="AT100" s="145"/>
      <c r="AU100" s="81"/>
      <c r="AX100" s="145"/>
      <c r="AY100" s="81"/>
      <c r="BB100" s="145"/>
      <c r="BC100" s="81"/>
      <c r="BF100" s="82"/>
      <c r="BG100" s="76"/>
      <c r="BJ100" s="145"/>
      <c r="BK100" s="81"/>
      <c r="BN100" s="82"/>
      <c r="BO100" s="76"/>
    </row>
    <row r="101" spans="2:67" x14ac:dyDescent="0.35">
      <c r="B101" s="145"/>
      <c r="C101" s="81"/>
      <c r="F101" s="145"/>
      <c r="G101" s="81"/>
      <c r="J101" s="82"/>
      <c r="K101" s="76"/>
      <c r="N101" s="145"/>
      <c r="O101" s="81"/>
      <c r="R101" s="82"/>
      <c r="S101" s="76"/>
      <c r="V101" s="145"/>
      <c r="W101" s="81"/>
      <c r="Z101" s="82"/>
      <c r="AA101" s="76"/>
      <c r="AD101" s="145"/>
      <c r="AE101" s="81"/>
      <c r="AH101" s="82"/>
      <c r="AI101" s="76"/>
      <c r="AL101" s="145"/>
      <c r="AM101" s="81"/>
      <c r="AP101" s="82"/>
      <c r="AQ101" s="76"/>
      <c r="AT101" s="145"/>
      <c r="AU101" s="81"/>
      <c r="AX101" s="145"/>
      <c r="AY101" s="81"/>
      <c r="BB101" s="145"/>
      <c r="BC101" s="81"/>
      <c r="BF101" s="82"/>
      <c r="BG101" s="76"/>
      <c r="BJ101" s="145"/>
      <c r="BK101" s="81"/>
      <c r="BN101" s="82"/>
      <c r="BO101" s="76"/>
    </row>
    <row r="102" spans="2:67" x14ac:dyDescent="0.35">
      <c r="B102" s="145"/>
      <c r="C102" s="81"/>
      <c r="F102" s="145"/>
      <c r="G102" s="81"/>
      <c r="J102" s="82"/>
      <c r="K102" s="76"/>
      <c r="N102" s="145"/>
      <c r="O102" s="81"/>
      <c r="R102" s="82"/>
      <c r="S102" s="76"/>
      <c r="V102" s="145"/>
      <c r="W102" s="81"/>
      <c r="Z102" s="82"/>
      <c r="AA102" s="76"/>
      <c r="AD102" s="145"/>
      <c r="AE102" s="81"/>
      <c r="AH102" s="82"/>
      <c r="AI102" s="76"/>
      <c r="AL102" s="145"/>
      <c r="AM102" s="81"/>
      <c r="AP102" s="82"/>
      <c r="AQ102" s="76"/>
      <c r="AT102" s="145"/>
      <c r="AU102" s="81"/>
      <c r="AX102" s="145"/>
      <c r="AY102" s="81"/>
      <c r="BB102" s="145"/>
      <c r="BC102" s="81"/>
      <c r="BF102" s="82"/>
      <c r="BG102" s="76"/>
      <c r="BJ102" s="145"/>
      <c r="BK102" s="81"/>
      <c r="BN102" s="82"/>
      <c r="BO102" s="76"/>
    </row>
    <row r="103" spans="2:67" x14ac:dyDescent="0.35">
      <c r="B103" s="145"/>
      <c r="C103" s="81"/>
      <c r="F103" s="145"/>
      <c r="G103" s="81"/>
      <c r="J103" s="82"/>
      <c r="K103" s="76"/>
      <c r="N103" s="145"/>
      <c r="O103" s="81"/>
      <c r="R103" s="82"/>
      <c r="S103" s="76"/>
      <c r="V103" s="145"/>
      <c r="W103" s="81"/>
      <c r="Z103" s="82"/>
      <c r="AA103" s="76"/>
      <c r="AD103" s="145"/>
      <c r="AE103" s="81"/>
      <c r="AH103" s="82"/>
      <c r="AI103" s="76"/>
      <c r="AL103" s="145"/>
      <c r="AM103" s="81"/>
      <c r="AP103" s="82"/>
      <c r="AQ103" s="76"/>
      <c r="AT103" s="145"/>
      <c r="AU103" s="81"/>
      <c r="AX103" s="145"/>
      <c r="AY103" s="81"/>
      <c r="BB103" s="145"/>
      <c r="BC103" s="81"/>
      <c r="BF103" s="82"/>
      <c r="BG103" s="76"/>
      <c r="BJ103" s="145"/>
      <c r="BK103" s="81"/>
      <c r="BN103" s="82"/>
      <c r="BO103" s="76"/>
    </row>
    <row r="104" spans="2:67" x14ac:dyDescent="0.35">
      <c r="B104" s="145"/>
      <c r="C104" s="81"/>
      <c r="F104" s="145"/>
      <c r="G104" s="81"/>
      <c r="J104" s="82"/>
      <c r="K104" s="76"/>
      <c r="N104" s="145"/>
      <c r="O104" s="81"/>
      <c r="R104" s="82"/>
      <c r="S104" s="76"/>
      <c r="V104" s="145"/>
      <c r="W104" s="81"/>
      <c r="Z104" s="82"/>
      <c r="AA104" s="76"/>
      <c r="AD104" s="145"/>
      <c r="AE104" s="81"/>
      <c r="AH104" s="82"/>
      <c r="AI104" s="76"/>
      <c r="AL104" s="145"/>
      <c r="AM104" s="81"/>
      <c r="AP104" s="82"/>
      <c r="AQ104" s="76"/>
      <c r="AT104" s="145"/>
      <c r="AU104" s="81"/>
      <c r="AX104" s="145"/>
      <c r="AY104" s="81"/>
      <c r="BB104" s="145"/>
      <c r="BC104" s="81"/>
      <c r="BF104" s="82"/>
      <c r="BG104" s="76"/>
      <c r="BJ104" s="145"/>
      <c r="BK104" s="81"/>
      <c r="BN104" s="82"/>
      <c r="BO104" s="76"/>
    </row>
    <row r="105" spans="2:67" x14ac:dyDescent="0.35">
      <c r="B105" s="145"/>
      <c r="C105" s="81"/>
      <c r="F105" s="145"/>
      <c r="G105" s="81"/>
      <c r="J105" s="82"/>
      <c r="K105" s="76"/>
      <c r="N105" s="145"/>
      <c r="O105" s="81"/>
      <c r="R105" s="82"/>
      <c r="S105" s="76"/>
      <c r="V105" s="145"/>
      <c r="W105" s="81"/>
      <c r="Z105" s="82"/>
      <c r="AA105" s="76"/>
      <c r="AD105" s="145"/>
      <c r="AE105" s="81"/>
      <c r="AH105" s="82"/>
      <c r="AI105" s="76"/>
      <c r="AL105" s="145"/>
      <c r="AM105" s="81"/>
      <c r="AP105" s="82"/>
      <c r="AQ105" s="76"/>
      <c r="AT105" s="145"/>
      <c r="AU105" s="81"/>
      <c r="AX105" s="145"/>
      <c r="AY105" s="81"/>
      <c r="BB105" s="145"/>
      <c r="BC105" s="81"/>
      <c r="BF105" s="82"/>
      <c r="BG105" s="76"/>
      <c r="BJ105" s="145"/>
      <c r="BK105" s="81"/>
      <c r="BN105" s="82"/>
      <c r="BO105" s="76"/>
    </row>
    <row r="106" spans="2:67" ht="15" thickBot="1" x14ac:dyDescent="0.4">
      <c r="B106" s="145"/>
      <c r="C106" s="83"/>
      <c r="D106" s="84"/>
      <c r="E106" s="84"/>
      <c r="F106" s="187"/>
      <c r="G106" s="83"/>
      <c r="H106" s="84"/>
      <c r="I106" s="84"/>
      <c r="J106" s="85"/>
      <c r="K106" s="126"/>
      <c r="L106" s="84"/>
      <c r="M106" s="84"/>
      <c r="N106" s="187"/>
      <c r="O106" s="83"/>
      <c r="P106" s="84"/>
      <c r="Q106" s="84"/>
      <c r="R106" s="85"/>
      <c r="S106" s="126"/>
      <c r="T106" s="84"/>
      <c r="U106" s="84"/>
      <c r="V106" s="187"/>
      <c r="W106" s="83"/>
      <c r="X106" s="84"/>
      <c r="Y106" s="84"/>
      <c r="Z106" s="85"/>
      <c r="AA106" s="126"/>
      <c r="AB106" s="84"/>
      <c r="AC106" s="84"/>
      <c r="AD106" s="187"/>
      <c r="AE106" s="83"/>
      <c r="AF106" s="84"/>
      <c r="AG106" s="84"/>
      <c r="AH106" s="85"/>
      <c r="AI106" s="126"/>
      <c r="AJ106" s="84"/>
      <c r="AK106" s="84"/>
      <c r="AL106" s="187"/>
      <c r="AM106" s="83"/>
      <c r="AN106" s="84"/>
      <c r="AO106" s="84"/>
      <c r="AP106" s="85"/>
      <c r="AQ106" s="126"/>
      <c r="AR106" s="84"/>
      <c r="AS106" s="84"/>
      <c r="AT106" s="187"/>
      <c r="AU106" s="83"/>
      <c r="AV106" s="84"/>
      <c r="AW106" s="84"/>
      <c r="AX106" s="187"/>
      <c r="AY106" s="83"/>
      <c r="AZ106" s="84"/>
      <c r="BA106" s="84"/>
      <c r="BB106" s="187"/>
      <c r="BC106" s="83"/>
      <c r="BD106" s="84"/>
      <c r="BE106" s="84"/>
      <c r="BF106" s="85"/>
      <c r="BG106" s="126"/>
      <c r="BH106" s="84"/>
      <c r="BI106" s="84"/>
      <c r="BJ106" s="187"/>
      <c r="BK106" s="83"/>
      <c r="BL106" s="84"/>
      <c r="BM106" s="84"/>
      <c r="BN106" s="85"/>
      <c r="BO106" s="76"/>
    </row>
    <row r="107" spans="2:67" x14ac:dyDescent="0.35"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</row>
  </sheetData>
  <mergeCells count="33">
    <mergeCell ref="BG92:BJ92"/>
    <mergeCell ref="BK92:BN92"/>
    <mergeCell ref="AM92:AP92"/>
    <mergeCell ref="AQ92:AT92"/>
    <mergeCell ref="AU92:AX92"/>
    <mergeCell ref="AY92:BB92"/>
    <mergeCell ref="BC92:BF92"/>
    <mergeCell ref="S92:V92"/>
    <mergeCell ref="W92:Z92"/>
    <mergeCell ref="AA92:AD92"/>
    <mergeCell ref="AE92:AH92"/>
    <mergeCell ref="AI92:AL92"/>
    <mergeCell ref="C87:R87"/>
    <mergeCell ref="C92:F92"/>
    <mergeCell ref="G92:J92"/>
    <mergeCell ref="K92:N92"/>
    <mergeCell ref="O92:R92"/>
    <mergeCell ref="S72:Z72"/>
    <mergeCell ref="AA72:AH72"/>
    <mergeCell ref="C71:AH71"/>
    <mergeCell ref="S85:AH85"/>
    <mergeCell ref="C86:R86"/>
    <mergeCell ref="S86:AH86"/>
    <mergeCell ref="B76:B78"/>
    <mergeCell ref="B79:B81"/>
    <mergeCell ref="B82:B85"/>
    <mergeCell ref="C72:J72"/>
    <mergeCell ref="K72:R72"/>
    <mergeCell ref="H3:I3"/>
    <mergeCell ref="F3:G3"/>
    <mergeCell ref="C5:C7"/>
    <mergeCell ref="C8:C9"/>
    <mergeCell ref="B73:B75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A1EF-ECA0-4736-95B8-E9AB8C444F0B}">
  <dimension ref="A1:BP67"/>
  <sheetViews>
    <sheetView topLeftCell="A6" zoomScale="70" zoomScaleNormal="70" workbookViewId="0">
      <selection activeCell="AB32" sqref="AB32"/>
    </sheetView>
  </sheetViews>
  <sheetFormatPr defaultRowHeight="14.5" x14ac:dyDescent="0.35"/>
  <cols>
    <col min="1" max="66" width="3.6328125" style="75" customWidth="1"/>
    <col min="67" max="67" width="8.7265625" style="75"/>
    <col min="68" max="68" width="25.7265625" style="75" customWidth="1"/>
    <col min="69" max="16384" width="8.7265625" style="75"/>
  </cols>
  <sheetData>
    <row r="1" spans="1:68" ht="15" thickBot="1" x14ac:dyDescent="0.4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</row>
    <row r="2" spans="1:68" ht="15" thickBot="1" x14ac:dyDescent="0.4">
      <c r="A2" s="96"/>
      <c r="B2" s="96"/>
      <c r="C2" s="100">
        <v>0</v>
      </c>
      <c r="D2" s="101">
        <v>1</v>
      </c>
      <c r="E2" s="101">
        <v>2</v>
      </c>
      <c r="F2" s="101">
        <v>3</v>
      </c>
      <c r="G2" s="101">
        <v>4</v>
      </c>
      <c r="H2" s="101">
        <v>5</v>
      </c>
      <c r="I2" s="101">
        <v>6</v>
      </c>
      <c r="J2" s="101">
        <v>7</v>
      </c>
      <c r="K2" s="101">
        <v>8</v>
      </c>
      <c r="L2" s="101">
        <v>9</v>
      </c>
      <c r="M2" s="101">
        <v>10</v>
      </c>
      <c r="N2" s="101">
        <v>11</v>
      </c>
      <c r="O2" s="101">
        <v>12</v>
      </c>
      <c r="P2" s="101">
        <v>13</v>
      </c>
      <c r="Q2" s="101">
        <v>14</v>
      </c>
      <c r="R2" s="101">
        <v>15</v>
      </c>
      <c r="S2" s="101">
        <v>16</v>
      </c>
      <c r="T2" s="101">
        <v>17</v>
      </c>
      <c r="U2" s="101">
        <v>18</v>
      </c>
      <c r="V2" s="101">
        <v>19</v>
      </c>
      <c r="W2" s="101">
        <v>20</v>
      </c>
      <c r="X2" s="101">
        <v>21</v>
      </c>
      <c r="Y2" s="101">
        <v>22</v>
      </c>
      <c r="Z2" s="101">
        <v>23</v>
      </c>
      <c r="AA2" s="101">
        <v>24</v>
      </c>
      <c r="AB2" s="101">
        <v>25</v>
      </c>
      <c r="AC2" s="101">
        <v>26</v>
      </c>
      <c r="AD2" s="101">
        <v>27</v>
      </c>
      <c r="AE2" s="101">
        <v>28</v>
      </c>
      <c r="AF2" s="101">
        <v>29</v>
      </c>
      <c r="AG2" s="101">
        <v>30</v>
      </c>
      <c r="AH2" s="101">
        <v>31</v>
      </c>
      <c r="AI2" s="101">
        <v>32</v>
      </c>
      <c r="AJ2" s="101">
        <v>33</v>
      </c>
      <c r="AK2" s="101">
        <v>34</v>
      </c>
      <c r="AL2" s="101">
        <v>35</v>
      </c>
      <c r="AM2" s="101">
        <v>36</v>
      </c>
      <c r="AN2" s="101">
        <v>37</v>
      </c>
      <c r="AO2" s="101">
        <v>38</v>
      </c>
      <c r="AP2" s="101">
        <v>39</v>
      </c>
      <c r="AQ2" s="101">
        <v>40</v>
      </c>
      <c r="AR2" s="101">
        <v>41</v>
      </c>
      <c r="AS2" s="101">
        <v>42</v>
      </c>
      <c r="AT2" s="101">
        <v>43</v>
      </c>
      <c r="AU2" s="101">
        <v>44</v>
      </c>
      <c r="AV2" s="101">
        <v>45</v>
      </c>
      <c r="AW2" s="101">
        <v>46</v>
      </c>
      <c r="AX2" s="101">
        <v>47</v>
      </c>
      <c r="AY2" s="101">
        <v>48</v>
      </c>
      <c r="AZ2" s="101">
        <v>49</v>
      </c>
      <c r="BA2" s="101">
        <v>50</v>
      </c>
      <c r="BB2" s="101">
        <v>51</v>
      </c>
      <c r="BC2" s="101">
        <v>52</v>
      </c>
      <c r="BD2" s="101">
        <v>53</v>
      </c>
      <c r="BE2" s="101">
        <v>54</v>
      </c>
      <c r="BF2" s="101">
        <v>55</v>
      </c>
      <c r="BG2" s="101">
        <v>56</v>
      </c>
      <c r="BH2" s="101">
        <v>57</v>
      </c>
      <c r="BI2" s="101">
        <v>58</v>
      </c>
      <c r="BJ2" s="101">
        <v>59</v>
      </c>
      <c r="BK2" s="101">
        <v>60</v>
      </c>
      <c r="BL2" s="101">
        <v>61</v>
      </c>
      <c r="BM2" s="101">
        <v>62</v>
      </c>
      <c r="BN2" s="102">
        <v>63</v>
      </c>
      <c r="BO2" s="76"/>
      <c r="BP2" s="75" t="s">
        <v>77</v>
      </c>
    </row>
    <row r="3" spans="1:68" x14ac:dyDescent="0.35">
      <c r="A3" s="140"/>
      <c r="B3" s="97">
        <v>0</v>
      </c>
      <c r="C3" s="122"/>
      <c r="D3" s="89"/>
      <c r="E3" s="314" t="s">
        <v>72</v>
      </c>
      <c r="F3" s="314"/>
      <c r="G3" s="314" t="s">
        <v>67</v>
      </c>
      <c r="H3" s="314"/>
      <c r="I3" s="79"/>
      <c r="J3" s="79"/>
      <c r="K3" s="79"/>
      <c r="L3" s="79"/>
      <c r="M3" s="79"/>
      <c r="N3" s="79"/>
      <c r="O3" s="79"/>
      <c r="P3" s="79"/>
      <c r="Q3" s="79"/>
      <c r="R3" s="80"/>
      <c r="S3" s="127"/>
      <c r="T3" s="90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80"/>
      <c r="AI3" s="128"/>
      <c r="AJ3" s="91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80"/>
      <c r="AY3" s="129"/>
      <c r="AZ3" s="92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80"/>
      <c r="BO3" s="76"/>
      <c r="BP3" s="75" t="s">
        <v>78</v>
      </c>
    </row>
    <row r="4" spans="1:68" x14ac:dyDescent="0.35">
      <c r="A4" s="141"/>
      <c r="B4" s="98">
        <v>1</v>
      </c>
      <c r="C4" s="123"/>
      <c r="R4" s="82"/>
      <c r="S4" s="86"/>
      <c r="T4" s="104"/>
      <c r="AH4" s="82"/>
      <c r="AI4" s="87"/>
      <c r="AJ4" s="104"/>
      <c r="AX4" s="82"/>
      <c r="AY4" s="88"/>
      <c r="AZ4" s="104"/>
      <c r="BN4" s="82"/>
      <c r="BO4" s="76"/>
      <c r="BP4" s="75" t="s">
        <v>79</v>
      </c>
    </row>
    <row r="5" spans="1:68" ht="14.5" customHeight="1" x14ac:dyDescent="0.35">
      <c r="A5" s="141"/>
      <c r="B5" s="98">
        <v>2</v>
      </c>
      <c r="C5" s="124"/>
      <c r="R5" s="82"/>
      <c r="S5" s="130"/>
      <c r="AH5" s="82"/>
      <c r="AI5" s="143"/>
      <c r="AX5" s="82"/>
      <c r="AY5" s="131"/>
      <c r="BN5" s="82"/>
      <c r="BO5" s="76"/>
      <c r="BP5" s="75" t="s">
        <v>80</v>
      </c>
    </row>
    <row r="6" spans="1:68" x14ac:dyDescent="0.35">
      <c r="A6" s="141"/>
      <c r="B6" s="98">
        <v>3</v>
      </c>
      <c r="C6" s="315" t="s">
        <v>72</v>
      </c>
      <c r="R6" s="82"/>
      <c r="S6" s="81"/>
      <c r="AH6" s="82"/>
      <c r="AI6" s="81"/>
      <c r="AX6" s="82"/>
      <c r="AY6" s="81"/>
      <c r="BN6" s="82"/>
      <c r="BO6" s="76"/>
    </row>
    <row r="7" spans="1:68" x14ac:dyDescent="0.35">
      <c r="A7" s="141"/>
      <c r="B7" s="98">
        <v>4</v>
      </c>
      <c r="C7" s="315"/>
      <c r="R7" s="82"/>
      <c r="S7" s="81"/>
      <c r="AH7" s="82"/>
      <c r="AI7" s="81"/>
      <c r="AX7" s="82"/>
      <c r="AY7" s="81"/>
      <c r="BN7" s="82"/>
      <c r="BO7" s="76"/>
      <c r="BP7" s="75" t="s">
        <v>77</v>
      </c>
    </row>
    <row r="8" spans="1:68" x14ac:dyDescent="0.35">
      <c r="A8" s="141"/>
      <c r="B8" s="98">
        <v>5</v>
      </c>
      <c r="C8" s="315"/>
      <c r="R8" s="82"/>
      <c r="S8" s="81"/>
      <c r="AH8" s="82"/>
      <c r="AI8" s="81"/>
      <c r="AX8" s="82"/>
      <c r="AY8" s="81"/>
      <c r="BN8" s="82"/>
      <c r="BO8" s="76"/>
      <c r="BP8" s="75" t="s">
        <v>81</v>
      </c>
    </row>
    <row r="9" spans="1:68" x14ac:dyDescent="0.35">
      <c r="A9" s="141"/>
      <c r="B9" s="98">
        <v>6</v>
      </c>
      <c r="C9" s="316" t="s">
        <v>66</v>
      </c>
      <c r="R9" s="82"/>
      <c r="S9" s="81"/>
      <c r="AH9" s="82"/>
      <c r="AI9" s="81"/>
      <c r="AX9" s="82"/>
      <c r="AY9" s="81"/>
      <c r="BN9" s="82"/>
      <c r="BO9" s="76"/>
      <c r="BP9" s="75" t="s">
        <v>82</v>
      </c>
    </row>
    <row r="10" spans="1:68" x14ac:dyDescent="0.35">
      <c r="A10" s="141"/>
      <c r="B10" s="98">
        <v>7</v>
      </c>
      <c r="C10" s="316"/>
      <c r="R10" s="82"/>
      <c r="S10" s="81"/>
      <c r="AH10" s="82"/>
      <c r="AI10" s="81"/>
      <c r="AX10" s="82"/>
      <c r="AY10" s="81"/>
      <c r="BN10" s="82"/>
      <c r="BO10" s="76"/>
      <c r="BP10" s="75" t="s">
        <v>83</v>
      </c>
    </row>
    <row r="11" spans="1:68" x14ac:dyDescent="0.35">
      <c r="A11" s="141"/>
      <c r="B11" s="98">
        <v>8</v>
      </c>
      <c r="C11" s="76"/>
      <c r="R11" s="82"/>
      <c r="S11" s="81"/>
      <c r="AH11" s="82"/>
      <c r="AI11" s="81"/>
      <c r="AX11" s="82"/>
      <c r="AY11" s="81"/>
      <c r="BN11" s="82"/>
      <c r="BO11" s="76"/>
    </row>
    <row r="12" spans="1:68" x14ac:dyDescent="0.35">
      <c r="A12" s="141"/>
      <c r="B12" s="98">
        <v>9</v>
      </c>
      <c r="C12" s="76"/>
      <c r="R12" s="82"/>
      <c r="S12" s="81"/>
      <c r="AH12" s="82"/>
      <c r="AI12" s="81"/>
      <c r="AX12" s="82"/>
      <c r="AY12" s="81"/>
      <c r="BN12" s="82"/>
      <c r="BO12" s="76"/>
    </row>
    <row r="13" spans="1:68" x14ac:dyDescent="0.35">
      <c r="A13" s="141"/>
      <c r="B13" s="98">
        <v>10</v>
      </c>
      <c r="C13" s="76"/>
      <c r="R13" s="82"/>
      <c r="S13" s="81"/>
      <c r="AH13" s="82"/>
      <c r="AI13" s="81"/>
      <c r="AX13" s="82"/>
      <c r="AY13" s="81"/>
      <c r="BN13" s="82"/>
      <c r="BO13" s="76"/>
    </row>
    <row r="14" spans="1:68" x14ac:dyDescent="0.35">
      <c r="A14" s="141"/>
      <c r="B14" s="98">
        <v>11</v>
      </c>
      <c r="C14" s="76"/>
      <c r="R14" s="82"/>
      <c r="S14" s="81"/>
      <c r="AH14" s="82"/>
      <c r="AI14" s="81"/>
      <c r="AX14" s="82"/>
      <c r="AY14" s="81"/>
      <c r="BN14" s="82"/>
      <c r="BO14" s="76"/>
    </row>
    <row r="15" spans="1:68" x14ac:dyDescent="0.35">
      <c r="A15" s="141"/>
      <c r="B15" s="98">
        <v>12</v>
      </c>
      <c r="C15" s="76"/>
      <c r="R15" s="82"/>
      <c r="S15" s="81"/>
      <c r="AH15" s="82"/>
      <c r="AI15" s="81"/>
      <c r="AX15" s="82"/>
      <c r="AY15" s="81"/>
      <c r="BN15" s="82"/>
      <c r="BO15" s="76"/>
    </row>
    <row r="16" spans="1:68" x14ac:dyDescent="0.35">
      <c r="A16" s="141"/>
      <c r="B16" s="98">
        <v>13</v>
      </c>
      <c r="C16" s="76"/>
      <c r="R16" s="82"/>
      <c r="S16" s="81"/>
      <c r="AH16" s="82"/>
      <c r="AI16" s="81"/>
      <c r="AX16" s="82"/>
      <c r="AY16" s="81"/>
      <c r="BN16" s="82"/>
      <c r="BO16" s="76"/>
    </row>
    <row r="17" spans="1:67" x14ac:dyDescent="0.35">
      <c r="A17" s="141"/>
      <c r="B17" s="98">
        <v>14</v>
      </c>
      <c r="C17" s="76"/>
      <c r="R17" s="82"/>
      <c r="S17" s="81"/>
      <c r="AH17" s="82"/>
      <c r="AI17" s="81"/>
      <c r="AX17" s="82"/>
      <c r="AY17" s="81"/>
      <c r="BN17" s="82"/>
      <c r="BO17" s="76"/>
    </row>
    <row r="18" spans="1:67" x14ac:dyDescent="0.35">
      <c r="A18" s="141"/>
      <c r="B18" s="98">
        <v>15</v>
      </c>
      <c r="C18" s="76"/>
      <c r="R18" s="82"/>
      <c r="S18" s="81"/>
      <c r="AH18" s="82"/>
      <c r="AI18" s="81"/>
      <c r="AX18" s="82"/>
      <c r="AY18" s="81"/>
      <c r="BN18" s="82"/>
      <c r="BO18" s="76"/>
    </row>
    <row r="19" spans="1:67" x14ac:dyDescent="0.35">
      <c r="A19" s="141"/>
      <c r="B19" s="98">
        <v>16</v>
      </c>
      <c r="C19" s="125"/>
      <c r="D19" s="104"/>
      <c r="E19" s="104"/>
      <c r="R19" s="82"/>
      <c r="S19" s="81"/>
      <c r="AH19" s="82"/>
      <c r="AI19" s="81"/>
      <c r="AX19" s="82"/>
      <c r="AY19" s="81"/>
      <c r="BN19" s="82"/>
      <c r="BO19" s="76"/>
    </row>
    <row r="20" spans="1:67" x14ac:dyDescent="0.35">
      <c r="A20" s="141"/>
      <c r="B20" s="98">
        <v>17</v>
      </c>
      <c r="C20" s="125"/>
      <c r="D20" s="104"/>
      <c r="E20" s="104"/>
      <c r="R20" s="82"/>
      <c r="S20" s="81"/>
      <c r="AH20" s="82"/>
      <c r="AI20" s="81"/>
      <c r="AX20" s="82"/>
      <c r="AY20" s="81"/>
      <c r="BN20" s="82"/>
      <c r="BO20" s="76"/>
    </row>
    <row r="21" spans="1:67" x14ac:dyDescent="0.35">
      <c r="A21" s="141"/>
      <c r="B21" s="98">
        <v>18</v>
      </c>
      <c r="C21" s="76"/>
      <c r="R21" s="82"/>
      <c r="S21" s="81"/>
      <c r="AH21" s="82"/>
      <c r="AI21" s="81"/>
      <c r="AX21" s="82"/>
      <c r="AY21" s="81"/>
      <c r="BN21" s="82"/>
      <c r="BO21" s="76"/>
    </row>
    <row r="22" spans="1:67" x14ac:dyDescent="0.35">
      <c r="A22" s="141"/>
      <c r="B22" s="98">
        <v>19</v>
      </c>
      <c r="C22" s="76"/>
      <c r="R22" s="82"/>
      <c r="S22" s="81"/>
      <c r="AH22" s="82"/>
      <c r="AI22" s="81"/>
      <c r="AX22" s="82"/>
      <c r="AY22" s="81"/>
      <c r="BN22" s="82"/>
      <c r="BO22" s="76"/>
    </row>
    <row r="23" spans="1:67" x14ac:dyDescent="0.35">
      <c r="A23" s="141"/>
      <c r="B23" s="98">
        <v>20</v>
      </c>
      <c r="C23" s="76"/>
      <c r="R23" s="82"/>
      <c r="S23" s="81"/>
      <c r="AH23" s="82"/>
      <c r="AI23" s="81"/>
      <c r="AX23" s="82"/>
      <c r="AY23" s="81"/>
      <c r="BN23" s="82"/>
      <c r="BO23" s="76"/>
    </row>
    <row r="24" spans="1:67" x14ac:dyDescent="0.35">
      <c r="A24" s="141"/>
      <c r="B24" s="98">
        <v>21</v>
      </c>
      <c r="C24" s="76"/>
      <c r="R24" s="82"/>
      <c r="S24" s="81"/>
      <c r="AH24" s="82"/>
      <c r="AI24" s="81"/>
      <c r="AX24" s="82"/>
      <c r="AY24" s="81"/>
      <c r="BN24" s="82"/>
      <c r="BO24" s="76"/>
    </row>
    <row r="25" spans="1:67" x14ac:dyDescent="0.35">
      <c r="A25" s="141"/>
      <c r="B25" s="98">
        <v>22</v>
      </c>
      <c r="C25" s="76"/>
      <c r="R25" s="82"/>
      <c r="S25" s="81"/>
      <c r="AH25" s="82"/>
      <c r="AI25" s="81"/>
      <c r="AX25" s="82"/>
      <c r="AY25" s="81"/>
      <c r="BN25" s="82"/>
      <c r="BO25" s="76"/>
    </row>
    <row r="26" spans="1:67" x14ac:dyDescent="0.35">
      <c r="A26" s="141"/>
      <c r="B26" s="98">
        <v>23</v>
      </c>
      <c r="C26" s="76"/>
      <c r="R26" s="82"/>
      <c r="S26" s="81"/>
      <c r="AH26" s="82"/>
      <c r="AI26" s="81"/>
      <c r="AX26" s="82"/>
      <c r="AY26" s="81"/>
      <c r="BN26" s="82"/>
      <c r="BO26" s="76"/>
    </row>
    <row r="27" spans="1:67" x14ac:dyDescent="0.35">
      <c r="A27" s="141"/>
      <c r="B27" s="98">
        <v>24</v>
      </c>
      <c r="C27" s="76"/>
      <c r="R27" s="82"/>
      <c r="S27" s="81"/>
      <c r="AH27" s="82"/>
      <c r="AI27" s="81"/>
      <c r="AX27" s="82"/>
      <c r="AY27" s="81"/>
      <c r="BN27" s="82"/>
      <c r="BO27" s="76"/>
    </row>
    <row r="28" spans="1:67" x14ac:dyDescent="0.35">
      <c r="A28" s="141"/>
      <c r="B28" s="98">
        <v>25</v>
      </c>
      <c r="C28" s="76"/>
      <c r="R28" s="82"/>
      <c r="S28" s="81"/>
      <c r="AH28" s="82"/>
      <c r="AI28" s="81"/>
      <c r="AX28" s="82"/>
      <c r="AY28" s="81"/>
      <c r="BN28" s="82"/>
      <c r="BO28" s="76"/>
    </row>
    <row r="29" spans="1:67" x14ac:dyDescent="0.35">
      <c r="A29" s="141"/>
      <c r="B29" s="98">
        <v>26</v>
      </c>
      <c r="C29" s="76"/>
      <c r="R29" s="82"/>
      <c r="S29" s="81"/>
      <c r="AH29" s="82"/>
      <c r="AI29" s="81"/>
      <c r="AX29" s="82"/>
      <c r="AY29" s="81"/>
      <c r="BN29" s="82"/>
      <c r="BO29" s="76"/>
    </row>
    <row r="30" spans="1:67" x14ac:dyDescent="0.35">
      <c r="A30" s="141"/>
      <c r="B30" s="98">
        <v>27</v>
      </c>
      <c r="C30" s="76"/>
      <c r="R30" s="82"/>
      <c r="S30" s="81"/>
      <c r="AH30" s="82"/>
      <c r="AI30" s="81"/>
      <c r="AX30" s="82"/>
      <c r="AY30" s="81"/>
      <c r="BN30" s="82"/>
      <c r="BO30" s="76"/>
    </row>
    <row r="31" spans="1:67" x14ac:dyDescent="0.35">
      <c r="A31" s="141"/>
      <c r="B31" s="98">
        <v>28</v>
      </c>
      <c r="C31" s="76"/>
      <c r="R31" s="82"/>
      <c r="S31" s="81"/>
      <c r="AH31" s="82"/>
      <c r="AI31" s="81"/>
      <c r="AX31" s="82"/>
      <c r="AY31" s="81"/>
      <c r="BN31" s="82"/>
      <c r="BO31" s="76"/>
    </row>
    <row r="32" spans="1:67" x14ac:dyDescent="0.35">
      <c r="A32" s="141"/>
      <c r="B32" s="98">
        <v>29</v>
      </c>
      <c r="C32" s="76"/>
      <c r="R32" s="82"/>
      <c r="S32" s="81"/>
      <c r="AH32" s="82"/>
      <c r="AI32" s="81"/>
      <c r="AX32" s="82"/>
      <c r="AY32" s="81"/>
      <c r="BN32" s="82"/>
      <c r="BO32" s="76"/>
    </row>
    <row r="33" spans="1:67" x14ac:dyDescent="0.35">
      <c r="A33" s="141"/>
      <c r="B33" s="98">
        <v>30</v>
      </c>
      <c r="C33" s="76"/>
      <c r="R33" s="82"/>
      <c r="S33" s="81"/>
      <c r="AH33" s="82"/>
      <c r="AI33" s="81"/>
      <c r="AX33" s="82"/>
      <c r="AY33" s="81"/>
      <c r="BN33" s="82"/>
      <c r="BO33" s="76"/>
    </row>
    <row r="34" spans="1:67" x14ac:dyDescent="0.35">
      <c r="A34" s="141"/>
      <c r="B34" s="98">
        <v>31</v>
      </c>
      <c r="C34" s="76"/>
      <c r="R34" s="82"/>
      <c r="S34" s="81"/>
      <c r="AH34" s="82"/>
      <c r="AI34" s="81"/>
      <c r="AX34" s="82"/>
      <c r="AY34" s="81"/>
      <c r="BN34" s="82"/>
      <c r="BO34" s="76"/>
    </row>
    <row r="35" spans="1:67" x14ac:dyDescent="0.35">
      <c r="A35" s="141"/>
      <c r="B35" s="98">
        <v>32</v>
      </c>
      <c r="C35" s="125"/>
      <c r="D35" s="104"/>
      <c r="E35" s="104"/>
      <c r="R35" s="82"/>
      <c r="S35" s="81"/>
      <c r="AH35" s="82"/>
      <c r="AI35" s="81"/>
      <c r="AX35" s="82"/>
      <c r="AY35" s="81"/>
      <c r="BN35" s="82"/>
      <c r="BO35" s="76"/>
    </row>
    <row r="36" spans="1:67" x14ac:dyDescent="0.35">
      <c r="A36" s="141"/>
      <c r="B36" s="98">
        <v>33</v>
      </c>
      <c r="C36" s="125"/>
      <c r="D36" s="104"/>
      <c r="E36" s="104"/>
      <c r="R36" s="82"/>
      <c r="S36" s="81"/>
      <c r="AH36" s="82"/>
      <c r="AI36" s="81"/>
      <c r="AX36" s="82"/>
      <c r="AY36" s="81"/>
      <c r="BN36" s="82"/>
      <c r="BO36" s="76"/>
    </row>
    <row r="37" spans="1:67" x14ac:dyDescent="0.35">
      <c r="A37" s="141"/>
      <c r="B37" s="98">
        <v>34</v>
      </c>
      <c r="C37" s="125"/>
      <c r="D37" s="104"/>
      <c r="E37" s="104"/>
      <c r="R37" s="82"/>
      <c r="S37" s="81"/>
      <c r="AH37" s="82"/>
      <c r="AI37" s="81"/>
      <c r="AX37" s="82"/>
      <c r="AY37" s="81"/>
      <c r="BN37" s="82"/>
      <c r="BO37" s="76"/>
    </row>
    <row r="38" spans="1:67" x14ac:dyDescent="0.35">
      <c r="A38" s="141"/>
      <c r="B38" s="98">
        <v>35</v>
      </c>
      <c r="C38" s="125"/>
      <c r="D38" s="104"/>
      <c r="E38" s="104"/>
      <c r="R38" s="82"/>
      <c r="S38" s="81"/>
      <c r="AH38" s="82"/>
      <c r="AI38" s="81"/>
      <c r="AX38" s="82"/>
      <c r="AY38" s="81"/>
      <c r="BN38" s="82"/>
      <c r="BO38" s="76"/>
    </row>
    <row r="39" spans="1:67" x14ac:dyDescent="0.35">
      <c r="A39" s="141"/>
      <c r="B39" s="98">
        <v>36</v>
      </c>
      <c r="C39" s="125"/>
      <c r="D39" s="104"/>
      <c r="E39" s="104"/>
      <c r="R39" s="82"/>
      <c r="S39" s="81"/>
      <c r="AH39" s="82"/>
      <c r="AI39" s="81"/>
      <c r="AX39" s="82"/>
      <c r="AY39" s="81"/>
      <c r="BN39" s="82"/>
      <c r="BO39" s="76"/>
    </row>
    <row r="40" spans="1:67" x14ac:dyDescent="0.35">
      <c r="A40" s="141"/>
      <c r="B40" s="98">
        <v>37</v>
      </c>
      <c r="C40" s="125"/>
      <c r="D40" s="104"/>
      <c r="E40" s="104"/>
      <c r="R40" s="82"/>
      <c r="S40" s="81"/>
      <c r="AH40" s="82"/>
      <c r="AI40" s="81"/>
      <c r="AX40" s="82"/>
      <c r="AY40" s="81"/>
      <c r="BN40" s="82"/>
      <c r="BO40" s="76"/>
    </row>
    <row r="41" spans="1:67" x14ac:dyDescent="0.35">
      <c r="A41" s="141"/>
      <c r="B41" s="98">
        <v>38</v>
      </c>
      <c r="C41" s="125"/>
      <c r="D41" s="104"/>
      <c r="E41" s="104"/>
      <c r="R41" s="82"/>
      <c r="S41" s="81"/>
      <c r="AH41" s="82"/>
      <c r="AI41" s="81"/>
      <c r="AX41" s="82"/>
      <c r="AY41" s="81"/>
      <c r="BN41" s="82"/>
      <c r="BO41" s="76"/>
    </row>
    <row r="42" spans="1:67" x14ac:dyDescent="0.35">
      <c r="A42" s="141"/>
      <c r="B42" s="98">
        <v>39</v>
      </c>
      <c r="C42" s="125"/>
      <c r="D42" s="104"/>
      <c r="E42" s="104"/>
      <c r="R42" s="82"/>
      <c r="S42" s="81"/>
      <c r="AH42" s="82"/>
      <c r="AI42" s="81"/>
      <c r="AX42" s="82"/>
      <c r="AY42" s="81"/>
      <c r="BN42" s="82"/>
      <c r="BO42" s="76"/>
    </row>
    <row r="43" spans="1:67" x14ac:dyDescent="0.35">
      <c r="A43" s="141"/>
      <c r="B43" s="98">
        <v>40</v>
      </c>
      <c r="C43" s="125"/>
      <c r="D43" s="104"/>
      <c r="E43" s="104"/>
      <c r="R43" s="82"/>
      <c r="S43" s="81"/>
      <c r="AH43" s="82"/>
      <c r="AI43" s="81"/>
      <c r="AX43" s="82"/>
      <c r="AY43" s="81"/>
      <c r="BN43" s="82"/>
      <c r="BO43" s="76"/>
    </row>
    <row r="44" spans="1:67" x14ac:dyDescent="0.35">
      <c r="A44" s="141"/>
      <c r="B44" s="98">
        <v>41</v>
      </c>
      <c r="C44" s="125"/>
      <c r="D44" s="104"/>
      <c r="E44" s="104"/>
      <c r="R44" s="82"/>
      <c r="S44" s="81"/>
      <c r="AH44" s="82"/>
      <c r="AI44" s="81"/>
      <c r="AX44" s="82"/>
      <c r="AY44" s="81"/>
      <c r="BN44" s="82"/>
      <c r="BO44" s="76"/>
    </row>
    <row r="45" spans="1:67" x14ac:dyDescent="0.35">
      <c r="A45" s="141"/>
      <c r="B45" s="98">
        <v>42</v>
      </c>
      <c r="C45" s="125"/>
      <c r="D45" s="104"/>
      <c r="E45" s="104"/>
      <c r="R45" s="82"/>
      <c r="S45" s="81"/>
      <c r="AH45" s="82"/>
      <c r="AI45" s="81"/>
      <c r="AX45" s="82"/>
      <c r="AY45" s="81"/>
      <c r="BN45" s="82"/>
      <c r="BO45" s="76"/>
    </row>
    <row r="46" spans="1:67" x14ac:dyDescent="0.35">
      <c r="A46" s="141"/>
      <c r="B46" s="98">
        <v>43</v>
      </c>
      <c r="C46" s="125"/>
      <c r="D46" s="104"/>
      <c r="E46" s="104"/>
      <c r="R46" s="82"/>
      <c r="S46" s="81"/>
      <c r="AH46" s="82"/>
      <c r="AI46" s="81"/>
      <c r="AX46" s="82"/>
      <c r="AY46" s="81"/>
      <c r="BN46" s="82"/>
      <c r="BO46" s="76"/>
    </row>
    <row r="47" spans="1:67" x14ac:dyDescent="0.35">
      <c r="A47" s="141"/>
      <c r="B47" s="98">
        <v>44</v>
      </c>
      <c r="C47" s="125"/>
      <c r="D47" s="104"/>
      <c r="E47" s="104"/>
      <c r="R47" s="82"/>
      <c r="S47" s="81"/>
      <c r="AH47" s="82"/>
      <c r="AI47" s="81"/>
      <c r="AX47" s="82"/>
      <c r="AY47" s="81"/>
      <c r="BN47" s="82"/>
      <c r="BO47" s="76"/>
    </row>
    <row r="48" spans="1:67" x14ac:dyDescent="0.35">
      <c r="A48" s="141"/>
      <c r="B48" s="98">
        <v>45</v>
      </c>
      <c r="C48" s="125"/>
      <c r="D48" s="104"/>
      <c r="E48" s="104"/>
      <c r="R48" s="82"/>
      <c r="S48" s="81"/>
      <c r="AH48" s="82"/>
      <c r="AI48" s="81"/>
      <c r="AX48" s="82"/>
      <c r="AY48" s="81"/>
      <c r="BN48" s="82"/>
      <c r="BO48" s="76"/>
    </row>
    <row r="49" spans="1:67" x14ac:dyDescent="0.35">
      <c r="A49" s="141"/>
      <c r="B49" s="98">
        <v>46</v>
      </c>
      <c r="C49" s="125"/>
      <c r="D49" s="104"/>
      <c r="E49" s="104"/>
      <c r="R49" s="82"/>
      <c r="S49" s="81"/>
      <c r="AH49" s="82"/>
      <c r="AI49" s="81"/>
      <c r="AX49" s="82"/>
      <c r="AY49" s="81"/>
      <c r="BN49" s="82"/>
      <c r="BO49" s="76"/>
    </row>
    <row r="50" spans="1:67" x14ac:dyDescent="0.35">
      <c r="A50" s="141"/>
      <c r="B50" s="98">
        <v>47</v>
      </c>
      <c r="C50" s="125"/>
      <c r="D50" s="104"/>
      <c r="E50" s="104"/>
      <c r="R50" s="82"/>
      <c r="S50" s="81"/>
      <c r="AH50" s="82"/>
      <c r="AI50" s="81"/>
      <c r="AX50" s="82"/>
      <c r="AY50" s="81"/>
      <c r="BN50" s="82"/>
      <c r="BO50" s="76"/>
    </row>
    <row r="51" spans="1:67" x14ac:dyDescent="0.35">
      <c r="A51" s="141"/>
      <c r="B51" s="98">
        <v>48</v>
      </c>
      <c r="C51" s="125"/>
      <c r="D51" s="104"/>
      <c r="E51" s="104"/>
      <c r="R51" s="82"/>
      <c r="S51" s="81"/>
      <c r="AH51" s="82"/>
      <c r="AI51" s="81"/>
      <c r="AX51" s="82"/>
      <c r="AY51" s="81"/>
      <c r="BN51" s="82"/>
      <c r="BO51" s="76"/>
    </row>
    <row r="52" spans="1:67" x14ac:dyDescent="0.35">
      <c r="A52" s="141"/>
      <c r="B52" s="98">
        <v>49</v>
      </c>
      <c r="C52" s="125"/>
      <c r="D52" s="104"/>
      <c r="E52" s="104"/>
      <c r="R52" s="82"/>
      <c r="S52" s="81"/>
      <c r="AH52" s="82"/>
      <c r="AI52" s="81"/>
      <c r="AX52" s="82"/>
      <c r="AY52" s="81"/>
      <c r="BN52" s="82"/>
      <c r="BO52" s="76"/>
    </row>
    <row r="53" spans="1:67" x14ac:dyDescent="0.35">
      <c r="A53" s="141"/>
      <c r="B53" s="98">
        <v>50</v>
      </c>
      <c r="C53" s="76"/>
      <c r="R53" s="82"/>
      <c r="S53" s="81"/>
      <c r="AH53" s="82"/>
      <c r="AI53" s="81"/>
      <c r="AX53" s="82"/>
      <c r="AY53" s="81"/>
      <c r="BN53" s="82"/>
      <c r="BO53" s="76"/>
    </row>
    <row r="54" spans="1:67" x14ac:dyDescent="0.35">
      <c r="A54" s="141"/>
      <c r="B54" s="98">
        <v>51</v>
      </c>
      <c r="C54" s="76"/>
      <c r="R54" s="82"/>
      <c r="S54" s="81"/>
      <c r="AH54" s="82"/>
      <c r="AI54" s="81"/>
      <c r="AX54" s="82"/>
      <c r="AY54" s="81"/>
      <c r="BN54" s="82"/>
      <c r="BO54" s="76"/>
    </row>
    <row r="55" spans="1:67" x14ac:dyDescent="0.35">
      <c r="A55" s="141"/>
      <c r="B55" s="98">
        <v>52</v>
      </c>
      <c r="C55" s="76"/>
      <c r="R55" s="82"/>
      <c r="S55" s="81"/>
      <c r="AH55" s="82"/>
      <c r="AI55" s="81"/>
      <c r="AX55" s="82"/>
      <c r="AY55" s="81"/>
      <c r="BN55" s="82"/>
      <c r="BO55" s="76"/>
    </row>
    <row r="56" spans="1:67" x14ac:dyDescent="0.35">
      <c r="A56" s="141"/>
      <c r="B56" s="98">
        <v>53</v>
      </c>
      <c r="C56" s="76"/>
      <c r="R56" s="82"/>
      <c r="S56" s="81"/>
      <c r="AH56" s="82"/>
      <c r="AI56" s="81"/>
      <c r="AX56" s="82"/>
      <c r="AY56" s="81"/>
      <c r="BN56" s="82"/>
      <c r="BO56" s="76"/>
    </row>
    <row r="57" spans="1:67" x14ac:dyDescent="0.35">
      <c r="A57" s="141"/>
      <c r="B57" s="98">
        <v>54</v>
      </c>
      <c r="C57" s="76"/>
      <c r="R57" s="82"/>
      <c r="S57" s="81"/>
      <c r="AH57" s="82"/>
      <c r="AI57" s="81"/>
      <c r="AX57" s="82"/>
      <c r="AY57" s="81"/>
      <c r="BN57" s="82"/>
      <c r="BO57" s="76"/>
    </row>
    <row r="58" spans="1:67" x14ac:dyDescent="0.35">
      <c r="A58" s="141"/>
      <c r="B58" s="98">
        <v>55</v>
      </c>
      <c r="C58" s="76"/>
      <c r="R58" s="82"/>
      <c r="S58" s="81"/>
      <c r="AH58" s="82"/>
      <c r="AI58" s="81"/>
      <c r="AX58" s="82"/>
      <c r="AY58" s="81"/>
      <c r="BN58" s="82"/>
      <c r="BO58" s="76"/>
    </row>
    <row r="59" spans="1:67" x14ac:dyDescent="0.35">
      <c r="A59" s="141"/>
      <c r="B59" s="98">
        <v>56</v>
      </c>
      <c r="C59" s="76"/>
      <c r="R59" s="82"/>
      <c r="S59" s="81"/>
      <c r="AH59" s="82"/>
      <c r="AI59" s="81"/>
      <c r="AX59" s="82"/>
      <c r="AY59" s="81"/>
      <c r="BN59" s="82"/>
      <c r="BO59" s="76"/>
    </row>
    <row r="60" spans="1:67" x14ac:dyDescent="0.35">
      <c r="A60" s="141"/>
      <c r="B60" s="98">
        <v>57</v>
      </c>
      <c r="C60" s="76"/>
      <c r="R60" s="82"/>
      <c r="S60" s="81"/>
      <c r="AH60" s="82"/>
      <c r="AI60" s="81"/>
      <c r="AX60" s="82"/>
      <c r="AY60" s="81"/>
      <c r="BN60" s="82"/>
      <c r="BO60" s="76"/>
    </row>
    <row r="61" spans="1:67" x14ac:dyDescent="0.35">
      <c r="A61" s="141"/>
      <c r="B61" s="98">
        <v>58</v>
      </c>
      <c r="C61" s="76"/>
      <c r="R61" s="82"/>
      <c r="S61" s="81"/>
      <c r="AH61" s="82"/>
      <c r="AI61" s="81"/>
      <c r="AX61" s="82"/>
      <c r="AY61" s="81"/>
      <c r="BN61" s="82"/>
      <c r="BO61" s="76"/>
    </row>
    <row r="62" spans="1:67" x14ac:dyDescent="0.35">
      <c r="A62" s="141"/>
      <c r="B62" s="98">
        <v>59</v>
      </c>
      <c r="C62" s="76"/>
      <c r="R62" s="82"/>
      <c r="S62" s="81"/>
      <c r="AH62" s="82"/>
      <c r="AI62" s="81"/>
      <c r="AX62" s="82"/>
      <c r="AY62" s="81"/>
      <c r="BN62" s="82"/>
      <c r="BO62" s="76"/>
    </row>
    <row r="63" spans="1:67" x14ac:dyDescent="0.35">
      <c r="A63" s="141"/>
      <c r="B63" s="98">
        <v>60</v>
      </c>
      <c r="C63" s="76"/>
      <c r="R63" s="82"/>
      <c r="S63" s="81"/>
      <c r="AH63" s="82"/>
      <c r="AI63" s="81"/>
      <c r="AX63" s="82"/>
      <c r="AY63" s="81"/>
      <c r="BN63" s="82"/>
      <c r="BO63" s="76"/>
    </row>
    <row r="64" spans="1:67" x14ac:dyDescent="0.35">
      <c r="A64" s="141"/>
      <c r="B64" s="98">
        <v>61</v>
      </c>
      <c r="C64" s="76"/>
      <c r="R64" s="82"/>
      <c r="S64" s="81"/>
      <c r="AH64" s="82"/>
      <c r="AI64" s="81"/>
      <c r="AX64" s="82"/>
      <c r="AY64" s="81"/>
      <c r="BN64" s="82"/>
      <c r="BO64" s="76"/>
    </row>
    <row r="65" spans="1:67" x14ac:dyDescent="0.35">
      <c r="A65" s="141"/>
      <c r="B65" s="98">
        <v>62</v>
      </c>
      <c r="C65" s="76"/>
      <c r="R65" s="82"/>
      <c r="S65" s="81"/>
      <c r="AH65" s="82"/>
      <c r="AI65" s="81"/>
      <c r="AX65" s="82"/>
      <c r="AY65" s="81"/>
      <c r="BN65" s="82"/>
      <c r="BO65" s="76"/>
    </row>
    <row r="66" spans="1:67" ht="15" thickBot="1" x14ac:dyDescent="0.4">
      <c r="A66" s="142"/>
      <c r="B66" s="99">
        <v>63</v>
      </c>
      <c r="C66" s="126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5"/>
      <c r="S66" s="83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5"/>
      <c r="AI66" s="83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5"/>
      <c r="AY66" s="83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5"/>
      <c r="BO66" s="76"/>
    </row>
    <row r="67" spans="1:67" x14ac:dyDescent="0.3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</row>
  </sheetData>
  <mergeCells count="4">
    <mergeCell ref="E3:F3"/>
    <mergeCell ref="G3:H3"/>
    <mergeCell ref="C6:C8"/>
    <mergeCell ref="C9:C10"/>
  </mergeCells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AA8C-08DE-404F-9392-079A8EBAC60B}">
  <dimension ref="A1"/>
  <sheetViews>
    <sheetView workbookViewId="0">
      <selection activeCell="E3" sqref="E3"/>
    </sheetView>
  </sheetViews>
  <sheetFormatPr defaultColWidth="3.6328125" defaultRowHeight="14.5" x14ac:dyDescent="0.35"/>
  <sheetData/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7CC0-31A4-402D-9DD1-AF5B5FD94940}">
  <dimension ref="B3:L3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7" sqref="N7"/>
    </sheetView>
  </sheetViews>
  <sheetFormatPr defaultRowHeight="14.5" x14ac:dyDescent="0.35"/>
  <cols>
    <col min="1" max="12" width="8.7265625" style="1"/>
    <col min="13" max="13" width="11.81640625" style="1" bestFit="1" customWidth="1"/>
    <col min="14" max="16384" width="8.7265625" style="1"/>
  </cols>
  <sheetData>
    <row r="3" spans="2:12" ht="15" thickBot="1" x14ac:dyDescent="0.4">
      <c r="B3" s="325" t="s">
        <v>150</v>
      </c>
      <c r="C3" s="325" t="s">
        <v>151</v>
      </c>
      <c r="D3" s="325" t="s">
        <v>153</v>
      </c>
      <c r="E3" s="325" t="s">
        <v>154</v>
      </c>
      <c r="F3" s="325" t="s">
        <v>152</v>
      </c>
      <c r="G3" s="325" t="s">
        <v>156</v>
      </c>
      <c r="H3" s="325" t="s">
        <v>155</v>
      </c>
      <c r="I3" s="325" t="s">
        <v>157</v>
      </c>
      <c r="J3" s="325" t="s">
        <v>158</v>
      </c>
      <c r="K3" s="325" t="s">
        <v>159</v>
      </c>
      <c r="L3" s="325" t="s">
        <v>160</v>
      </c>
    </row>
    <row r="4" spans="2:12" x14ac:dyDescent="0.35">
      <c r="B4" s="317">
        <v>0</v>
      </c>
      <c r="C4" s="318">
        <f>B4</f>
        <v>0</v>
      </c>
      <c r="D4" s="318">
        <v>0</v>
      </c>
      <c r="E4" s="318">
        <v>0</v>
      </c>
      <c r="F4" s="319">
        <f>9+9*C4+E4</f>
        <v>9</v>
      </c>
      <c r="G4" s="1">
        <v>100</v>
      </c>
      <c r="H4" s="1">
        <f>C4</f>
        <v>0</v>
      </c>
      <c r="I4" s="1">
        <f>E4+1</f>
        <v>1</v>
      </c>
      <c r="J4" s="1">
        <f>(I4*H4/G4)</f>
        <v>0</v>
      </c>
      <c r="K4" s="1">
        <f>COS(-2*3.141592653*J4)</f>
        <v>1</v>
      </c>
      <c r="L4" s="1">
        <f>SIN(-2*3.141592653*J4)</f>
        <v>0</v>
      </c>
    </row>
    <row r="5" spans="2:12" x14ac:dyDescent="0.35">
      <c r="B5" s="320">
        <v>1</v>
      </c>
      <c r="C5" s="18">
        <f t="shared" ref="C5:C33" si="0">B5</f>
        <v>1</v>
      </c>
      <c r="D5" s="18">
        <v>1</v>
      </c>
      <c r="E5" s="18">
        <v>0</v>
      </c>
      <c r="F5" s="321">
        <f t="shared" ref="F5:F33" si="1">9+9*C5+E5</f>
        <v>18</v>
      </c>
      <c r="G5" s="1">
        <v>100</v>
      </c>
      <c r="H5" s="1">
        <f t="shared" ref="H5:H33" si="2">C5</f>
        <v>1</v>
      </c>
      <c r="I5" s="1">
        <f t="shared" ref="I5:I33" si="3">E5+1</f>
        <v>1</v>
      </c>
      <c r="J5" s="1">
        <f t="shared" ref="J5:J33" si="4">(I5*H5/G5)</f>
        <v>0.01</v>
      </c>
      <c r="K5" s="1">
        <f t="shared" ref="K5:K34" si="5">COS(-2*3.141592653*J5)</f>
        <v>0.99802672842901219</v>
      </c>
      <c r="L5" s="1">
        <f t="shared" ref="L5:L33" si="6">SIN(-2*3.141592653*J5)</f>
        <v>-6.2790519517540791E-2</v>
      </c>
    </row>
    <row r="6" spans="2:12" x14ac:dyDescent="0.35">
      <c r="B6" s="320">
        <v>2</v>
      </c>
      <c r="C6" s="18">
        <f t="shared" si="0"/>
        <v>2</v>
      </c>
      <c r="D6" s="18">
        <v>2</v>
      </c>
      <c r="E6" s="18">
        <v>0</v>
      </c>
      <c r="F6" s="321">
        <f t="shared" si="1"/>
        <v>27</v>
      </c>
      <c r="G6" s="1">
        <v>100</v>
      </c>
      <c r="H6" s="1">
        <f t="shared" si="2"/>
        <v>2</v>
      </c>
      <c r="I6" s="1">
        <f t="shared" si="3"/>
        <v>1</v>
      </c>
      <c r="J6" s="1">
        <f t="shared" si="4"/>
        <v>0.02</v>
      </c>
      <c r="K6" s="1">
        <f t="shared" si="5"/>
        <v>0.99211470131743462</v>
      </c>
      <c r="L6" s="1">
        <f t="shared" si="6"/>
        <v>-0.12533323354089854</v>
      </c>
    </row>
    <row r="7" spans="2:12" x14ac:dyDescent="0.35">
      <c r="B7" s="320">
        <v>3</v>
      </c>
      <c r="C7" s="18">
        <f t="shared" si="0"/>
        <v>3</v>
      </c>
      <c r="D7" s="18">
        <v>3</v>
      </c>
      <c r="E7" s="18">
        <v>0</v>
      </c>
      <c r="F7" s="321">
        <f t="shared" si="1"/>
        <v>36</v>
      </c>
      <c r="G7" s="1">
        <v>100</v>
      </c>
      <c r="H7" s="1">
        <f t="shared" si="2"/>
        <v>3</v>
      </c>
      <c r="I7" s="1">
        <f t="shared" si="3"/>
        <v>1</v>
      </c>
      <c r="J7" s="1">
        <f t="shared" si="4"/>
        <v>0.03</v>
      </c>
      <c r="K7" s="1">
        <f t="shared" si="5"/>
        <v>0.98228725073531964</v>
      </c>
      <c r="L7" s="1">
        <f t="shared" si="6"/>
        <v>-0.18738131455096385</v>
      </c>
    </row>
    <row r="8" spans="2:12" x14ac:dyDescent="0.35">
      <c r="B8" s="320">
        <v>4</v>
      </c>
      <c r="C8" s="18">
        <f t="shared" si="0"/>
        <v>4</v>
      </c>
      <c r="D8" s="18">
        <v>4</v>
      </c>
      <c r="E8" s="18">
        <v>0</v>
      </c>
      <c r="F8" s="321">
        <f t="shared" si="1"/>
        <v>45</v>
      </c>
      <c r="G8" s="1">
        <v>100</v>
      </c>
      <c r="H8" s="1">
        <f t="shared" si="2"/>
        <v>4</v>
      </c>
      <c r="I8" s="1">
        <f t="shared" si="3"/>
        <v>1</v>
      </c>
      <c r="J8" s="1">
        <f t="shared" si="4"/>
        <v>0.04</v>
      </c>
      <c r="K8" s="1">
        <f t="shared" si="5"/>
        <v>0.96858316114036513</v>
      </c>
      <c r="L8" s="1">
        <f t="shared" si="6"/>
        <v>-0.24868988711915369</v>
      </c>
    </row>
    <row r="9" spans="2:12" x14ac:dyDescent="0.35">
      <c r="B9" s="320">
        <v>5</v>
      </c>
      <c r="C9" s="18">
        <f t="shared" si="0"/>
        <v>5</v>
      </c>
      <c r="D9" s="18">
        <v>5</v>
      </c>
      <c r="E9" s="18">
        <v>0</v>
      </c>
      <c r="F9" s="321">
        <f t="shared" si="1"/>
        <v>54</v>
      </c>
      <c r="G9" s="1">
        <v>100</v>
      </c>
      <c r="H9" s="1">
        <f t="shared" si="2"/>
        <v>5</v>
      </c>
      <c r="I9" s="1">
        <f t="shared" si="3"/>
        <v>1</v>
      </c>
      <c r="J9" s="1">
        <f t="shared" si="4"/>
        <v>0.05</v>
      </c>
      <c r="K9" s="1">
        <f t="shared" si="5"/>
        <v>0.95105651631337917</v>
      </c>
      <c r="L9" s="1">
        <f t="shared" si="6"/>
        <v>-0.30901699431885482</v>
      </c>
    </row>
    <row r="10" spans="2:12" x14ac:dyDescent="0.35">
      <c r="B10" s="320">
        <v>6</v>
      </c>
      <c r="C10" s="18">
        <f t="shared" si="0"/>
        <v>6</v>
      </c>
      <c r="D10" s="18">
        <v>6</v>
      </c>
      <c r="E10" s="18">
        <v>0</v>
      </c>
      <c r="F10" s="321">
        <f t="shared" si="1"/>
        <v>63</v>
      </c>
      <c r="G10" s="1">
        <v>100</v>
      </c>
      <c r="H10" s="1">
        <f t="shared" si="2"/>
        <v>6</v>
      </c>
      <c r="I10" s="1">
        <f t="shared" si="3"/>
        <v>1</v>
      </c>
      <c r="J10" s="1">
        <f t="shared" si="4"/>
        <v>0.06</v>
      </c>
      <c r="K10" s="1">
        <f t="shared" si="5"/>
        <v>0.92977648591430551</v>
      </c>
      <c r="L10" s="1">
        <f t="shared" si="6"/>
        <v>-0.36812455261887284</v>
      </c>
    </row>
    <row r="11" spans="2:12" x14ac:dyDescent="0.35">
      <c r="B11" s="320">
        <v>7</v>
      </c>
      <c r="C11" s="18">
        <f t="shared" si="0"/>
        <v>7</v>
      </c>
      <c r="D11" s="18">
        <v>7</v>
      </c>
      <c r="E11" s="18">
        <v>0</v>
      </c>
      <c r="F11" s="321">
        <f t="shared" si="1"/>
        <v>72</v>
      </c>
      <c r="G11" s="1">
        <v>100</v>
      </c>
      <c r="H11" s="1">
        <f t="shared" si="2"/>
        <v>7</v>
      </c>
      <c r="I11" s="1">
        <f t="shared" si="3"/>
        <v>1</v>
      </c>
      <c r="J11" s="1">
        <f t="shared" si="4"/>
        <v>7.0000000000000007E-2</v>
      </c>
      <c r="K11" s="1">
        <f t="shared" si="5"/>
        <v>0.90482705250117657</v>
      </c>
      <c r="L11" s="1">
        <f t="shared" si="6"/>
        <v>-0.42577929149036015</v>
      </c>
    </row>
    <row r="12" spans="2:12" x14ac:dyDescent="0.35">
      <c r="B12" s="320">
        <v>8</v>
      </c>
      <c r="C12" s="18">
        <f t="shared" si="0"/>
        <v>8</v>
      </c>
      <c r="D12" s="18">
        <v>8</v>
      </c>
      <c r="E12" s="18">
        <v>0</v>
      </c>
      <c r="F12" s="321">
        <f t="shared" si="1"/>
        <v>81</v>
      </c>
      <c r="G12" s="1">
        <v>100</v>
      </c>
      <c r="H12" s="1">
        <f t="shared" si="2"/>
        <v>8</v>
      </c>
      <c r="I12" s="1">
        <f t="shared" si="3"/>
        <v>1</v>
      </c>
      <c r="J12" s="1">
        <f t="shared" si="4"/>
        <v>0.08</v>
      </c>
      <c r="K12" s="1">
        <f t="shared" si="5"/>
        <v>0.87630668008932522</v>
      </c>
      <c r="L12" s="1">
        <f t="shared" si="6"/>
        <v>-0.48175367401902092</v>
      </c>
    </row>
    <row r="13" spans="2:12" ht="15" thickBot="1" x14ac:dyDescent="0.4">
      <c r="B13" s="322">
        <v>9</v>
      </c>
      <c r="C13" s="323">
        <f t="shared" si="0"/>
        <v>9</v>
      </c>
      <c r="D13" s="323">
        <v>9</v>
      </c>
      <c r="E13" s="323">
        <v>0</v>
      </c>
      <c r="F13" s="324">
        <f t="shared" si="1"/>
        <v>90</v>
      </c>
      <c r="G13" s="1">
        <v>100</v>
      </c>
      <c r="H13" s="1">
        <f t="shared" si="2"/>
        <v>9</v>
      </c>
      <c r="I13" s="1">
        <f t="shared" si="3"/>
        <v>1</v>
      </c>
      <c r="J13" s="1">
        <f t="shared" si="4"/>
        <v>0.09</v>
      </c>
      <c r="K13" s="1">
        <f t="shared" si="5"/>
        <v>0.84432792555890002</v>
      </c>
      <c r="L13" s="1">
        <f t="shared" si="6"/>
        <v>-0.53582679488936036</v>
      </c>
    </row>
    <row r="14" spans="2:12" x14ac:dyDescent="0.35">
      <c r="B14" s="317">
        <v>0</v>
      </c>
      <c r="C14" s="318">
        <f>B14</f>
        <v>0</v>
      </c>
      <c r="D14" s="318">
        <v>0</v>
      </c>
      <c r="E14" s="318">
        <v>1</v>
      </c>
      <c r="F14" s="319">
        <f t="shared" si="1"/>
        <v>10</v>
      </c>
      <c r="G14" s="1">
        <v>100</v>
      </c>
      <c r="H14" s="1">
        <f t="shared" si="2"/>
        <v>0</v>
      </c>
      <c r="I14" s="1">
        <f t="shared" si="3"/>
        <v>2</v>
      </c>
      <c r="J14" s="1">
        <f t="shared" si="4"/>
        <v>0</v>
      </c>
      <c r="K14" s="1">
        <f t="shared" si="5"/>
        <v>1</v>
      </c>
      <c r="L14" s="1">
        <f t="shared" si="6"/>
        <v>0</v>
      </c>
    </row>
    <row r="15" spans="2:12" x14ac:dyDescent="0.35">
      <c r="B15" s="320">
        <v>1</v>
      </c>
      <c r="C15" s="18">
        <f t="shared" si="0"/>
        <v>1</v>
      </c>
      <c r="D15" s="18">
        <v>1</v>
      </c>
      <c r="E15" s="18">
        <v>1</v>
      </c>
      <c r="F15" s="321">
        <f t="shared" si="1"/>
        <v>19</v>
      </c>
      <c r="G15" s="1">
        <v>100</v>
      </c>
      <c r="H15" s="1">
        <f t="shared" si="2"/>
        <v>1</v>
      </c>
      <c r="I15" s="1">
        <f t="shared" si="3"/>
        <v>2</v>
      </c>
      <c r="J15" s="1">
        <f t="shared" si="4"/>
        <v>0.02</v>
      </c>
      <c r="K15" s="1">
        <f t="shared" si="5"/>
        <v>0.99211470131743462</v>
      </c>
      <c r="L15" s="1">
        <f t="shared" si="6"/>
        <v>-0.12533323354089854</v>
      </c>
    </row>
    <row r="16" spans="2:12" x14ac:dyDescent="0.35">
      <c r="B16" s="320">
        <v>2</v>
      </c>
      <c r="C16" s="18">
        <f t="shared" si="0"/>
        <v>2</v>
      </c>
      <c r="D16" s="18">
        <v>2</v>
      </c>
      <c r="E16" s="18">
        <v>1</v>
      </c>
      <c r="F16" s="321">
        <f t="shared" si="1"/>
        <v>28</v>
      </c>
      <c r="G16" s="1">
        <v>100</v>
      </c>
      <c r="H16" s="1">
        <f t="shared" si="2"/>
        <v>2</v>
      </c>
      <c r="I16" s="1">
        <f t="shared" si="3"/>
        <v>2</v>
      </c>
      <c r="J16" s="1">
        <f t="shared" si="4"/>
        <v>0.04</v>
      </c>
      <c r="K16" s="1">
        <f t="shared" si="5"/>
        <v>0.96858316114036513</v>
      </c>
      <c r="L16" s="1">
        <f t="shared" si="6"/>
        <v>-0.24868988711915369</v>
      </c>
    </row>
    <row r="17" spans="2:12" x14ac:dyDescent="0.35">
      <c r="B17" s="320">
        <v>3</v>
      </c>
      <c r="C17" s="18">
        <f t="shared" si="0"/>
        <v>3</v>
      </c>
      <c r="D17" s="18">
        <v>3</v>
      </c>
      <c r="E17" s="18">
        <v>1</v>
      </c>
      <c r="F17" s="321">
        <f t="shared" si="1"/>
        <v>37</v>
      </c>
      <c r="G17" s="1">
        <v>100</v>
      </c>
      <c r="H17" s="1">
        <f t="shared" si="2"/>
        <v>3</v>
      </c>
      <c r="I17" s="1">
        <f t="shared" si="3"/>
        <v>2</v>
      </c>
      <c r="J17" s="1">
        <f t="shared" si="4"/>
        <v>0.06</v>
      </c>
      <c r="K17" s="1">
        <f t="shared" si="5"/>
        <v>0.92977648591430551</v>
      </c>
      <c r="L17" s="1">
        <f t="shared" si="6"/>
        <v>-0.36812455261887284</v>
      </c>
    </row>
    <row r="18" spans="2:12" x14ac:dyDescent="0.35">
      <c r="B18" s="320">
        <v>4</v>
      </c>
      <c r="C18" s="18">
        <f t="shared" si="0"/>
        <v>4</v>
      </c>
      <c r="D18" s="18">
        <v>4</v>
      </c>
      <c r="E18" s="18">
        <v>1</v>
      </c>
      <c r="F18" s="321">
        <f t="shared" si="1"/>
        <v>46</v>
      </c>
      <c r="G18" s="1">
        <v>100</v>
      </c>
      <c r="H18" s="1">
        <f t="shared" si="2"/>
        <v>4</v>
      </c>
      <c r="I18" s="1">
        <f t="shared" si="3"/>
        <v>2</v>
      </c>
      <c r="J18" s="1">
        <f t="shared" si="4"/>
        <v>0.08</v>
      </c>
      <c r="K18" s="1">
        <f t="shared" si="5"/>
        <v>0.87630668008932522</v>
      </c>
      <c r="L18" s="1">
        <f t="shared" si="6"/>
        <v>-0.48175367401902092</v>
      </c>
    </row>
    <row r="19" spans="2:12" x14ac:dyDescent="0.35">
      <c r="B19" s="320">
        <v>5</v>
      </c>
      <c r="C19" s="18">
        <f t="shared" si="0"/>
        <v>5</v>
      </c>
      <c r="D19" s="18">
        <v>5</v>
      </c>
      <c r="E19" s="18">
        <v>1</v>
      </c>
      <c r="F19" s="321">
        <f t="shared" si="1"/>
        <v>55</v>
      </c>
      <c r="G19" s="1">
        <v>100</v>
      </c>
      <c r="H19" s="1">
        <f t="shared" si="2"/>
        <v>5</v>
      </c>
      <c r="I19" s="1">
        <f t="shared" si="3"/>
        <v>2</v>
      </c>
      <c r="J19" s="1">
        <f t="shared" si="4"/>
        <v>0.1</v>
      </c>
      <c r="K19" s="1">
        <f t="shared" si="5"/>
        <v>0.80901699444428177</v>
      </c>
      <c r="L19" s="1">
        <f t="shared" si="6"/>
        <v>-0.5877852521970427</v>
      </c>
    </row>
    <row r="20" spans="2:12" x14ac:dyDescent="0.35">
      <c r="B20" s="320">
        <v>6</v>
      </c>
      <c r="C20" s="18">
        <f t="shared" si="0"/>
        <v>6</v>
      </c>
      <c r="D20" s="18">
        <v>6</v>
      </c>
      <c r="E20" s="18">
        <v>1</v>
      </c>
      <c r="F20" s="321">
        <f t="shared" si="1"/>
        <v>64</v>
      </c>
      <c r="G20" s="1">
        <v>100</v>
      </c>
      <c r="H20" s="1">
        <f t="shared" si="2"/>
        <v>6</v>
      </c>
      <c r="I20" s="1">
        <f t="shared" si="3"/>
        <v>2</v>
      </c>
      <c r="J20" s="1">
        <f t="shared" si="4"/>
        <v>0.12</v>
      </c>
      <c r="K20" s="1">
        <f t="shared" si="5"/>
        <v>0.72896862751830949</v>
      </c>
      <c r="L20" s="1">
        <f t="shared" si="6"/>
        <v>-0.68454710582550282</v>
      </c>
    </row>
    <row r="21" spans="2:12" x14ac:dyDescent="0.35">
      <c r="B21" s="320">
        <v>7</v>
      </c>
      <c r="C21" s="18">
        <f t="shared" si="0"/>
        <v>7</v>
      </c>
      <c r="D21" s="18">
        <v>7</v>
      </c>
      <c r="E21" s="18">
        <v>1</v>
      </c>
      <c r="F21" s="321">
        <f t="shared" si="1"/>
        <v>73</v>
      </c>
      <c r="G21" s="1">
        <v>100</v>
      </c>
      <c r="H21" s="1">
        <f t="shared" si="2"/>
        <v>7</v>
      </c>
      <c r="I21" s="1">
        <f t="shared" si="3"/>
        <v>2</v>
      </c>
      <c r="J21" s="1">
        <f t="shared" si="4"/>
        <v>0.14000000000000001</v>
      </c>
      <c r="K21" s="1">
        <f t="shared" si="5"/>
        <v>0.63742398987593385</v>
      </c>
      <c r="L21" s="1">
        <f t="shared" si="6"/>
        <v>-0.77051324267052379</v>
      </c>
    </row>
    <row r="22" spans="2:12" x14ac:dyDescent="0.35">
      <c r="B22" s="320">
        <v>8</v>
      </c>
      <c r="C22" s="18">
        <f t="shared" si="0"/>
        <v>8</v>
      </c>
      <c r="D22" s="18">
        <v>8</v>
      </c>
      <c r="E22" s="18">
        <v>1</v>
      </c>
      <c r="F22" s="321">
        <f t="shared" si="1"/>
        <v>82</v>
      </c>
      <c r="G22" s="1">
        <v>100</v>
      </c>
      <c r="H22" s="1">
        <f t="shared" si="2"/>
        <v>8</v>
      </c>
      <c r="I22" s="1">
        <f t="shared" si="3"/>
        <v>2</v>
      </c>
      <c r="J22" s="1">
        <f t="shared" si="4"/>
        <v>0.16</v>
      </c>
      <c r="K22" s="1">
        <f t="shared" si="5"/>
        <v>0.53582679513834985</v>
      </c>
      <c r="L22" s="1">
        <f t="shared" si="6"/>
        <v>-0.84432792540088641</v>
      </c>
    </row>
    <row r="23" spans="2:12" ht="15" thickBot="1" x14ac:dyDescent="0.4">
      <c r="B23" s="322">
        <v>9</v>
      </c>
      <c r="C23" s="323">
        <f t="shared" si="0"/>
        <v>9</v>
      </c>
      <c r="D23" s="323">
        <v>9</v>
      </c>
      <c r="E23" s="323">
        <v>1</v>
      </c>
      <c r="F23" s="324">
        <f t="shared" si="1"/>
        <v>91</v>
      </c>
      <c r="G23" s="1">
        <v>100</v>
      </c>
      <c r="H23" s="1">
        <f t="shared" si="2"/>
        <v>9</v>
      </c>
      <c r="I23" s="1">
        <f t="shared" si="3"/>
        <v>2</v>
      </c>
      <c r="J23" s="1">
        <f t="shared" si="4"/>
        <v>0.18</v>
      </c>
      <c r="K23" s="1">
        <f t="shared" si="5"/>
        <v>0.4257792917571907</v>
      </c>
      <c r="L23" s="1">
        <f t="shared" si="6"/>
        <v>-0.90482705237561567</v>
      </c>
    </row>
    <row r="24" spans="2:12" x14ac:dyDescent="0.35">
      <c r="B24" s="317">
        <v>0</v>
      </c>
      <c r="C24" s="318">
        <f>B24</f>
        <v>0</v>
      </c>
      <c r="D24" s="318">
        <v>0</v>
      </c>
      <c r="E24" s="318">
        <v>2</v>
      </c>
      <c r="F24" s="319">
        <f t="shared" si="1"/>
        <v>11</v>
      </c>
      <c r="G24" s="1">
        <v>100</v>
      </c>
      <c r="H24" s="1">
        <f t="shared" si="2"/>
        <v>0</v>
      </c>
      <c r="I24" s="1">
        <f t="shared" si="3"/>
        <v>3</v>
      </c>
      <c r="J24" s="1">
        <f t="shared" si="4"/>
        <v>0</v>
      </c>
      <c r="K24" s="1">
        <f t="shared" si="5"/>
        <v>1</v>
      </c>
      <c r="L24" s="1">
        <f t="shared" si="6"/>
        <v>0</v>
      </c>
    </row>
    <row r="25" spans="2:12" x14ac:dyDescent="0.35">
      <c r="B25" s="320">
        <v>1</v>
      </c>
      <c r="C25" s="18">
        <f t="shared" si="0"/>
        <v>1</v>
      </c>
      <c r="D25" s="18">
        <v>1</v>
      </c>
      <c r="E25" s="18">
        <v>2</v>
      </c>
      <c r="F25" s="321">
        <f t="shared" si="1"/>
        <v>20</v>
      </c>
      <c r="G25" s="1">
        <v>100</v>
      </c>
      <c r="H25" s="1">
        <f t="shared" si="2"/>
        <v>1</v>
      </c>
      <c r="I25" s="1">
        <f t="shared" si="3"/>
        <v>3</v>
      </c>
      <c r="J25" s="1">
        <f t="shared" si="4"/>
        <v>0.03</v>
      </c>
      <c r="K25" s="1">
        <f t="shared" si="5"/>
        <v>0.98228725073531964</v>
      </c>
      <c r="L25" s="1">
        <f t="shared" si="6"/>
        <v>-0.18738131455096385</v>
      </c>
    </row>
    <row r="26" spans="2:12" x14ac:dyDescent="0.35">
      <c r="B26" s="320">
        <v>2</v>
      </c>
      <c r="C26" s="18">
        <f t="shared" si="0"/>
        <v>2</v>
      </c>
      <c r="D26" s="18">
        <v>2</v>
      </c>
      <c r="E26" s="18">
        <v>2</v>
      </c>
      <c r="F26" s="321">
        <f t="shared" si="1"/>
        <v>29</v>
      </c>
      <c r="G26" s="1">
        <v>100</v>
      </c>
      <c r="H26" s="1">
        <f t="shared" si="2"/>
        <v>2</v>
      </c>
      <c r="I26" s="1">
        <f t="shared" si="3"/>
        <v>3</v>
      </c>
      <c r="J26" s="1">
        <f t="shared" si="4"/>
        <v>0.06</v>
      </c>
      <c r="K26" s="1">
        <f t="shared" si="5"/>
        <v>0.92977648591430551</v>
      </c>
      <c r="L26" s="1">
        <f t="shared" si="6"/>
        <v>-0.36812455261887284</v>
      </c>
    </row>
    <row r="27" spans="2:12" x14ac:dyDescent="0.35">
      <c r="B27" s="320">
        <v>3</v>
      </c>
      <c r="C27" s="18">
        <f t="shared" si="0"/>
        <v>3</v>
      </c>
      <c r="D27" s="18">
        <v>3</v>
      </c>
      <c r="E27" s="18">
        <v>2</v>
      </c>
      <c r="F27" s="321">
        <f t="shared" si="1"/>
        <v>38</v>
      </c>
      <c r="G27" s="1">
        <v>100</v>
      </c>
      <c r="H27" s="1">
        <f t="shared" si="2"/>
        <v>3</v>
      </c>
      <c r="I27" s="1">
        <f t="shared" si="3"/>
        <v>3</v>
      </c>
      <c r="J27" s="1">
        <f t="shared" si="4"/>
        <v>0.09</v>
      </c>
      <c r="K27" s="1">
        <f t="shared" si="5"/>
        <v>0.84432792555890002</v>
      </c>
      <c r="L27" s="1">
        <f t="shared" si="6"/>
        <v>-0.53582679488936036</v>
      </c>
    </row>
    <row r="28" spans="2:12" x14ac:dyDescent="0.35">
      <c r="B28" s="320">
        <v>4</v>
      </c>
      <c r="C28" s="18">
        <f t="shared" si="0"/>
        <v>4</v>
      </c>
      <c r="D28" s="18">
        <v>4</v>
      </c>
      <c r="E28" s="18">
        <v>2</v>
      </c>
      <c r="F28" s="321">
        <f t="shared" si="1"/>
        <v>47</v>
      </c>
      <c r="G28" s="1">
        <v>100</v>
      </c>
      <c r="H28" s="1">
        <f t="shared" si="2"/>
        <v>4</v>
      </c>
      <c r="I28" s="1">
        <f t="shared" si="3"/>
        <v>3</v>
      </c>
      <c r="J28" s="1">
        <f t="shared" si="4"/>
        <v>0.12</v>
      </c>
      <c r="K28" s="1">
        <f t="shared" si="5"/>
        <v>0.72896862751830949</v>
      </c>
      <c r="L28" s="1">
        <f t="shared" si="6"/>
        <v>-0.68454710582550282</v>
      </c>
    </row>
    <row r="29" spans="2:12" x14ac:dyDescent="0.35">
      <c r="B29" s="320">
        <v>5</v>
      </c>
      <c r="C29" s="18">
        <f t="shared" si="0"/>
        <v>5</v>
      </c>
      <c r="D29" s="18">
        <v>5</v>
      </c>
      <c r="E29" s="18">
        <v>2</v>
      </c>
      <c r="F29" s="321">
        <f t="shared" si="1"/>
        <v>56</v>
      </c>
      <c r="G29" s="1">
        <v>100</v>
      </c>
      <c r="H29" s="1">
        <f t="shared" si="2"/>
        <v>5</v>
      </c>
      <c r="I29" s="1">
        <f t="shared" si="3"/>
        <v>3</v>
      </c>
      <c r="J29" s="1">
        <f t="shared" si="4"/>
        <v>0.15</v>
      </c>
      <c r="K29" s="1">
        <f t="shared" si="5"/>
        <v>0.58778525243561908</v>
      </c>
      <c r="L29" s="1">
        <f t="shared" si="6"/>
        <v>-0.80901699427094587</v>
      </c>
    </row>
    <row r="30" spans="2:12" x14ac:dyDescent="0.35">
      <c r="B30" s="320">
        <v>6</v>
      </c>
      <c r="C30" s="18">
        <f t="shared" si="0"/>
        <v>6</v>
      </c>
      <c r="D30" s="18">
        <v>6</v>
      </c>
      <c r="E30" s="18">
        <v>2</v>
      </c>
      <c r="F30" s="321">
        <f t="shared" si="1"/>
        <v>65</v>
      </c>
      <c r="G30" s="1">
        <v>100</v>
      </c>
      <c r="H30" s="1">
        <f t="shared" si="2"/>
        <v>6</v>
      </c>
      <c r="I30" s="1">
        <f t="shared" si="3"/>
        <v>3</v>
      </c>
      <c r="J30" s="1">
        <f t="shared" si="4"/>
        <v>0.18</v>
      </c>
      <c r="K30" s="1">
        <f t="shared" si="5"/>
        <v>0.4257792917571907</v>
      </c>
      <c r="L30" s="1">
        <f t="shared" si="6"/>
        <v>-0.90482705237561567</v>
      </c>
    </row>
    <row r="31" spans="2:12" x14ac:dyDescent="0.35">
      <c r="B31" s="320">
        <v>7</v>
      </c>
      <c r="C31" s="18">
        <f t="shared" si="0"/>
        <v>7</v>
      </c>
      <c r="D31" s="18">
        <v>7</v>
      </c>
      <c r="E31" s="18">
        <v>2</v>
      </c>
      <c r="F31" s="321">
        <f t="shared" si="1"/>
        <v>74</v>
      </c>
      <c r="G31" s="1">
        <v>100</v>
      </c>
      <c r="H31" s="1">
        <f t="shared" si="2"/>
        <v>7</v>
      </c>
      <c r="I31" s="1">
        <f t="shared" si="3"/>
        <v>3</v>
      </c>
      <c r="J31" s="1">
        <f t="shared" si="4"/>
        <v>0.21</v>
      </c>
      <c r="K31" s="1">
        <f t="shared" si="5"/>
        <v>0.24868988740478556</v>
      </c>
      <c r="L31" s="1">
        <f t="shared" si="6"/>
        <v>-0.96858316106702735</v>
      </c>
    </row>
    <row r="32" spans="2:12" x14ac:dyDescent="0.35">
      <c r="B32" s="320">
        <v>8</v>
      </c>
      <c r="C32" s="18">
        <f t="shared" si="0"/>
        <v>8</v>
      </c>
      <c r="D32" s="18">
        <v>8</v>
      </c>
      <c r="E32" s="18">
        <v>2</v>
      </c>
      <c r="F32" s="321">
        <f t="shared" si="1"/>
        <v>83</v>
      </c>
      <c r="G32" s="1">
        <v>100</v>
      </c>
      <c r="H32" s="1">
        <f t="shared" si="2"/>
        <v>8</v>
      </c>
      <c r="I32" s="1">
        <f t="shared" si="3"/>
        <v>3</v>
      </c>
      <c r="J32" s="1">
        <f t="shared" si="4"/>
        <v>0.24</v>
      </c>
      <c r="K32" s="1">
        <f t="shared" si="5"/>
        <v>6.2790519811855544E-2</v>
      </c>
      <c r="L32" s="1">
        <f t="shared" si="6"/>
        <v>-0.99802672841049556</v>
      </c>
    </row>
    <row r="33" spans="2:12" ht="15" thickBot="1" x14ac:dyDescent="0.4">
      <c r="B33" s="322">
        <v>9</v>
      </c>
      <c r="C33" s="323">
        <f t="shared" si="0"/>
        <v>9</v>
      </c>
      <c r="D33" s="323">
        <v>9</v>
      </c>
      <c r="E33" s="323">
        <v>2</v>
      </c>
      <c r="F33" s="324">
        <f t="shared" si="1"/>
        <v>92</v>
      </c>
      <c r="G33" s="1">
        <v>100</v>
      </c>
      <c r="H33" s="1">
        <f t="shared" si="2"/>
        <v>9</v>
      </c>
      <c r="I33" s="1">
        <f t="shared" si="3"/>
        <v>3</v>
      </c>
      <c r="J33" s="1">
        <f t="shared" si="4"/>
        <v>0.27</v>
      </c>
      <c r="K33" s="1">
        <f t="shared" si="5"/>
        <v>-0.12533323324832737</v>
      </c>
      <c r="L33" s="1">
        <f t="shared" si="6"/>
        <v>-0.99211470135439495</v>
      </c>
    </row>
    <row r="34" spans="2:12" x14ac:dyDescent="0.35">
      <c r="I34" s="1">
        <f t="shared" ref="I5:I34" si="7">H34+1+E34</f>
        <v>1</v>
      </c>
      <c r="K34" s="1">
        <f t="shared" si="5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5C60-1958-4F8D-97EB-EC6467C24E00}">
  <dimension ref="B2:E10"/>
  <sheetViews>
    <sheetView workbookViewId="0">
      <selection activeCell="D16" sqref="D16"/>
    </sheetView>
  </sheetViews>
  <sheetFormatPr defaultRowHeight="14.5" x14ac:dyDescent="0.35"/>
  <cols>
    <col min="1" max="1" width="8.7265625" style="1"/>
    <col min="2" max="2" width="35.1796875" style="1" customWidth="1"/>
    <col min="3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14"/>
      <c r="C3" s="19" t="s">
        <v>18</v>
      </c>
      <c r="D3" s="20" t="s">
        <v>19</v>
      </c>
      <c r="E3" s="21" t="s">
        <v>20</v>
      </c>
    </row>
    <row r="4" spans="2:5" x14ac:dyDescent="0.35">
      <c r="B4" s="22" t="s">
        <v>0</v>
      </c>
      <c r="C4" s="25">
        <v>0.3</v>
      </c>
      <c r="D4" s="26">
        <v>0.02</v>
      </c>
      <c r="E4" s="27">
        <v>0.24</v>
      </c>
    </row>
    <row r="5" spans="2:5" x14ac:dyDescent="0.35">
      <c r="B5" s="23" t="s">
        <v>1</v>
      </c>
      <c r="C5" s="28">
        <v>0.3</v>
      </c>
      <c r="D5" s="29">
        <v>0.12</v>
      </c>
      <c r="E5" s="30">
        <v>0.46</v>
      </c>
    </row>
    <row r="6" spans="2:5" x14ac:dyDescent="0.35">
      <c r="B6" s="23" t="s">
        <v>2</v>
      </c>
      <c r="C6" s="28">
        <v>0.27</v>
      </c>
      <c r="D6" s="29">
        <v>0.01</v>
      </c>
      <c r="E6" s="30">
        <v>0.26</v>
      </c>
    </row>
    <row r="7" spans="2:5" x14ac:dyDescent="0.35">
      <c r="B7" s="23" t="s">
        <v>3</v>
      </c>
      <c r="C7" s="28">
        <v>0.15</v>
      </c>
      <c r="D7" s="29">
        <v>0.08</v>
      </c>
      <c r="E7" s="30">
        <v>0.2</v>
      </c>
    </row>
    <row r="8" spans="2:5" x14ac:dyDescent="0.35">
      <c r="B8" s="23" t="s">
        <v>4</v>
      </c>
      <c r="C8" s="28">
        <v>0.28000000000000003</v>
      </c>
      <c r="D8" s="29">
        <v>0.01</v>
      </c>
      <c r="E8" s="30">
        <v>0.28000000000000003</v>
      </c>
    </row>
    <row r="9" spans="2:5" ht="15" thickBot="1" x14ac:dyDescent="0.4">
      <c r="B9" s="24" t="s">
        <v>3</v>
      </c>
      <c r="C9" s="31">
        <v>0.15</v>
      </c>
      <c r="D9" s="32">
        <v>0.08</v>
      </c>
      <c r="E9" s="33">
        <v>0.2</v>
      </c>
    </row>
    <row r="10" spans="2:5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351A-3B11-4AF7-B4AC-C022FDD04B2C}">
  <dimension ref="B2:K27"/>
  <sheetViews>
    <sheetView zoomScale="80" zoomScaleNormal="80" workbookViewId="0">
      <selection activeCell="C23" sqref="C23"/>
    </sheetView>
  </sheetViews>
  <sheetFormatPr defaultRowHeight="14.5" x14ac:dyDescent="0.35"/>
  <cols>
    <col min="1" max="1" width="8.7265625" style="1"/>
    <col min="2" max="2" width="33.36328125" style="1" customWidth="1"/>
    <col min="3" max="3" width="18.54296875" style="1" customWidth="1"/>
    <col min="4" max="4" width="18.81640625" style="1" customWidth="1"/>
    <col min="5" max="5" width="19.08984375" style="1" customWidth="1"/>
    <col min="6" max="6" width="18.54296875" style="1" customWidth="1"/>
    <col min="7" max="8" width="20.36328125" style="1" customWidth="1"/>
    <col min="9" max="9" width="17.36328125" style="1" customWidth="1"/>
    <col min="10" max="16384" width="8.7265625" style="1"/>
  </cols>
  <sheetData>
    <row r="2" spans="2:11" ht="15" thickBot="1" x14ac:dyDescent="0.4"/>
    <row r="3" spans="2:11" ht="15" thickBot="1" x14ac:dyDescent="0.4">
      <c r="B3" s="14"/>
      <c r="C3" s="38" t="s">
        <v>41</v>
      </c>
      <c r="D3" s="20" t="s">
        <v>42</v>
      </c>
      <c r="E3" s="20" t="s">
        <v>43</v>
      </c>
      <c r="F3" s="20" t="s">
        <v>44</v>
      </c>
      <c r="G3" s="20" t="s">
        <v>45</v>
      </c>
      <c r="H3" s="20" t="s">
        <v>46</v>
      </c>
      <c r="I3" s="21" t="s">
        <v>48</v>
      </c>
    </row>
    <row r="4" spans="2:11" x14ac:dyDescent="0.35">
      <c r="B4" s="22" t="s">
        <v>0</v>
      </c>
      <c r="C4" s="11">
        <v>511200</v>
      </c>
      <c r="D4" s="12">
        <v>77600</v>
      </c>
      <c r="E4" s="12">
        <v>7200</v>
      </c>
      <c r="F4" s="12">
        <v>15200</v>
      </c>
      <c r="G4" s="12">
        <v>4000</v>
      </c>
      <c r="H4" s="12">
        <v>11200</v>
      </c>
      <c r="I4" s="13">
        <v>9600</v>
      </c>
    </row>
    <row r="5" spans="2:11" x14ac:dyDescent="0.35">
      <c r="B5" s="23" t="s">
        <v>1</v>
      </c>
      <c r="C5" s="6">
        <v>880200</v>
      </c>
      <c r="D5" s="2">
        <v>431600</v>
      </c>
      <c r="E5" s="2">
        <v>28000</v>
      </c>
      <c r="F5" s="2">
        <v>52500</v>
      </c>
      <c r="G5" s="2">
        <v>17500</v>
      </c>
      <c r="H5" s="2">
        <v>35000</v>
      </c>
      <c r="I5" s="3">
        <v>15000</v>
      </c>
    </row>
    <row r="6" spans="2:11" x14ac:dyDescent="0.35">
      <c r="B6" s="23" t="s">
        <v>2</v>
      </c>
      <c r="C6" s="6">
        <v>566525</v>
      </c>
      <c r="D6" s="2">
        <v>46750</v>
      </c>
      <c r="E6" s="2">
        <v>3825</v>
      </c>
      <c r="F6" s="2">
        <v>17000</v>
      </c>
      <c r="G6" s="2">
        <v>4250</v>
      </c>
      <c r="H6" s="2">
        <v>12750</v>
      </c>
      <c r="I6" s="3">
        <v>10200</v>
      </c>
    </row>
    <row r="7" spans="2:11" x14ac:dyDescent="0.35">
      <c r="B7" s="23" t="s">
        <v>3</v>
      </c>
      <c r="C7" s="6">
        <v>361952</v>
      </c>
      <c r="D7" s="2">
        <v>243008</v>
      </c>
      <c r="E7" s="2">
        <v>28160</v>
      </c>
      <c r="F7" s="2">
        <v>18200</v>
      </c>
      <c r="G7" s="2">
        <v>8000</v>
      </c>
      <c r="H7" s="2">
        <v>10200</v>
      </c>
      <c r="I7" s="3">
        <v>18200</v>
      </c>
    </row>
    <row r="8" spans="2:11" x14ac:dyDescent="0.35">
      <c r="B8" s="23" t="s">
        <v>4</v>
      </c>
      <c r="C8" s="6">
        <v>570775</v>
      </c>
      <c r="D8" s="2">
        <v>47175</v>
      </c>
      <c r="E8" s="2">
        <v>5525</v>
      </c>
      <c r="F8" s="2">
        <v>17000</v>
      </c>
      <c r="G8" s="2">
        <v>4250</v>
      </c>
      <c r="H8" s="2">
        <v>12750</v>
      </c>
      <c r="I8" s="3">
        <v>10200</v>
      </c>
    </row>
    <row r="9" spans="2:11" ht="15" thickBot="1" x14ac:dyDescent="0.4">
      <c r="B9" s="24" t="s">
        <v>3</v>
      </c>
      <c r="C9" s="7">
        <v>361952</v>
      </c>
      <c r="D9" s="4">
        <v>243008</v>
      </c>
      <c r="E9" s="4">
        <v>28160</v>
      </c>
      <c r="F9" s="4">
        <v>18200</v>
      </c>
      <c r="G9" s="4">
        <v>8000</v>
      </c>
      <c r="H9" s="4">
        <v>10200</v>
      </c>
      <c r="I9" s="5">
        <v>18200</v>
      </c>
    </row>
    <row r="10" spans="2:11" x14ac:dyDescent="0.35">
      <c r="C10" s="18"/>
      <c r="D10" s="18"/>
      <c r="E10" s="18"/>
    </row>
    <row r="11" spans="2:11" ht="15" thickBot="1" x14ac:dyDescent="0.4"/>
    <row r="12" spans="2:11" ht="15" thickBot="1" x14ac:dyDescent="0.4">
      <c r="B12" s="14"/>
      <c r="C12" s="19" t="s">
        <v>41</v>
      </c>
      <c r="D12" s="20" t="s">
        <v>42</v>
      </c>
      <c r="E12" s="20" t="s">
        <v>43</v>
      </c>
      <c r="F12" s="20" t="s">
        <v>44</v>
      </c>
      <c r="G12" s="20" t="s">
        <v>45</v>
      </c>
      <c r="H12" s="20" t="s">
        <v>46</v>
      </c>
      <c r="I12" s="21" t="s">
        <v>48</v>
      </c>
      <c r="K12" s="1" t="s">
        <v>55</v>
      </c>
    </row>
    <row r="13" spans="2:11" x14ac:dyDescent="0.35">
      <c r="B13" s="22" t="s">
        <v>0</v>
      </c>
      <c r="C13" s="25">
        <f>C4/$K13</f>
        <v>0.80377358490566042</v>
      </c>
      <c r="D13" s="26">
        <f t="shared" ref="D13:I13" si="0">D4/$K13</f>
        <v>0.1220125786163522</v>
      </c>
      <c r="E13" s="26">
        <f t="shared" si="0"/>
        <v>1.1320754716981131E-2</v>
      </c>
      <c r="F13" s="26">
        <f t="shared" si="0"/>
        <v>2.3899371069182392E-2</v>
      </c>
      <c r="G13" s="26">
        <f t="shared" si="0"/>
        <v>6.2893081761006293E-3</v>
      </c>
      <c r="H13" s="26">
        <f t="shared" si="0"/>
        <v>1.7610062893081761E-2</v>
      </c>
      <c r="I13" s="27">
        <f t="shared" si="0"/>
        <v>1.509433962264151E-2</v>
      </c>
      <c r="K13" s="1">
        <f>SUM(C4:I4)</f>
        <v>636000</v>
      </c>
    </row>
    <row r="14" spans="2:11" x14ac:dyDescent="0.35">
      <c r="B14" s="23" t="s">
        <v>1</v>
      </c>
      <c r="C14" s="28">
        <f t="shared" ref="C14:I18" si="1">C5/$K14</f>
        <v>0.60295930949445131</v>
      </c>
      <c r="D14" s="29">
        <f t="shared" si="1"/>
        <v>0.29565693930675435</v>
      </c>
      <c r="E14" s="29">
        <f t="shared" si="1"/>
        <v>1.9180709686258391E-2</v>
      </c>
      <c r="F14" s="29">
        <f t="shared" si="1"/>
        <v>3.5963830661734482E-2</v>
      </c>
      <c r="G14" s="29">
        <f t="shared" si="1"/>
        <v>1.1987943553911494E-2</v>
      </c>
      <c r="H14" s="29">
        <f t="shared" si="1"/>
        <v>2.3975887107822988E-2</v>
      </c>
      <c r="I14" s="30">
        <f t="shared" si="1"/>
        <v>1.0275380189066995E-2</v>
      </c>
      <c r="K14" s="1">
        <f t="shared" ref="K14:K18" si="2">SUM(C5:I5)</f>
        <v>1459800</v>
      </c>
    </row>
    <row r="15" spans="2:11" x14ac:dyDescent="0.35">
      <c r="B15" s="23" t="s">
        <v>2</v>
      </c>
      <c r="C15" s="28">
        <f t="shared" si="1"/>
        <v>0.85668380462724936</v>
      </c>
      <c r="D15" s="29">
        <f t="shared" si="1"/>
        <v>7.0694087403598976E-2</v>
      </c>
      <c r="E15" s="29">
        <f t="shared" si="1"/>
        <v>5.7840616966580976E-3</v>
      </c>
      <c r="F15" s="29">
        <f t="shared" si="1"/>
        <v>2.570694087403599E-2</v>
      </c>
      <c r="G15" s="29">
        <f t="shared" si="1"/>
        <v>6.4267352185089976E-3</v>
      </c>
      <c r="H15" s="29">
        <f t="shared" si="1"/>
        <v>1.9280205655526992E-2</v>
      </c>
      <c r="I15" s="30">
        <f t="shared" si="1"/>
        <v>1.5424164524421594E-2</v>
      </c>
      <c r="K15" s="1">
        <f t="shared" si="2"/>
        <v>661300</v>
      </c>
    </row>
    <row r="16" spans="2:11" x14ac:dyDescent="0.35">
      <c r="B16" s="23" t="s">
        <v>3</v>
      </c>
      <c r="C16" s="28">
        <f t="shared" si="1"/>
        <v>0.52630721805385916</v>
      </c>
      <c r="D16" s="29">
        <f t="shared" si="1"/>
        <v>0.35335310882335835</v>
      </c>
      <c r="E16" s="29">
        <f t="shared" si="1"/>
        <v>4.0946896992962251E-2</v>
      </c>
      <c r="F16" s="29">
        <f t="shared" si="1"/>
        <v>2.646425870994009E-2</v>
      </c>
      <c r="G16" s="29">
        <f t="shared" si="1"/>
        <v>1.1632641191182458E-2</v>
      </c>
      <c r="H16" s="29">
        <f t="shared" si="1"/>
        <v>1.4831617518757634E-2</v>
      </c>
      <c r="I16" s="30">
        <f t="shared" si="1"/>
        <v>2.646425870994009E-2</v>
      </c>
      <c r="K16" s="1">
        <f t="shared" si="2"/>
        <v>687720</v>
      </c>
    </row>
    <row r="17" spans="2:11" x14ac:dyDescent="0.35">
      <c r="B17" s="23" t="s">
        <v>4</v>
      </c>
      <c r="C17" s="28">
        <f t="shared" si="1"/>
        <v>0.85486950986632715</v>
      </c>
      <c r="D17" s="29">
        <f t="shared" si="1"/>
        <v>7.0655633354551245E-2</v>
      </c>
      <c r="E17" s="29">
        <f t="shared" si="1"/>
        <v>8.2749840865690635E-3</v>
      </c>
      <c r="F17" s="29">
        <f t="shared" si="1"/>
        <v>2.5461489497135583E-2</v>
      </c>
      <c r="G17" s="29">
        <f t="shared" si="1"/>
        <v>6.3653723742838958E-3</v>
      </c>
      <c r="H17" s="29">
        <f t="shared" si="1"/>
        <v>1.9096117122851686E-2</v>
      </c>
      <c r="I17" s="30">
        <f t="shared" si="1"/>
        <v>1.5276893698281349E-2</v>
      </c>
      <c r="K17" s="1">
        <f t="shared" si="2"/>
        <v>667675</v>
      </c>
    </row>
    <row r="18" spans="2:11" ht="15" thickBot="1" x14ac:dyDescent="0.4">
      <c r="B18" s="24" t="s">
        <v>3</v>
      </c>
      <c r="C18" s="31">
        <f t="shared" si="1"/>
        <v>0.52630721805385916</v>
      </c>
      <c r="D18" s="32">
        <f t="shared" si="1"/>
        <v>0.35335310882335835</v>
      </c>
      <c r="E18" s="32">
        <f t="shared" si="1"/>
        <v>4.0946896992962251E-2</v>
      </c>
      <c r="F18" s="32">
        <f t="shared" si="1"/>
        <v>2.646425870994009E-2</v>
      </c>
      <c r="G18" s="32">
        <f t="shared" si="1"/>
        <v>1.1632641191182458E-2</v>
      </c>
      <c r="H18" s="32">
        <f t="shared" si="1"/>
        <v>1.4831617518757634E-2</v>
      </c>
      <c r="I18" s="33">
        <f t="shared" si="1"/>
        <v>2.646425870994009E-2</v>
      </c>
      <c r="K18" s="1">
        <f t="shared" si="2"/>
        <v>687720</v>
      </c>
    </row>
    <row r="22" spans="2:11" x14ac:dyDescent="0.35">
      <c r="C22" s="37">
        <f xml:space="preserve"> E13+F13+G13+H13</f>
        <v>5.9119496855345913E-2</v>
      </c>
    </row>
    <row r="23" spans="2:11" x14ac:dyDescent="0.35">
      <c r="C23" s="37">
        <f t="shared" ref="C23:C27" si="3" xml:space="preserve"> E14+F14+G14+H14</f>
        <v>9.1108371009727365E-2</v>
      </c>
    </row>
    <row r="24" spans="2:11" x14ac:dyDescent="0.35">
      <c r="C24" s="37">
        <f t="shared" si="3"/>
        <v>5.7197943444730073E-2</v>
      </c>
    </row>
    <row r="25" spans="2:11" x14ac:dyDescent="0.35">
      <c r="C25" s="37">
        <f t="shared" si="3"/>
        <v>9.3875414412842445E-2</v>
      </c>
    </row>
    <row r="26" spans="2:11" x14ac:dyDescent="0.35">
      <c r="C26" s="37">
        <f t="shared" si="3"/>
        <v>5.919796308084023E-2</v>
      </c>
    </row>
    <row r="27" spans="2:11" x14ac:dyDescent="0.35">
      <c r="C27" s="37">
        <f t="shared" si="3"/>
        <v>9.3875414412842445E-2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149-317F-4255-9ACA-8F9C27E7D856}">
  <dimension ref="B2:F10"/>
  <sheetViews>
    <sheetView workbookViewId="0">
      <selection activeCell="E9" sqref="E9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6" width="26.08984375" style="1" customWidth="1"/>
    <col min="7" max="16384" width="8.7265625" style="1"/>
  </cols>
  <sheetData>
    <row r="2" spans="2:6" ht="15" thickBot="1" x14ac:dyDescent="0.4"/>
    <row r="3" spans="2:6" ht="15" thickBot="1" x14ac:dyDescent="0.4">
      <c r="B3" s="14"/>
      <c r="C3" s="19" t="s">
        <v>48</v>
      </c>
      <c r="D3" s="20" t="s">
        <v>50</v>
      </c>
      <c r="E3" s="20" t="s">
        <v>36</v>
      </c>
      <c r="F3" s="21" t="s">
        <v>54</v>
      </c>
    </row>
    <row r="4" spans="2:6" x14ac:dyDescent="0.35">
      <c r="B4" s="22" t="s">
        <v>0</v>
      </c>
      <c r="C4" s="11">
        <v>9600</v>
      </c>
      <c r="D4" s="12">
        <v>1060</v>
      </c>
      <c r="E4" s="26">
        <v>0</v>
      </c>
      <c r="F4" s="13">
        <v>32000</v>
      </c>
    </row>
    <row r="5" spans="2:6" x14ac:dyDescent="0.35">
      <c r="B5" s="23" t="s">
        <v>1</v>
      </c>
      <c r="C5" s="6">
        <v>15000</v>
      </c>
      <c r="D5" s="2">
        <v>200077</v>
      </c>
      <c r="E5" s="29">
        <v>0.24</v>
      </c>
      <c r="F5" s="3">
        <v>880000</v>
      </c>
    </row>
    <row r="6" spans="2:6" x14ac:dyDescent="0.35">
      <c r="B6" s="23" t="s">
        <v>2</v>
      </c>
      <c r="C6" s="6">
        <v>10200</v>
      </c>
      <c r="D6" s="2">
        <v>3771</v>
      </c>
      <c r="E6" s="29">
        <v>0.01</v>
      </c>
      <c r="F6" s="3">
        <v>68000</v>
      </c>
    </row>
    <row r="7" spans="2:6" x14ac:dyDescent="0.35">
      <c r="B7" s="23" t="s">
        <v>3</v>
      </c>
      <c r="C7" s="6">
        <v>18200</v>
      </c>
      <c r="D7" s="2">
        <v>481238</v>
      </c>
      <c r="E7" s="29">
        <v>0.14000000000000001</v>
      </c>
      <c r="F7" s="3">
        <v>474300</v>
      </c>
    </row>
    <row r="8" spans="2:6" x14ac:dyDescent="0.35">
      <c r="B8" s="23" t="s">
        <v>4</v>
      </c>
      <c r="C8" s="6">
        <v>10200</v>
      </c>
      <c r="D8" s="2">
        <v>5159</v>
      </c>
      <c r="E8" s="29">
        <v>0.01</v>
      </c>
      <c r="F8" s="3">
        <v>68000</v>
      </c>
    </row>
    <row r="9" spans="2:6" ht="15" thickBot="1" x14ac:dyDescent="0.4">
      <c r="B9" s="24" t="s">
        <v>3</v>
      </c>
      <c r="C9" s="7">
        <v>18200</v>
      </c>
      <c r="D9" s="4">
        <v>516446</v>
      </c>
      <c r="E9" s="32">
        <v>0.15</v>
      </c>
      <c r="F9" s="5">
        <v>474300</v>
      </c>
    </row>
    <row r="10" spans="2:6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EDB3-42CF-43AD-960B-564FFA76AEAE}">
  <dimension ref="B2:E10"/>
  <sheetViews>
    <sheetView workbookViewId="0">
      <selection activeCell="B20" sqref="B20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14"/>
      <c r="C3" s="19" t="s">
        <v>5</v>
      </c>
      <c r="D3" s="20" t="s">
        <v>6</v>
      </c>
      <c r="E3" s="21" t="s">
        <v>7</v>
      </c>
    </row>
    <row r="4" spans="2:5" x14ac:dyDescent="0.35">
      <c r="B4" s="22" t="s">
        <v>0</v>
      </c>
      <c r="C4" s="11">
        <v>86968</v>
      </c>
      <c r="D4" s="12">
        <v>83411</v>
      </c>
      <c r="E4" s="27">
        <v>0.51</v>
      </c>
    </row>
    <row r="5" spans="2:5" x14ac:dyDescent="0.35">
      <c r="B5" s="23" t="s">
        <v>1</v>
      </c>
      <c r="C5" s="6">
        <v>100569</v>
      </c>
      <c r="D5" s="2">
        <v>126679</v>
      </c>
      <c r="E5" s="30">
        <v>0.44</v>
      </c>
    </row>
    <row r="6" spans="2:5" x14ac:dyDescent="0.35">
      <c r="B6" s="23" t="s">
        <v>2</v>
      </c>
      <c r="C6" s="6">
        <v>87014</v>
      </c>
      <c r="D6" s="2">
        <v>85139</v>
      </c>
      <c r="E6" s="30">
        <v>0.5</v>
      </c>
    </row>
    <row r="7" spans="2:5" x14ac:dyDescent="0.35">
      <c r="B7" s="23" t="s">
        <v>3</v>
      </c>
      <c r="C7" s="6">
        <v>9648</v>
      </c>
      <c r="D7" s="2">
        <v>127779</v>
      </c>
      <c r="E7" s="30">
        <v>7.0000000000000007E-2</v>
      </c>
    </row>
    <row r="8" spans="2:5" x14ac:dyDescent="0.35">
      <c r="B8" s="23" t="s">
        <v>4</v>
      </c>
      <c r="C8" s="6">
        <v>46144</v>
      </c>
      <c r="D8" s="2">
        <v>128218</v>
      </c>
      <c r="E8" s="30">
        <v>0.26</v>
      </c>
    </row>
    <row r="9" spans="2:5" ht="15" thickBot="1" x14ac:dyDescent="0.4">
      <c r="B9" s="24" t="s">
        <v>3</v>
      </c>
      <c r="C9" s="7">
        <v>9644</v>
      </c>
      <c r="D9" s="4">
        <v>127766</v>
      </c>
      <c r="E9" s="33">
        <v>7.0000000000000007E-2</v>
      </c>
    </row>
    <row r="10" spans="2:5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A8F-B4F8-41CF-8C63-F3D8F17437A5}">
  <dimension ref="B2:E27"/>
  <sheetViews>
    <sheetView zoomScale="72" workbookViewId="0">
      <selection activeCell="B9" sqref="B9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39"/>
      <c r="C3" s="38" t="s">
        <v>31</v>
      </c>
      <c r="D3" s="20" t="s">
        <v>32</v>
      </c>
      <c r="E3" s="21" t="s">
        <v>33</v>
      </c>
    </row>
    <row r="4" spans="2:5" x14ac:dyDescent="0.35">
      <c r="B4" s="34" t="s">
        <v>0</v>
      </c>
      <c r="C4" s="26">
        <v>0.97</v>
      </c>
      <c r="D4" s="26">
        <v>0.06</v>
      </c>
      <c r="E4" s="27">
        <v>0.02</v>
      </c>
    </row>
    <row r="5" spans="2:5" x14ac:dyDescent="0.35">
      <c r="B5" s="35" t="s">
        <v>1</v>
      </c>
      <c r="C5" s="29">
        <v>0.69</v>
      </c>
      <c r="D5" s="29">
        <v>0.19</v>
      </c>
      <c r="E5" s="30">
        <v>0.01</v>
      </c>
    </row>
    <row r="6" spans="2:5" x14ac:dyDescent="0.35">
      <c r="B6" s="35" t="s">
        <v>2</v>
      </c>
      <c r="C6" s="29">
        <v>0.93</v>
      </c>
      <c r="D6" s="29">
        <v>0.11</v>
      </c>
      <c r="E6" s="30">
        <v>0.01</v>
      </c>
    </row>
    <row r="7" spans="2:5" x14ac:dyDescent="0.35">
      <c r="B7" s="35" t="s">
        <v>3</v>
      </c>
      <c r="C7" s="29">
        <v>0.97</v>
      </c>
      <c r="D7" s="29">
        <v>0.01</v>
      </c>
      <c r="E7" s="30">
        <v>0.01</v>
      </c>
    </row>
    <row r="8" spans="2:5" x14ac:dyDescent="0.35">
      <c r="B8" s="35" t="s">
        <v>4</v>
      </c>
      <c r="C8" s="29">
        <v>0.93</v>
      </c>
      <c r="D8" s="29">
        <v>0.12</v>
      </c>
      <c r="E8" s="30">
        <v>0.01</v>
      </c>
    </row>
    <row r="9" spans="2:5" ht="15" thickBot="1" x14ac:dyDescent="0.4">
      <c r="B9" s="36" t="s">
        <v>3</v>
      </c>
      <c r="C9" s="32">
        <v>0.97</v>
      </c>
      <c r="D9" s="32">
        <v>0.03</v>
      </c>
      <c r="E9" s="33">
        <v>0.01</v>
      </c>
    </row>
    <row r="10" spans="2:5" x14ac:dyDescent="0.35">
      <c r="C10" s="18"/>
      <c r="D10" s="18"/>
      <c r="E10" s="18"/>
    </row>
    <row r="20" spans="2:5" ht="15" thickBot="1" x14ac:dyDescent="0.4"/>
    <row r="21" spans="2:5" ht="15" thickBot="1" x14ac:dyDescent="0.4">
      <c r="B21" s="14"/>
      <c r="C21" s="19" t="s">
        <v>148</v>
      </c>
      <c r="D21" s="21" t="s">
        <v>149</v>
      </c>
      <c r="E21" s="275"/>
    </row>
    <row r="22" spans="2:5" x14ac:dyDescent="0.35">
      <c r="B22" s="22" t="s">
        <v>36</v>
      </c>
      <c r="C22" s="25">
        <v>0.24</v>
      </c>
      <c r="D22" s="27">
        <v>0</v>
      </c>
      <c r="E22" s="276"/>
    </row>
    <row r="23" spans="2:5" ht="15" thickBot="1" x14ac:dyDescent="0.4">
      <c r="B23" s="24" t="s">
        <v>32</v>
      </c>
      <c r="C23" s="31">
        <v>0.19</v>
      </c>
      <c r="D23" s="33">
        <v>0.1</v>
      </c>
      <c r="E23" s="276"/>
    </row>
    <row r="24" spans="2:5" x14ac:dyDescent="0.35">
      <c r="B24" s="275"/>
      <c r="C24" s="276"/>
      <c r="D24" s="276"/>
      <c r="E24" s="276"/>
    </row>
    <row r="25" spans="2:5" x14ac:dyDescent="0.35">
      <c r="B25" s="275"/>
      <c r="C25" s="276"/>
      <c r="D25" s="276"/>
      <c r="E25" s="276"/>
    </row>
    <row r="26" spans="2:5" x14ac:dyDescent="0.35">
      <c r="B26" s="275"/>
      <c r="C26" s="276"/>
      <c r="D26" s="276"/>
      <c r="E26" s="276"/>
    </row>
    <row r="27" spans="2:5" x14ac:dyDescent="0.35">
      <c r="B27" s="275"/>
      <c r="C27" s="276"/>
      <c r="D27" s="276"/>
      <c r="E27" s="276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45C6-9B89-47A1-B321-9D5B566C5B54}">
  <dimension ref="B2:E18"/>
  <sheetViews>
    <sheetView zoomScale="87" zoomScaleNormal="100" workbookViewId="0">
      <selection activeCell="C26" sqref="C26"/>
    </sheetView>
  </sheetViews>
  <sheetFormatPr defaultRowHeight="14.5" x14ac:dyDescent="0.35"/>
  <cols>
    <col min="1" max="1" width="8.7265625" style="1"/>
    <col min="2" max="2" width="35.1796875" style="1" customWidth="1"/>
    <col min="3" max="5" width="20.6328125" style="1" customWidth="1"/>
    <col min="6" max="16384" width="8.7265625" style="1"/>
  </cols>
  <sheetData>
    <row r="2" spans="2:5" ht="15" thickBot="1" x14ac:dyDescent="0.4"/>
    <row r="3" spans="2:5" ht="15" thickBot="1" x14ac:dyDescent="0.4">
      <c r="B3" s="39"/>
      <c r="C3" s="20" t="s">
        <v>37</v>
      </c>
      <c r="D3" s="20" t="s">
        <v>10</v>
      </c>
      <c r="E3" s="21" t="s">
        <v>56</v>
      </c>
    </row>
    <row r="4" spans="2:5" x14ac:dyDescent="0.35">
      <c r="B4" s="34" t="s">
        <v>0</v>
      </c>
      <c r="C4" s="12">
        <v>2001984</v>
      </c>
      <c r="D4" s="12">
        <v>31588</v>
      </c>
      <c r="E4" s="13">
        <f>C4/D4</f>
        <v>63.377991642395848</v>
      </c>
    </row>
    <row r="5" spans="2:5" x14ac:dyDescent="0.35">
      <c r="B5" s="35" t="s">
        <v>1</v>
      </c>
      <c r="C5" s="2">
        <v>1999744</v>
      </c>
      <c r="D5" s="2">
        <v>31502</v>
      </c>
      <c r="E5" s="3">
        <f t="shared" ref="E5:E9" si="0">C5/D5</f>
        <v>63.479906037711892</v>
      </c>
    </row>
    <row r="6" spans="2:5" x14ac:dyDescent="0.35">
      <c r="B6" s="35" t="s">
        <v>2</v>
      </c>
      <c r="C6" s="2">
        <v>2046144</v>
      </c>
      <c r="D6" s="2">
        <v>32008</v>
      </c>
      <c r="E6" s="3">
        <f t="shared" si="0"/>
        <v>63.926018495376155</v>
      </c>
    </row>
    <row r="7" spans="2:5" x14ac:dyDescent="0.35">
      <c r="B7" s="35" t="s">
        <v>3</v>
      </c>
      <c r="C7" s="2">
        <v>2043776</v>
      </c>
      <c r="D7" s="2">
        <v>32035</v>
      </c>
      <c r="E7" s="3">
        <f t="shared" si="0"/>
        <v>63.798220696113624</v>
      </c>
    </row>
    <row r="8" spans="2:5" x14ac:dyDescent="0.35">
      <c r="B8" s="35" t="s">
        <v>4</v>
      </c>
      <c r="C8" s="2">
        <v>2055488</v>
      </c>
      <c r="D8" s="2">
        <v>32232</v>
      </c>
      <c r="E8" s="3">
        <f t="shared" si="0"/>
        <v>63.771655497642094</v>
      </c>
    </row>
    <row r="9" spans="2:5" ht="15" thickBot="1" x14ac:dyDescent="0.4">
      <c r="B9" s="36" t="s">
        <v>3</v>
      </c>
      <c r="C9" s="4">
        <v>2043648</v>
      </c>
      <c r="D9" s="4">
        <v>32037</v>
      </c>
      <c r="E9" s="5">
        <f t="shared" si="0"/>
        <v>63.790242532072291</v>
      </c>
    </row>
    <row r="10" spans="2:5" x14ac:dyDescent="0.35">
      <c r="C10" s="18"/>
      <c r="D10" s="18"/>
      <c r="E10" s="18"/>
    </row>
    <row r="11" spans="2:5" ht="15" thickBot="1" x14ac:dyDescent="0.4"/>
    <row r="12" spans="2:5" ht="15" thickBot="1" x14ac:dyDescent="0.4">
      <c r="B12" s="39"/>
      <c r="C12" s="20" t="s">
        <v>38</v>
      </c>
      <c r="D12" s="20" t="s">
        <v>8</v>
      </c>
      <c r="E12" s="21" t="s">
        <v>56</v>
      </c>
    </row>
    <row r="13" spans="2:5" x14ac:dyDescent="0.35">
      <c r="B13" s="34" t="s">
        <v>0</v>
      </c>
      <c r="C13" s="12">
        <v>1999104</v>
      </c>
      <c r="D13" s="12">
        <v>31279</v>
      </c>
      <c r="E13" s="13">
        <f>C13/D13</f>
        <v>63.912017647623003</v>
      </c>
    </row>
    <row r="14" spans="2:5" x14ac:dyDescent="0.35">
      <c r="B14" s="35" t="s">
        <v>1</v>
      </c>
      <c r="C14" s="2">
        <v>2039872</v>
      </c>
      <c r="D14" s="2">
        <v>31880</v>
      </c>
      <c r="E14" s="3">
        <f t="shared" ref="E14:E18" si="1">C14/D14</f>
        <v>63.985947302383941</v>
      </c>
    </row>
    <row r="15" spans="2:5" x14ac:dyDescent="0.35">
      <c r="B15" s="35" t="s">
        <v>2</v>
      </c>
      <c r="C15" s="2">
        <v>2048928</v>
      </c>
      <c r="D15" s="2">
        <v>31884</v>
      </c>
      <c r="E15" s="3">
        <f t="shared" si="1"/>
        <v>64.261949567181034</v>
      </c>
    </row>
    <row r="16" spans="2:5" x14ac:dyDescent="0.35">
      <c r="B16" s="35" t="s">
        <v>3</v>
      </c>
      <c r="C16" s="2">
        <v>2041376</v>
      </c>
      <c r="D16" s="2">
        <v>31954</v>
      </c>
      <c r="E16" s="3">
        <f t="shared" si="1"/>
        <v>63.884834449521186</v>
      </c>
    </row>
    <row r="17" spans="2:5" x14ac:dyDescent="0.35">
      <c r="B17" s="35" t="s">
        <v>4</v>
      </c>
      <c r="C17" s="2">
        <v>2046048</v>
      </c>
      <c r="D17" s="2">
        <v>31885</v>
      </c>
      <c r="E17" s="3">
        <f t="shared" si="1"/>
        <v>64.169609534263756</v>
      </c>
    </row>
    <row r="18" spans="2:5" ht="15" thickBot="1" x14ac:dyDescent="0.4">
      <c r="B18" s="36" t="s">
        <v>3</v>
      </c>
      <c r="C18" s="4">
        <v>2041216</v>
      </c>
      <c r="D18" s="4">
        <v>31958</v>
      </c>
      <c r="E18" s="5">
        <f t="shared" si="1"/>
        <v>63.871831779210211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72FC-073A-4625-B741-D1E038684023}">
  <dimension ref="B2:T34"/>
  <sheetViews>
    <sheetView zoomScale="53" zoomScaleNormal="85" workbookViewId="0">
      <selection activeCell="K42" sqref="K42"/>
    </sheetView>
  </sheetViews>
  <sheetFormatPr defaultRowHeight="14.5" x14ac:dyDescent="0.35"/>
  <cols>
    <col min="1" max="16384" width="8.7265625" style="2"/>
  </cols>
  <sheetData>
    <row r="2" spans="2:16" ht="15" thickBot="1" x14ac:dyDescent="0.4">
      <c r="C2" s="45"/>
      <c r="D2" s="45"/>
      <c r="E2" s="45"/>
      <c r="F2" s="45"/>
      <c r="G2" s="45"/>
      <c r="H2" s="45"/>
      <c r="I2" s="45"/>
      <c r="J2" s="45"/>
      <c r="K2" s="45"/>
    </row>
    <row r="3" spans="2:16" x14ac:dyDescent="0.35">
      <c r="B3" s="44"/>
      <c r="C3" s="70" t="s">
        <v>57</v>
      </c>
      <c r="D3" s="71" t="s">
        <v>58</v>
      </c>
      <c r="E3" s="71" t="s">
        <v>59</v>
      </c>
      <c r="F3" s="71" t="s">
        <v>62</v>
      </c>
      <c r="G3" s="71" t="s">
        <v>63</v>
      </c>
      <c r="H3" s="71" t="s">
        <v>60</v>
      </c>
      <c r="I3" s="72" t="s">
        <v>61</v>
      </c>
      <c r="J3" s="73" t="s">
        <v>64</v>
      </c>
      <c r="K3" s="74" t="s">
        <v>65</v>
      </c>
      <c r="L3" s="6"/>
      <c r="M3" s="6"/>
      <c r="N3" s="6"/>
    </row>
    <row r="4" spans="2:16" x14ac:dyDescent="0.35">
      <c r="B4" s="44"/>
      <c r="C4" s="46">
        <v>0</v>
      </c>
      <c r="D4" s="40">
        <v>0</v>
      </c>
      <c r="E4" s="40">
        <v>64</v>
      </c>
      <c r="F4" s="40">
        <v>100</v>
      </c>
      <c r="G4" s="40">
        <v>5100</v>
      </c>
      <c r="H4" s="40">
        <v>1</v>
      </c>
      <c r="I4" s="54">
        <v>1</v>
      </c>
      <c r="J4" s="52">
        <f>C4*E4*H4+D4*E4*F4</f>
        <v>0</v>
      </c>
      <c r="K4" s="47">
        <f>C4*E4*G4+D4*E4*I4</f>
        <v>0</v>
      </c>
      <c r="L4" s="6"/>
      <c r="M4" s="6"/>
      <c r="N4" s="6"/>
    </row>
    <row r="5" spans="2:16" x14ac:dyDescent="0.35">
      <c r="B5" s="44"/>
      <c r="C5" s="46">
        <v>1</v>
      </c>
      <c r="D5" s="40">
        <v>0</v>
      </c>
      <c r="E5" s="40">
        <v>64</v>
      </c>
      <c r="F5" s="40">
        <v>100</v>
      </c>
      <c r="G5" s="40">
        <v>5100</v>
      </c>
      <c r="H5" s="40">
        <v>1</v>
      </c>
      <c r="I5" s="54">
        <v>1</v>
      </c>
      <c r="J5" s="52">
        <f t="shared" ref="J5:J12" si="0">C5*E5*H5+D5*E5*F5</f>
        <v>64</v>
      </c>
      <c r="K5" s="47">
        <f t="shared" ref="K5:K12" si="1">C5*E5*G5+D5*E5*I5</f>
        <v>326400</v>
      </c>
      <c r="L5" s="6"/>
      <c r="M5" s="6"/>
      <c r="N5" s="6"/>
    </row>
    <row r="6" spans="2:16" x14ac:dyDescent="0.35">
      <c r="B6" s="44"/>
      <c r="C6" s="46">
        <v>2</v>
      </c>
      <c r="D6" s="40">
        <v>0</v>
      </c>
      <c r="E6" s="40">
        <v>64</v>
      </c>
      <c r="F6" s="40">
        <v>100</v>
      </c>
      <c r="G6" s="40">
        <v>5100</v>
      </c>
      <c r="H6" s="40">
        <v>1</v>
      </c>
      <c r="I6" s="54">
        <v>1</v>
      </c>
      <c r="J6" s="52">
        <f t="shared" si="0"/>
        <v>128</v>
      </c>
      <c r="K6" s="47">
        <f t="shared" si="1"/>
        <v>652800</v>
      </c>
      <c r="L6" s="6"/>
      <c r="M6" s="6"/>
      <c r="N6" s="6"/>
    </row>
    <row r="7" spans="2:16" x14ac:dyDescent="0.35">
      <c r="B7" s="44"/>
      <c r="C7" s="46">
        <v>0</v>
      </c>
      <c r="D7" s="40">
        <v>1</v>
      </c>
      <c r="E7" s="40">
        <v>64</v>
      </c>
      <c r="F7" s="40">
        <v>100</v>
      </c>
      <c r="G7" s="40">
        <v>5100</v>
      </c>
      <c r="H7" s="40">
        <v>1</v>
      </c>
      <c r="I7" s="54">
        <v>1</v>
      </c>
      <c r="J7" s="52">
        <f t="shared" si="0"/>
        <v>6400</v>
      </c>
      <c r="K7" s="47">
        <f t="shared" si="1"/>
        <v>64</v>
      </c>
      <c r="L7" s="6"/>
      <c r="M7" s="6"/>
      <c r="N7" s="6"/>
    </row>
    <row r="8" spans="2:16" x14ac:dyDescent="0.35">
      <c r="B8" s="44"/>
      <c r="C8" s="46">
        <v>1</v>
      </c>
      <c r="D8" s="40">
        <v>1</v>
      </c>
      <c r="E8" s="40">
        <v>64</v>
      </c>
      <c r="F8" s="40">
        <v>100</v>
      </c>
      <c r="G8" s="40">
        <v>5100</v>
      </c>
      <c r="H8" s="40">
        <v>1</v>
      </c>
      <c r="I8" s="54">
        <v>1</v>
      </c>
      <c r="J8" s="52">
        <f t="shared" si="0"/>
        <v>6464</v>
      </c>
      <c r="K8" s="47">
        <f t="shared" si="1"/>
        <v>326464</v>
      </c>
      <c r="L8" s="6"/>
      <c r="M8" s="6"/>
      <c r="N8" s="6"/>
    </row>
    <row r="9" spans="2:16" x14ac:dyDescent="0.35">
      <c r="B9" s="44"/>
      <c r="C9" s="46">
        <v>2</v>
      </c>
      <c r="D9" s="40">
        <v>1</v>
      </c>
      <c r="E9" s="40">
        <v>64</v>
      </c>
      <c r="F9" s="40">
        <v>100</v>
      </c>
      <c r="G9" s="40">
        <v>5100</v>
      </c>
      <c r="H9" s="40">
        <v>1</v>
      </c>
      <c r="I9" s="54">
        <v>1</v>
      </c>
      <c r="J9" s="52">
        <f t="shared" si="0"/>
        <v>6528</v>
      </c>
      <c r="K9" s="47">
        <f t="shared" si="1"/>
        <v>652864</v>
      </c>
      <c r="L9" s="6"/>
      <c r="M9" s="6"/>
      <c r="N9" s="6"/>
    </row>
    <row r="10" spans="2:16" x14ac:dyDescent="0.35">
      <c r="B10" s="44"/>
      <c r="C10" s="46">
        <v>0</v>
      </c>
      <c r="D10" s="40">
        <v>2</v>
      </c>
      <c r="E10" s="40">
        <v>64</v>
      </c>
      <c r="F10" s="40">
        <v>100</v>
      </c>
      <c r="G10" s="40">
        <v>5100</v>
      </c>
      <c r="H10" s="40">
        <v>1</v>
      </c>
      <c r="I10" s="54">
        <v>1</v>
      </c>
      <c r="J10" s="52">
        <f t="shared" si="0"/>
        <v>12800</v>
      </c>
      <c r="K10" s="47">
        <f t="shared" si="1"/>
        <v>128</v>
      </c>
      <c r="L10" s="6"/>
      <c r="M10" s="6"/>
      <c r="N10" s="6"/>
    </row>
    <row r="11" spans="2:16" x14ac:dyDescent="0.35">
      <c r="B11" s="44"/>
      <c r="C11" s="46">
        <v>1</v>
      </c>
      <c r="D11" s="40">
        <v>2</v>
      </c>
      <c r="E11" s="40">
        <v>64</v>
      </c>
      <c r="F11" s="40">
        <v>100</v>
      </c>
      <c r="G11" s="40">
        <v>5100</v>
      </c>
      <c r="H11" s="40">
        <v>1</v>
      </c>
      <c r="I11" s="54">
        <v>1</v>
      </c>
      <c r="J11" s="52">
        <f t="shared" si="0"/>
        <v>12864</v>
      </c>
      <c r="K11" s="47">
        <f t="shared" si="1"/>
        <v>326528</v>
      </c>
      <c r="L11" s="6"/>
      <c r="M11" s="6"/>
      <c r="N11" s="6"/>
    </row>
    <row r="12" spans="2:16" ht="15" thickBot="1" x14ac:dyDescent="0.4">
      <c r="B12" s="44"/>
      <c r="C12" s="48">
        <v>2</v>
      </c>
      <c r="D12" s="49">
        <v>2</v>
      </c>
      <c r="E12" s="49">
        <v>64</v>
      </c>
      <c r="F12" s="49">
        <v>100</v>
      </c>
      <c r="G12" s="49">
        <v>5100</v>
      </c>
      <c r="H12" s="49">
        <v>1</v>
      </c>
      <c r="I12" s="55">
        <v>1</v>
      </c>
      <c r="J12" s="53">
        <f t="shared" si="0"/>
        <v>12928</v>
      </c>
      <c r="K12" s="51">
        <f t="shared" si="1"/>
        <v>652928</v>
      </c>
      <c r="L12" s="6"/>
      <c r="M12" s="6"/>
      <c r="N12" s="6"/>
    </row>
    <row r="13" spans="2:16" x14ac:dyDescent="0.35">
      <c r="C13" s="12"/>
      <c r="D13" s="12"/>
      <c r="E13" s="12"/>
      <c r="F13" s="12"/>
      <c r="G13" s="12"/>
      <c r="H13" s="12"/>
      <c r="I13" s="12"/>
      <c r="J13" s="12"/>
      <c r="K13" s="12"/>
    </row>
    <row r="15" spans="2:16" ht="15" thickBot="1" x14ac:dyDescent="0.4"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</row>
    <row r="16" spans="2:16" ht="15" thickBot="1" x14ac:dyDescent="0.4">
      <c r="B16" s="44"/>
      <c r="C16" s="62" t="s">
        <v>66</v>
      </c>
      <c r="D16" s="63" t="s">
        <v>67</v>
      </c>
      <c r="E16" s="63" t="s">
        <v>71</v>
      </c>
      <c r="F16" s="63" t="s">
        <v>62</v>
      </c>
      <c r="G16" s="63" t="s">
        <v>63</v>
      </c>
      <c r="H16" s="63" t="s">
        <v>59</v>
      </c>
      <c r="I16" s="67" t="s">
        <v>68</v>
      </c>
      <c r="J16" s="66" t="s">
        <v>70</v>
      </c>
      <c r="K16" s="64" t="s">
        <v>73</v>
      </c>
      <c r="L16" s="64" t="s">
        <v>74</v>
      </c>
      <c r="M16" s="112" t="s">
        <v>75</v>
      </c>
      <c r="N16" s="112" t="s">
        <v>76</v>
      </c>
      <c r="O16" s="65" t="s">
        <v>69</v>
      </c>
      <c r="P16" s="6"/>
    </row>
    <row r="17" spans="2:20" x14ac:dyDescent="0.35">
      <c r="B17" s="44"/>
      <c r="C17" s="114">
        <v>0</v>
      </c>
      <c r="D17" s="115">
        <v>0</v>
      </c>
      <c r="E17" s="115">
        <v>0</v>
      </c>
      <c r="F17" s="115">
        <v>100</v>
      </c>
      <c r="G17" s="115">
        <v>5100</v>
      </c>
      <c r="H17" s="115">
        <v>64</v>
      </c>
      <c r="I17" s="116">
        <v>16</v>
      </c>
      <c r="J17" s="117">
        <f>C17+(D17+E17)*F17</f>
        <v>0</v>
      </c>
      <c r="K17" s="118">
        <f>C17</f>
        <v>0</v>
      </c>
      <c r="L17" s="118">
        <f>D17+E17</f>
        <v>0</v>
      </c>
      <c r="M17" s="119">
        <f>D17+E17</f>
        <v>0</v>
      </c>
      <c r="N17" s="119">
        <f>C17</f>
        <v>0</v>
      </c>
      <c r="O17" s="120">
        <f>C17+(D17+E17)*G17</f>
        <v>0</v>
      </c>
      <c r="P17" s="6"/>
    </row>
    <row r="18" spans="2:20" x14ac:dyDescent="0.35">
      <c r="B18" s="44"/>
      <c r="C18" s="58">
        <v>0</v>
      </c>
      <c r="D18" s="41">
        <v>0</v>
      </c>
      <c r="E18" s="41">
        <v>16</v>
      </c>
      <c r="F18" s="41">
        <v>100</v>
      </c>
      <c r="G18" s="41">
        <v>5100</v>
      </c>
      <c r="H18" s="41">
        <v>64</v>
      </c>
      <c r="I18" s="68">
        <v>16</v>
      </c>
      <c r="J18" s="52">
        <f t="shared" ref="J18:J32" si="2">C18+(D18+E18)*F18</f>
        <v>1600</v>
      </c>
      <c r="K18" s="43">
        <f t="shared" ref="K18:K32" si="3">C18</f>
        <v>0</v>
      </c>
      <c r="L18" s="43">
        <f t="shared" ref="L18:L32" si="4">D18+E18</f>
        <v>16</v>
      </c>
      <c r="M18" s="113">
        <f t="shared" ref="M18:M32" si="5">D18+E18</f>
        <v>16</v>
      </c>
      <c r="N18" s="113">
        <f t="shared" ref="N18:N32" si="6">C18</f>
        <v>0</v>
      </c>
      <c r="O18" s="47">
        <f t="shared" ref="O18:O32" si="7">C18+(D18+E18)*G18</f>
        <v>81600</v>
      </c>
      <c r="P18" s="6"/>
    </row>
    <row r="19" spans="2:20" x14ac:dyDescent="0.35">
      <c r="B19" s="44"/>
      <c r="C19" s="58">
        <v>0</v>
      </c>
      <c r="D19" s="41">
        <v>0</v>
      </c>
      <c r="E19" s="41">
        <v>32</v>
      </c>
      <c r="F19" s="41">
        <v>100</v>
      </c>
      <c r="G19" s="41">
        <v>5100</v>
      </c>
      <c r="H19" s="41">
        <v>64</v>
      </c>
      <c r="I19" s="68">
        <v>16</v>
      </c>
      <c r="J19" s="52">
        <f t="shared" si="2"/>
        <v>3200</v>
      </c>
      <c r="K19" s="43">
        <f t="shared" si="3"/>
        <v>0</v>
      </c>
      <c r="L19" s="43">
        <f t="shared" si="4"/>
        <v>32</v>
      </c>
      <c r="M19" s="113">
        <f t="shared" si="5"/>
        <v>32</v>
      </c>
      <c r="N19" s="113">
        <f t="shared" si="6"/>
        <v>0</v>
      </c>
      <c r="O19" s="47">
        <f t="shared" si="7"/>
        <v>163200</v>
      </c>
      <c r="P19" s="6"/>
    </row>
    <row r="20" spans="2:20" x14ac:dyDescent="0.35">
      <c r="B20" s="44"/>
      <c r="C20" s="58">
        <v>0</v>
      </c>
      <c r="D20" s="41">
        <v>0</v>
      </c>
      <c r="E20" s="41">
        <v>48</v>
      </c>
      <c r="F20" s="41">
        <v>100</v>
      </c>
      <c r="G20" s="41">
        <v>5100</v>
      </c>
      <c r="H20" s="41">
        <v>64</v>
      </c>
      <c r="I20" s="68">
        <v>16</v>
      </c>
      <c r="J20" s="52">
        <f t="shared" si="2"/>
        <v>4800</v>
      </c>
      <c r="K20" s="43">
        <f t="shared" si="3"/>
        <v>0</v>
      </c>
      <c r="L20" s="43">
        <f t="shared" si="4"/>
        <v>48</v>
      </c>
      <c r="M20" s="113">
        <f t="shared" si="5"/>
        <v>48</v>
      </c>
      <c r="N20" s="113">
        <f t="shared" si="6"/>
        <v>0</v>
      </c>
      <c r="O20" s="47">
        <f t="shared" si="7"/>
        <v>244800</v>
      </c>
      <c r="P20" s="6"/>
    </row>
    <row r="21" spans="2:20" x14ac:dyDescent="0.35">
      <c r="B21" s="44"/>
      <c r="C21" s="58">
        <v>1</v>
      </c>
      <c r="D21" s="41">
        <v>0</v>
      </c>
      <c r="E21" s="61">
        <v>0</v>
      </c>
      <c r="F21" s="41">
        <v>100</v>
      </c>
      <c r="G21" s="41">
        <v>5100</v>
      </c>
      <c r="H21" s="41">
        <v>64</v>
      </c>
      <c r="I21" s="68">
        <v>16</v>
      </c>
      <c r="J21" s="52">
        <f t="shared" si="2"/>
        <v>1</v>
      </c>
      <c r="K21" s="43">
        <f t="shared" si="3"/>
        <v>1</v>
      </c>
      <c r="L21" s="43">
        <f t="shared" si="4"/>
        <v>0</v>
      </c>
      <c r="M21" s="113">
        <f t="shared" si="5"/>
        <v>0</v>
      </c>
      <c r="N21" s="113">
        <f t="shared" si="6"/>
        <v>1</v>
      </c>
      <c r="O21" s="47">
        <f t="shared" si="7"/>
        <v>1</v>
      </c>
      <c r="P21" s="6"/>
    </row>
    <row r="22" spans="2:20" x14ac:dyDescent="0.35">
      <c r="B22" s="44"/>
      <c r="C22" s="58">
        <v>1</v>
      </c>
      <c r="D22" s="41">
        <v>0</v>
      </c>
      <c r="E22" s="41">
        <v>16</v>
      </c>
      <c r="F22" s="41">
        <v>100</v>
      </c>
      <c r="G22" s="41">
        <v>5100</v>
      </c>
      <c r="H22" s="41">
        <v>64</v>
      </c>
      <c r="I22" s="68">
        <v>16</v>
      </c>
      <c r="J22" s="52">
        <f t="shared" si="2"/>
        <v>1601</v>
      </c>
      <c r="K22" s="43">
        <f t="shared" si="3"/>
        <v>1</v>
      </c>
      <c r="L22" s="43">
        <f t="shared" si="4"/>
        <v>16</v>
      </c>
      <c r="M22" s="113">
        <f t="shared" si="5"/>
        <v>16</v>
      </c>
      <c r="N22" s="113">
        <f t="shared" si="6"/>
        <v>1</v>
      </c>
      <c r="O22" s="47">
        <f t="shared" si="7"/>
        <v>81601</v>
      </c>
      <c r="P22" s="6"/>
    </row>
    <row r="23" spans="2:20" x14ac:dyDescent="0.35">
      <c r="B23" s="44"/>
      <c r="C23" s="58">
        <v>1</v>
      </c>
      <c r="D23" s="41">
        <v>0</v>
      </c>
      <c r="E23" s="41">
        <v>32</v>
      </c>
      <c r="F23" s="41">
        <v>100</v>
      </c>
      <c r="G23" s="41">
        <v>5100</v>
      </c>
      <c r="H23" s="41">
        <v>64</v>
      </c>
      <c r="I23" s="68">
        <v>16</v>
      </c>
      <c r="J23" s="52">
        <f t="shared" si="2"/>
        <v>3201</v>
      </c>
      <c r="K23" s="43">
        <f t="shared" si="3"/>
        <v>1</v>
      </c>
      <c r="L23" s="43">
        <f t="shared" si="4"/>
        <v>32</v>
      </c>
      <c r="M23" s="113">
        <f t="shared" si="5"/>
        <v>32</v>
      </c>
      <c r="N23" s="113">
        <f t="shared" si="6"/>
        <v>1</v>
      </c>
      <c r="O23" s="47">
        <f t="shared" si="7"/>
        <v>163201</v>
      </c>
      <c r="P23" s="6"/>
    </row>
    <row r="24" spans="2:20" x14ac:dyDescent="0.35">
      <c r="B24" s="44"/>
      <c r="C24" s="58">
        <v>1</v>
      </c>
      <c r="D24" s="41">
        <v>0</v>
      </c>
      <c r="E24" s="41">
        <v>48</v>
      </c>
      <c r="F24" s="41">
        <v>100</v>
      </c>
      <c r="G24" s="41">
        <v>5100</v>
      </c>
      <c r="H24" s="41">
        <v>64</v>
      </c>
      <c r="I24" s="68">
        <v>16</v>
      </c>
      <c r="J24" s="52">
        <f t="shared" si="2"/>
        <v>4801</v>
      </c>
      <c r="K24" s="43">
        <f t="shared" si="3"/>
        <v>1</v>
      </c>
      <c r="L24" s="43">
        <f t="shared" si="4"/>
        <v>48</v>
      </c>
      <c r="M24" s="113">
        <f t="shared" si="5"/>
        <v>48</v>
      </c>
      <c r="N24" s="113">
        <f t="shared" si="6"/>
        <v>1</v>
      </c>
      <c r="O24" s="47">
        <f t="shared" si="7"/>
        <v>244801</v>
      </c>
      <c r="P24" s="6"/>
    </row>
    <row r="25" spans="2:20" x14ac:dyDescent="0.35">
      <c r="B25" s="44"/>
      <c r="C25" s="58">
        <v>0</v>
      </c>
      <c r="D25" s="41">
        <v>1</v>
      </c>
      <c r="E25" s="61">
        <v>0</v>
      </c>
      <c r="F25" s="41">
        <v>100</v>
      </c>
      <c r="G25" s="41">
        <v>5100</v>
      </c>
      <c r="H25" s="41">
        <v>64</v>
      </c>
      <c r="I25" s="68">
        <v>16</v>
      </c>
      <c r="J25" s="52">
        <f t="shared" si="2"/>
        <v>100</v>
      </c>
      <c r="K25" s="43">
        <f t="shared" si="3"/>
        <v>0</v>
      </c>
      <c r="L25" s="43">
        <f t="shared" si="4"/>
        <v>1</v>
      </c>
      <c r="M25" s="113">
        <f t="shared" si="5"/>
        <v>1</v>
      </c>
      <c r="N25" s="113">
        <f t="shared" si="6"/>
        <v>0</v>
      </c>
      <c r="O25" s="47">
        <f t="shared" si="7"/>
        <v>5100</v>
      </c>
      <c r="P25" s="6"/>
    </row>
    <row r="26" spans="2:20" x14ac:dyDescent="0.35">
      <c r="B26" s="44"/>
      <c r="C26" s="58">
        <v>0</v>
      </c>
      <c r="D26" s="41">
        <v>1</v>
      </c>
      <c r="E26" s="41">
        <v>16</v>
      </c>
      <c r="F26" s="41">
        <v>100</v>
      </c>
      <c r="G26" s="41">
        <v>5100</v>
      </c>
      <c r="H26" s="41">
        <v>64</v>
      </c>
      <c r="I26" s="68">
        <v>16</v>
      </c>
      <c r="J26" s="52">
        <f t="shared" si="2"/>
        <v>1700</v>
      </c>
      <c r="K26" s="43">
        <f t="shared" si="3"/>
        <v>0</v>
      </c>
      <c r="L26" s="43">
        <f t="shared" si="4"/>
        <v>17</v>
      </c>
      <c r="M26" s="113">
        <f t="shared" si="5"/>
        <v>17</v>
      </c>
      <c r="N26" s="113">
        <f t="shared" si="6"/>
        <v>0</v>
      </c>
      <c r="O26" s="47">
        <f t="shared" si="7"/>
        <v>86700</v>
      </c>
      <c r="P26" s="6"/>
    </row>
    <row r="27" spans="2:20" x14ac:dyDescent="0.35">
      <c r="B27" s="44"/>
      <c r="C27" s="58">
        <v>0</v>
      </c>
      <c r="D27" s="41">
        <v>1</v>
      </c>
      <c r="E27" s="41">
        <v>32</v>
      </c>
      <c r="F27" s="41">
        <v>100</v>
      </c>
      <c r="G27" s="41">
        <v>5100</v>
      </c>
      <c r="H27" s="41">
        <v>64</v>
      </c>
      <c r="I27" s="68">
        <v>16</v>
      </c>
      <c r="J27" s="52">
        <f t="shared" si="2"/>
        <v>3300</v>
      </c>
      <c r="K27" s="43">
        <f t="shared" si="3"/>
        <v>0</v>
      </c>
      <c r="L27" s="43">
        <f t="shared" si="4"/>
        <v>33</v>
      </c>
      <c r="M27" s="113">
        <f t="shared" si="5"/>
        <v>33</v>
      </c>
      <c r="N27" s="113">
        <f t="shared" si="6"/>
        <v>0</v>
      </c>
      <c r="O27" s="47">
        <f t="shared" si="7"/>
        <v>168300</v>
      </c>
      <c r="P27" s="56"/>
      <c r="Q27" s="42"/>
      <c r="R27" s="42"/>
      <c r="S27" s="42"/>
      <c r="T27" s="42"/>
    </row>
    <row r="28" spans="2:20" x14ac:dyDescent="0.35">
      <c r="B28" s="44"/>
      <c r="C28" s="58">
        <v>0</v>
      </c>
      <c r="D28" s="41">
        <v>1</v>
      </c>
      <c r="E28" s="41">
        <v>48</v>
      </c>
      <c r="F28" s="41">
        <v>100</v>
      </c>
      <c r="G28" s="41">
        <v>5100</v>
      </c>
      <c r="H28" s="41">
        <v>64</v>
      </c>
      <c r="I28" s="68">
        <v>16</v>
      </c>
      <c r="J28" s="52">
        <f t="shared" si="2"/>
        <v>4900</v>
      </c>
      <c r="K28" s="43">
        <f t="shared" si="3"/>
        <v>0</v>
      </c>
      <c r="L28" s="43">
        <f t="shared" si="4"/>
        <v>49</v>
      </c>
      <c r="M28" s="113">
        <f t="shared" si="5"/>
        <v>49</v>
      </c>
      <c r="N28" s="113">
        <f t="shared" si="6"/>
        <v>0</v>
      </c>
      <c r="O28" s="47">
        <f t="shared" si="7"/>
        <v>249900</v>
      </c>
      <c r="P28" s="56"/>
      <c r="Q28" s="42"/>
      <c r="R28" s="42"/>
      <c r="S28" s="42"/>
      <c r="T28" s="42"/>
    </row>
    <row r="29" spans="2:20" x14ac:dyDescent="0.35">
      <c r="B29" s="44"/>
      <c r="C29" s="58">
        <v>1</v>
      </c>
      <c r="D29" s="41">
        <v>1</v>
      </c>
      <c r="E29" s="61">
        <v>0</v>
      </c>
      <c r="F29" s="41">
        <v>100</v>
      </c>
      <c r="G29" s="41">
        <v>5100</v>
      </c>
      <c r="H29" s="41">
        <v>64</v>
      </c>
      <c r="I29" s="68">
        <v>16</v>
      </c>
      <c r="J29" s="52">
        <f t="shared" si="2"/>
        <v>101</v>
      </c>
      <c r="K29" s="43">
        <f t="shared" si="3"/>
        <v>1</v>
      </c>
      <c r="L29" s="43">
        <f t="shared" si="4"/>
        <v>1</v>
      </c>
      <c r="M29" s="113">
        <f t="shared" si="5"/>
        <v>1</v>
      </c>
      <c r="N29" s="113">
        <f t="shared" si="6"/>
        <v>1</v>
      </c>
      <c r="O29" s="47">
        <f t="shared" si="7"/>
        <v>5101</v>
      </c>
      <c r="P29" s="56"/>
      <c r="Q29" s="42"/>
      <c r="R29" s="42"/>
      <c r="S29" s="42"/>
      <c r="T29" s="42"/>
    </row>
    <row r="30" spans="2:20" x14ac:dyDescent="0.35">
      <c r="B30" s="44"/>
      <c r="C30" s="58">
        <v>1</v>
      </c>
      <c r="D30" s="41">
        <v>1</v>
      </c>
      <c r="E30" s="41">
        <v>16</v>
      </c>
      <c r="F30" s="41">
        <v>100</v>
      </c>
      <c r="G30" s="41">
        <v>5100</v>
      </c>
      <c r="H30" s="41">
        <v>64</v>
      </c>
      <c r="I30" s="68">
        <v>16</v>
      </c>
      <c r="J30" s="52">
        <f t="shared" si="2"/>
        <v>1701</v>
      </c>
      <c r="K30" s="43">
        <f t="shared" si="3"/>
        <v>1</v>
      </c>
      <c r="L30" s="43">
        <f t="shared" si="4"/>
        <v>17</v>
      </c>
      <c r="M30" s="113">
        <f t="shared" si="5"/>
        <v>17</v>
      </c>
      <c r="N30" s="113">
        <f t="shared" si="6"/>
        <v>1</v>
      </c>
      <c r="O30" s="47">
        <f t="shared" si="7"/>
        <v>86701</v>
      </c>
      <c r="P30" s="56"/>
      <c r="Q30" s="42"/>
      <c r="R30" s="42"/>
      <c r="S30" s="42"/>
      <c r="T30" s="42"/>
    </row>
    <row r="31" spans="2:20" x14ac:dyDescent="0.35">
      <c r="B31" s="44"/>
      <c r="C31" s="58">
        <v>1</v>
      </c>
      <c r="D31" s="41">
        <v>1</v>
      </c>
      <c r="E31" s="41">
        <v>32</v>
      </c>
      <c r="F31" s="41">
        <v>100</v>
      </c>
      <c r="G31" s="41">
        <v>5100</v>
      </c>
      <c r="H31" s="41">
        <v>64</v>
      </c>
      <c r="I31" s="68">
        <v>16</v>
      </c>
      <c r="J31" s="52">
        <f t="shared" si="2"/>
        <v>3301</v>
      </c>
      <c r="K31" s="43">
        <f t="shared" si="3"/>
        <v>1</v>
      </c>
      <c r="L31" s="43">
        <f t="shared" si="4"/>
        <v>33</v>
      </c>
      <c r="M31" s="113">
        <f t="shared" si="5"/>
        <v>33</v>
      </c>
      <c r="N31" s="113">
        <f t="shared" si="6"/>
        <v>1</v>
      </c>
      <c r="O31" s="47">
        <f t="shared" si="7"/>
        <v>168301</v>
      </c>
      <c r="P31" s="56"/>
      <c r="Q31" s="42"/>
      <c r="R31" s="42"/>
      <c r="S31" s="42"/>
      <c r="T31" s="42"/>
    </row>
    <row r="32" spans="2:20" ht="15" thickBot="1" x14ac:dyDescent="0.4">
      <c r="B32" s="44"/>
      <c r="C32" s="59">
        <v>1</v>
      </c>
      <c r="D32" s="60">
        <v>1</v>
      </c>
      <c r="E32" s="60">
        <v>48</v>
      </c>
      <c r="F32" s="60">
        <v>100</v>
      </c>
      <c r="G32" s="60">
        <v>5100</v>
      </c>
      <c r="H32" s="60">
        <v>64</v>
      </c>
      <c r="I32" s="69">
        <v>16</v>
      </c>
      <c r="J32" s="53">
        <f t="shared" si="2"/>
        <v>4901</v>
      </c>
      <c r="K32" s="50">
        <f t="shared" si="3"/>
        <v>1</v>
      </c>
      <c r="L32" s="50">
        <f t="shared" si="4"/>
        <v>49</v>
      </c>
      <c r="M32" s="121">
        <f t="shared" si="5"/>
        <v>49</v>
      </c>
      <c r="N32" s="121">
        <f t="shared" si="6"/>
        <v>1</v>
      </c>
      <c r="O32" s="51">
        <f t="shared" si="7"/>
        <v>249901</v>
      </c>
      <c r="P32" s="56"/>
      <c r="Q32" s="42"/>
      <c r="R32" s="42"/>
      <c r="S32" s="42"/>
      <c r="T32" s="42"/>
    </row>
    <row r="33" spans="3:20" x14ac:dyDescent="0.35">
      <c r="C33" s="12"/>
      <c r="D33" s="12"/>
      <c r="E33" s="12"/>
      <c r="F33" s="12"/>
      <c r="G33" s="12"/>
      <c r="H33" s="12"/>
      <c r="I33" s="12"/>
      <c r="J33" s="12"/>
      <c r="K33" s="12"/>
      <c r="L33" s="57"/>
      <c r="M33" s="57"/>
      <c r="N33" s="57"/>
      <c r="O33" s="57"/>
      <c r="P33" s="42"/>
      <c r="Q33" s="42"/>
      <c r="R33" s="42"/>
      <c r="S33" s="42"/>
      <c r="T33" s="42"/>
    </row>
    <row r="34" spans="3:20" x14ac:dyDescent="0.35">
      <c r="L34" s="42"/>
      <c r="M34" s="42"/>
      <c r="N34" s="42"/>
      <c r="O34" s="42"/>
      <c r="P34" s="42"/>
      <c r="Q34" s="42"/>
      <c r="R34" s="42"/>
      <c r="S34" s="42"/>
      <c r="T34" s="42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696C-BFD5-42C8-8FFE-4339F19BF140}">
  <dimension ref="A2:Y131"/>
  <sheetViews>
    <sheetView topLeftCell="B1" zoomScale="80" zoomScaleNormal="80" workbookViewId="0">
      <pane xSplit="7" ySplit="3" topLeftCell="I4" activePane="bottomRight" state="frozen"/>
      <selection activeCell="B1" sqref="B1"/>
      <selection pane="topRight" activeCell="I1" sqref="I1"/>
      <selection pane="bottomLeft" activeCell="B4" sqref="B4"/>
      <selection pane="bottomRight" activeCell="P97" sqref="P97"/>
    </sheetView>
  </sheetViews>
  <sheetFormatPr defaultRowHeight="14.5" x14ac:dyDescent="0.35"/>
  <cols>
    <col min="1" max="1" width="8.7265625" style="2"/>
    <col min="2" max="2" width="11.453125" style="2" customWidth="1"/>
    <col min="3" max="10" width="8.7265625" style="2"/>
    <col min="11" max="12" width="12.7265625" style="2" customWidth="1"/>
    <col min="13" max="18" width="11.6328125" style="2" customWidth="1"/>
    <col min="19" max="20" width="12.6328125" style="2" customWidth="1"/>
    <col min="21" max="23" width="11.6328125" style="2" customWidth="1"/>
    <col min="24" max="24" width="12.6328125" style="2" customWidth="1"/>
    <col min="25" max="16384" width="8.7265625" style="2"/>
  </cols>
  <sheetData>
    <row r="2" spans="1:25" ht="15" thickBot="1" x14ac:dyDescent="0.4">
      <c r="B2" s="45"/>
      <c r="C2" s="45"/>
      <c r="E2" s="45"/>
      <c r="F2" s="45"/>
      <c r="G2" s="45"/>
      <c r="H2" s="45"/>
      <c r="I2" s="45"/>
      <c r="J2" s="45"/>
      <c r="K2" s="45"/>
      <c r="L2" s="45"/>
      <c r="M2" s="280" t="s">
        <v>144</v>
      </c>
      <c r="N2" s="281"/>
      <c r="O2" s="281"/>
      <c r="P2" s="281"/>
      <c r="Q2" s="281"/>
      <c r="R2" s="282"/>
      <c r="S2" s="277" t="s">
        <v>143</v>
      </c>
      <c r="T2" s="278"/>
      <c r="U2" s="278"/>
      <c r="V2" s="278"/>
      <c r="W2" s="279"/>
      <c r="X2" s="45"/>
    </row>
    <row r="3" spans="1:25" ht="15" thickBot="1" x14ac:dyDescent="0.4">
      <c r="A3" s="198"/>
      <c r="B3" s="272" t="s">
        <v>121</v>
      </c>
      <c r="C3" s="152">
        <v>50</v>
      </c>
      <c r="D3" s="199"/>
      <c r="E3" s="38" t="s">
        <v>58</v>
      </c>
      <c r="F3" s="20" t="s">
        <v>57</v>
      </c>
      <c r="G3" s="20" t="s">
        <v>67</v>
      </c>
      <c r="H3" s="21" t="s">
        <v>66</v>
      </c>
      <c r="I3" s="230" t="s">
        <v>90</v>
      </c>
      <c r="J3" s="229" t="s">
        <v>89</v>
      </c>
      <c r="K3" s="20" t="s">
        <v>86</v>
      </c>
      <c r="L3" s="231" t="s">
        <v>84</v>
      </c>
      <c r="M3" s="38" t="s">
        <v>134</v>
      </c>
      <c r="N3" s="20" t="s">
        <v>132</v>
      </c>
      <c r="O3" s="21" t="s">
        <v>133</v>
      </c>
      <c r="P3" s="19" t="s">
        <v>135</v>
      </c>
      <c r="Q3" s="20" t="s">
        <v>136</v>
      </c>
      <c r="R3" s="21" t="s">
        <v>137</v>
      </c>
      <c r="S3" s="38" t="s">
        <v>138</v>
      </c>
      <c r="T3" s="231" t="s">
        <v>139</v>
      </c>
      <c r="U3" s="38" t="s">
        <v>140</v>
      </c>
      <c r="V3" s="20" t="s">
        <v>141</v>
      </c>
      <c r="W3" s="21" t="s">
        <v>142</v>
      </c>
      <c r="X3" s="262" t="s">
        <v>91</v>
      </c>
      <c r="Y3" s="200"/>
    </row>
    <row r="4" spans="1:25" x14ac:dyDescent="0.35">
      <c r="A4" s="198"/>
      <c r="B4" s="273" t="s">
        <v>122</v>
      </c>
      <c r="C4" s="3">
        <v>100</v>
      </c>
      <c r="D4" s="199"/>
      <c r="E4" s="162">
        <v>0</v>
      </c>
      <c r="F4" s="163">
        <v>0</v>
      </c>
      <c r="G4" s="163">
        <v>0</v>
      </c>
      <c r="H4" s="164">
        <v>1</v>
      </c>
      <c r="I4" s="213">
        <f>G4</f>
        <v>0</v>
      </c>
      <c r="J4" s="214">
        <f>H4</f>
        <v>1</v>
      </c>
      <c r="K4" s="214">
        <f t="shared" ref="K4:K55" si="0">F4*$C$16+1</f>
        <v>1</v>
      </c>
      <c r="L4" s="232">
        <f>IF(K4+$C$16&gt;=$C$18,$C$18-K4,$C$16)</f>
        <v>16</v>
      </c>
      <c r="M4" s="240">
        <f>E4*$C$6+I4</f>
        <v>0</v>
      </c>
      <c r="N4" s="214">
        <f>K4+J4</f>
        <v>2</v>
      </c>
      <c r="O4" s="215">
        <f>$C$17-(K4+L4-1)+J4</f>
        <v>35</v>
      </c>
      <c r="P4" s="213">
        <f>F4*$C$16+1+H4</f>
        <v>2</v>
      </c>
      <c r="Q4" s="214">
        <f>$C$17-P4</f>
        <v>48</v>
      </c>
      <c r="R4" s="215">
        <f>E4*$C$6+I4</f>
        <v>0</v>
      </c>
      <c r="S4" s="240">
        <f>J4</f>
        <v>1</v>
      </c>
      <c r="T4" s="232">
        <f>I4</f>
        <v>0</v>
      </c>
      <c r="U4" s="240">
        <f>J4</f>
        <v>1</v>
      </c>
      <c r="V4" s="214">
        <f>L4-J4-1</f>
        <v>14</v>
      </c>
      <c r="W4" s="215">
        <f>I4</f>
        <v>0</v>
      </c>
      <c r="X4" s="266">
        <f>F4*$C$16+1+H4</f>
        <v>2</v>
      </c>
      <c r="Y4" s="200"/>
    </row>
    <row r="5" spans="1:25" x14ac:dyDescent="0.35">
      <c r="A5" s="198"/>
      <c r="B5" s="273" t="s">
        <v>59</v>
      </c>
      <c r="C5" s="3">
        <v>16</v>
      </c>
      <c r="D5" s="199"/>
      <c r="E5" s="165">
        <v>0</v>
      </c>
      <c r="F5" s="166">
        <v>0</v>
      </c>
      <c r="G5" s="166">
        <v>0</v>
      </c>
      <c r="H5" s="167">
        <v>2</v>
      </c>
      <c r="I5" s="216">
        <f t="shared" ref="I5:I55" si="1">G5</f>
        <v>0</v>
      </c>
      <c r="J5" s="217">
        <f t="shared" ref="J5:J55" si="2">H5</f>
        <v>2</v>
      </c>
      <c r="K5" s="217">
        <f t="shared" si="0"/>
        <v>1</v>
      </c>
      <c r="L5" s="233">
        <f t="shared" ref="L5:L71" si="3">IF(K5+$C$16&gt;=$C$18,$C$18-K5,$C$16)</f>
        <v>16</v>
      </c>
      <c r="M5" s="241">
        <f t="shared" ref="M5:M55" si="4">E5*$C$6+I5</f>
        <v>0</v>
      </c>
      <c r="N5" s="217">
        <f t="shared" ref="N5:N55" si="5">K5+J5</f>
        <v>3</v>
      </c>
      <c r="O5" s="218">
        <f t="shared" ref="O5:O55" si="6">$C$17-(K5+L5-1)+J5</f>
        <v>36</v>
      </c>
      <c r="P5" s="216">
        <f t="shared" ref="P5:P55" si="7">F5*$C$16+1+H5</f>
        <v>3</v>
      </c>
      <c r="Q5" s="217">
        <f t="shared" ref="Q5:Q92" si="8">$C$17-P5</f>
        <v>47</v>
      </c>
      <c r="R5" s="218">
        <f t="shared" ref="R5:R55" si="9">E5*$C$6+I5</f>
        <v>0</v>
      </c>
      <c r="S5" s="241">
        <f t="shared" ref="S5:S68" si="10">J5</f>
        <v>2</v>
      </c>
      <c r="T5" s="233">
        <f t="shared" ref="T5:T68" si="11">I5</f>
        <v>0</v>
      </c>
      <c r="U5" s="259">
        <f t="shared" ref="U5:U68" si="12">J5</f>
        <v>2</v>
      </c>
      <c r="V5" s="260">
        <f t="shared" ref="V5:V68" si="13">L5-J5-1</f>
        <v>13</v>
      </c>
      <c r="W5" s="261">
        <f t="shared" ref="W5:W68" si="14">I5</f>
        <v>0</v>
      </c>
      <c r="X5" s="267">
        <f t="shared" ref="X5:X68" si="15">F5*$C$16+1+H5</f>
        <v>3</v>
      </c>
      <c r="Y5" s="200"/>
    </row>
    <row r="6" spans="1:25" x14ac:dyDescent="0.35">
      <c r="A6" s="198"/>
      <c r="B6" s="273" t="s">
        <v>68</v>
      </c>
      <c r="C6" s="3">
        <v>16</v>
      </c>
      <c r="D6" s="199"/>
      <c r="E6" s="165">
        <v>0</v>
      </c>
      <c r="F6" s="166">
        <v>0</v>
      </c>
      <c r="G6" s="166">
        <v>0</v>
      </c>
      <c r="H6" s="167">
        <v>3</v>
      </c>
      <c r="I6" s="216">
        <f t="shared" si="1"/>
        <v>0</v>
      </c>
      <c r="J6" s="217">
        <f t="shared" si="2"/>
        <v>3</v>
      </c>
      <c r="K6" s="217">
        <f t="shared" si="0"/>
        <v>1</v>
      </c>
      <c r="L6" s="233">
        <f t="shared" si="3"/>
        <v>16</v>
      </c>
      <c r="M6" s="241">
        <f t="shared" si="4"/>
        <v>0</v>
      </c>
      <c r="N6" s="217">
        <f t="shared" si="5"/>
        <v>4</v>
      </c>
      <c r="O6" s="218">
        <f t="shared" si="6"/>
        <v>37</v>
      </c>
      <c r="P6" s="216">
        <f t="shared" si="7"/>
        <v>4</v>
      </c>
      <c r="Q6" s="217">
        <f t="shared" si="8"/>
        <v>46</v>
      </c>
      <c r="R6" s="218">
        <f t="shared" si="9"/>
        <v>0</v>
      </c>
      <c r="S6" s="241">
        <f t="shared" si="10"/>
        <v>3</v>
      </c>
      <c r="T6" s="233">
        <f t="shared" si="11"/>
        <v>0</v>
      </c>
      <c r="U6" s="259">
        <f t="shared" si="12"/>
        <v>3</v>
      </c>
      <c r="V6" s="260">
        <f t="shared" si="13"/>
        <v>12</v>
      </c>
      <c r="W6" s="261">
        <f t="shared" si="14"/>
        <v>0</v>
      </c>
      <c r="X6" s="267">
        <f t="shared" si="15"/>
        <v>4</v>
      </c>
      <c r="Y6" s="200"/>
    </row>
    <row r="7" spans="1:25" x14ac:dyDescent="0.35">
      <c r="A7" s="198"/>
      <c r="B7" s="273" t="s">
        <v>123</v>
      </c>
      <c r="C7" s="3">
        <v>50</v>
      </c>
      <c r="D7" s="199"/>
      <c r="E7" s="165">
        <v>0</v>
      </c>
      <c r="F7" s="166">
        <v>0</v>
      </c>
      <c r="G7" s="166">
        <v>0</v>
      </c>
      <c r="H7" s="167">
        <v>4</v>
      </c>
      <c r="I7" s="216">
        <f t="shared" si="1"/>
        <v>0</v>
      </c>
      <c r="J7" s="217">
        <f t="shared" si="2"/>
        <v>4</v>
      </c>
      <c r="K7" s="217">
        <f t="shared" si="0"/>
        <v>1</v>
      </c>
      <c r="L7" s="233">
        <f t="shared" si="3"/>
        <v>16</v>
      </c>
      <c r="M7" s="241">
        <f t="shared" si="4"/>
        <v>0</v>
      </c>
      <c r="N7" s="217">
        <f t="shared" si="5"/>
        <v>5</v>
      </c>
      <c r="O7" s="218">
        <f t="shared" si="6"/>
        <v>38</v>
      </c>
      <c r="P7" s="216">
        <f t="shared" si="7"/>
        <v>5</v>
      </c>
      <c r="Q7" s="217">
        <f t="shared" si="8"/>
        <v>45</v>
      </c>
      <c r="R7" s="218">
        <f t="shared" si="9"/>
        <v>0</v>
      </c>
      <c r="S7" s="241">
        <f t="shared" si="10"/>
        <v>4</v>
      </c>
      <c r="T7" s="233">
        <f t="shared" si="11"/>
        <v>0</v>
      </c>
      <c r="U7" s="259">
        <f t="shared" si="12"/>
        <v>4</v>
      </c>
      <c r="V7" s="260">
        <f t="shared" si="13"/>
        <v>11</v>
      </c>
      <c r="W7" s="261">
        <f t="shared" si="14"/>
        <v>0</v>
      </c>
      <c r="X7" s="267">
        <f t="shared" si="15"/>
        <v>5</v>
      </c>
      <c r="Y7" s="200"/>
    </row>
    <row r="8" spans="1:25" x14ac:dyDescent="0.35">
      <c r="A8" s="198"/>
      <c r="B8" s="273" t="s">
        <v>124</v>
      </c>
      <c r="C8" s="3">
        <v>100</v>
      </c>
      <c r="D8" s="199"/>
      <c r="E8" s="165">
        <v>0</v>
      </c>
      <c r="F8" s="166">
        <v>0</v>
      </c>
      <c r="G8" s="166">
        <v>0</v>
      </c>
      <c r="H8" s="167">
        <v>5</v>
      </c>
      <c r="I8" s="216">
        <f t="shared" si="1"/>
        <v>0</v>
      </c>
      <c r="J8" s="217">
        <f t="shared" si="2"/>
        <v>5</v>
      </c>
      <c r="K8" s="217">
        <f t="shared" si="0"/>
        <v>1</v>
      </c>
      <c r="L8" s="233">
        <f t="shared" si="3"/>
        <v>16</v>
      </c>
      <c r="M8" s="241">
        <f t="shared" si="4"/>
        <v>0</v>
      </c>
      <c r="N8" s="217">
        <f t="shared" si="5"/>
        <v>6</v>
      </c>
      <c r="O8" s="218">
        <f t="shared" si="6"/>
        <v>39</v>
      </c>
      <c r="P8" s="216">
        <f t="shared" si="7"/>
        <v>6</v>
      </c>
      <c r="Q8" s="217">
        <f t="shared" si="8"/>
        <v>44</v>
      </c>
      <c r="R8" s="218">
        <f t="shared" si="9"/>
        <v>0</v>
      </c>
      <c r="S8" s="241">
        <f t="shared" si="10"/>
        <v>5</v>
      </c>
      <c r="T8" s="233">
        <f t="shared" si="11"/>
        <v>0</v>
      </c>
      <c r="U8" s="259">
        <f t="shared" si="12"/>
        <v>5</v>
      </c>
      <c r="V8" s="260">
        <f t="shared" si="13"/>
        <v>10</v>
      </c>
      <c r="W8" s="261">
        <f t="shared" si="14"/>
        <v>0</v>
      </c>
      <c r="X8" s="267">
        <f t="shared" si="15"/>
        <v>6</v>
      </c>
      <c r="Y8" s="200"/>
    </row>
    <row r="9" spans="1:25" x14ac:dyDescent="0.35">
      <c r="A9" s="198"/>
      <c r="B9" s="273" t="s">
        <v>125</v>
      </c>
      <c r="C9" s="3">
        <v>100</v>
      </c>
      <c r="D9" s="199"/>
      <c r="E9" s="165">
        <v>0</v>
      </c>
      <c r="F9" s="166">
        <v>0</v>
      </c>
      <c r="G9" s="166">
        <v>0</v>
      </c>
      <c r="H9" s="167">
        <v>6</v>
      </c>
      <c r="I9" s="216">
        <f t="shared" si="1"/>
        <v>0</v>
      </c>
      <c r="J9" s="217">
        <f t="shared" si="2"/>
        <v>6</v>
      </c>
      <c r="K9" s="217">
        <f t="shared" si="0"/>
        <v>1</v>
      </c>
      <c r="L9" s="233">
        <f t="shared" si="3"/>
        <v>16</v>
      </c>
      <c r="M9" s="241">
        <f t="shared" si="4"/>
        <v>0</v>
      </c>
      <c r="N9" s="217">
        <f t="shared" si="5"/>
        <v>7</v>
      </c>
      <c r="O9" s="218">
        <f t="shared" si="6"/>
        <v>40</v>
      </c>
      <c r="P9" s="216">
        <f t="shared" si="7"/>
        <v>7</v>
      </c>
      <c r="Q9" s="217">
        <f t="shared" si="8"/>
        <v>43</v>
      </c>
      <c r="R9" s="218">
        <f t="shared" si="9"/>
        <v>0</v>
      </c>
      <c r="S9" s="241">
        <f t="shared" si="10"/>
        <v>6</v>
      </c>
      <c r="T9" s="233">
        <f t="shared" si="11"/>
        <v>0</v>
      </c>
      <c r="U9" s="259">
        <f t="shared" si="12"/>
        <v>6</v>
      </c>
      <c r="V9" s="260">
        <f t="shared" si="13"/>
        <v>9</v>
      </c>
      <c r="W9" s="261">
        <f t="shared" si="14"/>
        <v>0</v>
      </c>
      <c r="X9" s="267">
        <f t="shared" si="15"/>
        <v>7</v>
      </c>
      <c r="Y9" s="200"/>
    </row>
    <row r="10" spans="1:25" x14ac:dyDescent="0.35">
      <c r="A10" s="198"/>
      <c r="B10" s="273" t="s">
        <v>126</v>
      </c>
      <c r="C10" s="3">
        <v>1</v>
      </c>
      <c r="D10" s="199"/>
      <c r="E10" s="165">
        <v>0</v>
      </c>
      <c r="F10" s="166">
        <v>0</v>
      </c>
      <c r="G10" s="166">
        <v>0</v>
      </c>
      <c r="H10" s="167">
        <v>7</v>
      </c>
      <c r="I10" s="216">
        <f t="shared" si="1"/>
        <v>0</v>
      </c>
      <c r="J10" s="217">
        <f t="shared" si="2"/>
        <v>7</v>
      </c>
      <c r="K10" s="217">
        <f t="shared" si="0"/>
        <v>1</v>
      </c>
      <c r="L10" s="233">
        <f t="shared" si="3"/>
        <v>16</v>
      </c>
      <c r="M10" s="241">
        <f t="shared" si="4"/>
        <v>0</v>
      </c>
      <c r="N10" s="217">
        <f t="shared" si="5"/>
        <v>8</v>
      </c>
      <c r="O10" s="218">
        <f t="shared" si="6"/>
        <v>41</v>
      </c>
      <c r="P10" s="216">
        <f t="shared" si="7"/>
        <v>8</v>
      </c>
      <c r="Q10" s="217">
        <f t="shared" si="8"/>
        <v>42</v>
      </c>
      <c r="R10" s="218">
        <f t="shared" si="9"/>
        <v>0</v>
      </c>
      <c r="S10" s="241">
        <f t="shared" si="10"/>
        <v>7</v>
      </c>
      <c r="T10" s="233">
        <f t="shared" si="11"/>
        <v>0</v>
      </c>
      <c r="U10" s="259">
        <f t="shared" si="12"/>
        <v>7</v>
      </c>
      <c r="V10" s="260">
        <f t="shared" si="13"/>
        <v>8</v>
      </c>
      <c r="W10" s="261">
        <f t="shared" si="14"/>
        <v>0</v>
      </c>
      <c r="X10" s="267">
        <f t="shared" si="15"/>
        <v>8</v>
      </c>
      <c r="Y10" s="200"/>
    </row>
    <row r="11" spans="1:25" x14ac:dyDescent="0.35">
      <c r="A11" s="198"/>
      <c r="B11" s="273" t="s">
        <v>127</v>
      </c>
      <c r="C11" s="3">
        <v>50</v>
      </c>
      <c r="D11" s="199"/>
      <c r="E11" s="165">
        <v>0</v>
      </c>
      <c r="F11" s="166">
        <v>0</v>
      </c>
      <c r="G11" s="166">
        <v>0</v>
      </c>
      <c r="H11" s="167">
        <v>8</v>
      </c>
      <c r="I11" s="216">
        <f t="shared" si="1"/>
        <v>0</v>
      </c>
      <c r="J11" s="217">
        <f t="shared" si="2"/>
        <v>8</v>
      </c>
      <c r="K11" s="217">
        <f t="shared" si="0"/>
        <v>1</v>
      </c>
      <c r="L11" s="233">
        <f t="shared" si="3"/>
        <v>16</v>
      </c>
      <c r="M11" s="241">
        <f t="shared" si="4"/>
        <v>0</v>
      </c>
      <c r="N11" s="217">
        <f t="shared" si="5"/>
        <v>9</v>
      </c>
      <c r="O11" s="218">
        <f t="shared" si="6"/>
        <v>42</v>
      </c>
      <c r="P11" s="216">
        <f t="shared" si="7"/>
        <v>9</v>
      </c>
      <c r="Q11" s="217">
        <f t="shared" si="8"/>
        <v>41</v>
      </c>
      <c r="R11" s="218">
        <f t="shared" si="9"/>
        <v>0</v>
      </c>
      <c r="S11" s="241">
        <f t="shared" si="10"/>
        <v>8</v>
      </c>
      <c r="T11" s="233">
        <f t="shared" si="11"/>
        <v>0</v>
      </c>
      <c r="U11" s="259">
        <f t="shared" si="12"/>
        <v>8</v>
      </c>
      <c r="V11" s="260">
        <f t="shared" si="13"/>
        <v>7</v>
      </c>
      <c r="W11" s="261">
        <f t="shared" si="14"/>
        <v>0</v>
      </c>
      <c r="X11" s="267">
        <f t="shared" si="15"/>
        <v>9</v>
      </c>
      <c r="Y11" s="200"/>
    </row>
    <row r="12" spans="1:25" x14ac:dyDescent="0.35">
      <c r="A12" s="198"/>
      <c r="B12" s="273" t="s">
        <v>128</v>
      </c>
      <c r="C12" s="3">
        <v>5000</v>
      </c>
      <c r="D12" s="199"/>
      <c r="E12" s="165">
        <v>0</v>
      </c>
      <c r="F12" s="166">
        <v>0</v>
      </c>
      <c r="G12" s="166">
        <v>0</v>
      </c>
      <c r="H12" s="167">
        <v>9</v>
      </c>
      <c r="I12" s="216">
        <f t="shared" si="1"/>
        <v>0</v>
      </c>
      <c r="J12" s="217">
        <f t="shared" si="2"/>
        <v>9</v>
      </c>
      <c r="K12" s="217">
        <f t="shared" si="0"/>
        <v>1</v>
      </c>
      <c r="L12" s="233">
        <f t="shared" si="3"/>
        <v>16</v>
      </c>
      <c r="M12" s="241">
        <f t="shared" si="4"/>
        <v>0</v>
      </c>
      <c r="N12" s="217">
        <f t="shared" si="5"/>
        <v>10</v>
      </c>
      <c r="O12" s="218">
        <f t="shared" si="6"/>
        <v>43</v>
      </c>
      <c r="P12" s="216">
        <f t="shared" si="7"/>
        <v>10</v>
      </c>
      <c r="Q12" s="217">
        <f t="shared" si="8"/>
        <v>40</v>
      </c>
      <c r="R12" s="218">
        <f t="shared" si="9"/>
        <v>0</v>
      </c>
      <c r="S12" s="241">
        <f t="shared" si="10"/>
        <v>9</v>
      </c>
      <c r="T12" s="233">
        <f t="shared" si="11"/>
        <v>0</v>
      </c>
      <c r="U12" s="259">
        <f t="shared" si="12"/>
        <v>9</v>
      </c>
      <c r="V12" s="260">
        <f t="shared" si="13"/>
        <v>6</v>
      </c>
      <c r="W12" s="261">
        <f t="shared" si="14"/>
        <v>0</v>
      </c>
      <c r="X12" s="267">
        <f t="shared" si="15"/>
        <v>10</v>
      </c>
      <c r="Y12" s="200"/>
    </row>
    <row r="13" spans="1:25" x14ac:dyDescent="0.35">
      <c r="A13" s="198"/>
      <c r="B13" s="273" t="s">
        <v>129</v>
      </c>
      <c r="C13" s="3">
        <v>1</v>
      </c>
      <c r="D13" s="199"/>
      <c r="E13" s="165">
        <v>0</v>
      </c>
      <c r="F13" s="166">
        <v>0</v>
      </c>
      <c r="G13" s="166">
        <v>0</v>
      </c>
      <c r="H13" s="167">
        <v>10</v>
      </c>
      <c r="I13" s="216">
        <f t="shared" si="1"/>
        <v>0</v>
      </c>
      <c r="J13" s="217">
        <f t="shared" si="2"/>
        <v>10</v>
      </c>
      <c r="K13" s="217">
        <f t="shared" si="0"/>
        <v>1</v>
      </c>
      <c r="L13" s="233">
        <f t="shared" si="3"/>
        <v>16</v>
      </c>
      <c r="M13" s="241">
        <f t="shared" si="4"/>
        <v>0</v>
      </c>
      <c r="N13" s="217">
        <f t="shared" si="5"/>
        <v>11</v>
      </c>
      <c r="O13" s="218">
        <f t="shared" si="6"/>
        <v>44</v>
      </c>
      <c r="P13" s="216">
        <f t="shared" si="7"/>
        <v>11</v>
      </c>
      <c r="Q13" s="217">
        <f t="shared" si="8"/>
        <v>39</v>
      </c>
      <c r="R13" s="218">
        <f t="shared" si="9"/>
        <v>0</v>
      </c>
      <c r="S13" s="241">
        <f t="shared" si="10"/>
        <v>10</v>
      </c>
      <c r="T13" s="233">
        <f t="shared" si="11"/>
        <v>0</v>
      </c>
      <c r="U13" s="259">
        <f t="shared" si="12"/>
        <v>10</v>
      </c>
      <c r="V13" s="260">
        <f t="shared" si="13"/>
        <v>5</v>
      </c>
      <c r="W13" s="261">
        <f t="shared" si="14"/>
        <v>0</v>
      </c>
      <c r="X13" s="267">
        <f t="shared" si="15"/>
        <v>11</v>
      </c>
      <c r="Y13" s="200"/>
    </row>
    <row r="14" spans="1:25" x14ac:dyDescent="0.35">
      <c r="A14" s="198"/>
      <c r="B14" s="273" t="s">
        <v>130</v>
      </c>
      <c r="C14" s="3">
        <v>100</v>
      </c>
      <c r="D14" s="199"/>
      <c r="E14" s="165">
        <v>0</v>
      </c>
      <c r="F14" s="166">
        <v>0</v>
      </c>
      <c r="G14" s="166">
        <v>0</v>
      </c>
      <c r="H14" s="167">
        <v>11</v>
      </c>
      <c r="I14" s="216">
        <f t="shared" si="1"/>
        <v>0</v>
      </c>
      <c r="J14" s="217">
        <f t="shared" si="2"/>
        <v>11</v>
      </c>
      <c r="K14" s="217">
        <f t="shared" si="0"/>
        <v>1</v>
      </c>
      <c r="L14" s="233">
        <f t="shared" si="3"/>
        <v>16</v>
      </c>
      <c r="M14" s="241">
        <f t="shared" si="4"/>
        <v>0</v>
      </c>
      <c r="N14" s="217">
        <f t="shared" si="5"/>
        <v>12</v>
      </c>
      <c r="O14" s="218">
        <f t="shared" si="6"/>
        <v>45</v>
      </c>
      <c r="P14" s="216">
        <f t="shared" si="7"/>
        <v>12</v>
      </c>
      <c r="Q14" s="217">
        <f t="shared" si="8"/>
        <v>38</v>
      </c>
      <c r="R14" s="218">
        <f t="shared" si="9"/>
        <v>0</v>
      </c>
      <c r="S14" s="241">
        <f t="shared" si="10"/>
        <v>11</v>
      </c>
      <c r="T14" s="233">
        <f t="shared" si="11"/>
        <v>0</v>
      </c>
      <c r="U14" s="259">
        <f t="shared" si="12"/>
        <v>11</v>
      </c>
      <c r="V14" s="260">
        <f t="shared" si="13"/>
        <v>4</v>
      </c>
      <c r="W14" s="261">
        <f t="shared" si="14"/>
        <v>0</v>
      </c>
      <c r="X14" s="267">
        <f t="shared" si="15"/>
        <v>12</v>
      </c>
      <c r="Y14" s="200"/>
    </row>
    <row r="15" spans="1:25" x14ac:dyDescent="0.35">
      <c r="A15" s="198"/>
      <c r="B15" s="273" t="s">
        <v>131</v>
      </c>
      <c r="C15" s="3">
        <v>10000</v>
      </c>
      <c r="D15" s="199"/>
      <c r="E15" s="165">
        <v>0</v>
      </c>
      <c r="F15" s="166">
        <v>0</v>
      </c>
      <c r="G15" s="166">
        <v>0</v>
      </c>
      <c r="H15" s="167">
        <v>12</v>
      </c>
      <c r="I15" s="216">
        <f t="shared" si="1"/>
        <v>0</v>
      </c>
      <c r="J15" s="217">
        <f t="shared" si="2"/>
        <v>12</v>
      </c>
      <c r="K15" s="217">
        <f t="shared" si="0"/>
        <v>1</v>
      </c>
      <c r="L15" s="233">
        <f t="shared" si="3"/>
        <v>16</v>
      </c>
      <c r="M15" s="241">
        <f t="shared" si="4"/>
        <v>0</v>
      </c>
      <c r="N15" s="217">
        <f t="shared" si="5"/>
        <v>13</v>
      </c>
      <c r="O15" s="218">
        <f t="shared" si="6"/>
        <v>46</v>
      </c>
      <c r="P15" s="216">
        <f t="shared" si="7"/>
        <v>13</v>
      </c>
      <c r="Q15" s="217">
        <f t="shared" si="8"/>
        <v>37</v>
      </c>
      <c r="R15" s="218">
        <f t="shared" si="9"/>
        <v>0</v>
      </c>
      <c r="S15" s="241">
        <f t="shared" si="10"/>
        <v>12</v>
      </c>
      <c r="T15" s="233">
        <f t="shared" si="11"/>
        <v>0</v>
      </c>
      <c r="U15" s="259">
        <f t="shared" si="12"/>
        <v>12</v>
      </c>
      <c r="V15" s="260">
        <f t="shared" si="13"/>
        <v>3</v>
      </c>
      <c r="W15" s="261">
        <f t="shared" si="14"/>
        <v>0</v>
      </c>
      <c r="X15" s="267">
        <f t="shared" si="15"/>
        <v>13</v>
      </c>
      <c r="Y15" s="200"/>
    </row>
    <row r="16" spans="1:25" x14ac:dyDescent="0.35">
      <c r="A16" s="198"/>
      <c r="B16" s="273" t="s">
        <v>88</v>
      </c>
      <c r="C16" s="3">
        <v>16</v>
      </c>
      <c r="D16" s="199"/>
      <c r="E16" s="165">
        <v>0</v>
      </c>
      <c r="F16" s="166">
        <v>0</v>
      </c>
      <c r="G16" s="166">
        <v>0</v>
      </c>
      <c r="H16" s="167">
        <v>13</v>
      </c>
      <c r="I16" s="216">
        <f t="shared" si="1"/>
        <v>0</v>
      </c>
      <c r="J16" s="217">
        <f t="shared" si="2"/>
        <v>13</v>
      </c>
      <c r="K16" s="217">
        <f t="shared" si="0"/>
        <v>1</v>
      </c>
      <c r="L16" s="233">
        <f t="shared" si="3"/>
        <v>16</v>
      </c>
      <c r="M16" s="241">
        <f t="shared" si="4"/>
        <v>0</v>
      </c>
      <c r="N16" s="217">
        <f t="shared" si="5"/>
        <v>14</v>
      </c>
      <c r="O16" s="218">
        <f t="shared" si="6"/>
        <v>47</v>
      </c>
      <c r="P16" s="216">
        <f t="shared" si="7"/>
        <v>14</v>
      </c>
      <c r="Q16" s="217">
        <f t="shared" si="8"/>
        <v>36</v>
      </c>
      <c r="R16" s="218">
        <f t="shared" si="9"/>
        <v>0</v>
      </c>
      <c r="S16" s="241">
        <f t="shared" si="10"/>
        <v>13</v>
      </c>
      <c r="T16" s="233">
        <f t="shared" si="11"/>
        <v>0</v>
      </c>
      <c r="U16" s="259">
        <f t="shared" si="12"/>
        <v>13</v>
      </c>
      <c r="V16" s="260">
        <f t="shared" si="13"/>
        <v>2</v>
      </c>
      <c r="W16" s="261">
        <f t="shared" si="14"/>
        <v>0</v>
      </c>
      <c r="X16" s="267">
        <f t="shared" si="15"/>
        <v>14</v>
      </c>
      <c r="Y16" s="200"/>
    </row>
    <row r="17" spans="1:25" x14ac:dyDescent="0.35">
      <c r="A17" s="198"/>
      <c r="B17" s="273" t="s">
        <v>87</v>
      </c>
      <c r="C17" s="3">
        <v>50</v>
      </c>
      <c r="D17" s="199"/>
      <c r="E17" s="165">
        <v>0</v>
      </c>
      <c r="F17" s="166">
        <v>0</v>
      </c>
      <c r="G17" s="166">
        <v>0</v>
      </c>
      <c r="H17" s="167">
        <v>14</v>
      </c>
      <c r="I17" s="216">
        <f t="shared" si="1"/>
        <v>0</v>
      </c>
      <c r="J17" s="217">
        <f t="shared" si="2"/>
        <v>14</v>
      </c>
      <c r="K17" s="217">
        <f t="shared" si="0"/>
        <v>1</v>
      </c>
      <c r="L17" s="233">
        <f t="shared" si="3"/>
        <v>16</v>
      </c>
      <c r="M17" s="241">
        <f t="shared" si="4"/>
        <v>0</v>
      </c>
      <c r="N17" s="217">
        <f t="shared" si="5"/>
        <v>15</v>
      </c>
      <c r="O17" s="218">
        <f t="shared" si="6"/>
        <v>48</v>
      </c>
      <c r="P17" s="216">
        <f t="shared" si="7"/>
        <v>15</v>
      </c>
      <c r="Q17" s="217">
        <f t="shared" si="8"/>
        <v>35</v>
      </c>
      <c r="R17" s="218">
        <f t="shared" si="9"/>
        <v>0</v>
      </c>
      <c r="S17" s="241">
        <f t="shared" si="10"/>
        <v>14</v>
      </c>
      <c r="T17" s="233">
        <f t="shared" si="11"/>
        <v>0</v>
      </c>
      <c r="U17" s="259">
        <f t="shared" si="12"/>
        <v>14</v>
      </c>
      <c r="V17" s="260">
        <f t="shared" si="13"/>
        <v>1</v>
      </c>
      <c r="W17" s="261">
        <f t="shared" si="14"/>
        <v>0</v>
      </c>
      <c r="X17" s="267">
        <f t="shared" si="15"/>
        <v>15</v>
      </c>
      <c r="Y17" s="200"/>
    </row>
    <row r="18" spans="1:25" ht="15" thickBot="1" x14ac:dyDescent="0.4">
      <c r="A18" s="198"/>
      <c r="B18" s="274" t="s">
        <v>85</v>
      </c>
      <c r="C18" s="5">
        <v>25</v>
      </c>
      <c r="D18" s="199"/>
      <c r="E18" s="165">
        <v>0</v>
      </c>
      <c r="F18" s="166">
        <v>0</v>
      </c>
      <c r="G18" s="166">
        <v>0</v>
      </c>
      <c r="H18" s="167">
        <v>15</v>
      </c>
      <c r="I18" s="216">
        <f t="shared" si="1"/>
        <v>0</v>
      </c>
      <c r="J18" s="217">
        <f t="shared" si="2"/>
        <v>15</v>
      </c>
      <c r="K18" s="217">
        <f t="shared" si="0"/>
        <v>1</v>
      </c>
      <c r="L18" s="233">
        <f t="shared" si="3"/>
        <v>16</v>
      </c>
      <c r="M18" s="241">
        <f t="shared" si="4"/>
        <v>0</v>
      </c>
      <c r="N18" s="217">
        <f t="shared" si="5"/>
        <v>16</v>
      </c>
      <c r="O18" s="218">
        <f t="shared" si="6"/>
        <v>49</v>
      </c>
      <c r="P18" s="216">
        <f t="shared" si="7"/>
        <v>16</v>
      </c>
      <c r="Q18" s="217">
        <f t="shared" si="8"/>
        <v>34</v>
      </c>
      <c r="R18" s="218">
        <f t="shared" si="9"/>
        <v>0</v>
      </c>
      <c r="S18" s="241">
        <f t="shared" si="10"/>
        <v>15</v>
      </c>
      <c r="T18" s="233">
        <f t="shared" si="11"/>
        <v>0</v>
      </c>
      <c r="U18" s="259">
        <f t="shared" si="12"/>
        <v>15</v>
      </c>
      <c r="V18" s="260">
        <f t="shared" si="13"/>
        <v>0</v>
      </c>
      <c r="W18" s="261">
        <f t="shared" si="14"/>
        <v>0</v>
      </c>
      <c r="X18" s="267">
        <f t="shared" si="15"/>
        <v>16</v>
      </c>
      <c r="Y18" s="200"/>
    </row>
    <row r="19" spans="1:25" x14ac:dyDescent="0.35">
      <c r="B19" s="12"/>
      <c r="C19" s="12"/>
      <c r="D19" s="198"/>
      <c r="E19" s="153">
        <v>0</v>
      </c>
      <c r="F19" s="2">
        <v>0</v>
      </c>
      <c r="G19" s="2">
        <v>1</v>
      </c>
      <c r="H19" s="3">
        <v>1</v>
      </c>
      <c r="I19" s="200">
        <f t="shared" si="1"/>
        <v>1</v>
      </c>
      <c r="J19" s="2">
        <f t="shared" si="2"/>
        <v>1</v>
      </c>
      <c r="K19" s="2">
        <f t="shared" si="0"/>
        <v>1</v>
      </c>
      <c r="L19" s="198">
        <f t="shared" si="3"/>
        <v>16</v>
      </c>
      <c r="M19" s="153">
        <f t="shared" si="4"/>
        <v>1</v>
      </c>
      <c r="N19" s="2">
        <f t="shared" si="5"/>
        <v>2</v>
      </c>
      <c r="O19" s="3">
        <f t="shared" si="6"/>
        <v>35</v>
      </c>
      <c r="P19" s="200">
        <f t="shared" si="7"/>
        <v>2</v>
      </c>
      <c r="Q19" s="2">
        <f t="shared" si="8"/>
        <v>48</v>
      </c>
      <c r="R19" s="3">
        <f t="shared" si="9"/>
        <v>1</v>
      </c>
      <c r="S19" s="153">
        <f t="shared" si="10"/>
        <v>1</v>
      </c>
      <c r="T19" s="198">
        <f t="shared" si="11"/>
        <v>1</v>
      </c>
      <c r="U19" s="155">
        <f t="shared" si="12"/>
        <v>1</v>
      </c>
      <c r="V19" s="12">
        <f t="shared" si="13"/>
        <v>14</v>
      </c>
      <c r="W19" s="13">
        <f t="shared" si="14"/>
        <v>1</v>
      </c>
      <c r="X19" s="263">
        <f t="shared" si="15"/>
        <v>2</v>
      </c>
      <c r="Y19" s="200"/>
    </row>
    <row r="20" spans="1:25" x14ac:dyDescent="0.35">
      <c r="D20" s="198"/>
      <c r="E20" s="153">
        <v>0</v>
      </c>
      <c r="F20" s="2">
        <v>0</v>
      </c>
      <c r="G20" s="2">
        <v>1</v>
      </c>
      <c r="H20" s="3">
        <v>2</v>
      </c>
      <c r="I20" s="200">
        <f t="shared" si="1"/>
        <v>1</v>
      </c>
      <c r="J20" s="2">
        <f t="shared" si="2"/>
        <v>2</v>
      </c>
      <c r="K20" s="2">
        <f t="shared" si="0"/>
        <v>1</v>
      </c>
      <c r="L20" s="198">
        <f t="shared" si="3"/>
        <v>16</v>
      </c>
      <c r="M20" s="153">
        <f t="shared" si="4"/>
        <v>1</v>
      </c>
      <c r="N20" s="2">
        <f t="shared" si="5"/>
        <v>3</v>
      </c>
      <c r="O20" s="3">
        <f t="shared" si="6"/>
        <v>36</v>
      </c>
      <c r="P20" s="200">
        <f t="shared" si="7"/>
        <v>3</v>
      </c>
      <c r="Q20" s="2">
        <f t="shared" si="8"/>
        <v>47</v>
      </c>
      <c r="R20" s="3">
        <f t="shared" si="9"/>
        <v>1</v>
      </c>
      <c r="S20" s="153">
        <f t="shared" si="10"/>
        <v>2</v>
      </c>
      <c r="T20" s="198">
        <f t="shared" si="11"/>
        <v>1</v>
      </c>
      <c r="U20" s="155">
        <f t="shared" si="12"/>
        <v>2</v>
      </c>
      <c r="V20" s="12">
        <f t="shared" si="13"/>
        <v>13</v>
      </c>
      <c r="W20" s="13">
        <f t="shared" si="14"/>
        <v>1</v>
      </c>
      <c r="X20" s="263">
        <f t="shared" si="15"/>
        <v>3</v>
      </c>
      <c r="Y20" s="200"/>
    </row>
    <row r="21" spans="1:25" x14ac:dyDescent="0.35">
      <c r="D21" s="198"/>
      <c r="E21" s="153">
        <v>0</v>
      </c>
      <c r="F21" s="2">
        <v>0</v>
      </c>
      <c r="G21" s="2">
        <v>1</v>
      </c>
      <c r="H21" s="3">
        <v>3</v>
      </c>
      <c r="I21" s="200">
        <f t="shared" si="1"/>
        <v>1</v>
      </c>
      <c r="J21" s="2">
        <f t="shared" si="2"/>
        <v>3</v>
      </c>
      <c r="K21" s="2">
        <f t="shared" si="0"/>
        <v>1</v>
      </c>
      <c r="L21" s="198">
        <f t="shared" si="3"/>
        <v>16</v>
      </c>
      <c r="M21" s="153">
        <f t="shared" si="4"/>
        <v>1</v>
      </c>
      <c r="N21" s="2">
        <f t="shared" si="5"/>
        <v>4</v>
      </c>
      <c r="O21" s="3">
        <f t="shared" si="6"/>
        <v>37</v>
      </c>
      <c r="P21" s="200">
        <f t="shared" si="7"/>
        <v>4</v>
      </c>
      <c r="Q21" s="2">
        <f t="shared" si="8"/>
        <v>46</v>
      </c>
      <c r="R21" s="3">
        <f t="shared" si="9"/>
        <v>1</v>
      </c>
      <c r="S21" s="153">
        <f t="shared" si="10"/>
        <v>3</v>
      </c>
      <c r="T21" s="198">
        <f t="shared" si="11"/>
        <v>1</v>
      </c>
      <c r="U21" s="155">
        <f t="shared" si="12"/>
        <v>3</v>
      </c>
      <c r="V21" s="12">
        <f t="shared" si="13"/>
        <v>12</v>
      </c>
      <c r="W21" s="13">
        <f t="shared" si="14"/>
        <v>1</v>
      </c>
      <c r="X21" s="263">
        <f t="shared" si="15"/>
        <v>4</v>
      </c>
      <c r="Y21" s="200"/>
    </row>
    <row r="22" spans="1:25" x14ac:dyDescent="0.35">
      <c r="D22" s="198"/>
      <c r="E22" s="153">
        <v>0</v>
      </c>
      <c r="F22" s="2">
        <v>0</v>
      </c>
      <c r="G22" s="2">
        <v>1</v>
      </c>
      <c r="H22" s="3">
        <v>14</v>
      </c>
      <c r="I22" s="200">
        <f t="shared" si="1"/>
        <v>1</v>
      </c>
      <c r="J22" s="2">
        <f t="shared" si="2"/>
        <v>14</v>
      </c>
      <c r="K22" s="2">
        <f t="shared" si="0"/>
        <v>1</v>
      </c>
      <c r="L22" s="198">
        <f t="shared" si="3"/>
        <v>16</v>
      </c>
      <c r="M22" s="153">
        <f t="shared" si="4"/>
        <v>1</v>
      </c>
      <c r="N22" s="2">
        <f t="shared" si="5"/>
        <v>15</v>
      </c>
      <c r="O22" s="3">
        <f t="shared" si="6"/>
        <v>48</v>
      </c>
      <c r="P22" s="200">
        <f t="shared" si="7"/>
        <v>15</v>
      </c>
      <c r="Q22" s="2">
        <f t="shared" si="8"/>
        <v>35</v>
      </c>
      <c r="R22" s="3">
        <f t="shared" si="9"/>
        <v>1</v>
      </c>
      <c r="S22" s="153">
        <f t="shared" si="10"/>
        <v>14</v>
      </c>
      <c r="T22" s="198">
        <f t="shared" si="11"/>
        <v>1</v>
      </c>
      <c r="U22" s="155">
        <f t="shared" si="12"/>
        <v>14</v>
      </c>
      <c r="V22" s="12">
        <f t="shared" si="13"/>
        <v>1</v>
      </c>
      <c r="W22" s="13">
        <f t="shared" si="14"/>
        <v>1</v>
      </c>
      <c r="X22" s="263">
        <f t="shared" si="15"/>
        <v>15</v>
      </c>
      <c r="Y22" s="200"/>
    </row>
    <row r="23" spans="1:25" x14ac:dyDescent="0.35">
      <c r="D23" s="198"/>
      <c r="E23" s="153">
        <v>0</v>
      </c>
      <c r="F23" s="2">
        <v>0</v>
      </c>
      <c r="G23" s="2">
        <v>1</v>
      </c>
      <c r="H23" s="3">
        <v>15</v>
      </c>
      <c r="I23" s="200">
        <f t="shared" si="1"/>
        <v>1</v>
      </c>
      <c r="J23" s="2">
        <f t="shared" si="2"/>
        <v>15</v>
      </c>
      <c r="K23" s="2">
        <f t="shared" si="0"/>
        <v>1</v>
      </c>
      <c r="L23" s="198">
        <f t="shared" si="3"/>
        <v>16</v>
      </c>
      <c r="M23" s="153">
        <f t="shared" si="4"/>
        <v>1</v>
      </c>
      <c r="N23" s="2">
        <f t="shared" si="5"/>
        <v>16</v>
      </c>
      <c r="O23" s="3">
        <f t="shared" si="6"/>
        <v>49</v>
      </c>
      <c r="P23" s="200">
        <f t="shared" si="7"/>
        <v>16</v>
      </c>
      <c r="Q23" s="2">
        <f t="shared" si="8"/>
        <v>34</v>
      </c>
      <c r="R23" s="3">
        <f t="shared" si="9"/>
        <v>1</v>
      </c>
      <c r="S23" s="153">
        <f t="shared" si="10"/>
        <v>15</v>
      </c>
      <c r="T23" s="198">
        <f t="shared" si="11"/>
        <v>1</v>
      </c>
      <c r="U23" s="155">
        <f t="shared" si="12"/>
        <v>15</v>
      </c>
      <c r="V23" s="12">
        <f t="shared" si="13"/>
        <v>0</v>
      </c>
      <c r="W23" s="13">
        <f t="shared" si="14"/>
        <v>1</v>
      </c>
      <c r="X23" s="263">
        <f t="shared" si="15"/>
        <v>16</v>
      </c>
      <c r="Y23" s="200"/>
    </row>
    <row r="24" spans="1:25" x14ac:dyDescent="0.35">
      <c r="D24" s="198"/>
      <c r="E24" s="153">
        <v>0</v>
      </c>
      <c r="F24" s="2">
        <v>0</v>
      </c>
      <c r="G24" s="2">
        <v>2</v>
      </c>
      <c r="H24" s="3">
        <v>1</v>
      </c>
      <c r="I24" s="200">
        <f t="shared" si="1"/>
        <v>2</v>
      </c>
      <c r="J24" s="2">
        <f t="shared" si="2"/>
        <v>1</v>
      </c>
      <c r="K24" s="2">
        <f t="shared" si="0"/>
        <v>1</v>
      </c>
      <c r="L24" s="198">
        <f t="shared" si="3"/>
        <v>16</v>
      </c>
      <c r="M24" s="153">
        <f t="shared" si="4"/>
        <v>2</v>
      </c>
      <c r="N24" s="2">
        <f t="shared" si="5"/>
        <v>2</v>
      </c>
      <c r="O24" s="3">
        <f t="shared" si="6"/>
        <v>35</v>
      </c>
      <c r="P24" s="200">
        <f t="shared" si="7"/>
        <v>2</v>
      </c>
      <c r="Q24" s="2">
        <f t="shared" si="8"/>
        <v>48</v>
      </c>
      <c r="R24" s="3">
        <f t="shared" si="9"/>
        <v>2</v>
      </c>
      <c r="S24" s="153">
        <f t="shared" si="10"/>
        <v>1</v>
      </c>
      <c r="T24" s="198">
        <f t="shared" si="11"/>
        <v>2</v>
      </c>
      <c r="U24" s="155">
        <f t="shared" si="12"/>
        <v>1</v>
      </c>
      <c r="V24" s="12">
        <f t="shared" si="13"/>
        <v>14</v>
      </c>
      <c r="W24" s="13">
        <f t="shared" si="14"/>
        <v>2</v>
      </c>
      <c r="X24" s="263">
        <f t="shared" si="15"/>
        <v>2</v>
      </c>
      <c r="Y24" s="200"/>
    </row>
    <row r="25" spans="1:25" x14ac:dyDescent="0.35">
      <c r="D25" s="198"/>
      <c r="E25" s="153">
        <v>0</v>
      </c>
      <c r="F25" s="2">
        <v>0</v>
      </c>
      <c r="G25" s="2">
        <v>2</v>
      </c>
      <c r="H25" s="3">
        <v>2</v>
      </c>
      <c r="I25" s="200">
        <f t="shared" si="1"/>
        <v>2</v>
      </c>
      <c r="J25" s="2">
        <f t="shared" si="2"/>
        <v>2</v>
      </c>
      <c r="K25" s="2">
        <f t="shared" si="0"/>
        <v>1</v>
      </c>
      <c r="L25" s="198">
        <f t="shared" si="3"/>
        <v>16</v>
      </c>
      <c r="M25" s="153">
        <f t="shared" si="4"/>
        <v>2</v>
      </c>
      <c r="N25" s="2">
        <f t="shared" si="5"/>
        <v>3</v>
      </c>
      <c r="O25" s="3">
        <f t="shared" si="6"/>
        <v>36</v>
      </c>
      <c r="P25" s="200">
        <f t="shared" si="7"/>
        <v>3</v>
      </c>
      <c r="Q25" s="2">
        <f t="shared" si="8"/>
        <v>47</v>
      </c>
      <c r="R25" s="3">
        <f t="shared" si="9"/>
        <v>2</v>
      </c>
      <c r="S25" s="153">
        <f t="shared" si="10"/>
        <v>2</v>
      </c>
      <c r="T25" s="198">
        <f t="shared" si="11"/>
        <v>2</v>
      </c>
      <c r="U25" s="155">
        <f t="shared" si="12"/>
        <v>2</v>
      </c>
      <c r="V25" s="12">
        <f t="shared" si="13"/>
        <v>13</v>
      </c>
      <c r="W25" s="13">
        <f t="shared" si="14"/>
        <v>2</v>
      </c>
      <c r="X25" s="263">
        <f t="shared" si="15"/>
        <v>3</v>
      </c>
      <c r="Y25" s="200"/>
    </row>
    <row r="26" spans="1:25" x14ac:dyDescent="0.35">
      <c r="D26" s="198"/>
      <c r="E26" s="153">
        <v>0</v>
      </c>
      <c r="F26" s="2">
        <v>0</v>
      </c>
      <c r="G26" s="2">
        <v>2</v>
      </c>
      <c r="H26" s="3">
        <v>3</v>
      </c>
      <c r="I26" s="200">
        <f t="shared" si="1"/>
        <v>2</v>
      </c>
      <c r="J26" s="2">
        <f t="shared" si="2"/>
        <v>3</v>
      </c>
      <c r="K26" s="2">
        <f t="shared" si="0"/>
        <v>1</v>
      </c>
      <c r="L26" s="198">
        <f t="shared" si="3"/>
        <v>16</v>
      </c>
      <c r="M26" s="153">
        <f t="shared" si="4"/>
        <v>2</v>
      </c>
      <c r="N26" s="2">
        <f t="shared" si="5"/>
        <v>4</v>
      </c>
      <c r="O26" s="3">
        <f t="shared" si="6"/>
        <v>37</v>
      </c>
      <c r="P26" s="200">
        <f t="shared" si="7"/>
        <v>4</v>
      </c>
      <c r="Q26" s="2">
        <f t="shared" si="8"/>
        <v>46</v>
      </c>
      <c r="R26" s="3">
        <f t="shared" si="9"/>
        <v>2</v>
      </c>
      <c r="S26" s="153">
        <f t="shared" si="10"/>
        <v>3</v>
      </c>
      <c r="T26" s="198">
        <f t="shared" si="11"/>
        <v>2</v>
      </c>
      <c r="U26" s="155">
        <f t="shared" si="12"/>
        <v>3</v>
      </c>
      <c r="V26" s="12">
        <f t="shared" si="13"/>
        <v>12</v>
      </c>
      <c r="W26" s="13">
        <f t="shared" si="14"/>
        <v>2</v>
      </c>
      <c r="X26" s="263">
        <f t="shared" si="15"/>
        <v>4</v>
      </c>
      <c r="Y26" s="200"/>
    </row>
    <row r="27" spans="1:25" x14ac:dyDescent="0.35">
      <c r="D27" s="198"/>
      <c r="E27" s="153">
        <v>0</v>
      </c>
      <c r="F27" s="2">
        <v>0</v>
      </c>
      <c r="G27" s="2">
        <v>2</v>
      </c>
      <c r="H27" s="3">
        <v>14</v>
      </c>
      <c r="I27" s="200">
        <f t="shared" si="1"/>
        <v>2</v>
      </c>
      <c r="J27" s="2">
        <f t="shared" si="2"/>
        <v>14</v>
      </c>
      <c r="K27" s="2">
        <f t="shared" si="0"/>
        <v>1</v>
      </c>
      <c r="L27" s="198">
        <f t="shared" si="3"/>
        <v>16</v>
      </c>
      <c r="M27" s="153">
        <f t="shared" si="4"/>
        <v>2</v>
      </c>
      <c r="N27" s="2">
        <f t="shared" si="5"/>
        <v>15</v>
      </c>
      <c r="O27" s="3">
        <f t="shared" si="6"/>
        <v>48</v>
      </c>
      <c r="P27" s="200">
        <f t="shared" si="7"/>
        <v>15</v>
      </c>
      <c r="Q27" s="2">
        <f t="shared" si="8"/>
        <v>35</v>
      </c>
      <c r="R27" s="3">
        <f t="shared" si="9"/>
        <v>2</v>
      </c>
      <c r="S27" s="153">
        <f t="shared" si="10"/>
        <v>14</v>
      </c>
      <c r="T27" s="198">
        <f t="shared" si="11"/>
        <v>2</v>
      </c>
      <c r="U27" s="155">
        <f t="shared" si="12"/>
        <v>14</v>
      </c>
      <c r="V27" s="12">
        <f t="shared" si="13"/>
        <v>1</v>
      </c>
      <c r="W27" s="13">
        <f t="shared" si="14"/>
        <v>2</v>
      </c>
      <c r="X27" s="263">
        <f t="shared" si="15"/>
        <v>15</v>
      </c>
      <c r="Y27" s="200"/>
    </row>
    <row r="28" spans="1:25" ht="15" thickBot="1" x14ac:dyDescent="0.4">
      <c r="D28" s="198"/>
      <c r="E28" s="154">
        <v>0</v>
      </c>
      <c r="F28" s="4">
        <v>0</v>
      </c>
      <c r="G28" s="4">
        <v>2</v>
      </c>
      <c r="H28" s="5">
        <v>15</v>
      </c>
      <c r="I28" s="7">
        <f t="shared" si="1"/>
        <v>2</v>
      </c>
      <c r="J28" s="4">
        <f t="shared" si="2"/>
        <v>15</v>
      </c>
      <c r="K28" s="4">
        <f t="shared" si="0"/>
        <v>1</v>
      </c>
      <c r="L28" s="234">
        <f t="shared" si="3"/>
        <v>16</v>
      </c>
      <c r="M28" s="154">
        <f t="shared" si="4"/>
        <v>2</v>
      </c>
      <c r="N28" s="4">
        <f t="shared" si="5"/>
        <v>16</v>
      </c>
      <c r="O28" s="5">
        <f t="shared" si="6"/>
        <v>49</v>
      </c>
      <c r="P28" s="7">
        <f t="shared" si="7"/>
        <v>16</v>
      </c>
      <c r="Q28" s="4">
        <f t="shared" si="8"/>
        <v>34</v>
      </c>
      <c r="R28" s="5">
        <f t="shared" si="9"/>
        <v>2</v>
      </c>
      <c r="S28" s="154">
        <f t="shared" si="10"/>
        <v>15</v>
      </c>
      <c r="T28" s="234">
        <f t="shared" si="11"/>
        <v>2</v>
      </c>
      <c r="U28" s="247">
        <f t="shared" si="12"/>
        <v>15</v>
      </c>
      <c r="V28" s="248">
        <f t="shared" si="13"/>
        <v>0</v>
      </c>
      <c r="W28" s="249">
        <f t="shared" si="14"/>
        <v>2</v>
      </c>
      <c r="X28" s="264">
        <f t="shared" si="15"/>
        <v>16</v>
      </c>
      <c r="Y28" s="200"/>
    </row>
    <row r="29" spans="1:25" x14ac:dyDescent="0.35">
      <c r="D29" s="198"/>
      <c r="E29" s="156">
        <v>0</v>
      </c>
      <c r="F29" s="157">
        <v>1</v>
      </c>
      <c r="G29" s="157">
        <v>0</v>
      </c>
      <c r="H29" s="158">
        <v>1</v>
      </c>
      <c r="I29" s="219">
        <f t="shared" si="1"/>
        <v>0</v>
      </c>
      <c r="J29" s="220">
        <f t="shared" si="2"/>
        <v>1</v>
      </c>
      <c r="K29" s="220">
        <f t="shared" si="0"/>
        <v>17</v>
      </c>
      <c r="L29" s="235">
        <f t="shared" si="3"/>
        <v>8</v>
      </c>
      <c r="M29" s="242">
        <f t="shared" si="4"/>
        <v>0</v>
      </c>
      <c r="N29" s="220">
        <f t="shared" si="5"/>
        <v>18</v>
      </c>
      <c r="O29" s="221">
        <f t="shared" si="6"/>
        <v>27</v>
      </c>
      <c r="P29" s="219">
        <f t="shared" si="7"/>
        <v>18</v>
      </c>
      <c r="Q29" s="220">
        <f t="shared" si="8"/>
        <v>32</v>
      </c>
      <c r="R29" s="221">
        <f t="shared" si="9"/>
        <v>0</v>
      </c>
      <c r="S29" s="242">
        <f t="shared" si="10"/>
        <v>1</v>
      </c>
      <c r="T29" s="235">
        <f t="shared" si="11"/>
        <v>0</v>
      </c>
      <c r="U29" s="242">
        <f t="shared" si="12"/>
        <v>1</v>
      </c>
      <c r="V29" s="220">
        <f t="shared" si="13"/>
        <v>6</v>
      </c>
      <c r="W29" s="221">
        <f t="shared" si="14"/>
        <v>0</v>
      </c>
      <c r="X29" s="268">
        <f t="shared" si="15"/>
        <v>18</v>
      </c>
      <c r="Y29" s="200"/>
    </row>
    <row r="30" spans="1:25" x14ac:dyDescent="0.35">
      <c r="D30" s="198"/>
      <c r="E30" s="159">
        <v>0</v>
      </c>
      <c r="F30" s="160">
        <v>1</v>
      </c>
      <c r="G30" s="160">
        <v>0</v>
      </c>
      <c r="H30" s="161">
        <v>2</v>
      </c>
      <c r="I30" s="222">
        <f t="shared" si="1"/>
        <v>0</v>
      </c>
      <c r="J30" s="40">
        <f t="shared" si="2"/>
        <v>2</v>
      </c>
      <c r="K30" s="40">
        <f t="shared" si="0"/>
        <v>17</v>
      </c>
      <c r="L30" s="236">
        <f t="shared" si="3"/>
        <v>8</v>
      </c>
      <c r="M30" s="46">
        <f t="shared" si="4"/>
        <v>0</v>
      </c>
      <c r="N30" s="40">
        <f t="shared" si="5"/>
        <v>19</v>
      </c>
      <c r="O30" s="54">
        <f t="shared" si="6"/>
        <v>28</v>
      </c>
      <c r="P30" s="222">
        <f t="shared" si="7"/>
        <v>19</v>
      </c>
      <c r="Q30" s="40">
        <f t="shared" si="8"/>
        <v>31</v>
      </c>
      <c r="R30" s="54">
        <f t="shared" si="9"/>
        <v>0</v>
      </c>
      <c r="S30" s="46">
        <f t="shared" si="10"/>
        <v>2</v>
      </c>
      <c r="T30" s="236">
        <f t="shared" si="11"/>
        <v>0</v>
      </c>
      <c r="U30" s="256">
        <f t="shared" si="12"/>
        <v>2</v>
      </c>
      <c r="V30" s="257">
        <f t="shared" si="13"/>
        <v>5</v>
      </c>
      <c r="W30" s="258">
        <f t="shared" si="14"/>
        <v>0</v>
      </c>
      <c r="X30" s="268">
        <f t="shared" si="15"/>
        <v>19</v>
      </c>
      <c r="Y30" s="200"/>
    </row>
    <row r="31" spans="1:25" x14ac:dyDescent="0.35">
      <c r="D31" s="198"/>
      <c r="E31" s="159">
        <v>0</v>
      </c>
      <c r="F31" s="160">
        <v>1</v>
      </c>
      <c r="G31" s="160">
        <v>0</v>
      </c>
      <c r="H31" s="161">
        <v>3</v>
      </c>
      <c r="I31" s="222">
        <f t="shared" si="1"/>
        <v>0</v>
      </c>
      <c r="J31" s="40">
        <f t="shared" si="2"/>
        <v>3</v>
      </c>
      <c r="K31" s="40">
        <f t="shared" si="0"/>
        <v>17</v>
      </c>
      <c r="L31" s="236">
        <f t="shared" si="3"/>
        <v>8</v>
      </c>
      <c r="M31" s="46">
        <f t="shared" si="4"/>
        <v>0</v>
      </c>
      <c r="N31" s="40">
        <f t="shared" si="5"/>
        <v>20</v>
      </c>
      <c r="O31" s="54">
        <f t="shared" si="6"/>
        <v>29</v>
      </c>
      <c r="P31" s="222">
        <f t="shared" si="7"/>
        <v>20</v>
      </c>
      <c r="Q31" s="40">
        <f t="shared" si="8"/>
        <v>30</v>
      </c>
      <c r="R31" s="54">
        <f t="shared" si="9"/>
        <v>0</v>
      </c>
      <c r="S31" s="46">
        <f t="shared" si="10"/>
        <v>3</v>
      </c>
      <c r="T31" s="236">
        <f t="shared" si="11"/>
        <v>0</v>
      </c>
      <c r="U31" s="256">
        <f t="shared" si="12"/>
        <v>3</v>
      </c>
      <c r="V31" s="257">
        <f t="shared" si="13"/>
        <v>4</v>
      </c>
      <c r="W31" s="258">
        <f t="shared" si="14"/>
        <v>0</v>
      </c>
      <c r="X31" s="268">
        <f t="shared" si="15"/>
        <v>20</v>
      </c>
      <c r="Y31" s="200"/>
    </row>
    <row r="32" spans="1:25" x14ac:dyDescent="0.35">
      <c r="D32" s="198"/>
      <c r="E32" s="159">
        <v>0</v>
      </c>
      <c r="F32" s="160">
        <v>1</v>
      </c>
      <c r="G32" s="160">
        <v>0</v>
      </c>
      <c r="H32" s="161">
        <v>4</v>
      </c>
      <c r="I32" s="222">
        <f t="shared" si="1"/>
        <v>0</v>
      </c>
      <c r="J32" s="40">
        <f t="shared" si="2"/>
        <v>4</v>
      </c>
      <c r="K32" s="40">
        <f t="shared" si="0"/>
        <v>17</v>
      </c>
      <c r="L32" s="236">
        <f t="shared" si="3"/>
        <v>8</v>
      </c>
      <c r="M32" s="46">
        <f t="shared" si="4"/>
        <v>0</v>
      </c>
      <c r="N32" s="40">
        <f t="shared" si="5"/>
        <v>21</v>
      </c>
      <c r="O32" s="54">
        <f t="shared" si="6"/>
        <v>30</v>
      </c>
      <c r="P32" s="222">
        <f t="shared" si="7"/>
        <v>21</v>
      </c>
      <c r="Q32" s="40">
        <f t="shared" si="8"/>
        <v>29</v>
      </c>
      <c r="R32" s="54">
        <f t="shared" si="9"/>
        <v>0</v>
      </c>
      <c r="S32" s="46">
        <f t="shared" si="10"/>
        <v>4</v>
      </c>
      <c r="T32" s="236">
        <f t="shared" si="11"/>
        <v>0</v>
      </c>
      <c r="U32" s="256">
        <f t="shared" si="12"/>
        <v>4</v>
      </c>
      <c r="V32" s="257">
        <f t="shared" si="13"/>
        <v>3</v>
      </c>
      <c r="W32" s="258">
        <f t="shared" si="14"/>
        <v>0</v>
      </c>
      <c r="X32" s="268">
        <f t="shared" si="15"/>
        <v>21</v>
      </c>
      <c r="Y32" s="200"/>
    </row>
    <row r="33" spans="4:25" x14ac:dyDescent="0.35">
      <c r="D33" s="198"/>
      <c r="E33" s="159">
        <v>0</v>
      </c>
      <c r="F33" s="160">
        <v>1</v>
      </c>
      <c r="G33" s="160">
        <v>0</v>
      </c>
      <c r="H33" s="161">
        <v>5</v>
      </c>
      <c r="I33" s="222">
        <f t="shared" si="1"/>
        <v>0</v>
      </c>
      <c r="J33" s="40">
        <f t="shared" si="2"/>
        <v>5</v>
      </c>
      <c r="K33" s="40">
        <f t="shared" si="0"/>
        <v>17</v>
      </c>
      <c r="L33" s="236">
        <f t="shared" si="3"/>
        <v>8</v>
      </c>
      <c r="M33" s="46">
        <f t="shared" si="4"/>
        <v>0</v>
      </c>
      <c r="N33" s="40">
        <f t="shared" si="5"/>
        <v>22</v>
      </c>
      <c r="O33" s="54">
        <f t="shared" si="6"/>
        <v>31</v>
      </c>
      <c r="P33" s="222">
        <f t="shared" si="7"/>
        <v>22</v>
      </c>
      <c r="Q33" s="40">
        <f t="shared" si="8"/>
        <v>28</v>
      </c>
      <c r="R33" s="54">
        <f t="shared" si="9"/>
        <v>0</v>
      </c>
      <c r="S33" s="46">
        <f t="shared" si="10"/>
        <v>5</v>
      </c>
      <c r="T33" s="236">
        <f t="shared" si="11"/>
        <v>0</v>
      </c>
      <c r="U33" s="256">
        <f t="shared" si="12"/>
        <v>5</v>
      </c>
      <c r="V33" s="257">
        <f t="shared" si="13"/>
        <v>2</v>
      </c>
      <c r="W33" s="258">
        <f t="shared" si="14"/>
        <v>0</v>
      </c>
      <c r="X33" s="268">
        <f t="shared" si="15"/>
        <v>22</v>
      </c>
      <c r="Y33" s="200"/>
    </row>
    <row r="34" spans="4:25" x14ac:dyDescent="0.35">
      <c r="D34" s="198"/>
      <c r="E34" s="159">
        <v>0</v>
      </c>
      <c r="F34" s="160">
        <v>1</v>
      </c>
      <c r="G34" s="160">
        <v>0</v>
      </c>
      <c r="H34" s="161">
        <v>6</v>
      </c>
      <c r="I34" s="222">
        <f t="shared" si="1"/>
        <v>0</v>
      </c>
      <c r="J34" s="40">
        <f t="shared" si="2"/>
        <v>6</v>
      </c>
      <c r="K34" s="40">
        <f t="shared" si="0"/>
        <v>17</v>
      </c>
      <c r="L34" s="236">
        <f t="shared" si="3"/>
        <v>8</v>
      </c>
      <c r="M34" s="46">
        <f t="shared" si="4"/>
        <v>0</v>
      </c>
      <c r="N34" s="40">
        <f t="shared" si="5"/>
        <v>23</v>
      </c>
      <c r="O34" s="54">
        <f t="shared" si="6"/>
        <v>32</v>
      </c>
      <c r="P34" s="222">
        <f t="shared" si="7"/>
        <v>23</v>
      </c>
      <c r="Q34" s="40">
        <f t="shared" si="8"/>
        <v>27</v>
      </c>
      <c r="R34" s="54">
        <f t="shared" si="9"/>
        <v>0</v>
      </c>
      <c r="S34" s="46">
        <f t="shared" si="10"/>
        <v>6</v>
      </c>
      <c r="T34" s="236">
        <f t="shared" si="11"/>
        <v>0</v>
      </c>
      <c r="U34" s="256">
        <f t="shared" si="12"/>
        <v>6</v>
      </c>
      <c r="V34" s="257">
        <f t="shared" si="13"/>
        <v>1</v>
      </c>
      <c r="W34" s="258">
        <f t="shared" si="14"/>
        <v>0</v>
      </c>
      <c r="X34" s="268">
        <f t="shared" si="15"/>
        <v>23</v>
      </c>
      <c r="Y34" s="200"/>
    </row>
    <row r="35" spans="4:25" x14ac:dyDescent="0.35">
      <c r="D35" s="198"/>
      <c r="E35" s="159">
        <v>0</v>
      </c>
      <c r="F35" s="160">
        <v>1</v>
      </c>
      <c r="G35" s="160">
        <v>0</v>
      </c>
      <c r="H35" s="161">
        <v>7</v>
      </c>
      <c r="I35" s="222">
        <f t="shared" si="1"/>
        <v>0</v>
      </c>
      <c r="J35" s="40">
        <f t="shared" si="2"/>
        <v>7</v>
      </c>
      <c r="K35" s="40">
        <f t="shared" si="0"/>
        <v>17</v>
      </c>
      <c r="L35" s="236">
        <f t="shared" si="3"/>
        <v>8</v>
      </c>
      <c r="M35" s="46">
        <f t="shared" si="4"/>
        <v>0</v>
      </c>
      <c r="N35" s="40">
        <f t="shared" si="5"/>
        <v>24</v>
      </c>
      <c r="O35" s="54">
        <f t="shared" si="6"/>
        <v>33</v>
      </c>
      <c r="P35" s="222">
        <f t="shared" si="7"/>
        <v>24</v>
      </c>
      <c r="Q35" s="40">
        <f t="shared" si="8"/>
        <v>26</v>
      </c>
      <c r="R35" s="54">
        <f t="shared" si="9"/>
        <v>0</v>
      </c>
      <c r="S35" s="46">
        <f t="shared" si="10"/>
        <v>7</v>
      </c>
      <c r="T35" s="236">
        <f t="shared" si="11"/>
        <v>0</v>
      </c>
      <c r="U35" s="256">
        <f t="shared" si="12"/>
        <v>7</v>
      </c>
      <c r="V35" s="257">
        <f t="shared" si="13"/>
        <v>0</v>
      </c>
      <c r="W35" s="258">
        <f t="shared" si="14"/>
        <v>0</v>
      </c>
      <c r="X35" s="268">
        <f t="shared" si="15"/>
        <v>24</v>
      </c>
      <c r="Y35" s="200"/>
    </row>
    <row r="36" spans="4:25" x14ac:dyDescent="0.35">
      <c r="D36" s="198"/>
      <c r="E36" s="159">
        <v>0</v>
      </c>
      <c r="F36" s="160">
        <v>1</v>
      </c>
      <c r="G36" s="160">
        <v>0</v>
      </c>
      <c r="H36" s="161">
        <v>8</v>
      </c>
      <c r="I36" s="222">
        <f t="shared" si="1"/>
        <v>0</v>
      </c>
      <c r="J36" s="40">
        <f t="shared" si="2"/>
        <v>8</v>
      </c>
      <c r="K36" s="40">
        <f t="shared" si="0"/>
        <v>17</v>
      </c>
      <c r="L36" s="236">
        <f t="shared" si="3"/>
        <v>8</v>
      </c>
      <c r="M36" s="46">
        <f t="shared" si="4"/>
        <v>0</v>
      </c>
      <c r="N36" s="40">
        <f t="shared" si="5"/>
        <v>25</v>
      </c>
      <c r="O36" s="54">
        <f t="shared" si="6"/>
        <v>34</v>
      </c>
      <c r="P36" s="222">
        <f t="shared" si="7"/>
        <v>25</v>
      </c>
      <c r="Q36" s="40">
        <f t="shared" si="8"/>
        <v>25</v>
      </c>
      <c r="R36" s="54">
        <f t="shared" si="9"/>
        <v>0</v>
      </c>
      <c r="S36" s="46">
        <f t="shared" si="10"/>
        <v>8</v>
      </c>
      <c r="T36" s="236">
        <f t="shared" si="11"/>
        <v>0</v>
      </c>
      <c r="U36" s="256">
        <f t="shared" si="12"/>
        <v>8</v>
      </c>
      <c r="V36" s="257">
        <f t="shared" si="13"/>
        <v>-1</v>
      </c>
      <c r="W36" s="258">
        <f t="shared" si="14"/>
        <v>0</v>
      </c>
      <c r="X36" s="268">
        <f t="shared" si="15"/>
        <v>25</v>
      </c>
      <c r="Y36" s="200"/>
    </row>
    <row r="37" spans="4:25" x14ac:dyDescent="0.35">
      <c r="D37" s="198"/>
      <c r="E37" s="159">
        <v>0</v>
      </c>
      <c r="F37" s="160">
        <v>1</v>
      </c>
      <c r="G37" s="160">
        <v>0</v>
      </c>
      <c r="H37" s="161">
        <v>9</v>
      </c>
      <c r="I37" s="222">
        <f t="shared" si="1"/>
        <v>0</v>
      </c>
      <c r="J37" s="40">
        <f t="shared" si="2"/>
        <v>9</v>
      </c>
      <c r="K37" s="40">
        <f t="shared" si="0"/>
        <v>17</v>
      </c>
      <c r="L37" s="236">
        <f t="shared" si="3"/>
        <v>8</v>
      </c>
      <c r="M37" s="46">
        <f t="shared" si="4"/>
        <v>0</v>
      </c>
      <c r="N37" s="40">
        <f t="shared" si="5"/>
        <v>26</v>
      </c>
      <c r="O37" s="54">
        <f t="shared" si="6"/>
        <v>35</v>
      </c>
      <c r="P37" s="222">
        <f t="shared" si="7"/>
        <v>26</v>
      </c>
      <c r="Q37" s="40">
        <f t="shared" si="8"/>
        <v>24</v>
      </c>
      <c r="R37" s="54">
        <f t="shared" si="9"/>
        <v>0</v>
      </c>
      <c r="S37" s="46">
        <f t="shared" si="10"/>
        <v>9</v>
      </c>
      <c r="T37" s="236">
        <f t="shared" si="11"/>
        <v>0</v>
      </c>
      <c r="U37" s="256">
        <f t="shared" si="12"/>
        <v>9</v>
      </c>
      <c r="V37" s="257">
        <f t="shared" si="13"/>
        <v>-2</v>
      </c>
      <c r="W37" s="258">
        <f t="shared" si="14"/>
        <v>0</v>
      </c>
      <c r="X37" s="268">
        <f t="shared" si="15"/>
        <v>26</v>
      </c>
      <c r="Y37" s="200"/>
    </row>
    <row r="38" spans="4:25" x14ac:dyDescent="0.35">
      <c r="D38" s="198"/>
      <c r="E38" s="159">
        <v>0</v>
      </c>
      <c r="F38" s="160">
        <v>1</v>
      </c>
      <c r="G38" s="160">
        <v>0</v>
      </c>
      <c r="H38" s="161">
        <v>10</v>
      </c>
      <c r="I38" s="222">
        <f t="shared" si="1"/>
        <v>0</v>
      </c>
      <c r="J38" s="40">
        <f t="shared" si="2"/>
        <v>10</v>
      </c>
      <c r="K38" s="40">
        <f t="shared" si="0"/>
        <v>17</v>
      </c>
      <c r="L38" s="236">
        <f t="shared" si="3"/>
        <v>8</v>
      </c>
      <c r="M38" s="46">
        <f t="shared" si="4"/>
        <v>0</v>
      </c>
      <c r="N38" s="40">
        <f t="shared" si="5"/>
        <v>27</v>
      </c>
      <c r="O38" s="54">
        <f t="shared" si="6"/>
        <v>36</v>
      </c>
      <c r="P38" s="222">
        <f t="shared" si="7"/>
        <v>27</v>
      </c>
      <c r="Q38" s="40">
        <f t="shared" si="8"/>
        <v>23</v>
      </c>
      <c r="R38" s="54">
        <f t="shared" si="9"/>
        <v>0</v>
      </c>
      <c r="S38" s="46">
        <f t="shared" si="10"/>
        <v>10</v>
      </c>
      <c r="T38" s="236">
        <f t="shared" si="11"/>
        <v>0</v>
      </c>
      <c r="U38" s="256">
        <f t="shared" si="12"/>
        <v>10</v>
      </c>
      <c r="V38" s="257">
        <f t="shared" si="13"/>
        <v>-3</v>
      </c>
      <c r="W38" s="258">
        <f t="shared" si="14"/>
        <v>0</v>
      </c>
      <c r="X38" s="268">
        <f t="shared" si="15"/>
        <v>27</v>
      </c>
      <c r="Y38" s="200"/>
    </row>
    <row r="39" spans="4:25" x14ac:dyDescent="0.35">
      <c r="D39" s="198"/>
      <c r="E39" s="159">
        <v>0</v>
      </c>
      <c r="F39" s="160">
        <v>1</v>
      </c>
      <c r="G39" s="160">
        <v>0</v>
      </c>
      <c r="H39" s="161">
        <v>11</v>
      </c>
      <c r="I39" s="222">
        <f t="shared" si="1"/>
        <v>0</v>
      </c>
      <c r="J39" s="40">
        <f t="shared" si="2"/>
        <v>11</v>
      </c>
      <c r="K39" s="40">
        <f t="shared" si="0"/>
        <v>17</v>
      </c>
      <c r="L39" s="236">
        <f t="shared" si="3"/>
        <v>8</v>
      </c>
      <c r="M39" s="46">
        <f t="shared" si="4"/>
        <v>0</v>
      </c>
      <c r="N39" s="40">
        <f t="shared" si="5"/>
        <v>28</v>
      </c>
      <c r="O39" s="54">
        <f t="shared" si="6"/>
        <v>37</v>
      </c>
      <c r="P39" s="222">
        <f t="shared" si="7"/>
        <v>28</v>
      </c>
      <c r="Q39" s="40">
        <f t="shared" si="8"/>
        <v>22</v>
      </c>
      <c r="R39" s="54">
        <f t="shared" si="9"/>
        <v>0</v>
      </c>
      <c r="S39" s="46">
        <f t="shared" si="10"/>
        <v>11</v>
      </c>
      <c r="T39" s="236">
        <f t="shared" si="11"/>
        <v>0</v>
      </c>
      <c r="U39" s="256">
        <f t="shared" si="12"/>
        <v>11</v>
      </c>
      <c r="V39" s="257">
        <f t="shared" si="13"/>
        <v>-4</v>
      </c>
      <c r="W39" s="258">
        <f t="shared" si="14"/>
        <v>0</v>
      </c>
      <c r="X39" s="268">
        <f t="shared" si="15"/>
        <v>28</v>
      </c>
      <c r="Y39" s="200"/>
    </row>
    <row r="40" spans="4:25" x14ac:dyDescent="0.35">
      <c r="D40" s="198"/>
      <c r="E40" s="159">
        <v>0</v>
      </c>
      <c r="F40" s="160">
        <v>1</v>
      </c>
      <c r="G40" s="160">
        <v>0</v>
      </c>
      <c r="H40" s="161">
        <v>12</v>
      </c>
      <c r="I40" s="222">
        <f t="shared" si="1"/>
        <v>0</v>
      </c>
      <c r="J40" s="40">
        <f t="shared" si="2"/>
        <v>12</v>
      </c>
      <c r="K40" s="40">
        <f t="shared" si="0"/>
        <v>17</v>
      </c>
      <c r="L40" s="236">
        <f t="shared" si="3"/>
        <v>8</v>
      </c>
      <c r="M40" s="46">
        <f t="shared" si="4"/>
        <v>0</v>
      </c>
      <c r="N40" s="40">
        <f t="shared" si="5"/>
        <v>29</v>
      </c>
      <c r="O40" s="54">
        <f t="shared" si="6"/>
        <v>38</v>
      </c>
      <c r="P40" s="222">
        <f t="shared" si="7"/>
        <v>29</v>
      </c>
      <c r="Q40" s="40">
        <f t="shared" si="8"/>
        <v>21</v>
      </c>
      <c r="R40" s="54">
        <f t="shared" si="9"/>
        <v>0</v>
      </c>
      <c r="S40" s="46">
        <f t="shared" si="10"/>
        <v>12</v>
      </c>
      <c r="T40" s="236">
        <f t="shared" si="11"/>
        <v>0</v>
      </c>
      <c r="U40" s="256">
        <f t="shared" si="12"/>
        <v>12</v>
      </c>
      <c r="V40" s="257">
        <f t="shared" si="13"/>
        <v>-5</v>
      </c>
      <c r="W40" s="258">
        <f t="shared" si="14"/>
        <v>0</v>
      </c>
      <c r="X40" s="268">
        <f t="shared" si="15"/>
        <v>29</v>
      </c>
      <c r="Y40" s="200"/>
    </row>
    <row r="41" spans="4:25" x14ac:dyDescent="0.35">
      <c r="D41" s="198"/>
      <c r="E41" s="159">
        <v>0</v>
      </c>
      <c r="F41" s="160">
        <v>1</v>
      </c>
      <c r="G41" s="160">
        <v>0</v>
      </c>
      <c r="H41" s="161">
        <v>13</v>
      </c>
      <c r="I41" s="222">
        <f t="shared" si="1"/>
        <v>0</v>
      </c>
      <c r="J41" s="40">
        <f t="shared" si="2"/>
        <v>13</v>
      </c>
      <c r="K41" s="40">
        <f t="shared" si="0"/>
        <v>17</v>
      </c>
      <c r="L41" s="236">
        <f t="shared" si="3"/>
        <v>8</v>
      </c>
      <c r="M41" s="46">
        <f t="shared" si="4"/>
        <v>0</v>
      </c>
      <c r="N41" s="40">
        <f t="shared" si="5"/>
        <v>30</v>
      </c>
      <c r="O41" s="54">
        <f t="shared" si="6"/>
        <v>39</v>
      </c>
      <c r="P41" s="222">
        <f t="shared" si="7"/>
        <v>30</v>
      </c>
      <c r="Q41" s="40">
        <f t="shared" si="8"/>
        <v>20</v>
      </c>
      <c r="R41" s="54">
        <f t="shared" si="9"/>
        <v>0</v>
      </c>
      <c r="S41" s="46">
        <f t="shared" si="10"/>
        <v>13</v>
      </c>
      <c r="T41" s="236">
        <f t="shared" si="11"/>
        <v>0</v>
      </c>
      <c r="U41" s="256">
        <f t="shared" si="12"/>
        <v>13</v>
      </c>
      <c r="V41" s="257">
        <f t="shared" si="13"/>
        <v>-6</v>
      </c>
      <c r="W41" s="258">
        <f t="shared" si="14"/>
        <v>0</v>
      </c>
      <c r="X41" s="268">
        <f t="shared" si="15"/>
        <v>30</v>
      </c>
      <c r="Y41" s="200"/>
    </row>
    <row r="42" spans="4:25" x14ac:dyDescent="0.35">
      <c r="D42" s="198"/>
      <c r="E42" s="159">
        <v>0</v>
      </c>
      <c r="F42" s="160">
        <v>1</v>
      </c>
      <c r="G42" s="160">
        <v>0</v>
      </c>
      <c r="H42" s="161">
        <v>14</v>
      </c>
      <c r="I42" s="222">
        <f t="shared" si="1"/>
        <v>0</v>
      </c>
      <c r="J42" s="40">
        <f t="shared" si="2"/>
        <v>14</v>
      </c>
      <c r="K42" s="40">
        <f t="shared" si="0"/>
        <v>17</v>
      </c>
      <c r="L42" s="236">
        <f t="shared" si="3"/>
        <v>8</v>
      </c>
      <c r="M42" s="46">
        <f t="shared" si="4"/>
        <v>0</v>
      </c>
      <c r="N42" s="40">
        <f t="shared" si="5"/>
        <v>31</v>
      </c>
      <c r="O42" s="54">
        <f t="shared" si="6"/>
        <v>40</v>
      </c>
      <c r="P42" s="222">
        <f t="shared" si="7"/>
        <v>31</v>
      </c>
      <c r="Q42" s="40">
        <f t="shared" si="8"/>
        <v>19</v>
      </c>
      <c r="R42" s="54">
        <f t="shared" si="9"/>
        <v>0</v>
      </c>
      <c r="S42" s="46">
        <f t="shared" si="10"/>
        <v>14</v>
      </c>
      <c r="T42" s="236">
        <f t="shared" si="11"/>
        <v>0</v>
      </c>
      <c r="U42" s="256">
        <f t="shared" si="12"/>
        <v>14</v>
      </c>
      <c r="V42" s="257">
        <f t="shared" si="13"/>
        <v>-7</v>
      </c>
      <c r="W42" s="258">
        <f t="shared" si="14"/>
        <v>0</v>
      </c>
      <c r="X42" s="268">
        <f t="shared" si="15"/>
        <v>31</v>
      </c>
      <c r="Y42" s="200"/>
    </row>
    <row r="43" spans="4:25" x14ac:dyDescent="0.35">
      <c r="D43" s="198"/>
      <c r="E43" s="159">
        <v>0</v>
      </c>
      <c r="F43" s="160">
        <v>1</v>
      </c>
      <c r="G43" s="160">
        <v>0</v>
      </c>
      <c r="H43" s="161">
        <v>15</v>
      </c>
      <c r="I43" s="222">
        <f t="shared" si="1"/>
        <v>0</v>
      </c>
      <c r="J43" s="40">
        <f t="shared" si="2"/>
        <v>15</v>
      </c>
      <c r="K43" s="40">
        <f t="shared" si="0"/>
        <v>17</v>
      </c>
      <c r="L43" s="236">
        <f t="shared" si="3"/>
        <v>8</v>
      </c>
      <c r="M43" s="46">
        <f t="shared" si="4"/>
        <v>0</v>
      </c>
      <c r="N43" s="40">
        <f t="shared" si="5"/>
        <v>32</v>
      </c>
      <c r="O43" s="54">
        <f t="shared" si="6"/>
        <v>41</v>
      </c>
      <c r="P43" s="222">
        <f t="shared" si="7"/>
        <v>32</v>
      </c>
      <c r="Q43" s="40">
        <f t="shared" si="8"/>
        <v>18</v>
      </c>
      <c r="R43" s="54">
        <f t="shared" si="9"/>
        <v>0</v>
      </c>
      <c r="S43" s="46">
        <f t="shared" si="10"/>
        <v>15</v>
      </c>
      <c r="T43" s="236">
        <f t="shared" si="11"/>
        <v>0</v>
      </c>
      <c r="U43" s="256">
        <f t="shared" si="12"/>
        <v>15</v>
      </c>
      <c r="V43" s="257">
        <f t="shared" si="13"/>
        <v>-8</v>
      </c>
      <c r="W43" s="258">
        <f t="shared" si="14"/>
        <v>0</v>
      </c>
      <c r="X43" s="268">
        <f t="shared" si="15"/>
        <v>32</v>
      </c>
      <c r="Y43" s="200"/>
    </row>
    <row r="44" spans="4:25" x14ac:dyDescent="0.35">
      <c r="D44" s="198"/>
      <c r="E44" s="153">
        <v>0</v>
      </c>
      <c r="F44" s="2">
        <v>1</v>
      </c>
      <c r="G44" s="2">
        <v>1</v>
      </c>
      <c r="H44" s="3">
        <v>1</v>
      </c>
      <c r="I44" s="200">
        <f t="shared" si="1"/>
        <v>1</v>
      </c>
      <c r="J44" s="2">
        <f t="shared" si="2"/>
        <v>1</v>
      </c>
      <c r="K44" s="2">
        <f t="shared" si="0"/>
        <v>17</v>
      </c>
      <c r="L44" s="198">
        <f t="shared" si="3"/>
        <v>8</v>
      </c>
      <c r="M44" s="153">
        <f t="shared" si="4"/>
        <v>1</v>
      </c>
      <c r="N44" s="2">
        <f t="shared" si="5"/>
        <v>18</v>
      </c>
      <c r="O44" s="3">
        <f t="shared" si="6"/>
        <v>27</v>
      </c>
      <c r="P44" s="200">
        <f t="shared" si="7"/>
        <v>18</v>
      </c>
      <c r="Q44" s="2">
        <f t="shared" si="8"/>
        <v>32</v>
      </c>
      <c r="R44" s="3">
        <f t="shared" si="9"/>
        <v>1</v>
      </c>
      <c r="S44" s="153">
        <f t="shared" si="10"/>
        <v>1</v>
      </c>
      <c r="T44" s="198">
        <f t="shared" si="11"/>
        <v>1</v>
      </c>
      <c r="U44" s="155">
        <f t="shared" si="12"/>
        <v>1</v>
      </c>
      <c r="V44" s="12">
        <f t="shared" si="13"/>
        <v>6</v>
      </c>
      <c r="W44" s="13">
        <f t="shared" si="14"/>
        <v>1</v>
      </c>
      <c r="X44" s="263">
        <f t="shared" si="15"/>
        <v>18</v>
      </c>
      <c r="Y44" s="200"/>
    </row>
    <row r="45" spans="4:25" x14ac:dyDescent="0.35">
      <c r="D45" s="198"/>
      <c r="E45" s="153">
        <v>0</v>
      </c>
      <c r="F45" s="2">
        <v>1</v>
      </c>
      <c r="G45" s="2">
        <v>1</v>
      </c>
      <c r="H45" s="3">
        <v>2</v>
      </c>
      <c r="I45" s="200">
        <f t="shared" si="1"/>
        <v>1</v>
      </c>
      <c r="J45" s="2">
        <f t="shared" si="2"/>
        <v>2</v>
      </c>
      <c r="K45" s="2">
        <f t="shared" si="0"/>
        <v>17</v>
      </c>
      <c r="L45" s="198">
        <f t="shared" si="3"/>
        <v>8</v>
      </c>
      <c r="M45" s="153">
        <f t="shared" si="4"/>
        <v>1</v>
      </c>
      <c r="N45" s="2">
        <f t="shared" si="5"/>
        <v>19</v>
      </c>
      <c r="O45" s="3">
        <f t="shared" si="6"/>
        <v>28</v>
      </c>
      <c r="P45" s="200">
        <f t="shared" si="7"/>
        <v>19</v>
      </c>
      <c r="Q45" s="2">
        <f t="shared" si="8"/>
        <v>31</v>
      </c>
      <c r="R45" s="3">
        <f t="shared" si="9"/>
        <v>1</v>
      </c>
      <c r="S45" s="153">
        <f t="shared" si="10"/>
        <v>2</v>
      </c>
      <c r="T45" s="198">
        <f t="shared" si="11"/>
        <v>1</v>
      </c>
      <c r="U45" s="155">
        <f t="shared" si="12"/>
        <v>2</v>
      </c>
      <c r="V45" s="12">
        <f t="shared" si="13"/>
        <v>5</v>
      </c>
      <c r="W45" s="13">
        <f t="shared" si="14"/>
        <v>1</v>
      </c>
      <c r="X45" s="263">
        <f t="shared" si="15"/>
        <v>19</v>
      </c>
      <c r="Y45" s="200"/>
    </row>
    <row r="46" spans="4:25" x14ac:dyDescent="0.35">
      <c r="D46" s="198"/>
      <c r="E46" s="153">
        <v>0</v>
      </c>
      <c r="F46" s="2">
        <v>1</v>
      </c>
      <c r="G46" s="2">
        <v>1</v>
      </c>
      <c r="H46" s="3">
        <v>3</v>
      </c>
      <c r="I46" s="200">
        <f t="shared" si="1"/>
        <v>1</v>
      </c>
      <c r="J46" s="2">
        <f t="shared" si="2"/>
        <v>3</v>
      </c>
      <c r="K46" s="2">
        <f t="shared" si="0"/>
        <v>17</v>
      </c>
      <c r="L46" s="198">
        <f t="shared" si="3"/>
        <v>8</v>
      </c>
      <c r="M46" s="153">
        <f t="shared" si="4"/>
        <v>1</v>
      </c>
      <c r="N46" s="2">
        <f t="shared" si="5"/>
        <v>20</v>
      </c>
      <c r="O46" s="3">
        <f t="shared" si="6"/>
        <v>29</v>
      </c>
      <c r="P46" s="200">
        <f t="shared" si="7"/>
        <v>20</v>
      </c>
      <c r="Q46" s="2">
        <f t="shared" si="8"/>
        <v>30</v>
      </c>
      <c r="R46" s="3">
        <f t="shared" si="9"/>
        <v>1</v>
      </c>
      <c r="S46" s="153">
        <f t="shared" si="10"/>
        <v>3</v>
      </c>
      <c r="T46" s="198">
        <f t="shared" si="11"/>
        <v>1</v>
      </c>
      <c r="U46" s="155">
        <f t="shared" si="12"/>
        <v>3</v>
      </c>
      <c r="V46" s="12">
        <f t="shared" si="13"/>
        <v>4</v>
      </c>
      <c r="W46" s="13">
        <f t="shared" si="14"/>
        <v>1</v>
      </c>
      <c r="X46" s="263">
        <f t="shared" si="15"/>
        <v>20</v>
      </c>
      <c r="Y46" s="200"/>
    </row>
    <row r="47" spans="4:25" x14ac:dyDescent="0.35">
      <c r="D47" s="198"/>
      <c r="E47" s="153">
        <v>0</v>
      </c>
      <c r="F47" s="2">
        <v>1</v>
      </c>
      <c r="G47" s="2">
        <v>1</v>
      </c>
      <c r="H47" s="3">
        <v>14</v>
      </c>
      <c r="I47" s="200">
        <f t="shared" si="1"/>
        <v>1</v>
      </c>
      <c r="J47" s="2">
        <f t="shared" si="2"/>
        <v>14</v>
      </c>
      <c r="K47" s="2">
        <f t="shared" si="0"/>
        <v>17</v>
      </c>
      <c r="L47" s="198">
        <f t="shared" si="3"/>
        <v>8</v>
      </c>
      <c r="M47" s="153">
        <f t="shared" si="4"/>
        <v>1</v>
      </c>
      <c r="N47" s="2">
        <f t="shared" si="5"/>
        <v>31</v>
      </c>
      <c r="O47" s="3">
        <f t="shared" si="6"/>
        <v>40</v>
      </c>
      <c r="P47" s="200">
        <f t="shared" si="7"/>
        <v>31</v>
      </c>
      <c r="Q47" s="2">
        <f t="shared" si="8"/>
        <v>19</v>
      </c>
      <c r="R47" s="3">
        <f t="shared" si="9"/>
        <v>1</v>
      </c>
      <c r="S47" s="153">
        <f t="shared" si="10"/>
        <v>14</v>
      </c>
      <c r="T47" s="198">
        <f t="shared" si="11"/>
        <v>1</v>
      </c>
      <c r="U47" s="155">
        <f t="shared" si="12"/>
        <v>14</v>
      </c>
      <c r="V47" s="12">
        <f t="shared" si="13"/>
        <v>-7</v>
      </c>
      <c r="W47" s="13">
        <f t="shared" si="14"/>
        <v>1</v>
      </c>
      <c r="X47" s="263">
        <f t="shared" si="15"/>
        <v>31</v>
      </c>
      <c r="Y47" s="200"/>
    </row>
    <row r="48" spans="4:25" x14ac:dyDescent="0.35">
      <c r="D48" s="198"/>
      <c r="E48" s="153">
        <v>0</v>
      </c>
      <c r="F48" s="2">
        <v>1</v>
      </c>
      <c r="G48" s="2">
        <v>1</v>
      </c>
      <c r="H48" s="3">
        <v>15</v>
      </c>
      <c r="I48" s="200">
        <f t="shared" si="1"/>
        <v>1</v>
      </c>
      <c r="J48" s="2">
        <f t="shared" si="2"/>
        <v>15</v>
      </c>
      <c r="K48" s="2">
        <f t="shared" si="0"/>
        <v>17</v>
      </c>
      <c r="L48" s="198">
        <f t="shared" si="3"/>
        <v>8</v>
      </c>
      <c r="M48" s="153">
        <f t="shared" si="4"/>
        <v>1</v>
      </c>
      <c r="N48" s="2">
        <f t="shared" si="5"/>
        <v>32</v>
      </c>
      <c r="O48" s="3">
        <f t="shared" si="6"/>
        <v>41</v>
      </c>
      <c r="P48" s="200">
        <f t="shared" si="7"/>
        <v>32</v>
      </c>
      <c r="Q48" s="2">
        <f t="shared" si="8"/>
        <v>18</v>
      </c>
      <c r="R48" s="3">
        <f t="shared" si="9"/>
        <v>1</v>
      </c>
      <c r="S48" s="153">
        <f t="shared" si="10"/>
        <v>15</v>
      </c>
      <c r="T48" s="198">
        <f t="shared" si="11"/>
        <v>1</v>
      </c>
      <c r="U48" s="155">
        <f t="shared" si="12"/>
        <v>15</v>
      </c>
      <c r="V48" s="12">
        <f t="shared" si="13"/>
        <v>-8</v>
      </c>
      <c r="W48" s="13">
        <f t="shared" si="14"/>
        <v>1</v>
      </c>
      <c r="X48" s="263">
        <f t="shared" si="15"/>
        <v>32</v>
      </c>
      <c r="Y48" s="200"/>
    </row>
    <row r="49" spans="4:25" x14ac:dyDescent="0.35">
      <c r="D49" s="198"/>
      <c r="E49" s="153">
        <v>0</v>
      </c>
      <c r="F49" s="2">
        <v>1</v>
      </c>
      <c r="G49" s="2">
        <v>2</v>
      </c>
      <c r="H49" s="3">
        <v>1</v>
      </c>
      <c r="I49" s="200">
        <f t="shared" si="1"/>
        <v>2</v>
      </c>
      <c r="J49" s="2">
        <f t="shared" si="2"/>
        <v>1</v>
      </c>
      <c r="K49" s="2">
        <f t="shared" si="0"/>
        <v>17</v>
      </c>
      <c r="L49" s="198">
        <f t="shared" si="3"/>
        <v>8</v>
      </c>
      <c r="M49" s="153">
        <f t="shared" si="4"/>
        <v>2</v>
      </c>
      <c r="N49" s="2">
        <f t="shared" si="5"/>
        <v>18</v>
      </c>
      <c r="O49" s="3">
        <f t="shared" si="6"/>
        <v>27</v>
      </c>
      <c r="P49" s="200">
        <f t="shared" si="7"/>
        <v>18</v>
      </c>
      <c r="Q49" s="2">
        <f t="shared" si="8"/>
        <v>32</v>
      </c>
      <c r="R49" s="3">
        <f t="shared" si="9"/>
        <v>2</v>
      </c>
      <c r="S49" s="153">
        <f t="shared" si="10"/>
        <v>1</v>
      </c>
      <c r="T49" s="198">
        <f t="shared" si="11"/>
        <v>2</v>
      </c>
      <c r="U49" s="155">
        <f t="shared" si="12"/>
        <v>1</v>
      </c>
      <c r="V49" s="12">
        <f t="shared" si="13"/>
        <v>6</v>
      </c>
      <c r="W49" s="13">
        <f t="shared" si="14"/>
        <v>2</v>
      </c>
      <c r="X49" s="263">
        <f t="shared" si="15"/>
        <v>18</v>
      </c>
      <c r="Y49" s="200"/>
    </row>
    <row r="50" spans="4:25" x14ac:dyDescent="0.35">
      <c r="D50" s="198"/>
      <c r="E50" s="153">
        <v>0</v>
      </c>
      <c r="F50" s="2">
        <v>1</v>
      </c>
      <c r="G50" s="2">
        <v>2</v>
      </c>
      <c r="H50" s="3">
        <v>2</v>
      </c>
      <c r="I50" s="200">
        <f t="shared" si="1"/>
        <v>2</v>
      </c>
      <c r="J50" s="2">
        <f t="shared" si="2"/>
        <v>2</v>
      </c>
      <c r="K50" s="2">
        <f t="shared" si="0"/>
        <v>17</v>
      </c>
      <c r="L50" s="198">
        <f t="shared" si="3"/>
        <v>8</v>
      </c>
      <c r="M50" s="153">
        <f t="shared" si="4"/>
        <v>2</v>
      </c>
      <c r="N50" s="2">
        <f t="shared" si="5"/>
        <v>19</v>
      </c>
      <c r="O50" s="3">
        <f t="shared" si="6"/>
        <v>28</v>
      </c>
      <c r="P50" s="200">
        <f t="shared" si="7"/>
        <v>19</v>
      </c>
      <c r="Q50" s="2">
        <f t="shared" si="8"/>
        <v>31</v>
      </c>
      <c r="R50" s="3">
        <f t="shared" si="9"/>
        <v>2</v>
      </c>
      <c r="S50" s="153">
        <f t="shared" si="10"/>
        <v>2</v>
      </c>
      <c r="T50" s="198">
        <f t="shared" si="11"/>
        <v>2</v>
      </c>
      <c r="U50" s="155">
        <f t="shared" si="12"/>
        <v>2</v>
      </c>
      <c r="V50" s="12">
        <f t="shared" si="13"/>
        <v>5</v>
      </c>
      <c r="W50" s="13">
        <f t="shared" si="14"/>
        <v>2</v>
      </c>
      <c r="X50" s="263">
        <f t="shared" si="15"/>
        <v>19</v>
      </c>
      <c r="Y50" s="200"/>
    </row>
    <row r="51" spans="4:25" x14ac:dyDescent="0.35">
      <c r="D51" s="198"/>
      <c r="E51" s="153">
        <v>0</v>
      </c>
      <c r="F51" s="2">
        <v>1</v>
      </c>
      <c r="G51" s="2">
        <v>2</v>
      </c>
      <c r="H51" s="3">
        <v>3</v>
      </c>
      <c r="I51" s="200">
        <f t="shared" si="1"/>
        <v>2</v>
      </c>
      <c r="J51" s="2">
        <f t="shared" si="2"/>
        <v>3</v>
      </c>
      <c r="K51" s="2">
        <f t="shared" si="0"/>
        <v>17</v>
      </c>
      <c r="L51" s="198">
        <f t="shared" si="3"/>
        <v>8</v>
      </c>
      <c r="M51" s="153">
        <f t="shared" si="4"/>
        <v>2</v>
      </c>
      <c r="N51" s="2">
        <f t="shared" si="5"/>
        <v>20</v>
      </c>
      <c r="O51" s="3">
        <f t="shared" si="6"/>
        <v>29</v>
      </c>
      <c r="P51" s="200">
        <f t="shared" si="7"/>
        <v>20</v>
      </c>
      <c r="Q51" s="2">
        <f t="shared" si="8"/>
        <v>30</v>
      </c>
      <c r="R51" s="3">
        <f t="shared" si="9"/>
        <v>2</v>
      </c>
      <c r="S51" s="153">
        <f t="shared" si="10"/>
        <v>3</v>
      </c>
      <c r="T51" s="198">
        <f t="shared" si="11"/>
        <v>2</v>
      </c>
      <c r="U51" s="155">
        <f t="shared" si="12"/>
        <v>3</v>
      </c>
      <c r="V51" s="12">
        <f t="shared" si="13"/>
        <v>4</v>
      </c>
      <c r="W51" s="13">
        <f t="shared" si="14"/>
        <v>2</v>
      </c>
      <c r="X51" s="263">
        <f t="shared" si="15"/>
        <v>20</v>
      </c>
      <c r="Y51" s="200"/>
    </row>
    <row r="52" spans="4:25" x14ac:dyDescent="0.35">
      <c r="D52" s="198"/>
      <c r="E52" s="153">
        <v>0</v>
      </c>
      <c r="F52" s="2">
        <v>1</v>
      </c>
      <c r="G52" s="2">
        <v>2</v>
      </c>
      <c r="H52" s="3">
        <v>14</v>
      </c>
      <c r="I52" s="200">
        <f t="shared" si="1"/>
        <v>2</v>
      </c>
      <c r="J52" s="2">
        <f t="shared" si="2"/>
        <v>14</v>
      </c>
      <c r="K52" s="2">
        <f t="shared" si="0"/>
        <v>17</v>
      </c>
      <c r="L52" s="198">
        <f t="shared" si="3"/>
        <v>8</v>
      </c>
      <c r="M52" s="153">
        <f t="shared" si="4"/>
        <v>2</v>
      </c>
      <c r="N52" s="2">
        <f t="shared" si="5"/>
        <v>31</v>
      </c>
      <c r="O52" s="3">
        <f t="shared" si="6"/>
        <v>40</v>
      </c>
      <c r="P52" s="200">
        <f t="shared" si="7"/>
        <v>31</v>
      </c>
      <c r="Q52" s="2">
        <f t="shared" si="8"/>
        <v>19</v>
      </c>
      <c r="R52" s="3">
        <f t="shared" si="9"/>
        <v>2</v>
      </c>
      <c r="S52" s="153">
        <f t="shared" si="10"/>
        <v>14</v>
      </c>
      <c r="T52" s="198">
        <f t="shared" si="11"/>
        <v>2</v>
      </c>
      <c r="U52" s="155">
        <f t="shared" si="12"/>
        <v>14</v>
      </c>
      <c r="V52" s="12">
        <f t="shared" si="13"/>
        <v>-7</v>
      </c>
      <c r="W52" s="13">
        <f t="shared" si="14"/>
        <v>2</v>
      </c>
      <c r="X52" s="263">
        <f t="shared" si="15"/>
        <v>31</v>
      </c>
      <c r="Y52" s="200"/>
    </row>
    <row r="53" spans="4:25" ht="15" thickBot="1" x14ac:dyDescent="0.4">
      <c r="D53" s="198"/>
      <c r="E53" s="154">
        <v>0</v>
      </c>
      <c r="F53" s="4">
        <v>1</v>
      </c>
      <c r="G53" s="4">
        <v>2</v>
      </c>
      <c r="H53" s="5">
        <v>15</v>
      </c>
      <c r="I53" s="7">
        <f t="shared" si="1"/>
        <v>2</v>
      </c>
      <c r="J53" s="4">
        <f t="shared" si="2"/>
        <v>15</v>
      </c>
      <c r="K53" s="4">
        <f t="shared" si="0"/>
        <v>17</v>
      </c>
      <c r="L53" s="234">
        <f t="shared" si="3"/>
        <v>8</v>
      </c>
      <c r="M53" s="154">
        <f t="shared" si="4"/>
        <v>2</v>
      </c>
      <c r="N53" s="4">
        <f t="shared" si="5"/>
        <v>32</v>
      </c>
      <c r="O53" s="5">
        <f t="shared" si="6"/>
        <v>41</v>
      </c>
      <c r="P53" s="7">
        <f t="shared" si="7"/>
        <v>32</v>
      </c>
      <c r="Q53" s="4">
        <f t="shared" si="8"/>
        <v>18</v>
      </c>
      <c r="R53" s="5">
        <f t="shared" si="9"/>
        <v>2</v>
      </c>
      <c r="S53" s="154">
        <f t="shared" si="10"/>
        <v>15</v>
      </c>
      <c r="T53" s="234">
        <f t="shared" si="11"/>
        <v>2</v>
      </c>
      <c r="U53" s="247">
        <f t="shared" si="12"/>
        <v>15</v>
      </c>
      <c r="V53" s="248">
        <f t="shared" si="13"/>
        <v>-8</v>
      </c>
      <c r="W53" s="249">
        <f t="shared" si="14"/>
        <v>2</v>
      </c>
      <c r="X53" s="265">
        <f t="shared" si="15"/>
        <v>32</v>
      </c>
      <c r="Y53" s="200"/>
    </row>
    <row r="54" spans="4:25" x14ac:dyDescent="0.35">
      <c r="D54" s="198"/>
      <c r="E54" s="207">
        <v>1</v>
      </c>
      <c r="F54" s="208">
        <v>0</v>
      </c>
      <c r="G54" s="208">
        <v>0</v>
      </c>
      <c r="H54" s="209">
        <v>1</v>
      </c>
      <c r="I54" s="223">
        <f t="shared" si="1"/>
        <v>0</v>
      </c>
      <c r="J54" s="224">
        <f t="shared" si="2"/>
        <v>1</v>
      </c>
      <c r="K54" s="224">
        <f t="shared" si="0"/>
        <v>1</v>
      </c>
      <c r="L54" s="237">
        <f t="shared" si="3"/>
        <v>16</v>
      </c>
      <c r="M54" s="243">
        <f t="shared" si="4"/>
        <v>16</v>
      </c>
      <c r="N54" s="224">
        <f t="shared" si="5"/>
        <v>2</v>
      </c>
      <c r="O54" s="225">
        <f t="shared" si="6"/>
        <v>35</v>
      </c>
      <c r="P54" s="223">
        <f t="shared" si="7"/>
        <v>2</v>
      </c>
      <c r="Q54" s="224">
        <f t="shared" si="8"/>
        <v>48</v>
      </c>
      <c r="R54" s="225">
        <f t="shared" si="9"/>
        <v>16</v>
      </c>
      <c r="S54" s="243">
        <f t="shared" si="10"/>
        <v>1</v>
      </c>
      <c r="T54" s="237">
        <f t="shared" si="11"/>
        <v>0</v>
      </c>
      <c r="U54" s="243">
        <f t="shared" si="12"/>
        <v>1</v>
      </c>
      <c r="V54" s="224">
        <f t="shared" si="13"/>
        <v>14</v>
      </c>
      <c r="W54" s="225">
        <f t="shared" si="14"/>
        <v>0</v>
      </c>
      <c r="X54" s="269">
        <f t="shared" si="15"/>
        <v>2</v>
      </c>
      <c r="Y54" s="200"/>
    </row>
    <row r="55" spans="4:25" x14ac:dyDescent="0.35">
      <c r="D55" s="198"/>
      <c r="E55" s="203">
        <v>1</v>
      </c>
      <c r="F55" s="201">
        <v>0</v>
      </c>
      <c r="G55" s="201">
        <v>0</v>
      </c>
      <c r="H55" s="204">
        <v>2</v>
      </c>
      <c r="I55" s="226">
        <f t="shared" si="1"/>
        <v>0</v>
      </c>
      <c r="J55" s="227">
        <f t="shared" si="2"/>
        <v>2</v>
      </c>
      <c r="K55" s="227">
        <f t="shared" si="0"/>
        <v>1</v>
      </c>
      <c r="L55" s="238">
        <f t="shared" si="3"/>
        <v>16</v>
      </c>
      <c r="M55" s="244">
        <f t="shared" si="4"/>
        <v>16</v>
      </c>
      <c r="N55" s="227">
        <f t="shared" si="5"/>
        <v>3</v>
      </c>
      <c r="O55" s="228">
        <f t="shared" si="6"/>
        <v>36</v>
      </c>
      <c r="P55" s="226">
        <f t="shared" si="7"/>
        <v>3</v>
      </c>
      <c r="Q55" s="227">
        <f t="shared" si="8"/>
        <v>47</v>
      </c>
      <c r="R55" s="228">
        <f t="shared" si="9"/>
        <v>16</v>
      </c>
      <c r="S55" s="244">
        <f t="shared" si="10"/>
        <v>2</v>
      </c>
      <c r="T55" s="238">
        <f t="shared" si="11"/>
        <v>0</v>
      </c>
      <c r="U55" s="253">
        <f t="shared" si="12"/>
        <v>2</v>
      </c>
      <c r="V55" s="254">
        <f t="shared" si="13"/>
        <v>13</v>
      </c>
      <c r="W55" s="255">
        <f t="shared" si="14"/>
        <v>0</v>
      </c>
      <c r="X55" s="270">
        <f t="shared" si="15"/>
        <v>3</v>
      </c>
      <c r="Y55" s="200"/>
    </row>
    <row r="56" spans="4:25" x14ac:dyDescent="0.35">
      <c r="D56" s="198"/>
      <c r="E56" s="203">
        <v>1</v>
      </c>
      <c r="F56" s="201">
        <v>0</v>
      </c>
      <c r="G56" s="201">
        <v>0</v>
      </c>
      <c r="H56" s="204">
        <v>3</v>
      </c>
      <c r="I56" s="226">
        <f t="shared" ref="I56:I95" si="16">G56</f>
        <v>0</v>
      </c>
      <c r="J56" s="227">
        <f t="shared" ref="J56:J95" si="17">H56</f>
        <v>3</v>
      </c>
      <c r="K56" s="227">
        <f t="shared" ref="K56:K95" si="18">F56*$C$16+1</f>
        <v>1</v>
      </c>
      <c r="L56" s="238">
        <f t="shared" si="3"/>
        <v>16</v>
      </c>
      <c r="M56" s="244">
        <f t="shared" ref="M56:M95" si="19">E56*$C$6+I56</f>
        <v>16</v>
      </c>
      <c r="N56" s="227">
        <f t="shared" ref="N56:N95" si="20">K56+J56</f>
        <v>4</v>
      </c>
      <c r="O56" s="228">
        <f t="shared" ref="O56:O95" si="21">$C$17-(K56+L56-1)+J56</f>
        <v>37</v>
      </c>
      <c r="P56" s="226">
        <f t="shared" ref="P56:P95" si="22">F56*$C$16+1+H56</f>
        <v>4</v>
      </c>
      <c r="Q56" s="227">
        <f t="shared" si="8"/>
        <v>46</v>
      </c>
      <c r="R56" s="228">
        <f t="shared" ref="R56:R95" si="23">E56*$C$6+I56</f>
        <v>16</v>
      </c>
      <c r="S56" s="244">
        <f t="shared" si="10"/>
        <v>3</v>
      </c>
      <c r="T56" s="238">
        <f t="shared" si="11"/>
        <v>0</v>
      </c>
      <c r="U56" s="253">
        <f t="shared" si="12"/>
        <v>3</v>
      </c>
      <c r="V56" s="254">
        <f t="shared" si="13"/>
        <v>12</v>
      </c>
      <c r="W56" s="255">
        <f t="shared" si="14"/>
        <v>0</v>
      </c>
      <c r="X56" s="270">
        <f t="shared" si="15"/>
        <v>4</v>
      </c>
      <c r="Y56" s="200"/>
    </row>
    <row r="57" spans="4:25" x14ac:dyDescent="0.35">
      <c r="D57" s="198"/>
      <c r="E57" s="203">
        <v>1</v>
      </c>
      <c r="F57" s="201">
        <v>0</v>
      </c>
      <c r="G57" s="201">
        <v>0</v>
      </c>
      <c r="H57" s="204">
        <v>4</v>
      </c>
      <c r="I57" s="226">
        <f t="shared" si="16"/>
        <v>0</v>
      </c>
      <c r="J57" s="227">
        <f t="shared" si="17"/>
        <v>4</v>
      </c>
      <c r="K57" s="227">
        <f t="shared" si="18"/>
        <v>1</v>
      </c>
      <c r="L57" s="238">
        <f t="shared" si="3"/>
        <v>16</v>
      </c>
      <c r="M57" s="244">
        <f t="shared" si="19"/>
        <v>16</v>
      </c>
      <c r="N57" s="227">
        <f t="shared" si="20"/>
        <v>5</v>
      </c>
      <c r="O57" s="228">
        <f t="shared" si="21"/>
        <v>38</v>
      </c>
      <c r="P57" s="226">
        <f t="shared" si="22"/>
        <v>5</v>
      </c>
      <c r="Q57" s="227">
        <f t="shared" si="8"/>
        <v>45</v>
      </c>
      <c r="R57" s="228">
        <f t="shared" si="23"/>
        <v>16</v>
      </c>
      <c r="S57" s="244">
        <f t="shared" si="10"/>
        <v>4</v>
      </c>
      <c r="T57" s="238">
        <f t="shared" si="11"/>
        <v>0</v>
      </c>
      <c r="U57" s="253">
        <f t="shared" si="12"/>
        <v>4</v>
      </c>
      <c r="V57" s="254">
        <f t="shared" si="13"/>
        <v>11</v>
      </c>
      <c r="W57" s="255">
        <f t="shared" si="14"/>
        <v>0</v>
      </c>
      <c r="X57" s="270">
        <f t="shared" si="15"/>
        <v>5</v>
      </c>
      <c r="Y57" s="200"/>
    </row>
    <row r="58" spans="4:25" x14ac:dyDescent="0.35">
      <c r="D58" s="198"/>
      <c r="E58" s="203">
        <v>1</v>
      </c>
      <c r="F58" s="201">
        <v>0</v>
      </c>
      <c r="G58" s="201">
        <v>0</v>
      </c>
      <c r="H58" s="204">
        <v>5</v>
      </c>
      <c r="I58" s="226">
        <f t="shared" si="16"/>
        <v>0</v>
      </c>
      <c r="J58" s="227">
        <f t="shared" si="17"/>
        <v>5</v>
      </c>
      <c r="K58" s="227">
        <f t="shared" si="18"/>
        <v>1</v>
      </c>
      <c r="L58" s="238">
        <f t="shared" si="3"/>
        <v>16</v>
      </c>
      <c r="M58" s="244">
        <f t="shared" si="19"/>
        <v>16</v>
      </c>
      <c r="N58" s="227">
        <f t="shared" si="20"/>
        <v>6</v>
      </c>
      <c r="O58" s="228">
        <f t="shared" si="21"/>
        <v>39</v>
      </c>
      <c r="P58" s="226">
        <f t="shared" si="22"/>
        <v>6</v>
      </c>
      <c r="Q58" s="227">
        <f t="shared" si="8"/>
        <v>44</v>
      </c>
      <c r="R58" s="228">
        <f t="shared" si="23"/>
        <v>16</v>
      </c>
      <c r="S58" s="244">
        <f t="shared" si="10"/>
        <v>5</v>
      </c>
      <c r="T58" s="238">
        <f t="shared" si="11"/>
        <v>0</v>
      </c>
      <c r="U58" s="253">
        <f t="shared" si="12"/>
        <v>5</v>
      </c>
      <c r="V58" s="254">
        <f t="shared" si="13"/>
        <v>10</v>
      </c>
      <c r="W58" s="255">
        <f t="shared" si="14"/>
        <v>0</v>
      </c>
      <c r="X58" s="270">
        <f t="shared" si="15"/>
        <v>6</v>
      </c>
      <c r="Y58" s="200"/>
    </row>
    <row r="59" spans="4:25" x14ac:dyDescent="0.35">
      <c r="D59" s="198"/>
      <c r="E59" s="203">
        <v>1</v>
      </c>
      <c r="F59" s="201">
        <v>0</v>
      </c>
      <c r="G59" s="201">
        <v>0</v>
      </c>
      <c r="H59" s="204">
        <v>6</v>
      </c>
      <c r="I59" s="226">
        <f t="shared" si="16"/>
        <v>0</v>
      </c>
      <c r="J59" s="227">
        <f t="shared" si="17"/>
        <v>6</v>
      </c>
      <c r="K59" s="227">
        <f t="shared" si="18"/>
        <v>1</v>
      </c>
      <c r="L59" s="238">
        <f t="shared" si="3"/>
        <v>16</v>
      </c>
      <c r="M59" s="244">
        <f t="shared" si="19"/>
        <v>16</v>
      </c>
      <c r="N59" s="227">
        <f t="shared" si="20"/>
        <v>7</v>
      </c>
      <c r="O59" s="228">
        <f t="shared" si="21"/>
        <v>40</v>
      </c>
      <c r="P59" s="226">
        <f t="shared" si="22"/>
        <v>7</v>
      </c>
      <c r="Q59" s="227">
        <f t="shared" si="8"/>
        <v>43</v>
      </c>
      <c r="R59" s="228">
        <f t="shared" si="23"/>
        <v>16</v>
      </c>
      <c r="S59" s="244">
        <f t="shared" si="10"/>
        <v>6</v>
      </c>
      <c r="T59" s="238">
        <f t="shared" si="11"/>
        <v>0</v>
      </c>
      <c r="U59" s="253">
        <f t="shared" si="12"/>
        <v>6</v>
      </c>
      <c r="V59" s="254">
        <f t="shared" si="13"/>
        <v>9</v>
      </c>
      <c r="W59" s="255">
        <f t="shared" si="14"/>
        <v>0</v>
      </c>
      <c r="X59" s="270">
        <f t="shared" si="15"/>
        <v>7</v>
      </c>
      <c r="Y59" s="200"/>
    </row>
    <row r="60" spans="4:25" x14ac:dyDescent="0.35">
      <c r="D60" s="198"/>
      <c r="E60" s="203">
        <v>1</v>
      </c>
      <c r="F60" s="201">
        <v>0</v>
      </c>
      <c r="G60" s="201">
        <v>0</v>
      </c>
      <c r="H60" s="204">
        <v>7</v>
      </c>
      <c r="I60" s="226">
        <f t="shared" si="16"/>
        <v>0</v>
      </c>
      <c r="J60" s="227">
        <f t="shared" si="17"/>
        <v>7</v>
      </c>
      <c r="K60" s="227">
        <f t="shared" si="18"/>
        <v>1</v>
      </c>
      <c r="L60" s="238">
        <f t="shared" si="3"/>
        <v>16</v>
      </c>
      <c r="M60" s="244">
        <f t="shared" si="19"/>
        <v>16</v>
      </c>
      <c r="N60" s="227">
        <f t="shared" si="20"/>
        <v>8</v>
      </c>
      <c r="O60" s="228">
        <f t="shared" si="21"/>
        <v>41</v>
      </c>
      <c r="P60" s="226">
        <f t="shared" si="22"/>
        <v>8</v>
      </c>
      <c r="Q60" s="227">
        <f t="shared" si="8"/>
        <v>42</v>
      </c>
      <c r="R60" s="228">
        <f t="shared" si="23"/>
        <v>16</v>
      </c>
      <c r="S60" s="244">
        <f t="shared" si="10"/>
        <v>7</v>
      </c>
      <c r="T60" s="238">
        <f t="shared" si="11"/>
        <v>0</v>
      </c>
      <c r="U60" s="253">
        <f t="shared" si="12"/>
        <v>7</v>
      </c>
      <c r="V60" s="254">
        <f t="shared" si="13"/>
        <v>8</v>
      </c>
      <c r="W60" s="255">
        <f t="shared" si="14"/>
        <v>0</v>
      </c>
      <c r="X60" s="270">
        <f t="shared" si="15"/>
        <v>8</v>
      </c>
      <c r="Y60" s="200"/>
    </row>
    <row r="61" spans="4:25" x14ac:dyDescent="0.35">
      <c r="D61" s="198"/>
      <c r="E61" s="203">
        <v>1</v>
      </c>
      <c r="F61" s="201">
        <v>0</v>
      </c>
      <c r="G61" s="201">
        <v>0</v>
      </c>
      <c r="H61" s="204">
        <v>8</v>
      </c>
      <c r="I61" s="226">
        <f t="shared" si="16"/>
        <v>0</v>
      </c>
      <c r="J61" s="227">
        <f t="shared" si="17"/>
        <v>8</v>
      </c>
      <c r="K61" s="227">
        <f t="shared" si="18"/>
        <v>1</v>
      </c>
      <c r="L61" s="238">
        <f t="shared" si="3"/>
        <v>16</v>
      </c>
      <c r="M61" s="244">
        <f t="shared" si="19"/>
        <v>16</v>
      </c>
      <c r="N61" s="227">
        <f t="shared" si="20"/>
        <v>9</v>
      </c>
      <c r="O61" s="228">
        <f t="shared" si="21"/>
        <v>42</v>
      </c>
      <c r="P61" s="226">
        <f t="shared" si="22"/>
        <v>9</v>
      </c>
      <c r="Q61" s="227">
        <f t="shared" si="8"/>
        <v>41</v>
      </c>
      <c r="R61" s="228">
        <f t="shared" si="23"/>
        <v>16</v>
      </c>
      <c r="S61" s="244">
        <f t="shared" si="10"/>
        <v>8</v>
      </c>
      <c r="T61" s="238">
        <f t="shared" si="11"/>
        <v>0</v>
      </c>
      <c r="U61" s="253">
        <f t="shared" si="12"/>
        <v>8</v>
      </c>
      <c r="V61" s="254">
        <f t="shared" si="13"/>
        <v>7</v>
      </c>
      <c r="W61" s="255">
        <f t="shared" si="14"/>
        <v>0</v>
      </c>
      <c r="X61" s="270">
        <f t="shared" si="15"/>
        <v>9</v>
      </c>
      <c r="Y61" s="200"/>
    </row>
    <row r="62" spans="4:25" x14ac:dyDescent="0.35">
      <c r="D62" s="198"/>
      <c r="E62" s="203">
        <v>1</v>
      </c>
      <c r="F62" s="201">
        <v>0</v>
      </c>
      <c r="G62" s="201">
        <v>0</v>
      </c>
      <c r="H62" s="204">
        <v>9</v>
      </c>
      <c r="I62" s="226">
        <f t="shared" si="16"/>
        <v>0</v>
      </c>
      <c r="J62" s="227">
        <f t="shared" si="17"/>
        <v>9</v>
      </c>
      <c r="K62" s="227">
        <f t="shared" si="18"/>
        <v>1</v>
      </c>
      <c r="L62" s="238">
        <f t="shared" si="3"/>
        <v>16</v>
      </c>
      <c r="M62" s="244">
        <f t="shared" si="19"/>
        <v>16</v>
      </c>
      <c r="N62" s="227">
        <f t="shared" si="20"/>
        <v>10</v>
      </c>
      <c r="O62" s="228">
        <f t="shared" si="21"/>
        <v>43</v>
      </c>
      <c r="P62" s="226">
        <f t="shared" si="22"/>
        <v>10</v>
      </c>
      <c r="Q62" s="227">
        <f t="shared" si="8"/>
        <v>40</v>
      </c>
      <c r="R62" s="228">
        <f t="shared" si="23"/>
        <v>16</v>
      </c>
      <c r="S62" s="244">
        <f t="shared" si="10"/>
        <v>9</v>
      </c>
      <c r="T62" s="238">
        <f t="shared" si="11"/>
        <v>0</v>
      </c>
      <c r="U62" s="253">
        <f t="shared" si="12"/>
        <v>9</v>
      </c>
      <c r="V62" s="254">
        <f t="shared" si="13"/>
        <v>6</v>
      </c>
      <c r="W62" s="255">
        <f t="shared" si="14"/>
        <v>0</v>
      </c>
      <c r="X62" s="270">
        <f t="shared" si="15"/>
        <v>10</v>
      </c>
      <c r="Y62" s="200"/>
    </row>
    <row r="63" spans="4:25" x14ac:dyDescent="0.35">
      <c r="D63" s="198"/>
      <c r="E63" s="203">
        <v>1</v>
      </c>
      <c r="F63" s="201">
        <v>0</v>
      </c>
      <c r="G63" s="201">
        <v>0</v>
      </c>
      <c r="H63" s="204">
        <v>10</v>
      </c>
      <c r="I63" s="226">
        <f t="shared" si="16"/>
        <v>0</v>
      </c>
      <c r="J63" s="227">
        <f t="shared" si="17"/>
        <v>10</v>
      </c>
      <c r="K63" s="227">
        <f t="shared" si="18"/>
        <v>1</v>
      </c>
      <c r="L63" s="238">
        <f t="shared" si="3"/>
        <v>16</v>
      </c>
      <c r="M63" s="244">
        <f t="shared" si="19"/>
        <v>16</v>
      </c>
      <c r="N63" s="227">
        <f t="shared" si="20"/>
        <v>11</v>
      </c>
      <c r="O63" s="228">
        <f t="shared" si="21"/>
        <v>44</v>
      </c>
      <c r="P63" s="226">
        <f t="shared" si="22"/>
        <v>11</v>
      </c>
      <c r="Q63" s="227">
        <f t="shared" si="8"/>
        <v>39</v>
      </c>
      <c r="R63" s="228">
        <f t="shared" si="23"/>
        <v>16</v>
      </c>
      <c r="S63" s="244">
        <f t="shared" si="10"/>
        <v>10</v>
      </c>
      <c r="T63" s="238">
        <f t="shared" si="11"/>
        <v>0</v>
      </c>
      <c r="U63" s="253">
        <f t="shared" si="12"/>
        <v>10</v>
      </c>
      <c r="V63" s="254">
        <f t="shared" si="13"/>
        <v>5</v>
      </c>
      <c r="W63" s="255">
        <f t="shared" si="14"/>
        <v>0</v>
      </c>
      <c r="X63" s="270">
        <f t="shared" si="15"/>
        <v>11</v>
      </c>
      <c r="Y63" s="200"/>
    </row>
    <row r="64" spans="4:25" x14ac:dyDescent="0.35">
      <c r="D64" s="198"/>
      <c r="E64" s="203">
        <v>1</v>
      </c>
      <c r="F64" s="201">
        <v>0</v>
      </c>
      <c r="G64" s="201">
        <v>0</v>
      </c>
      <c r="H64" s="204">
        <v>11</v>
      </c>
      <c r="I64" s="226">
        <f t="shared" si="16"/>
        <v>0</v>
      </c>
      <c r="J64" s="227">
        <f t="shared" si="17"/>
        <v>11</v>
      </c>
      <c r="K64" s="227">
        <f t="shared" si="18"/>
        <v>1</v>
      </c>
      <c r="L64" s="238">
        <f t="shared" si="3"/>
        <v>16</v>
      </c>
      <c r="M64" s="244">
        <f t="shared" si="19"/>
        <v>16</v>
      </c>
      <c r="N64" s="227">
        <f t="shared" si="20"/>
        <v>12</v>
      </c>
      <c r="O64" s="228">
        <f t="shared" si="21"/>
        <v>45</v>
      </c>
      <c r="P64" s="226">
        <f t="shared" si="22"/>
        <v>12</v>
      </c>
      <c r="Q64" s="227">
        <f t="shared" si="8"/>
        <v>38</v>
      </c>
      <c r="R64" s="228">
        <f t="shared" si="23"/>
        <v>16</v>
      </c>
      <c r="S64" s="244">
        <f t="shared" si="10"/>
        <v>11</v>
      </c>
      <c r="T64" s="238">
        <f t="shared" si="11"/>
        <v>0</v>
      </c>
      <c r="U64" s="253">
        <f t="shared" si="12"/>
        <v>11</v>
      </c>
      <c r="V64" s="254">
        <f t="shared" si="13"/>
        <v>4</v>
      </c>
      <c r="W64" s="255">
        <f t="shared" si="14"/>
        <v>0</v>
      </c>
      <c r="X64" s="270">
        <f t="shared" si="15"/>
        <v>12</v>
      </c>
      <c r="Y64" s="200"/>
    </row>
    <row r="65" spans="4:25" x14ac:dyDescent="0.35">
      <c r="D65" s="198"/>
      <c r="E65" s="203">
        <v>1</v>
      </c>
      <c r="F65" s="201">
        <v>0</v>
      </c>
      <c r="G65" s="201">
        <v>0</v>
      </c>
      <c r="H65" s="204">
        <v>12</v>
      </c>
      <c r="I65" s="226">
        <f t="shared" si="16"/>
        <v>0</v>
      </c>
      <c r="J65" s="227">
        <f t="shared" si="17"/>
        <v>12</v>
      </c>
      <c r="K65" s="227">
        <f t="shared" si="18"/>
        <v>1</v>
      </c>
      <c r="L65" s="238">
        <f t="shared" si="3"/>
        <v>16</v>
      </c>
      <c r="M65" s="244">
        <f t="shared" si="19"/>
        <v>16</v>
      </c>
      <c r="N65" s="227">
        <f t="shared" si="20"/>
        <v>13</v>
      </c>
      <c r="O65" s="228">
        <f t="shared" si="21"/>
        <v>46</v>
      </c>
      <c r="P65" s="226">
        <f t="shared" si="22"/>
        <v>13</v>
      </c>
      <c r="Q65" s="227">
        <f t="shared" si="8"/>
        <v>37</v>
      </c>
      <c r="R65" s="228">
        <f t="shared" si="23"/>
        <v>16</v>
      </c>
      <c r="S65" s="244">
        <f t="shared" si="10"/>
        <v>12</v>
      </c>
      <c r="T65" s="238">
        <f t="shared" si="11"/>
        <v>0</v>
      </c>
      <c r="U65" s="253">
        <f t="shared" si="12"/>
        <v>12</v>
      </c>
      <c r="V65" s="254">
        <f t="shared" si="13"/>
        <v>3</v>
      </c>
      <c r="W65" s="255">
        <f t="shared" si="14"/>
        <v>0</v>
      </c>
      <c r="X65" s="270">
        <f t="shared" si="15"/>
        <v>13</v>
      </c>
      <c r="Y65" s="200"/>
    </row>
    <row r="66" spans="4:25" x14ac:dyDescent="0.35">
      <c r="D66" s="198"/>
      <c r="E66" s="203">
        <v>1</v>
      </c>
      <c r="F66" s="201">
        <v>0</v>
      </c>
      <c r="G66" s="201">
        <v>0</v>
      </c>
      <c r="H66" s="204">
        <v>13</v>
      </c>
      <c r="I66" s="226">
        <f t="shared" si="16"/>
        <v>0</v>
      </c>
      <c r="J66" s="227">
        <f t="shared" si="17"/>
        <v>13</v>
      </c>
      <c r="K66" s="227">
        <f t="shared" si="18"/>
        <v>1</v>
      </c>
      <c r="L66" s="238">
        <f t="shared" si="3"/>
        <v>16</v>
      </c>
      <c r="M66" s="244">
        <f t="shared" si="19"/>
        <v>16</v>
      </c>
      <c r="N66" s="227">
        <f t="shared" si="20"/>
        <v>14</v>
      </c>
      <c r="O66" s="228">
        <f t="shared" si="21"/>
        <v>47</v>
      </c>
      <c r="P66" s="226">
        <f t="shared" si="22"/>
        <v>14</v>
      </c>
      <c r="Q66" s="227">
        <f t="shared" si="8"/>
        <v>36</v>
      </c>
      <c r="R66" s="228">
        <f t="shared" si="23"/>
        <v>16</v>
      </c>
      <c r="S66" s="244">
        <f t="shared" si="10"/>
        <v>13</v>
      </c>
      <c r="T66" s="238">
        <f t="shared" si="11"/>
        <v>0</v>
      </c>
      <c r="U66" s="253">
        <f t="shared" si="12"/>
        <v>13</v>
      </c>
      <c r="V66" s="254">
        <f t="shared" si="13"/>
        <v>2</v>
      </c>
      <c r="W66" s="255">
        <f t="shared" si="14"/>
        <v>0</v>
      </c>
      <c r="X66" s="270">
        <f t="shared" si="15"/>
        <v>14</v>
      </c>
      <c r="Y66" s="200"/>
    </row>
    <row r="67" spans="4:25" x14ac:dyDescent="0.35">
      <c r="D67" s="198"/>
      <c r="E67" s="203">
        <v>1</v>
      </c>
      <c r="F67" s="201">
        <v>0</v>
      </c>
      <c r="G67" s="201">
        <v>0</v>
      </c>
      <c r="H67" s="204">
        <v>14</v>
      </c>
      <c r="I67" s="226">
        <f t="shared" si="16"/>
        <v>0</v>
      </c>
      <c r="J67" s="227">
        <f t="shared" si="17"/>
        <v>14</v>
      </c>
      <c r="K67" s="227">
        <f t="shared" si="18"/>
        <v>1</v>
      </c>
      <c r="L67" s="238">
        <f t="shared" si="3"/>
        <v>16</v>
      </c>
      <c r="M67" s="244">
        <f t="shared" si="19"/>
        <v>16</v>
      </c>
      <c r="N67" s="227">
        <f t="shared" si="20"/>
        <v>15</v>
      </c>
      <c r="O67" s="228">
        <f t="shared" si="21"/>
        <v>48</v>
      </c>
      <c r="P67" s="226">
        <f t="shared" si="22"/>
        <v>15</v>
      </c>
      <c r="Q67" s="227">
        <f t="shared" si="8"/>
        <v>35</v>
      </c>
      <c r="R67" s="228">
        <f t="shared" si="23"/>
        <v>16</v>
      </c>
      <c r="S67" s="244">
        <f t="shared" si="10"/>
        <v>14</v>
      </c>
      <c r="T67" s="238">
        <f t="shared" si="11"/>
        <v>0</v>
      </c>
      <c r="U67" s="253">
        <f t="shared" si="12"/>
        <v>14</v>
      </c>
      <c r="V67" s="254">
        <f t="shared" si="13"/>
        <v>1</v>
      </c>
      <c r="W67" s="255">
        <f t="shared" si="14"/>
        <v>0</v>
      </c>
      <c r="X67" s="270">
        <f t="shared" si="15"/>
        <v>15</v>
      </c>
      <c r="Y67" s="200"/>
    </row>
    <row r="68" spans="4:25" x14ac:dyDescent="0.35">
      <c r="D68" s="198"/>
      <c r="E68" s="203">
        <v>1</v>
      </c>
      <c r="F68" s="201">
        <v>0</v>
      </c>
      <c r="G68" s="201">
        <v>0</v>
      </c>
      <c r="H68" s="204">
        <v>15</v>
      </c>
      <c r="I68" s="226">
        <f t="shared" si="16"/>
        <v>0</v>
      </c>
      <c r="J68" s="227">
        <f t="shared" si="17"/>
        <v>15</v>
      </c>
      <c r="K68" s="227">
        <f t="shared" si="18"/>
        <v>1</v>
      </c>
      <c r="L68" s="238">
        <f t="shared" si="3"/>
        <v>16</v>
      </c>
      <c r="M68" s="244">
        <f t="shared" si="19"/>
        <v>16</v>
      </c>
      <c r="N68" s="227">
        <f t="shared" si="20"/>
        <v>16</v>
      </c>
      <c r="O68" s="228">
        <f t="shared" si="21"/>
        <v>49</v>
      </c>
      <c r="P68" s="226">
        <f t="shared" si="22"/>
        <v>16</v>
      </c>
      <c r="Q68" s="227">
        <f t="shared" si="8"/>
        <v>34</v>
      </c>
      <c r="R68" s="228">
        <f t="shared" si="23"/>
        <v>16</v>
      </c>
      <c r="S68" s="244">
        <f t="shared" si="10"/>
        <v>15</v>
      </c>
      <c r="T68" s="238">
        <f t="shared" si="11"/>
        <v>0</v>
      </c>
      <c r="U68" s="253">
        <f t="shared" si="12"/>
        <v>15</v>
      </c>
      <c r="V68" s="254">
        <f t="shared" si="13"/>
        <v>0</v>
      </c>
      <c r="W68" s="255">
        <f t="shared" si="14"/>
        <v>0</v>
      </c>
      <c r="X68" s="270">
        <f t="shared" si="15"/>
        <v>16</v>
      </c>
      <c r="Y68" s="200"/>
    </row>
    <row r="69" spans="4:25" x14ac:dyDescent="0.35">
      <c r="D69" s="198"/>
      <c r="E69" s="153">
        <v>1</v>
      </c>
      <c r="F69" s="2">
        <v>0</v>
      </c>
      <c r="G69" s="2">
        <v>1</v>
      </c>
      <c r="H69" s="3">
        <v>1</v>
      </c>
      <c r="I69" s="200">
        <f t="shared" si="16"/>
        <v>1</v>
      </c>
      <c r="J69" s="2">
        <f t="shared" si="17"/>
        <v>1</v>
      </c>
      <c r="K69" s="2">
        <f t="shared" si="18"/>
        <v>1</v>
      </c>
      <c r="L69" s="198">
        <f t="shared" si="3"/>
        <v>16</v>
      </c>
      <c r="M69" s="153">
        <f t="shared" si="19"/>
        <v>17</v>
      </c>
      <c r="N69" s="2">
        <f t="shared" si="20"/>
        <v>2</v>
      </c>
      <c r="O69" s="3">
        <f t="shared" si="21"/>
        <v>35</v>
      </c>
      <c r="P69" s="200">
        <f t="shared" si="22"/>
        <v>2</v>
      </c>
      <c r="Q69" s="2">
        <f t="shared" si="8"/>
        <v>48</v>
      </c>
      <c r="R69" s="3">
        <f t="shared" si="23"/>
        <v>17</v>
      </c>
      <c r="S69" s="153">
        <f t="shared" ref="S69:S95" si="24">J69</f>
        <v>1</v>
      </c>
      <c r="T69" s="198">
        <f t="shared" ref="T69:T95" si="25">I69</f>
        <v>1</v>
      </c>
      <c r="U69" s="155">
        <f t="shared" ref="U69:U95" si="26">J69</f>
        <v>1</v>
      </c>
      <c r="V69" s="12">
        <f t="shared" ref="V69:V95" si="27">L69-J69-1</f>
        <v>14</v>
      </c>
      <c r="W69" s="13">
        <f t="shared" ref="W69:W95" si="28">I69</f>
        <v>1</v>
      </c>
      <c r="X69" s="263">
        <f t="shared" ref="X69:X95" si="29">F69*$C$16+1+H69</f>
        <v>2</v>
      </c>
      <c r="Y69" s="200"/>
    </row>
    <row r="70" spans="4:25" x14ac:dyDescent="0.35">
      <c r="D70" s="198"/>
      <c r="E70" s="153">
        <v>1</v>
      </c>
      <c r="F70" s="2">
        <v>0</v>
      </c>
      <c r="G70" s="2">
        <v>1</v>
      </c>
      <c r="H70" s="3">
        <v>2</v>
      </c>
      <c r="I70" s="200">
        <f t="shared" si="16"/>
        <v>1</v>
      </c>
      <c r="J70" s="2">
        <f t="shared" si="17"/>
        <v>2</v>
      </c>
      <c r="K70" s="2">
        <f t="shared" si="18"/>
        <v>1</v>
      </c>
      <c r="L70" s="198">
        <f t="shared" si="3"/>
        <v>16</v>
      </c>
      <c r="M70" s="153">
        <f t="shared" si="19"/>
        <v>17</v>
      </c>
      <c r="N70" s="2">
        <f t="shared" si="20"/>
        <v>3</v>
      </c>
      <c r="O70" s="3">
        <f t="shared" si="21"/>
        <v>36</v>
      </c>
      <c r="P70" s="200">
        <f t="shared" si="22"/>
        <v>3</v>
      </c>
      <c r="Q70" s="2">
        <f t="shared" si="8"/>
        <v>47</v>
      </c>
      <c r="R70" s="3">
        <f t="shared" si="23"/>
        <v>17</v>
      </c>
      <c r="S70" s="153">
        <f t="shared" si="24"/>
        <v>2</v>
      </c>
      <c r="T70" s="198">
        <f t="shared" si="25"/>
        <v>1</v>
      </c>
      <c r="U70" s="155">
        <f t="shared" si="26"/>
        <v>2</v>
      </c>
      <c r="V70" s="12">
        <f t="shared" si="27"/>
        <v>13</v>
      </c>
      <c r="W70" s="13">
        <f t="shared" si="28"/>
        <v>1</v>
      </c>
      <c r="X70" s="263">
        <f t="shared" si="29"/>
        <v>3</v>
      </c>
      <c r="Y70" s="200"/>
    </row>
    <row r="71" spans="4:25" x14ac:dyDescent="0.35">
      <c r="D71" s="198"/>
      <c r="E71" s="153">
        <v>1</v>
      </c>
      <c r="F71" s="2">
        <v>0</v>
      </c>
      <c r="G71" s="2">
        <v>1</v>
      </c>
      <c r="H71" s="3">
        <v>3</v>
      </c>
      <c r="I71" s="200">
        <f t="shared" si="16"/>
        <v>1</v>
      </c>
      <c r="J71" s="2">
        <f t="shared" si="17"/>
        <v>3</v>
      </c>
      <c r="K71" s="2">
        <f t="shared" si="18"/>
        <v>1</v>
      </c>
      <c r="L71" s="198">
        <f t="shared" si="3"/>
        <v>16</v>
      </c>
      <c r="M71" s="153">
        <f t="shared" si="19"/>
        <v>17</v>
      </c>
      <c r="N71" s="2">
        <f t="shared" si="20"/>
        <v>4</v>
      </c>
      <c r="O71" s="3">
        <f t="shared" si="21"/>
        <v>37</v>
      </c>
      <c r="P71" s="200">
        <f t="shared" si="22"/>
        <v>4</v>
      </c>
      <c r="Q71" s="2">
        <f t="shared" si="8"/>
        <v>46</v>
      </c>
      <c r="R71" s="3">
        <f t="shared" si="23"/>
        <v>17</v>
      </c>
      <c r="S71" s="153">
        <f t="shared" si="24"/>
        <v>3</v>
      </c>
      <c r="T71" s="198">
        <f t="shared" si="25"/>
        <v>1</v>
      </c>
      <c r="U71" s="155">
        <f t="shared" si="26"/>
        <v>3</v>
      </c>
      <c r="V71" s="12">
        <f t="shared" si="27"/>
        <v>12</v>
      </c>
      <c r="W71" s="13">
        <f t="shared" si="28"/>
        <v>1</v>
      </c>
      <c r="X71" s="263">
        <f t="shared" si="29"/>
        <v>4</v>
      </c>
      <c r="Y71" s="200"/>
    </row>
    <row r="72" spans="4:25" x14ac:dyDescent="0.35">
      <c r="D72" s="198"/>
      <c r="E72" s="153">
        <v>1</v>
      </c>
      <c r="F72" s="2">
        <v>0</v>
      </c>
      <c r="G72" s="2">
        <v>2</v>
      </c>
      <c r="H72" s="3">
        <v>1</v>
      </c>
      <c r="I72" s="200">
        <f t="shared" si="16"/>
        <v>2</v>
      </c>
      <c r="J72" s="2">
        <f t="shared" si="17"/>
        <v>1</v>
      </c>
      <c r="K72" s="2">
        <f t="shared" si="18"/>
        <v>1</v>
      </c>
      <c r="L72" s="198">
        <f t="shared" ref="L72:L95" si="30">IF(K72+$C$16&gt;=$C$18,$C$18-K72,$C$16)</f>
        <v>16</v>
      </c>
      <c r="M72" s="153">
        <f t="shared" si="19"/>
        <v>18</v>
      </c>
      <c r="N72" s="2">
        <f t="shared" si="20"/>
        <v>2</v>
      </c>
      <c r="O72" s="3">
        <f t="shared" si="21"/>
        <v>35</v>
      </c>
      <c r="P72" s="200">
        <f t="shared" si="22"/>
        <v>2</v>
      </c>
      <c r="Q72" s="2">
        <f t="shared" si="8"/>
        <v>48</v>
      </c>
      <c r="R72" s="3">
        <f t="shared" si="23"/>
        <v>18</v>
      </c>
      <c r="S72" s="153">
        <f t="shared" si="24"/>
        <v>1</v>
      </c>
      <c r="T72" s="198">
        <f t="shared" si="25"/>
        <v>2</v>
      </c>
      <c r="U72" s="155">
        <f t="shared" si="26"/>
        <v>1</v>
      </c>
      <c r="V72" s="12">
        <f t="shared" si="27"/>
        <v>14</v>
      </c>
      <c r="W72" s="13">
        <f t="shared" si="28"/>
        <v>2</v>
      </c>
      <c r="X72" s="263">
        <f t="shared" si="29"/>
        <v>2</v>
      </c>
      <c r="Y72" s="200"/>
    </row>
    <row r="73" spans="4:25" x14ac:dyDescent="0.35">
      <c r="D73" s="198"/>
      <c r="E73" s="153">
        <v>1</v>
      </c>
      <c r="F73" s="2">
        <v>0</v>
      </c>
      <c r="G73" s="2">
        <v>2</v>
      </c>
      <c r="H73" s="3">
        <v>2</v>
      </c>
      <c r="I73" s="200">
        <f t="shared" si="16"/>
        <v>2</v>
      </c>
      <c r="J73" s="2">
        <f t="shared" si="17"/>
        <v>2</v>
      </c>
      <c r="K73" s="2">
        <f t="shared" si="18"/>
        <v>1</v>
      </c>
      <c r="L73" s="198">
        <f t="shared" si="30"/>
        <v>16</v>
      </c>
      <c r="M73" s="153">
        <f t="shared" si="19"/>
        <v>18</v>
      </c>
      <c r="N73" s="2">
        <f t="shared" si="20"/>
        <v>3</v>
      </c>
      <c r="O73" s="3">
        <f t="shared" si="21"/>
        <v>36</v>
      </c>
      <c r="P73" s="200">
        <f t="shared" si="22"/>
        <v>3</v>
      </c>
      <c r="Q73" s="2">
        <f t="shared" si="8"/>
        <v>47</v>
      </c>
      <c r="R73" s="3">
        <f t="shared" si="23"/>
        <v>18</v>
      </c>
      <c r="S73" s="153">
        <f t="shared" si="24"/>
        <v>2</v>
      </c>
      <c r="T73" s="198">
        <f t="shared" si="25"/>
        <v>2</v>
      </c>
      <c r="U73" s="155">
        <f t="shared" si="26"/>
        <v>2</v>
      </c>
      <c r="V73" s="12">
        <f t="shared" si="27"/>
        <v>13</v>
      </c>
      <c r="W73" s="13">
        <f t="shared" si="28"/>
        <v>2</v>
      </c>
      <c r="X73" s="263">
        <f t="shared" si="29"/>
        <v>3</v>
      </c>
      <c r="Y73" s="200"/>
    </row>
    <row r="74" spans="4:25" ht="15" thickBot="1" x14ac:dyDescent="0.4">
      <c r="D74" s="198"/>
      <c r="E74" s="154">
        <v>1</v>
      </c>
      <c r="F74" s="4">
        <v>0</v>
      </c>
      <c r="G74" s="4">
        <v>2</v>
      </c>
      <c r="H74" s="5">
        <v>3</v>
      </c>
      <c r="I74" s="7">
        <f t="shared" si="16"/>
        <v>2</v>
      </c>
      <c r="J74" s="4">
        <f t="shared" si="17"/>
        <v>3</v>
      </c>
      <c r="K74" s="4">
        <f t="shared" si="18"/>
        <v>1</v>
      </c>
      <c r="L74" s="234">
        <f t="shared" si="30"/>
        <v>16</v>
      </c>
      <c r="M74" s="154">
        <f t="shared" si="19"/>
        <v>18</v>
      </c>
      <c r="N74" s="4">
        <f t="shared" si="20"/>
        <v>4</v>
      </c>
      <c r="O74" s="5">
        <f t="shared" si="21"/>
        <v>37</v>
      </c>
      <c r="P74" s="7">
        <f t="shared" si="22"/>
        <v>4</v>
      </c>
      <c r="Q74" s="4">
        <f t="shared" si="8"/>
        <v>46</v>
      </c>
      <c r="R74" s="5">
        <f t="shared" si="23"/>
        <v>18</v>
      </c>
      <c r="S74" s="154">
        <f t="shared" si="24"/>
        <v>3</v>
      </c>
      <c r="T74" s="234">
        <f t="shared" si="25"/>
        <v>2</v>
      </c>
      <c r="U74" s="247">
        <f t="shared" si="26"/>
        <v>3</v>
      </c>
      <c r="V74" s="248">
        <f t="shared" si="27"/>
        <v>12</v>
      </c>
      <c r="W74" s="249">
        <f t="shared" si="28"/>
        <v>2</v>
      </c>
      <c r="X74" s="264">
        <f t="shared" si="29"/>
        <v>4</v>
      </c>
      <c r="Y74" s="200"/>
    </row>
    <row r="75" spans="4:25" x14ac:dyDescent="0.35">
      <c r="D75" s="198"/>
      <c r="E75" s="210">
        <v>1</v>
      </c>
      <c r="F75" s="211">
        <v>1</v>
      </c>
      <c r="G75" s="211">
        <v>0</v>
      </c>
      <c r="H75" s="212">
        <v>1</v>
      </c>
      <c r="I75" s="117">
        <f t="shared" si="16"/>
        <v>0</v>
      </c>
      <c r="J75" s="118">
        <f t="shared" si="17"/>
        <v>1</v>
      </c>
      <c r="K75" s="118">
        <f t="shared" si="18"/>
        <v>17</v>
      </c>
      <c r="L75" s="119">
        <f t="shared" si="30"/>
        <v>8</v>
      </c>
      <c r="M75" s="245">
        <f t="shared" si="19"/>
        <v>16</v>
      </c>
      <c r="N75" s="118">
        <f t="shared" si="20"/>
        <v>18</v>
      </c>
      <c r="O75" s="120">
        <f t="shared" si="21"/>
        <v>27</v>
      </c>
      <c r="P75" s="117">
        <f t="shared" si="22"/>
        <v>18</v>
      </c>
      <c r="Q75" s="118">
        <f t="shared" si="8"/>
        <v>32</v>
      </c>
      <c r="R75" s="120">
        <f t="shared" si="23"/>
        <v>16</v>
      </c>
      <c r="S75" s="245">
        <f t="shared" si="24"/>
        <v>1</v>
      </c>
      <c r="T75" s="120">
        <f t="shared" si="25"/>
        <v>0</v>
      </c>
      <c r="U75" s="250">
        <f t="shared" si="26"/>
        <v>1</v>
      </c>
      <c r="V75" s="251">
        <f t="shared" si="27"/>
        <v>6</v>
      </c>
      <c r="W75" s="252">
        <f t="shared" si="28"/>
        <v>0</v>
      </c>
      <c r="X75" s="271">
        <f t="shared" si="29"/>
        <v>18</v>
      </c>
      <c r="Y75" s="200"/>
    </row>
    <row r="76" spans="4:25" x14ac:dyDescent="0.35">
      <c r="D76" s="198"/>
      <c r="E76" s="205">
        <v>1</v>
      </c>
      <c r="F76" s="202">
        <v>1</v>
      </c>
      <c r="G76" s="202">
        <v>0</v>
      </c>
      <c r="H76" s="206">
        <v>2</v>
      </c>
      <c r="I76" s="52">
        <f t="shared" si="16"/>
        <v>0</v>
      </c>
      <c r="J76" s="43">
        <f t="shared" si="17"/>
        <v>2</v>
      </c>
      <c r="K76" s="43">
        <f t="shared" si="18"/>
        <v>17</v>
      </c>
      <c r="L76" s="239">
        <f t="shared" si="30"/>
        <v>8</v>
      </c>
      <c r="M76" s="246">
        <f t="shared" si="19"/>
        <v>16</v>
      </c>
      <c r="N76" s="43">
        <f t="shared" si="20"/>
        <v>19</v>
      </c>
      <c r="O76" s="47">
        <f t="shared" si="21"/>
        <v>28</v>
      </c>
      <c r="P76" s="52">
        <f t="shared" si="22"/>
        <v>19</v>
      </c>
      <c r="Q76" s="43">
        <f t="shared" si="8"/>
        <v>31</v>
      </c>
      <c r="R76" s="47">
        <f t="shared" si="23"/>
        <v>16</v>
      </c>
      <c r="S76" s="246">
        <f t="shared" si="24"/>
        <v>2</v>
      </c>
      <c r="T76" s="47">
        <f t="shared" si="25"/>
        <v>0</v>
      </c>
      <c r="U76" s="250">
        <f t="shared" si="26"/>
        <v>2</v>
      </c>
      <c r="V76" s="251">
        <f t="shared" si="27"/>
        <v>5</v>
      </c>
      <c r="W76" s="252">
        <f t="shared" si="28"/>
        <v>0</v>
      </c>
      <c r="X76" s="271">
        <f t="shared" si="29"/>
        <v>19</v>
      </c>
      <c r="Y76" s="200"/>
    </row>
    <row r="77" spans="4:25" x14ac:dyDescent="0.35">
      <c r="D77" s="198"/>
      <c r="E77" s="205">
        <v>1</v>
      </c>
      <c r="F77" s="202">
        <v>1</v>
      </c>
      <c r="G77" s="202">
        <v>0</v>
      </c>
      <c r="H77" s="206">
        <v>3</v>
      </c>
      <c r="I77" s="52">
        <f t="shared" si="16"/>
        <v>0</v>
      </c>
      <c r="J77" s="43">
        <f t="shared" si="17"/>
        <v>3</v>
      </c>
      <c r="K77" s="43">
        <f t="shared" si="18"/>
        <v>17</v>
      </c>
      <c r="L77" s="239">
        <f t="shared" si="30"/>
        <v>8</v>
      </c>
      <c r="M77" s="246">
        <f t="shared" si="19"/>
        <v>16</v>
      </c>
      <c r="N77" s="43">
        <f t="shared" si="20"/>
        <v>20</v>
      </c>
      <c r="O77" s="47">
        <f t="shared" si="21"/>
        <v>29</v>
      </c>
      <c r="P77" s="52">
        <f t="shared" si="22"/>
        <v>20</v>
      </c>
      <c r="Q77" s="43">
        <f t="shared" si="8"/>
        <v>30</v>
      </c>
      <c r="R77" s="47">
        <f t="shared" si="23"/>
        <v>16</v>
      </c>
      <c r="S77" s="246">
        <f t="shared" si="24"/>
        <v>3</v>
      </c>
      <c r="T77" s="47">
        <f t="shared" si="25"/>
        <v>0</v>
      </c>
      <c r="U77" s="250">
        <f t="shared" si="26"/>
        <v>3</v>
      </c>
      <c r="V77" s="251">
        <f t="shared" si="27"/>
        <v>4</v>
      </c>
      <c r="W77" s="252">
        <f t="shared" si="28"/>
        <v>0</v>
      </c>
      <c r="X77" s="271">
        <f t="shared" si="29"/>
        <v>20</v>
      </c>
      <c r="Y77" s="200"/>
    </row>
    <row r="78" spans="4:25" x14ac:dyDescent="0.35">
      <c r="D78" s="198"/>
      <c r="E78" s="205">
        <v>1</v>
      </c>
      <c r="F78" s="202">
        <v>1</v>
      </c>
      <c r="G78" s="202">
        <v>0</v>
      </c>
      <c r="H78" s="206">
        <v>4</v>
      </c>
      <c r="I78" s="52">
        <f t="shared" si="16"/>
        <v>0</v>
      </c>
      <c r="J78" s="43">
        <f t="shared" si="17"/>
        <v>4</v>
      </c>
      <c r="K78" s="43">
        <f t="shared" si="18"/>
        <v>17</v>
      </c>
      <c r="L78" s="239">
        <f t="shared" si="30"/>
        <v>8</v>
      </c>
      <c r="M78" s="246">
        <f t="shared" si="19"/>
        <v>16</v>
      </c>
      <c r="N78" s="43">
        <f t="shared" si="20"/>
        <v>21</v>
      </c>
      <c r="O78" s="47">
        <f t="shared" si="21"/>
        <v>30</v>
      </c>
      <c r="P78" s="52">
        <f t="shared" si="22"/>
        <v>21</v>
      </c>
      <c r="Q78" s="43">
        <f t="shared" si="8"/>
        <v>29</v>
      </c>
      <c r="R78" s="47">
        <f t="shared" si="23"/>
        <v>16</v>
      </c>
      <c r="S78" s="246">
        <f t="shared" si="24"/>
        <v>4</v>
      </c>
      <c r="T78" s="47">
        <f t="shared" si="25"/>
        <v>0</v>
      </c>
      <c r="U78" s="250">
        <f t="shared" si="26"/>
        <v>4</v>
      </c>
      <c r="V78" s="251">
        <f t="shared" si="27"/>
        <v>3</v>
      </c>
      <c r="W78" s="252">
        <f t="shared" si="28"/>
        <v>0</v>
      </c>
      <c r="X78" s="271">
        <f t="shared" si="29"/>
        <v>21</v>
      </c>
      <c r="Y78" s="200"/>
    </row>
    <row r="79" spans="4:25" x14ac:dyDescent="0.35">
      <c r="D79" s="198"/>
      <c r="E79" s="205">
        <v>1</v>
      </c>
      <c r="F79" s="202">
        <v>1</v>
      </c>
      <c r="G79" s="202">
        <v>0</v>
      </c>
      <c r="H79" s="206">
        <v>5</v>
      </c>
      <c r="I79" s="52">
        <f t="shared" si="16"/>
        <v>0</v>
      </c>
      <c r="J79" s="43">
        <f t="shared" si="17"/>
        <v>5</v>
      </c>
      <c r="K79" s="43">
        <f t="shared" si="18"/>
        <v>17</v>
      </c>
      <c r="L79" s="239">
        <f t="shared" si="30"/>
        <v>8</v>
      </c>
      <c r="M79" s="246">
        <f t="shared" si="19"/>
        <v>16</v>
      </c>
      <c r="N79" s="43">
        <f t="shared" si="20"/>
        <v>22</v>
      </c>
      <c r="O79" s="47">
        <f t="shared" si="21"/>
        <v>31</v>
      </c>
      <c r="P79" s="52">
        <f t="shared" si="22"/>
        <v>22</v>
      </c>
      <c r="Q79" s="43">
        <f t="shared" si="8"/>
        <v>28</v>
      </c>
      <c r="R79" s="47">
        <f t="shared" si="23"/>
        <v>16</v>
      </c>
      <c r="S79" s="246">
        <f t="shared" si="24"/>
        <v>5</v>
      </c>
      <c r="T79" s="47">
        <f t="shared" si="25"/>
        <v>0</v>
      </c>
      <c r="U79" s="250">
        <f t="shared" si="26"/>
        <v>5</v>
      </c>
      <c r="V79" s="251">
        <f t="shared" si="27"/>
        <v>2</v>
      </c>
      <c r="W79" s="252">
        <f t="shared" si="28"/>
        <v>0</v>
      </c>
      <c r="X79" s="271">
        <f t="shared" si="29"/>
        <v>22</v>
      </c>
      <c r="Y79" s="200"/>
    </row>
    <row r="80" spans="4:25" x14ac:dyDescent="0.35">
      <c r="D80" s="198"/>
      <c r="E80" s="205">
        <v>1</v>
      </c>
      <c r="F80" s="202">
        <v>1</v>
      </c>
      <c r="G80" s="202">
        <v>0</v>
      </c>
      <c r="H80" s="206">
        <v>6</v>
      </c>
      <c r="I80" s="52">
        <f t="shared" si="16"/>
        <v>0</v>
      </c>
      <c r="J80" s="43">
        <f t="shared" si="17"/>
        <v>6</v>
      </c>
      <c r="K80" s="43">
        <f t="shared" si="18"/>
        <v>17</v>
      </c>
      <c r="L80" s="239">
        <f t="shared" si="30"/>
        <v>8</v>
      </c>
      <c r="M80" s="246">
        <f t="shared" si="19"/>
        <v>16</v>
      </c>
      <c r="N80" s="43">
        <f t="shared" si="20"/>
        <v>23</v>
      </c>
      <c r="O80" s="47">
        <f t="shared" si="21"/>
        <v>32</v>
      </c>
      <c r="P80" s="52">
        <f t="shared" si="22"/>
        <v>23</v>
      </c>
      <c r="Q80" s="43">
        <f t="shared" si="8"/>
        <v>27</v>
      </c>
      <c r="R80" s="47">
        <f t="shared" si="23"/>
        <v>16</v>
      </c>
      <c r="S80" s="246">
        <f t="shared" si="24"/>
        <v>6</v>
      </c>
      <c r="T80" s="47">
        <f t="shared" si="25"/>
        <v>0</v>
      </c>
      <c r="U80" s="250">
        <f t="shared" si="26"/>
        <v>6</v>
      </c>
      <c r="V80" s="251">
        <f t="shared" si="27"/>
        <v>1</v>
      </c>
      <c r="W80" s="252">
        <f t="shared" si="28"/>
        <v>0</v>
      </c>
      <c r="X80" s="271">
        <f t="shared" si="29"/>
        <v>23</v>
      </c>
      <c r="Y80" s="200"/>
    </row>
    <row r="81" spans="4:25" x14ac:dyDescent="0.35">
      <c r="D81" s="198"/>
      <c r="E81" s="205">
        <v>1</v>
      </c>
      <c r="F81" s="202">
        <v>1</v>
      </c>
      <c r="G81" s="202">
        <v>0</v>
      </c>
      <c r="H81" s="206">
        <v>7</v>
      </c>
      <c r="I81" s="52">
        <f t="shared" si="16"/>
        <v>0</v>
      </c>
      <c r="J81" s="43">
        <f t="shared" si="17"/>
        <v>7</v>
      </c>
      <c r="K81" s="43">
        <f t="shared" si="18"/>
        <v>17</v>
      </c>
      <c r="L81" s="239">
        <f t="shared" si="30"/>
        <v>8</v>
      </c>
      <c r="M81" s="246">
        <f t="shared" si="19"/>
        <v>16</v>
      </c>
      <c r="N81" s="43">
        <f t="shared" si="20"/>
        <v>24</v>
      </c>
      <c r="O81" s="47">
        <f t="shared" si="21"/>
        <v>33</v>
      </c>
      <c r="P81" s="52">
        <f t="shared" si="22"/>
        <v>24</v>
      </c>
      <c r="Q81" s="43">
        <f t="shared" si="8"/>
        <v>26</v>
      </c>
      <c r="R81" s="47">
        <f t="shared" si="23"/>
        <v>16</v>
      </c>
      <c r="S81" s="246">
        <f t="shared" si="24"/>
        <v>7</v>
      </c>
      <c r="T81" s="47">
        <f t="shared" si="25"/>
        <v>0</v>
      </c>
      <c r="U81" s="250">
        <f t="shared" si="26"/>
        <v>7</v>
      </c>
      <c r="V81" s="251">
        <f t="shared" si="27"/>
        <v>0</v>
      </c>
      <c r="W81" s="252">
        <f t="shared" si="28"/>
        <v>0</v>
      </c>
      <c r="X81" s="271">
        <f t="shared" si="29"/>
        <v>24</v>
      </c>
      <c r="Y81" s="200"/>
    </row>
    <row r="82" spans="4:25" x14ac:dyDescent="0.35">
      <c r="D82" s="198"/>
      <c r="E82" s="205">
        <v>1</v>
      </c>
      <c r="F82" s="202">
        <v>1</v>
      </c>
      <c r="G82" s="202">
        <v>0</v>
      </c>
      <c r="H82" s="206">
        <v>8</v>
      </c>
      <c r="I82" s="52">
        <f t="shared" si="16"/>
        <v>0</v>
      </c>
      <c r="J82" s="43">
        <f t="shared" si="17"/>
        <v>8</v>
      </c>
      <c r="K82" s="43">
        <f t="shared" si="18"/>
        <v>17</v>
      </c>
      <c r="L82" s="239">
        <f t="shared" si="30"/>
        <v>8</v>
      </c>
      <c r="M82" s="246">
        <f t="shared" si="19"/>
        <v>16</v>
      </c>
      <c r="N82" s="43">
        <f t="shared" si="20"/>
        <v>25</v>
      </c>
      <c r="O82" s="47">
        <f t="shared" si="21"/>
        <v>34</v>
      </c>
      <c r="P82" s="52">
        <f t="shared" si="22"/>
        <v>25</v>
      </c>
      <c r="Q82" s="43">
        <f t="shared" si="8"/>
        <v>25</v>
      </c>
      <c r="R82" s="47">
        <f t="shared" si="23"/>
        <v>16</v>
      </c>
      <c r="S82" s="246">
        <f t="shared" si="24"/>
        <v>8</v>
      </c>
      <c r="T82" s="47">
        <f t="shared" si="25"/>
        <v>0</v>
      </c>
      <c r="U82" s="250">
        <f t="shared" si="26"/>
        <v>8</v>
      </c>
      <c r="V82" s="251">
        <f t="shared" si="27"/>
        <v>-1</v>
      </c>
      <c r="W82" s="252">
        <f t="shared" si="28"/>
        <v>0</v>
      </c>
      <c r="X82" s="271">
        <f t="shared" si="29"/>
        <v>25</v>
      </c>
      <c r="Y82" s="200"/>
    </row>
    <row r="83" spans="4:25" x14ac:dyDescent="0.35">
      <c r="D83" s="198"/>
      <c r="E83" s="205">
        <v>1</v>
      </c>
      <c r="F83" s="202">
        <v>1</v>
      </c>
      <c r="G83" s="202">
        <v>0</v>
      </c>
      <c r="H83" s="206">
        <v>9</v>
      </c>
      <c r="I83" s="52">
        <f t="shared" si="16"/>
        <v>0</v>
      </c>
      <c r="J83" s="43">
        <f t="shared" si="17"/>
        <v>9</v>
      </c>
      <c r="K83" s="43">
        <f t="shared" si="18"/>
        <v>17</v>
      </c>
      <c r="L83" s="239">
        <f t="shared" si="30"/>
        <v>8</v>
      </c>
      <c r="M83" s="246">
        <f t="shared" si="19"/>
        <v>16</v>
      </c>
      <c r="N83" s="43">
        <f t="shared" si="20"/>
        <v>26</v>
      </c>
      <c r="O83" s="47">
        <f t="shared" si="21"/>
        <v>35</v>
      </c>
      <c r="P83" s="52">
        <f t="shared" si="22"/>
        <v>26</v>
      </c>
      <c r="Q83" s="43">
        <f t="shared" si="8"/>
        <v>24</v>
      </c>
      <c r="R83" s="47">
        <f t="shared" si="23"/>
        <v>16</v>
      </c>
      <c r="S83" s="246">
        <f t="shared" si="24"/>
        <v>9</v>
      </c>
      <c r="T83" s="47">
        <f t="shared" si="25"/>
        <v>0</v>
      </c>
      <c r="U83" s="250">
        <f t="shared" si="26"/>
        <v>9</v>
      </c>
      <c r="V83" s="251">
        <f t="shared" si="27"/>
        <v>-2</v>
      </c>
      <c r="W83" s="252">
        <f t="shared" si="28"/>
        <v>0</v>
      </c>
      <c r="X83" s="271">
        <f t="shared" si="29"/>
        <v>26</v>
      </c>
      <c r="Y83" s="200"/>
    </row>
    <row r="84" spans="4:25" x14ac:dyDescent="0.35">
      <c r="D84" s="198"/>
      <c r="E84" s="205">
        <v>1</v>
      </c>
      <c r="F84" s="202">
        <v>1</v>
      </c>
      <c r="G84" s="202">
        <v>0</v>
      </c>
      <c r="H84" s="206">
        <v>10</v>
      </c>
      <c r="I84" s="52">
        <f t="shared" si="16"/>
        <v>0</v>
      </c>
      <c r="J84" s="43">
        <f t="shared" si="17"/>
        <v>10</v>
      </c>
      <c r="K84" s="43">
        <f t="shared" si="18"/>
        <v>17</v>
      </c>
      <c r="L84" s="239">
        <f t="shared" si="30"/>
        <v>8</v>
      </c>
      <c r="M84" s="246">
        <f t="shared" si="19"/>
        <v>16</v>
      </c>
      <c r="N84" s="43">
        <f t="shared" si="20"/>
        <v>27</v>
      </c>
      <c r="O84" s="47">
        <f t="shared" si="21"/>
        <v>36</v>
      </c>
      <c r="P84" s="52">
        <f t="shared" si="22"/>
        <v>27</v>
      </c>
      <c r="Q84" s="43">
        <f t="shared" si="8"/>
        <v>23</v>
      </c>
      <c r="R84" s="47">
        <f t="shared" si="23"/>
        <v>16</v>
      </c>
      <c r="S84" s="246">
        <f t="shared" si="24"/>
        <v>10</v>
      </c>
      <c r="T84" s="47">
        <f t="shared" si="25"/>
        <v>0</v>
      </c>
      <c r="U84" s="250">
        <f t="shared" si="26"/>
        <v>10</v>
      </c>
      <c r="V84" s="251">
        <f t="shared" si="27"/>
        <v>-3</v>
      </c>
      <c r="W84" s="252">
        <f t="shared" si="28"/>
        <v>0</v>
      </c>
      <c r="X84" s="271">
        <f t="shared" si="29"/>
        <v>27</v>
      </c>
      <c r="Y84" s="200"/>
    </row>
    <row r="85" spans="4:25" x14ac:dyDescent="0.35">
      <c r="D85" s="198"/>
      <c r="E85" s="205">
        <v>1</v>
      </c>
      <c r="F85" s="202">
        <v>1</v>
      </c>
      <c r="G85" s="202">
        <v>0</v>
      </c>
      <c r="H85" s="206">
        <v>11</v>
      </c>
      <c r="I85" s="52">
        <f t="shared" si="16"/>
        <v>0</v>
      </c>
      <c r="J85" s="43">
        <f t="shared" si="17"/>
        <v>11</v>
      </c>
      <c r="K85" s="43">
        <f t="shared" si="18"/>
        <v>17</v>
      </c>
      <c r="L85" s="239">
        <f t="shared" si="30"/>
        <v>8</v>
      </c>
      <c r="M85" s="246">
        <f t="shared" si="19"/>
        <v>16</v>
      </c>
      <c r="N85" s="43">
        <f t="shared" si="20"/>
        <v>28</v>
      </c>
      <c r="O85" s="47">
        <f t="shared" si="21"/>
        <v>37</v>
      </c>
      <c r="P85" s="52">
        <f t="shared" si="22"/>
        <v>28</v>
      </c>
      <c r="Q85" s="43">
        <f t="shared" si="8"/>
        <v>22</v>
      </c>
      <c r="R85" s="47">
        <f t="shared" si="23"/>
        <v>16</v>
      </c>
      <c r="S85" s="246">
        <f t="shared" si="24"/>
        <v>11</v>
      </c>
      <c r="T85" s="47">
        <f t="shared" si="25"/>
        <v>0</v>
      </c>
      <c r="U85" s="250">
        <f t="shared" si="26"/>
        <v>11</v>
      </c>
      <c r="V85" s="251">
        <f t="shared" si="27"/>
        <v>-4</v>
      </c>
      <c r="W85" s="252">
        <f t="shared" si="28"/>
        <v>0</v>
      </c>
      <c r="X85" s="271">
        <f t="shared" si="29"/>
        <v>28</v>
      </c>
      <c r="Y85" s="200"/>
    </row>
    <row r="86" spans="4:25" x14ac:dyDescent="0.35">
      <c r="D86" s="198"/>
      <c r="E86" s="205">
        <v>1</v>
      </c>
      <c r="F86" s="202">
        <v>1</v>
      </c>
      <c r="G86" s="202">
        <v>0</v>
      </c>
      <c r="H86" s="206">
        <v>12</v>
      </c>
      <c r="I86" s="52">
        <f t="shared" si="16"/>
        <v>0</v>
      </c>
      <c r="J86" s="43">
        <f t="shared" si="17"/>
        <v>12</v>
      </c>
      <c r="K86" s="43">
        <f t="shared" si="18"/>
        <v>17</v>
      </c>
      <c r="L86" s="239">
        <f t="shared" si="30"/>
        <v>8</v>
      </c>
      <c r="M86" s="246">
        <f t="shared" si="19"/>
        <v>16</v>
      </c>
      <c r="N86" s="43">
        <f t="shared" si="20"/>
        <v>29</v>
      </c>
      <c r="O86" s="47">
        <f t="shared" si="21"/>
        <v>38</v>
      </c>
      <c r="P86" s="52">
        <f t="shared" si="22"/>
        <v>29</v>
      </c>
      <c r="Q86" s="43">
        <f t="shared" si="8"/>
        <v>21</v>
      </c>
      <c r="R86" s="47">
        <f t="shared" si="23"/>
        <v>16</v>
      </c>
      <c r="S86" s="246">
        <f t="shared" si="24"/>
        <v>12</v>
      </c>
      <c r="T86" s="47">
        <f t="shared" si="25"/>
        <v>0</v>
      </c>
      <c r="U86" s="250">
        <f t="shared" si="26"/>
        <v>12</v>
      </c>
      <c r="V86" s="251">
        <f t="shared" si="27"/>
        <v>-5</v>
      </c>
      <c r="W86" s="252">
        <f t="shared" si="28"/>
        <v>0</v>
      </c>
      <c r="X86" s="271">
        <f t="shared" si="29"/>
        <v>29</v>
      </c>
      <c r="Y86" s="200"/>
    </row>
    <row r="87" spans="4:25" x14ac:dyDescent="0.35">
      <c r="D87" s="198"/>
      <c r="E87" s="205">
        <v>1</v>
      </c>
      <c r="F87" s="202">
        <v>1</v>
      </c>
      <c r="G87" s="202">
        <v>0</v>
      </c>
      <c r="H87" s="206">
        <v>13</v>
      </c>
      <c r="I87" s="52">
        <f t="shared" si="16"/>
        <v>0</v>
      </c>
      <c r="J87" s="43">
        <f t="shared" si="17"/>
        <v>13</v>
      </c>
      <c r="K87" s="43">
        <f t="shared" si="18"/>
        <v>17</v>
      </c>
      <c r="L87" s="239">
        <f t="shared" si="30"/>
        <v>8</v>
      </c>
      <c r="M87" s="246">
        <f t="shared" si="19"/>
        <v>16</v>
      </c>
      <c r="N87" s="43">
        <f t="shared" si="20"/>
        <v>30</v>
      </c>
      <c r="O87" s="47">
        <f t="shared" si="21"/>
        <v>39</v>
      </c>
      <c r="P87" s="52">
        <f t="shared" si="22"/>
        <v>30</v>
      </c>
      <c r="Q87" s="43">
        <f t="shared" si="8"/>
        <v>20</v>
      </c>
      <c r="R87" s="47">
        <f t="shared" si="23"/>
        <v>16</v>
      </c>
      <c r="S87" s="246">
        <f t="shared" si="24"/>
        <v>13</v>
      </c>
      <c r="T87" s="47">
        <f t="shared" si="25"/>
        <v>0</v>
      </c>
      <c r="U87" s="250">
        <f t="shared" si="26"/>
        <v>13</v>
      </c>
      <c r="V87" s="251">
        <f t="shared" si="27"/>
        <v>-6</v>
      </c>
      <c r="W87" s="252">
        <f t="shared" si="28"/>
        <v>0</v>
      </c>
      <c r="X87" s="271">
        <f t="shared" si="29"/>
        <v>30</v>
      </c>
      <c r="Y87" s="200"/>
    </row>
    <row r="88" spans="4:25" x14ac:dyDescent="0.35">
      <c r="D88" s="198"/>
      <c r="E88" s="205">
        <v>1</v>
      </c>
      <c r="F88" s="202">
        <v>1</v>
      </c>
      <c r="G88" s="202">
        <v>0</v>
      </c>
      <c r="H88" s="206">
        <v>14</v>
      </c>
      <c r="I88" s="52">
        <f t="shared" si="16"/>
        <v>0</v>
      </c>
      <c r="J88" s="43">
        <f t="shared" si="17"/>
        <v>14</v>
      </c>
      <c r="K88" s="43">
        <f t="shared" si="18"/>
        <v>17</v>
      </c>
      <c r="L88" s="239">
        <f t="shared" si="30"/>
        <v>8</v>
      </c>
      <c r="M88" s="246">
        <f t="shared" si="19"/>
        <v>16</v>
      </c>
      <c r="N88" s="43">
        <f t="shared" si="20"/>
        <v>31</v>
      </c>
      <c r="O88" s="47">
        <f t="shared" si="21"/>
        <v>40</v>
      </c>
      <c r="P88" s="52">
        <f t="shared" si="22"/>
        <v>31</v>
      </c>
      <c r="Q88" s="43">
        <f t="shared" si="8"/>
        <v>19</v>
      </c>
      <c r="R88" s="47">
        <f t="shared" si="23"/>
        <v>16</v>
      </c>
      <c r="S88" s="246">
        <f t="shared" si="24"/>
        <v>14</v>
      </c>
      <c r="T88" s="47">
        <f t="shared" si="25"/>
        <v>0</v>
      </c>
      <c r="U88" s="250">
        <f t="shared" si="26"/>
        <v>14</v>
      </c>
      <c r="V88" s="251">
        <f t="shared" si="27"/>
        <v>-7</v>
      </c>
      <c r="W88" s="252">
        <f t="shared" si="28"/>
        <v>0</v>
      </c>
      <c r="X88" s="271">
        <f t="shared" si="29"/>
        <v>31</v>
      </c>
      <c r="Y88" s="200"/>
    </row>
    <row r="89" spans="4:25" x14ac:dyDescent="0.35">
      <c r="D89" s="198"/>
      <c r="E89" s="205">
        <v>1</v>
      </c>
      <c r="F89" s="202">
        <v>1</v>
      </c>
      <c r="G89" s="202">
        <v>0</v>
      </c>
      <c r="H89" s="206">
        <v>15</v>
      </c>
      <c r="I89" s="52">
        <f t="shared" si="16"/>
        <v>0</v>
      </c>
      <c r="J89" s="43">
        <f t="shared" si="17"/>
        <v>15</v>
      </c>
      <c r="K89" s="43">
        <f t="shared" si="18"/>
        <v>17</v>
      </c>
      <c r="L89" s="239">
        <f t="shared" si="30"/>
        <v>8</v>
      </c>
      <c r="M89" s="246">
        <f t="shared" si="19"/>
        <v>16</v>
      </c>
      <c r="N89" s="43">
        <f t="shared" si="20"/>
        <v>32</v>
      </c>
      <c r="O89" s="47">
        <f t="shared" si="21"/>
        <v>41</v>
      </c>
      <c r="P89" s="52">
        <f t="shared" si="22"/>
        <v>32</v>
      </c>
      <c r="Q89" s="43">
        <f t="shared" si="8"/>
        <v>18</v>
      </c>
      <c r="R89" s="47">
        <f t="shared" si="23"/>
        <v>16</v>
      </c>
      <c r="S89" s="246">
        <f t="shared" si="24"/>
        <v>15</v>
      </c>
      <c r="T89" s="47">
        <f t="shared" si="25"/>
        <v>0</v>
      </c>
      <c r="U89" s="250">
        <f t="shared" si="26"/>
        <v>15</v>
      </c>
      <c r="V89" s="251">
        <f t="shared" si="27"/>
        <v>-8</v>
      </c>
      <c r="W89" s="252">
        <f t="shared" si="28"/>
        <v>0</v>
      </c>
      <c r="X89" s="271">
        <f t="shared" si="29"/>
        <v>32</v>
      </c>
      <c r="Y89" s="200"/>
    </row>
    <row r="90" spans="4:25" x14ac:dyDescent="0.35">
      <c r="D90" s="198"/>
      <c r="E90" s="153">
        <v>1</v>
      </c>
      <c r="F90" s="2">
        <v>1</v>
      </c>
      <c r="G90" s="2">
        <v>1</v>
      </c>
      <c r="H90" s="3">
        <v>1</v>
      </c>
      <c r="I90" s="200">
        <f t="shared" si="16"/>
        <v>1</v>
      </c>
      <c r="J90" s="2">
        <f t="shared" si="17"/>
        <v>1</v>
      </c>
      <c r="K90" s="2">
        <f t="shared" si="18"/>
        <v>17</v>
      </c>
      <c r="L90" s="198">
        <f t="shared" si="30"/>
        <v>8</v>
      </c>
      <c r="M90" s="153">
        <f t="shared" si="19"/>
        <v>17</v>
      </c>
      <c r="N90" s="2">
        <f t="shared" si="20"/>
        <v>18</v>
      </c>
      <c r="O90" s="3">
        <f t="shared" si="21"/>
        <v>27</v>
      </c>
      <c r="P90" s="200">
        <f t="shared" si="22"/>
        <v>18</v>
      </c>
      <c r="Q90" s="2">
        <f t="shared" si="8"/>
        <v>32</v>
      </c>
      <c r="R90" s="3">
        <f t="shared" si="23"/>
        <v>17</v>
      </c>
      <c r="S90" s="153">
        <f t="shared" si="24"/>
        <v>1</v>
      </c>
      <c r="T90" s="3">
        <f t="shared" si="25"/>
        <v>1</v>
      </c>
      <c r="U90" s="155">
        <f t="shared" si="26"/>
        <v>1</v>
      </c>
      <c r="V90" s="12">
        <f t="shared" si="27"/>
        <v>6</v>
      </c>
      <c r="W90" s="13">
        <f t="shared" si="28"/>
        <v>1</v>
      </c>
      <c r="X90" s="263">
        <f t="shared" si="29"/>
        <v>18</v>
      </c>
      <c r="Y90" s="200"/>
    </row>
    <row r="91" spans="4:25" x14ac:dyDescent="0.35">
      <c r="D91" s="198"/>
      <c r="E91" s="153">
        <v>1</v>
      </c>
      <c r="F91" s="2">
        <v>1</v>
      </c>
      <c r="G91" s="2">
        <v>1</v>
      </c>
      <c r="H91" s="3">
        <v>2</v>
      </c>
      <c r="I91" s="200">
        <f t="shared" si="16"/>
        <v>1</v>
      </c>
      <c r="J91" s="2">
        <f t="shared" si="17"/>
        <v>2</v>
      </c>
      <c r="K91" s="2">
        <f t="shared" si="18"/>
        <v>17</v>
      </c>
      <c r="L91" s="198">
        <f t="shared" si="30"/>
        <v>8</v>
      </c>
      <c r="M91" s="153">
        <f t="shared" si="19"/>
        <v>17</v>
      </c>
      <c r="N91" s="2">
        <f t="shared" si="20"/>
        <v>19</v>
      </c>
      <c r="O91" s="3">
        <f t="shared" si="21"/>
        <v>28</v>
      </c>
      <c r="P91" s="200">
        <f t="shared" si="22"/>
        <v>19</v>
      </c>
      <c r="Q91" s="2">
        <f t="shared" si="8"/>
        <v>31</v>
      </c>
      <c r="R91" s="3">
        <f t="shared" si="23"/>
        <v>17</v>
      </c>
      <c r="S91" s="153">
        <f t="shared" si="24"/>
        <v>2</v>
      </c>
      <c r="T91" s="3">
        <f t="shared" si="25"/>
        <v>1</v>
      </c>
      <c r="U91" s="155">
        <f t="shared" si="26"/>
        <v>2</v>
      </c>
      <c r="V91" s="12">
        <f t="shared" si="27"/>
        <v>5</v>
      </c>
      <c r="W91" s="13">
        <f t="shared" si="28"/>
        <v>1</v>
      </c>
      <c r="X91" s="263">
        <f t="shared" si="29"/>
        <v>19</v>
      </c>
      <c r="Y91" s="200"/>
    </row>
    <row r="92" spans="4:25" x14ac:dyDescent="0.35">
      <c r="D92" s="198"/>
      <c r="E92" s="153">
        <v>1</v>
      </c>
      <c r="F92" s="2">
        <v>1</v>
      </c>
      <c r="G92" s="2">
        <v>1</v>
      </c>
      <c r="H92" s="3">
        <v>3</v>
      </c>
      <c r="I92" s="200">
        <f t="shared" si="16"/>
        <v>1</v>
      </c>
      <c r="J92" s="2">
        <f t="shared" si="17"/>
        <v>3</v>
      </c>
      <c r="K92" s="2">
        <f t="shared" si="18"/>
        <v>17</v>
      </c>
      <c r="L92" s="198">
        <f t="shared" si="30"/>
        <v>8</v>
      </c>
      <c r="M92" s="153">
        <f t="shared" si="19"/>
        <v>17</v>
      </c>
      <c r="N92" s="2">
        <f t="shared" si="20"/>
        <v>20</v>
      </c>
      <c r="O92" s="3">
        <f t="shared" si="21"/>
        <v>29</v>
      </c>
      <c r="P92" s="200">
        <f t="shared" si="22"/>
        <v>20</v>
      </c>
      <c r="Q92" s="2">
        <f t="shared" si="8"/>
        <v>30</v>
      </c>
      <c r="R92" s="3">
        <f t="shared" si="23"/>
        <v>17</v>
      </c>
      <c r="S92" s="153">
        <f t="shared" si="24"/>
        <v>3</v>
      </c>
      <c r="T92" s="3">
        <f t="shared" si="25"/>
        <v>1</v>
      </c>
      <c r="U92" s="155">
        <f t="shared" si="26"/>
        <v>3</v>
      </c>
      <c r="V92" s="12">
        <f t="shared" si="27"/>
        <v>4</v>
      </c>
      <c r="W92" s="13">
        <f t="shared" si="28"/>
        <v>1</v>
      </c>
      <c r="X92" s="263">
        <f t="shared" si="29"/>
        <v>20</v>
      </c>
      <c r="Y92" s="200"/>
    </row>
    <row r="93" spans="4:25" x14ac:dyDescent="0.35">
      <c r="D93" s="198"/>
      <c r="E93" s="153">
        <v>1</v>
      </c>
      <c r="F93" s="2">
        <v>1</v>
      </c>
      <c r="G93" s="2">
        <v>2</v>
      </c>
      <c r="H93" s="3">
        <v>1</v>
      </c>
      <c r="I93" s="200">
        <f t="shared" si="16"/>
        <v>2</v>
      </c>
      <c r="J93" s="2">
        <f t="shared" si="17"/>
        <v>1</v>
      </c>
      <c r="K93" s="2">
        <f t="shared" si="18"/>
        <v>17</v>
      </c>
      <c r="L93" s="198">
        <f t="shared" si="30"/>
        <v>8</v>
      </c>
      <c r="M93" s="153">
        <f>E93*$C$6+I93</f>
        <v>18</v>
      </c>
      <c r="N93" s="2">
        <f t="shared" si="20"/>
        <v>18</v>
      </c>
      <c r="O93" s="3">
        <f t="shared" si="21"/>
        <v>27</v>
      </c>
      <c r="P93" s="200">
        <f t="shared" si="22"/>
        <v>18</v>
      </c>
      <c r="Q93" s="2">
        <f t="shared" ref="Q93:Q95" si="31">$C$17-P93</f>
        <v>32</v>
      </c>
      <c r="R93" s="3">
        <f t="shared" si="23"/>
        <v>18</v>
      </c>
      <c r="S93" s="153">
        <f t="shared" si="24"/>
        <v>1</v>
      </c>
      <c r="T93" s="3">
        <f t="shared" si="25"/>
        <v>2</v>
      </c>
      <c r="U93" s="155">
        <f t="shared" si="26"/>
        <v>1</v>
      </c>
      <c r="V93" s="12">
        <f t="shared" si="27"/>
        <v>6</v>
      </c>
      <c r="W93" s="13">
        <f t="shared" si="28"/>
        <v>2</v>
      </c>
      <c r="X93" s="263">
        <f t="shared" si="29"/>
        <v>18</v>
      </c>
      <c r="Y93" s="200"/>
    </row>
    <row r="94" spans="4:25" x14ac:dyDescent="0.35">
      <c r="D94" s="198"/>
      <c r="E94" s="153">
        <v>1</v>
      </c>
      <c r="F94" s="2">
        <v>1</v>
      </c>
      <c r="G94" s="2">
        <v>2</v>
      </c>
      <c r="H94" s="3">
        <v>2</v>
      </c>
      <c r="I94" s="200">
        <f t="shared" si="16"/>
        <v>2</v>
      </c>
      <c r="J94" s="2">
        <f t="shared" si="17"/>
        <v>2</v>
      </c>
      <c r="K94" s="2">
        <f t="shared" si="18"/>
        <v>17</v>
      </c>
      <c r="L94" s="198">
        <f t="shared" si="30"/>
        <v>8</v>
      </c>
      <c r="M94" s="153">
        <f t="shared" si="19"/>
        <v>18</v>
      </c>
      <c r="N94" s="2">
        <f t="shared" si="20"/>
        <v>19</v>
      </c>
      <c r="O94" s="3">
        <f t="shared" si="21"/>
        <v>28</v>
      </c>
      <c r="P94" s="200">
        <f t="shared" si="22"/>
        <v>19</v>
      </c>
      <c r="Q94" s="2">
        <f t="shared" si="31"/>
        <v>31</v>
      </c>
      <c r="R94" s="3">
        <f t="shared" si="23"/>
        <v>18</v>
      </c>
      <c r="S94" s="153">
        <f t="shared" si="24"/>
        <v>2</v>
      </c>
      <c r="T94" s="3">
        <f t="shared" si="25"/>
        <v>2</v>
      </c>
      <c r="U94" s="155">
        <f t="shared" si="26"/>
        <v>2</v>
      </c>
      <c r="V94" s="12">
        <f t="shared" si="27"/>
        <v>5</v>
      </c>
      <c r="W94" s="13">
        <f t="shared" si="28"/>
        <v>2</v>
      </c>
      <c r="X94" s="263">
        <f t="shared" si="29"/>
        <v>19</v>
      </c>
      <c r="Y94" s="200"/>
    </row>
    <row r="95" spans="4:25" ht="15" thickBot="1" x14ac:dyDescent="0.4">
      <c r="D95" s="198"/>
      <c r="E95" s="154">
        <v>1</v>
      </c>
      <c r="F95" s="4">
        <v>1</v>
      </c>
      <c r="G95" s="4">
        <v>2</v>
      </c>
      <c r="H95" s="5">
        <v>3</v>
      </c>
      <c r="I95" s="7">
        <f t="shared" si="16"/>
        <v>2</v>
      </c>
      <c r="J95" s="4">
        <f t="shared" si="17"/>
        <v>3</v>
      </c>
      <c r="K95" s="4">
        <f t="shared" si="18"/>
        <v>17</v>
      </c>
      <c r="L95" s="234">
        <f t="shared" si="30"/>
        <v>8</v>
      </c>
      <c r="M95" s="154">
        <f t="shared" si="19"/>
        <v>18</v>
      </c>
      <c r="N95" s="4">
        <f t="shared" si="20"/>
        <v>20</v>
      </c>
      <c r="O95" s="5">
        <f t="shared" si="21"/>
        <v>29</v>
      </c>
      <c r="P95" s="7">
        <f t="shared" si="22"/>
        <v>20</v>
      </c>
      <c r="Q95" s="4">
        <f t="shared" si="31"/>
        <v>30</v>
      </c>
      <c r="R95" s="5">
        <f t="shared" si="23"/>
        <v>18</v>
      </c>
      <c r="S95" s="154">
        <f t="shared" si="24"/>
        <v>3</v>
      </c>
      <c r="T95" s="5">
        <f t="shared" si="25"/>
        <v>2</v>
      </c>
      <c r="U95" s="247">
        <f t="shared" si="26"/>
        <v>3</v>
      </c>
      <c r="V95" s="248">
        <f t="shared" si="27"/>
        <v>4</v>
      </c>
      <c r="W95" s="249">
        <f t="shared" si="28"/>
        <v>2</v>
      </c>
      <c r="X95" s="264">
        <f t="shared" si="29"/>
        <v>20</v>
      </c>
      <c r="Y95" s="200"/>
    </row>
    <row r="96" spans="4:25" x14ac:dyDescent="0.3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9" spans="2:20" x14ac:dyDescent="0.35">
      <c r="B99" s="2" t="s">
        <v>57</v>
      </c>
      <c r="C99" s="2">
        <v>0</v>
      </c>
      <c r="E99" s="2" t="s">
        <v>58</v>
      </c>
      <c r="F99" s="2" t="s">
        <v>67</v>
      </c>
      <c r="K99" s="2" t="s">
        <v>145</v>
      </c>
      <c r="L99" s="2" t="s">
        <v>90</v>
      </c>
      <c r="M99" s="2" t="s">
        <v>134</v>
      </c>
      <c r="N99" s="2" t="s">
        <v>132</v>
      </c>
      <c r="O99" s="2" t="s">
        <v>133</v>
      </c>
      <c r="P99" s="2" t="s">
        <v>135</v>
      </c>
      <c r="Q99" s="2" t="s">
        <v>136</v>
      </c>
      <c r="R99" s="2" t="s">
        <v>137</v>
      </c>
      <c r="S99" s="2" t="s">
        <v>146</v>
      </c>
      <c r="T99" s="2" t="s">
        <v>147</v>
      </c>
    </row>
    <row r="100" spans="2:20" x14ac:dyDescent="0.35">
      <c r="B100" s="2" t="s">
        <v>66</v>
      </c>
      <c r="C100" s="2">
        <v>0</v>
      </c>
      <c r="E100" s="2">
        <v>0</v>
      </c>
      <c r="F100" s="2">
        <v>0</v>
      </c>
      <c r="K100" s="2">
        <f t="shared" ref="K100:K110" si="32">E100*$C$6</f>
        <v>0</v>
      </c>
      <c r="L100" s="2">
        <f t="shared" ref="L100:L110" si="33">F100</f>
        <v>0</v>
      </c>
      <c r="M100" s="2">
        <f>E100*$C$6+F100</f>
        <v>0</v>
      </c>
      <c r="N100" s="2">
        <v>0</v>
      </c>
      <c r="O100" s="2">
        <f>$C$17/2</f>
        <v>25</v>
      </c>
      <c r="P100" s="2">
        <f>$C$17</f>
        <v>50</v>
      </c>
      <c r="Q100" s="2">
        <f>0</f>
        <v>0</v>
      </c>
      <c r="R100" s="2">
        <f t="shared" ref="R100:R110" si="34">K100+L100</f>
        <v>0</v>
      </c>
      <c r="S100" s="2">
        <f>$C$18</f>
        <v>25</v>
      </c>
      <c r="T100" s="2">
        <f>K100+L100</f>
        <v>0</v>
      </c>
    </row>
    <row r="101" spans="2:20" x14ac:dyDescent="0.35">
      <c r="E101" s="2">
        <v>0</v>
      </c>
      <c r="F101" s="2">
        <v>1</v>
      </c>
      <c r="K101" s="2">
        <f t="shared" si="32"/>
        <v>0</v>
      </c>
      <c r="L101" s="2">
        <f t="shared" si="33"/>
        <v>1</v>
      </c>
      <c r="M101" s="2">
        <f t="shared" ref="M101:M131" si="35">E101*$C$6+F101</f>
        <v>1</v>
      </c>
      <c r="N101" s="2">
        <v>1</v>
      </c>
      <c r="O101" s="2">
        <f t="shared" ref="O101:O131" si="36">$C$17/2</f>
        <v>25</v>
      </c>
      <c r="P101" s="2">
        <f t="shared" ref="P101:P131" si="37">$C$17</f>
        <v>50</v>
      </c>
      <c r="Q101" s="2">
        <f>0</f>
        <v>0</v>
      </c>
      <c r="R101" s="2">
        <f t="shared" si="34"/>
        <v>1</v>
      </c>
      <c r="S101" s="2">
        <f t="shared" ref="S101:S131" si="38">$C$18</f>
        <v>25</v>
      </c>
      <c r="T101" s="2">
        <f t="shared" ref="T101:T131" si="39">K101+L101</f>
        <v>1</v>
      </c>
    </row>
    <row r="102" spans="2:20" x14ac:dyDescent="0.35">
      <c r="E102" s="2">
        <v>0</v>
      </c>
      <c r="F102" s="2">
        <v>2</v>
      </c>
      <c r="K102" s="2">
        <f t="shared" si="32"/>
        <v>0</v>
      </c>
      <c r="L102" s="2">
        <f t="shared" si="33"/>
        <v>2</v>
      </c>
      <c r="M102" s="2">
        <f t="shared" si="35"/>
        <v>2</v>
      </c>
      <c r="N102" s="2">
        <v>2</v>
      </c>
      <c r="O102" s="2">
        <f t="shared" si="36"/>
        <v>25</v>
      </c>
      <c r="P102" s="2">
        <f t="shared" si="37"/>
        <v>50</v>
      </c>
      <c r="Q102" s="2">
        <f>0</f>
        <v>0</v>
      </c>
      <c r="R102" s="2">
        <f t="shared" si="34"/>
        <v>2</v>
      </c>
      <c r="S102" s="2">
        <f t="shared" si="38"/>
        <v>25</v>
      </c>
      <c r="T102" s="2">
        <f t="shared" si="39"/>
        <v>2</v>
      </c>
    </row>
    <row r="103" spans="2:20" x14ac:dyDescent="0.35">
      <c r="E103" s="2">
        <v>0</v>
      </c>
      <c r="F103" s="2">
        <v>3</v>
      </c>
      <c r="K103" s="2">
        <f t="shared" si="32"/>
        <v>0</v>
      </c>
      <c r="L103" s="2">
        <f t="shared" si="33"/>
        <v>3</v>
      </c>
      <c r="M103" s="2">
        <f t="shared" si="35"/>
        <v>3</v>
      </c>
      <c r="N103" s="2">
        <v>3</v>
      </c>
      <c r="O103" s="2">
        <f t="shared" si="36"/>
        <v>25</v>
      </c>
      <c r="P103" s="2">
        <f t="shared" si="37"/>
        <v>50</v>
      </c>
      <c r="Q103" s="2">
        <f>0</f>
        <v>0</v>
      </c>
      <c r="R103" s="2">
        <f t="shared" si="34"/>
        <v>3</v>
      </c>
      <c r="S103" s="2">
        <f t="shared" si="38"/>
        <v>25</v>
      </c>
      <c r="T103" s="2">
        <f t="shared" si="39"/>
        <v>3</v>
      </c>
    </row>
    <row r="104" spans="2:20" x14ac:dyDescent="0.35">
      <c r="E104" s="2">
        <v>0</v>
      </c>
      <c r="F104" s="2">
        <v>4</v>
      </c>
      <c r="K104" s="2">
        <f t="shared" si="32"/>
        <v>0</v>
      </c>
      <c r="L104" s="2">
        <f t="shared" si="33"/>
        <v>4</v>
      </c>
      <c r="M104" s="2">
        <f t="shared" si="35"/>
        <v>4</v>
      </c>
      <c r="N104" s="2">
        <v>4</v>
      </c>
      <c r="O104" s="2">
        <f t="shared" si="36"/>
        <v>25</v>
      </c>
      <c r="P104" s="2">
        <f t="shared" si="37"/>
        <v>50</v>
      </c>
      <c r="Q104" s="2">
        <f>0</f>
        <v>0</v>
      </c>
      <c r="R104" s="2">
        <f t="shared" si="34"/>
        <v>4</v>
      </c>
      <c r="S104" s="2">
        <f t="shared" si="38"/>
        <v>25</v>
      </c>
      <c r="T104" s="2">
        <f t="shared" si="39"/>
        <v>4</v>
      </c>
    </row>
    <row r="105" spans="2:20" x14ac:dyDescent="0.35">
      <c r="E105" s="2">
        <v>0</v>
      </c>
      <c r="F105" s="2">
        <v>5</v>
      </c>
      <c r="K105" s="2">
        <f t="shared" si="32"/>
        <v>0</v>
      </c>
      <c r="L105" s="2">
        <f t="shared" si="33"/>
        <v>5</v>
      </c>
      <c r="M105" s="2">
        <f t="shared" si="35"/>
        <v>5</v>
      </c>
      <c r="N105" s="2">
        <v>5</v>
      </c>
      <c r="O105" s="2">
        <f t="shared" si="36"/>
        <v>25</v>
      </c>
      <c r="P105" s="2">
        <f t="shared" si="37"/>
        <v>50</v>
      </c>
      <c r="Q105" s="2">
        <f>0</f>
        <v>0</v>
      </c>
      <c r="R105" s="2">
        <f t="shared" si="34"/>
        <v>5</v>
      </c>
      <c r="S105" s="2">
        <f t="shared" si="38"/>
        <v>25</v>
      </c>
      <c r="T105" s="2">
        <f t="shared" si="39"/>
        <v>5</v>
      </c>
    </row>
    <row r="106" spans="2:20" x14ac:dyDescent="0.35">
      <c r="E106" s="2">
        <v>0</v>
      </c>
      <c r="F106" s="2">
        <v>6</v>
      </c>
      <c r="K106" s="2">
        <f t="shared" si="32"/>
        <v>0</v>
      </c>
      <c r="L106" s="2">
        <f t="shared" si="33"/>
        <v>6</v>
      </c>
      <c r="M106" s="2">
        <f t="shared" si="35"/>
        <v>6</v>
      </c>
      <c r="N106" s="2">
        <v>6</v>
      </c>
      <c r="O106" s="2">
        <f t="shared" si="36"/>
        <v>25</v>
      </c>
      <c r="P106" s="2">
        <f t="shared" si="37"/>
        <v>50</v>
      </c>
      <c r="Q106" s="2">
        <f>0</f>
        <v>0</v>
      </c>
      <c r="R106" s="2">
        <f t="shared" si="34"/>
        <v>6</v>
      </c>
      <c r="S106" s="2">
        <f t="shared" si="38"/>
        <v>25</v>
      </c>
      <c r="T106" s="2">
        <f t="shared" si="39"/>
        <v>6</v>
      </c>
    </row>
    <row r="107" spans="2:20" x14ac:dyDescent="0.35">
      <c r="E107" s="2">
        <v>0</v>
      </c>
      <c r="F107" s="2">
        <v>7</v>
      </c>
      <c r="K107" s="2">
        <f t="shared" si="32"/>
        <v>0</v>
      </c>
      <c r="L107" s="2">
        <f t="shared" si="33"/>
        <v>7</v>
      </c>
      <c r="M107" s="2">
        <f t="shared" si="35"/>
        <v>7</v>
      </c>
      <c r="N107" s="2">
        <v>7</v>
      </c>
      <c r="O107" s="2">
        <f t="shared" si="36"/>
        <v>25</v>
      </c>
      <c r="P107" s="2">
        <f t="shared" si="37"/>
        <v>50</v>
      </c>
      <c r="Q107" s="2">
        <f>0</f>
        <v>0</v>
      </c>
      <c r="R107" s="2">
        <f t="shared" si="34"/>
        <v>7</v>
      </c>
      <c r="S107" s="2">
        <f t="shared" si="38"/>
        <v>25</v>
      </c>
      <c r="T107" s="2">
        <f t="shared" si="39"/>
        <v>7</v>
      </c>
    </row>
    <row r="108" spans="2:20" x14ac:dyDescent="0.35">
      <c r="E108" s="2">
        <v>0</v>
      </c>
      <c r="F108" s="2">
        <v>8</v>
      </c>
      <c r="K108" s="2">
        <f t="shared" si="32"/>
        <v>0</v>
      </c>
      <c r="L108" s="2">
        <f t="shared" si="33"/>
        <v>8</v>
      </c>
      <c r="M108" s="2">
        <f t="shared" si="35"/>
        <v>8</v>
      </c>
      <c r="N108" s="2">
        <v>8</v>
      </c>
      <c r="O108" s="2">
        <f t="shared" si="36"/>
        <v>25</v>
      </c>
      <c r="P108" s="2">
        <f t="shared" si="37"/>
        <v>50</v>
      </c>
      <c r="Q108" s="2">
        <f>0</f>
        <v>0</v>
      </c>
      <c r="R108" s="2">
        <f t="shared" si="34"/>
        <v>8</v>
      </c>
      <c r="S108" s="2">
        <f t="shared" si="38"/>
        <v>25</v>
      </c>
      <c r="T108" s="2">
        <f t="shared" si="39"/>
        <v>8</v>
      </c>
    </row>
    <row r="109" spans="2:20" x14ac:dyDescent="0.35">
      <c r="E109" s="2">
        <v>0</v>
      </c>
      <c r="F109" s="2">
        <v>9</v>
      </c>
      <c r="K109" s="2">
        <f t="shared" si="32"/>
        <v>0</v>
      </c>
      <c r="L109" s="2">
        <f t="shared" si="33"/>
        <v>9</v>
      </c>
      <c r="M109" s="2">
        <f t="shared" si="35"/>
        <v>9</v>
      </c>
      <c r="N109" s="2">
        <v>9</v>
      </c>
      <c r="O109" s="2">
        <f t="shared" si="36"/>
        <v>25</v>
      </c>
      <c r="P109" s="2">
        <f t="shared" si="37"/>
        <v>50</v>
      </c>
      <c r="Q109" s="2">
        <f>0</f>
        <v>0</v>
      </c>
      <c r="R109" s="2">
        <f t="shared" si="34"/>
        <v>9</v>
      </c>
      <c r="S109" s="2">
        <f t="shared" si="38"/>
        <v>25</v>
      </c>
      <c r="T109" s="2">
        <f t="shared" si="39"/>
        <v>9</v>
      </c>
    </row>
    <row r="110" spans="2:20" x14ac:dyDescent="0.35">
      <c r="E110" s="2">
        <v>0</v>
      </c>
      <c r="F110" s="2">
        <v>10</v>
      </c>
      <c r="K110" s="2">
        <f t="shared" si="32"/>
        <v>0</v>
      </c>
      <c r="L110" s="2">
        <f t="shared" si="33"/>
        <v>10</v>
      </c>
      <c r="M110" s="2">
        <f t="shared" si="35"/>
        <v>10</v>
      </c>
      <c r="N110" s="2">
        <v>10</v>
      </c>
      <c r="O110" s="2">
        <f t="shared" si="36"/>
        <v>25</v>
      </c>
      <c r="P110" s="2">
        <f t="shared" si="37"/>
        <v>50</v>
      </c>
      <c r="Q110" s="2">
        <f>0</f>
        <v>0</v>
      </c>
      <c r="R110" s="2">
        <f t="shared" si="34"/>
        <v>10</v>
      </c>
      <c r="S110" s="2">
        <f t="shared" si="38"/>
        <v>25</v>
      </c>
      <c r="T110" s="2">
        <f t="shared" si="39"/>
        <v>10</v>
      </c>
    </row>
    <row r="111" spans="2:20" x14ac:dyDescent="0.35">
      <c r="E111" s="2">
        <v>0</v>
      </c>
      <c r="F111" s="2">
        <v>11</v>
      </c>
      <c r="K111" s="2">
        <f t="shared" ref="K111:K115" si="40">E111*$C$6</f>
        <v>0</v>
      </c>
      <c r="L111" s="2">
        <f t="shared" ref="L111:L115" si="41">F111</f>
        <v>11</v>
      </c>
      <c r="M111" s="2">
        <f t="shared" si="35"/>
        <v>11</v>
      </c>
      <c r="N111" s="2">
        <v>11</v>
      </c>
      <c r="O111" s="2">
        <f t="shared" si="36"/>
        <v>25</v>
      </c>
      <c r="P111" s="2">
        <f t="shared" si="37"/>
        <v>50</v>
      </c>
      <c r="Q111" s="2">
        <f>0</f>
        <v>0</v>
      </c>
      <c r="R111" s="2">
        <f t="shared" ref="R111:R115" si="42">K111+L111</f>
        <v>11</v>
      </c>
      <c r="S111" s="2">
        <f t="shared" si="38"/>
        <v>25</v>
      </c>
      <c r="T111" s="2">
        <f t="shared" si="39"/>
        <v>11</v>
      </c>
    </row>
    <row r="112" spans="2:20" x14ac:dyDescent="0.35">
      <c r="E112" s="2">
        <v>0</v>
      </c>
      <c r="F112" s="2">
        <v>12</v>
      </c>
      <c r="K112" s="2">
        <f t="shared" si="40"/>
        <v>0</v>
      </c>
      <c r="L112" s="2">
        <f t="shared" si="41"/>
        <v>12</v>
      </c>
      <c r="M112" s="2">
        <f t="shared" si="35"/>
        <v>12</v>
      </c>
      <c r="N112" s="2">
        <v>12</v>
      </c>
      <c r="O112" s="2">
        <f t="shared" si="36"/>
        <v>25</v>
      </c>
      <c r="P112" s="2">
        <f t="shared" si="37"/>
        <v>50</v>
      </c>
      <c r="Q112" s="2">
        <f>0</f>
        <v>0</v>
      </c>
      <c r="R112" s="2">
        <f t="shared" si="42"/>
        <v>12</v>
      </c>
      <c r="S112" s="2">
        <f t="shared" si="38"/>
        <v>25</v>
      </c>
      <c r="T112" s="2">
        <f t="shared" si="39"/>
        <v>12</v>
      </c>
    </row>
    <row r="113" spans="5:20" x14ac:dyDescent="0.35">
      <c r="E113" s="2">
        <v>0</v>
      </c>
      <c r="F113" s="2">
        <v>13</v>
      </c>
      <c r="K113" s="2">
        <f t="shared" si="40"/>
        <v>0</v>
      </c>
      <c r="L113" s="2">
        <f t="shared" si="41"/>
        <v>13</v>
      </c>
      <c r="M113" s="2">
        <f t="shared" si="35"/>
        <v>13</v>
      </c>
      <c r="N113" s="2">
        <v>13</v>
      </c>
      <c r="O113" s="2">
        <f t="shared" si="36"/>
        <v>25</v>
      </c>
      <c r="P113" s="2">
        <f t="shared" si="37"/>
        <v>50</v>
      </c>
      <c r="Q113" s="2">
        <f>0</f>
        <v>0</v>
      </c>
      <c r="R113" s="2">
        <f t="shared" si="42"/>
        <v>13</v>
      </c>
      <c r="S113" s="2">
        <f t="shared" si="38"/>
        <v>25</v>
      </c>
      <c r="T113" s="2">
        <f t="shared" si="39"/>
        <v>13</v>
      </c>
    </row>
    <row r="114" spans="5:20" x14ac:dyDescent="0.35">
      <c r="E114" s="2">
        <v>0</v>
      </c>
      <c r="F114" s="2">
        <v>14</v>
      </c>
      <c r="K114" s="2">
        <f t="shared" si="40"/>
        <v>0</v>
      </c>
      <c r="L114" s="2">
        <f t="shared" si="41"/>
        <v>14</v>
      </c>
      <c r="M114" s="2">
        <f t="shared" si="35"/>
        <v>14</v>
      </c>
      <c r="N114" s="2">
        <v>14</v>
      </c>
      <c r="O114" s="2">
        <f t="shared" si="36"/>
        <v>25</v>
      </c>
      <c r="P114" s="2">
        <f t="shared" si="37"/>
        <v>50</v>
      </c>
      <c r="Q114" s="2">
        <f>0</f>
        <v>0</v>
      </c>
      <c r="R114" s="2">
        <f t="shared" si="42"/>
        <v>14</v>
      </c>
      <c r="S114" s="2">
        <f t="shared" si="38"/>
        <v>25</v>
      </c>
      <c r="T114" s="2">
        <f t="shared" si="39"/>
        <v>14</v>
      </c>
    </row>
    <row r="115" spans="5:20" x14ac:dyDescent="0.35">
      <c r="E115" s="2">
        <v>0</v>
      </c>
      <c r="F115" s="2">
        <v>15</v>
      </c>
      <c r="K115" s="2">
        <f t="shared" si="40"/>
        <v>0</v>
      </c>
      <c r="L115" s="2">
        <f t="shared" si="41"/>
        <v>15</v>
      </c>
      <c r="M115" s="2">
        <f t="shared" si="35"/>
        <v>15</v>
      </c>
      <c r="N115" s="2">
        <v>15</v>
      </c>
      <c r="O115" s="2">
        <f t="shared" si="36"/>
        <v>25</v>
      </c>
      <c r="P115" s="2">
        <f t="shared" si="37"/>
        <v>50</v>
      </c>
      <c r="Q115" s="2">
        <f>0</f>
        <v>0</v>
      </c>
      <c r="R115" s="2">
        <f t="shared" si="42"/>
        <v>15</v>
      </c>
      <c r="S115" s="2">
        <f t="shared" si="38"/>
        <v>25</v>
      </c>
      <c r="T115" s="2">
        <f t="shared" si="39"/>
        <v>15</v>
      </c>
    </row>
    <row r="116" spans="5:20" x14ac:dyDescent="0.35">
      <c r="E116" s="2">
        <v>1</v>
      </c>
      <c r="F116" s="2">
        <v>0</v>
      </c>
      <c r="K116" s="2">
        <f t="shared" ref="K116:K131" si="43">E116*$C$6</f>
        <v>16</v>
      </c>
      <c r="L116" s="2">
        <f t="shared" ref="L116:L131" si="44">F116</f>
        <v>0</v>
      </c>
      <c r="M116" s="2">
        <f t="shared" si="35"/>
        <v>16</v>
      </c>
      <c r="N116" s="2">
        <v>16</v>
      </c>
      <c r="O116" s="2">
        <f t="shared" si="36"/>
        <v>25</v>
      </c>
      <c r="P116" s="2">
        <f t="shared" si="37"/>
        <v>50</v>
      </c>
      <c r="Q116" s="2">
        <f>0</f>
        <v>0</v>
      </c>
      <c r="R116" s="2">
        <f t="shared" ref="R116:R131" si="45">K116+L116</f>
        <v>16</v>
      </c>
      <c r="S116" s="2">
        <f t="shared" si="38"/>
        <v>25</v>
      </c>
      <c r="T116" s="2">
        <f t="shared" si="39"/>
        <v>16</v>
      </c>
    </row>
    <row r="117" spans="5:20" x14ac:dyDescent="0.35">
      <c r="E117" s="2">
        <v>1</v>
      </c>
      <c r="F117" s="2">
        <v>1</v>
      </c>
      <c r="K117" s="2">
        <f t="shared" si="43"/>
        <v>16</v>
      </c>
      <c r="L117" s="2">
        <f t="shared" si="44"/>
        <v>1</v>
      </c>
      <c r="M117" s="2">
        <f t="shared" si="35"/>
        <v>17</v>
      </c>
      <c r="N117" s="2">
        <v>17</v>
      </c>
      <c r="O117" s="2">
        <f t="shared" si="36"/>
        <v>25</v>
      </c>
      <c r="P117" s="2">
        <f t="shared" si="37"/>
        <v>50</v>
      </c>
      <c r="Q117" s="2">
        <f>0</f>
        <v>0</v>
      </c>
      <c r="R117" s="2">
        <f t="shared" si="45"/>
        <v>17</v>
      </c>
      <c r="S117" s="2">
        <f t="shared" si="38"/>
        <v>25</v>
      </c>
      <c r="T117" s="2">
        <f t="shared" si="39"/>
        <v>17</v>
      </c>
    </row>
    <row r="118" spans="5:20" x14ac:dyDescent="0.35">
      <c r="E118" s="2">
        <v>1</v>
      </c>
      <c r="F118" s="2">
        <v>2</v>
      </c>
      <c r="K118" s="2">
        <f t="shared" si="43"/>
        <v>16</v>
      </c>
      <c r="L118" s="2">
        <f t="shared" si="44"/>
        <v>2</v>
      </c>
      <c r="M118" s="2">
        <f t="shared" si="35"/>
        <v>18</v>
      </c>
      <c r="N118" s="2">
        <v>18</v>
      </c>
      <c r="O118" s="2">
        <f t="shared" si="36"/>
        <v>25</v>
      </c>
      <c r="P118" s="2">
        <f t="shared" si="37"/>
        <v>50</v>
      </c>
      <c r="Q118" s="2">
        <f>0</f>
        <v>0</v>
      </c>
      <c r="R118" s="2">
        <f t="shared" si="45"/>
        <v>18</v>
      </c>
      <c r="S118" s="2">
        <f t="shared" si="38"/>
        <v>25</v>
      </c>
      <c r="T118" s="2">
        <f t="shared" si="39"/>
        <v>18</v>
      </c>
    </row>
    <row r="119" spans="5:20" x14ac:dyDescent="0.35">
      <c r="E119" s="2">
        <v>1</v>
      </c>
      <c r="F119" s="2">
        <v>3</v>
      </c>
      <c r="K119" s="2">
        <f t="shared" si="43"/>
        <v>16</v>
      </c>
      <c r="L119" s="2">
        <f t="shared" si="44"/>
        <v>3</v>
      </c>
      <c r="M119" s="2">
        <f t="shared" si="35"/>
        <v>19</v>
      </c>
      <c r="N119" s="2">
        <v>19</v>
      </c>
      <c r="O119" s="2">
        <f t="shared" si="36"/>
        <v>25</v>
      </c>
      <c r="P119" s="2">
        <f t="shared" si="37"/>
        <v>50</v>
      </c>
      <c r="Q119" s="2">
        <f>0</f>
        <v>0</v>
      </c>
      <c r="R119" s="2">
        <f t="shared" si="45"/>
        <v>19</v>
      </c>
      <c r="S119" s="2">
        <f t="shared" si="38"/>
        <v>25</v>
      </c>
      <c r="T119" s="2">
        <f t="shared" si="39"/>
        <v>19</v>
      </c>
    </row>
    <row r="120" spans="5:20" x14ac:dyDescent="0.35">
      <c r="E120" s="2">
        <v>1</v>
      </c>
      <c r="F120" s="2">
        <v>4</v>
      </c>
      <c r="K120" s="2">
        <f t="shared" si="43"/>
        <v>16</v>
      </c>
      <c r="L120" s="2">
        <f t="shared" si="44"/>
        <v>4</v>
      </c>
      <c r="M120" s="2">
        <f t="shared" si="35"/>
        <v>20</v>
      </c>
      <c r="N120" s="2">
        <v>20</v>
      </c>
      <c r="O120" s="2">
        <f t="shared" si="36"/>
        <v>25</v>
      </c>
      <c r="P120" s="2">
        <f t="shared" si="37"/>
        <v>50</v>
      </c>
      <c r="Q120" s="2">
        <f>0</f>
        <v>0</v>
      </c>
      <c r="R120" s="2">
        <f t="shared" si="45"/>
        <v>20</v>
      </c>
      <c r="S120" s="2">
        <f t="shared" si="38"/>
        <v>25</v>
      </c>
      <c r="T120" s="2">
        <f t="shared" si="39"/>
        <v>20</v>
      </c>
    </row>
    <row r="121" spans="5:20" x14ac:dyDescent="0.35">
      <c r="E121" s="2">
        <v>1</v>
      </c>
      <c r="F121" s="2">
        <v>5</v>
      </c>
      <c r="K121" s="2">
        <f t="shared" si="43"/>
        <v>16</v>
      </c>
      <c r="L121" s="2">
        <f t="shared" si="44"/>
        <v>5</v>
      </c>
      <c r="M121" s="2">
        <f t="shared" si="35"/>
        <v>21</v>
      </c>
      <c r="N121" s="2">
        <v>21</v>
      </c>
      <c r="O121" s="2">
        <f t="shared" si="36"/>
        <v>25</v>
      </c>
      <c r="P121" s="2">
        <f t="shared" si="37"/>
        <v>50</v>
      </c>
      <c r="Q121" s="2">
        <f>0</f>
        <v>0</v>
      </c>
      <c r="R121" s="2">
        <f t="shared" si="45"/>
        <v>21</v>
      </c>
      <c r="S121" s="2">
        <f t="shared" si="38"/>
        <v>25</v>
      </c>
      <c r="T121" s="2">
        <f t="shared" si="39"/>
        <v>21</v>
      </c>
    </row>
    <row r="122" spans="5:20" x14ac:dyDescent="0.35">
      <c r="E122" s="2">
        <v>1</v>
      </c>
      <c r="F122" s="2">
        <v>6</v>
      </c>
      <c r="K122" s="2">
        <f t="shared" si="43"/>
        <v>16</v>
      </c>
      <c r="L122" s="2">
        <f t="shared" si="44"/>
        <v>6</v>
      </c>
      <c r="M122" s="2">
        <f t="shared" si="35"/>
        <v>22</v>
      </c>
      <c r="N122" s="2">
        <v>22</v>
      </c>
      <c r="O122" s="2">
        <f t="shared" si="36"/>
        <v>25</v>
      </c>
      <c r="P122" s="2">
        <f t="shared" si="37"/>
        <v>50</v>
      </c>
      <c r="Q122" s="2">
        <f>0</f>
        <v>0</v>
      </c>
      <c r="R122" s="2">
        <f t="shared" si="45"/>
        <v>22</v>
      </c>
      <c r="S122" s="2">
        <f t="shared" si="38"/>
        <v>25</v>
      </c>
      <c r="T122" s="2">
        <f t="shared" si="39"/>
        <v>22</v>
      </c>
    </row>
    <row r="123" spans="5:20" x14ac:dyDescent="0.35">
      <c r="E123" s="2">
        <v>1</v>
      </c>
      <c r="F123" s="2">
        <v>7</v>
      </c>
      <c r="K123" s="2">
        <f t="shared" si="43"/>
        <v>16</v>
      </c>
      <c r="L123" s="2">
        <f t="shared" si="44"/>
        <v>7</v>
      </c>
      <c r="M123" s="2">
        <f t="shared" si="35"/>
        <v>23</v>
      </c>
      <c r="N123" s="2">
        <v>23</v>
      </c>
      <c r="O123" s="2">
        <f t="shared" si="36"/>
        <v>25</v>
      </c>
      <c r="P123" s="2">
        <f t="shared" si="37"/>
        <v>50</v>
      </c>
      <c r="Q123" s="2">
        <f>0</f>
        <v>0</v>
      </c>
      <c r="R123" s="2">
        <f t="shared" si="45"/>
        <v>23</v>
      </c>
      <c r="S123" s="2">
        <f t="shared" si="38"/>
        <v>25</v>
      </c>
      <c r="T123" s="2">
        <f t="shared" si="39"/>
        <v>23</v>
      </c>
    </row>
    <row r="124" spans="5:20" x14ac:dyDescent="0.35">
      <c r="E124" s="2">
        <v>1</v>
      </c>
      <c r="F124" s="2">
        <v>8</v>
      </c>
      <c r="K124" s="2">
        <f t="shared" si="43"/>
        <v>16</v>
      </c>
      <c r="L124" s="2">
        <f t="shared" si="44"/>
        <v>8</v>
      </c>
      <c r="M124" s="2">
        <f t="shared" si="35"/>
        <v>24</v>
      </c>
      <c r="N124" s="2">
        <v>24</v>
      </c>
      <c r="O124" s="2">
        <f t="shared" si="36"/>
        <v>25</v>
      </c>
      <c r="P124" s="2">
        <f t="shared" si="37"/>
        <v>50</v>
      </c>
      <c r="Q124" s="2">
        <f>0</f>
        <v>0</v>
      </c>
      <c r="R124" s="2">
        <f t="shared" si="45"/>
        <v>24</v>
      </c>
      <c r="S124" s="2">
        <f t="shared" si="38"/>
        <v>25</v>
      </c>
      <c r="T124" s="2">
        <f t="shared" si="39"/>
        <v>24</v>
      </c>
    </row>
    <row r="125" spans="5:20" x14ac:dyDescent="0.35">
      <c r="E125" s="2">
        <v>1</v>
      </c>
      <c r="F125" s="2">
        <v>9</v>
      </c>
      <c r="K125" s="2">
        <f t="shared" si="43"/>
        <v>16</v>
      </c>
      <c r="L125" s="2">
        <f t="shared" si="44"/>
        <v>9</v>
      </c>
      <c r="M125" s="2">
        <f t="shared" si="35"/>
        <v>25</v>
      </c>
      <c r="N125" s="2">
        <v>25</v>
      </c>
      <c r="O125" s="2">
        <f t="shared" si="36"/>
        <v>25</v>
      </c>
      <c r="P125" s="2">
        <f t="shared" si="37"/>
        <v>50</v>
      </c>
      <c r="Q125" s="2">
        <f>0</f>
        <v>0</v>
      </c>
      <c r="R125" s="2">
        <f t="shared" si="45"/>
        <v>25</v>
      </c>
      <c r="S125" s="2">
        <f t="shared" si="38"/>
        <v>25</v>
      </c>
      <c r="T125" s="2">
        <f t="shared" si="39"/>
        <v>25</v>
      </c>
    </row>
    <row r="126" spans="5:20" x14ac:dyDescent="0.35">
      <c r="E126" s="2">
        <v>1</v>
      </c>
      <c r="F126" s="2">
        <v>10</v>
      </c>
      <c r="K126" s="2">
        <f t="shared" si="43"/>
        <v>16</v>
      </c>
      <c r="L126" s="2">
        <f t="shared" si="44"/>
        <v>10</v>
      </c>
      <c r="M126" s="2">
        <f t="shared" si="35"/>
        <v>26</v>
      </c>
      <c r="N126" s="2">
        <v>26</v>
      </c>
      <c r="O126" s="2">
        <f t="shared" si="36"/>
        <v>25</v>
      </c>
      <c r="P126" s="2">
        <f t="shared" si="37"/>
        <v>50</v>
      </c>
      <c r="Q126" s="2">
        <f>0</f>
        <v>0</v>
      </c>
      <c r="R126" s="2">
        <f t="shared" si="45"/>
        <v>26</v>
      </c>
      <c r="S126" s="2">
        <f t="shared" si="38"/>
        <v>25</v>
      </c>
      <c r="T126" s="2">
        <f t="shared" si="39"/>
        <v>26</v>
      </c>
    </row>
    <row r="127" spans="5:20" x14ac:dyDescent="0.35">
      <c r="E127" s="2">
        <v>1</v>
      </c>
      <c r="F127" s="2">
        <v>11</v>
      </c>
      <c r="K127" s="2">
        <f t="shared" si="43"/>
        <v>16</v>
      </c>
      <c r="L127" s="2">
        <f t="shared" si="44"/>
        <v>11</v>
      </c>
      <c r="M127" s="2">
        <f t="shared" si="35"/>
        <v>27</v>
      </c>
      <c r="N127" s="2">
        <v>27</v>
      </c>
      <c r="O127" s="2">
        <f t="shared" si="36"/>
        <v>25</v>
      </c>
      <c r="P127" s="2">
        <f t="shared" si="37"/>
        <v>50</v>
      </c>
      <c r="Q127" s="2">
        <f>0</f>
        <v>0</v>
      </c>
      <c r="R127" s="2">
        <f t="shared" si="45"/>
        <v>27</v>
      </c>
      <c r="S127" s="2">
        <f t="shared" si="38"/>
        <v>25</v>
      </c>
      <c r="T127" s="2">
        <f t="shared" si="39"/>
        <v>27</v>
      </c>
    </row>
    <row r="128" spans="5:20" x14ac:dyDescent="0.35">
      <c r="E128" s="2">
        <v>1</v>
      </c>
      <c r="F128" s="2">
        <v>12</v>
      </c>
      <c r="K128" s="2">
        <f t="shared" si="43"/>
        <v>16</v>
      </c>
      <c r="L128" s="2">
        <f t="shared" si="44"/>
        <v>12</v>
      </c>
      <c r="M128" s="2">
        <f t="shared" si="35"/>
        <v>28</v>
      </c>
      <c r="N128" s="2">
        <v>28</v>
      </c>
      <c r="O128" s="2">
        <f t="shared" si="36"/>
        <v>25</v>
      </c>
      <c r="P128" s="2">
        <f t="shared" si="37"/>
        <v>50</v>
      </c>
      <c r="Q128" s="2">
        <f>0</f>
        <v>0</v>
      </c>
      <c r="R128" s="2">
        <f t="shared" si="45"/>
        <v>28</v>
      </c>
      <c r="S128" s="2">
        <f t="shared" si="38"/>
        <v>25</v>
      </c>
      <c r="T128" s="2">
        <f t="shared" si="39"/>
        <v>28</v>
      </c>
    </row>
    <row r="129" spans="5:20" x14ac:dyDescent="0.35">
      <c r="E129" s="2">
        <v>1</v>
      </c>
      <c r="F129" s="2">
        <v>13</v>
      </c>
      <c r="K129" s="2">
        <f t="shared" si="43"/>
        <v>16</v>
      </c>
      <c r="L129" s="2">
        <f t="shared" si="44"/>
        <v>13</v>
      </c>
      <c r="M129" s="2">
        <f t="shared" si="35"/>
        <v>29</v>
      </c>
      <c r="N129" s="2">
        <v>29</v>
      </c>
      <c r="O129" s="2">
        <f t="shared" si="36"/>
        <v>25</v>
      </c>
      <c r="P129" s="2">
        <f t="shared" si="37"/>
        <v>50</v>
      </c>
      <c r="Q129" s="2">
        <f>0</f>
        <v>0</v>
      </c>
      <c r="R129" s="2">
        <f t="shared" si="45"/>
        <v>29</v>
      </c>
      <c r="S129" s="2">
        <f t="shared" si="38"/>
        <v>25</v>
      </c>
      <c r="T129" s="2">
        <f t="shared" si="39"/>
        <v>29</v>
      </c>
    </row>
    <row r="130" spans="5:20" x14ac:dyDescent="0.35">
      <c r="E130" s="2">
        <v>1</v>
      </c>
      <c r="F130" s="2">
        <v>14</v>
      </c>
      <c r="K130" s="2">
        <f t="shared" si="43"/>
        <v>16</v>
      </c>
      <c r="L130" s="2">
        <f t="shared" si="44"/>
        <v>14</v>
      </c>
      <c r="M130" s="2">
        <f t="shared" si="35"/>
        <v>30</v>
      </c>
      <c r="N130" s="2">
        <v>30</v>
      </c>
      <c r="O130" s="2">
        <f t="shared" si="36"/>
        <v>25</v>
      </c>
      <c r="P130" s="2">
        <f t="shared" si="37"/>
        <v>50</v>
      </c>
      <c r="Q130" s="2">
        <f>0</f>
        <v>0</v>
      </c>
      <c r="R130" s="2">
        <f t="shared" si="45"/>
        <v>30</v>
      </c>
      <c r="S130" s="2">
        <f t="shared" si="38"/>
        <v>25</v>
      </c>
      <c r="T130" s="2">
        <f t="shared" si="39"/>
        <v>30</v>
      </c>
    </row>
    <row r="131" spans="5:20" x14ac:dyDescent="0.35">
      <c r="E131" s="2">
        <v>1</v>
      </c>
      <c r="F131" s="2">
        <v>15</v>
      </c>
      <c r="K131" s="2">
        <f t="shared" si="43"/>
        <v>16</v>
      </c>
      <c r="L131" s="2">
        <f t="shared" si="44"/>
        <v>15</v>
      </c>
      <c r="M131" s="2">
        <f t="shared" si="35"/>
        <v>31</v>
      </c>
      <c r="N131" s="2">
        <v>31</v>
      </c>
      <c r="O131" s="2">
        <f t="shared" si="36"/>
        <v>25</v>
      </c>
      <c r="P131" s="2">
        <f t="shared" si="37"/>
        <v>50</v>
      </c>
      <c r="Q131" s="2">
        <f>0</f>
        <v>0</v>
      </c>
      <c r="R131" s="2">
        <f t="shared" si="45"/>
        <v>31</v>
      </c>
      <c r="S131" s="2">
        <f t="shared" si="38"/>
        <v>25</v>
      </c>
      <c r="T131" s="2">
        <f t="shared" si="39"/>
        <v>31</v>
      </c>
    </row>
  </sheetData>
  <mergeCells count="2">
    <mergeCell ref="S2:W2"/>
    <mergeCell ref="M2:R2"/>
  </mergeCells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perf counter</vt:lpstr>
      <vt:lpstr>busy</vt:lpstr>
      <vt:lpstr>inst</vt:lpstr>
      <vt:lpstr>lds</vt:lpstr>
      <vt:lpstr>L2 hit</vt:lpstr>
      <vt:lpstr>stall</vt:lpstr>
      <vt:lpstr>coalescing</vt:lpstr>
      <vt:lpstr>addr_trans</vt:lpstr>
      <vt:lpstr>addr_r2c</vt:lpstr>
      <vt:lpstr>glb_rd</vt:lpstr>
      <vt:lpstr>lds_wr</vt:lpstr>
      <vt:lpstr>mem stall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2020-11-04T03:34:09Z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2020-09-16T08:27:46Z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b222a16e-d156-4228-835c-00002bc6d53d</vt:lpwstr>
  </property>
  <property fmtid="{D5CDD505-2E9C-101B-9397-08002B2CF9AE}" pid="8" name="MSIP_Label_76546daa-41b6-470c-bb85-f6f40f044d7f_ContentBits">
    <vt:lpwstr>1</vt:lpwstr>
  </property>
</Properties>
</file>