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2 курс\хф\"/>
    </mc:Choice>
  </mc:AlternateContent>
  <bookViews>
    <workbookView xWindow="0" yWindow="0" windowWidth="16740" windowHeight="4716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1" i="1"/>
  <c r="F22" i="1"/>
  <c r="F23" i="1"/>
  <c r="F24" i="1"/>
  <c r="F25" i="1"/>
  <c r="F26" i="1"/>
  <c r="F21" i="1"/>
  <c r="I22" i="1"/>
  <c r="I23" i="1"/>
  <c r="I24" i="1"/>
  <c r="I25" i="1"/>
  <c r="I26" i="1"/>
  <c r="I21" i="1"/>
  <c r="H22" i="1"/>
  <c r="H23" i="1"/>
  <c r="H24" i="1"/>
  <c r="H25" i="1"/>
  <c r="H26" i="1"/>
  <c r="H21" i="1"/>
  <c r="E22" i="1"/>
  <c r="E23" i="1"/>
  <c r="E24" i="1"/>
  <c r="E25" i="1"/>
  <c r="E26" i="1"/>
  <c r="E21" i="1"/>
  <c r="D22" i="1"/>
  <c r="D23" i="1"/>
  <c r="D24" i="1"/>
  <c r="D25" i="1"/>
  <c r="D26" i="1"/>
  <c r="D21" i="1"/>
  <c r="B23" i="1"/>
  <c r="B24" i="1" s="1"/>
  <c r="B25" i="1" s="1"/>
  <c r="B26" i="1" s="1"/>
  <c r="B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48906386701742E-3"/>
          <c:y val="9.7222222222222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211504811898515E-2"/>
                  <c:y val="0.33490704286964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Лист1!$A$1:$A$13</c:f>
              <c:numCache>
                <c:formatCode>General</c:formatCode>
                <c:ptCount val="13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</c:numCache>
            </c:numRef>
          </c:xVal>
          <c:yVal>
            <c:numRef>
              <c:f>Лист1!$B$1:$B$13</c:f>
              <c:numCache>
                <c:formatCode>General</c:formatCode>
                <c:ptCount val="13"/>
                <c:pt idx="0">
                  <c:v>1.121E-3</c:v>
                </c:pt>
                <c:pt idx="1">
                  <c:v>1.147E-3</c:v>
                </c:pt>
                <c:pt idx="2">
                  <c:v>1.173E-3</c:v>
                </c:pt>
                <c:pt idx="3">
                  <c:v>1.199E-3</c:v>
                </c:pt>
                <c:pt idx="4">
                  <c:v>1.225E-3</c:v>
                </c:pt>
                <c:pt idx="5">
                  <c:v>1.2509999999999999E-3</c:v>
                </c:pt>
                <c:pt idx="6">
                  <c:v>1.2780000000000001E-3</c:v>
                </c:pt>
                <c:pt idx="7">
                  <c:v>1.305E-3</c:v>
                </c:pt>
                <c:pt idx="8">
                  <c:v>1.3320000000000001E-3</c:v>
                </c:pt>
                <c:pt idx="9">
                  <c:v>1.359E-3</c:v>
                </c:pt>
                <c:pt idx="10">
                  <c:v>1.3860000000000001E-3</c:v>
                </c:pt>
                <c:pt idx="11">
                  <c:v>1.4170000000000001E-3</c:v>
                </c:pt>
                <c:pt idx="12">
                  <c:v>1.441E-3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A-465D-98C7-9351C236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590656"/>
        <c:axId val="2035601056"/>
      </c:scatterChart>
      <c:valAx>
        <c:axId val="203559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601056"/>
        <c:crosses val="autoZero"/>
        <c:crossBetween val="midCat"/>
      </c:valAx>
      <c:valAx>
        <c:axId val="203560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559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0682414698162729E-3"/>
                  <c:y val="0.29859142607174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Лист1!$H$21:$H$26</c:f>
              <c:numCache>
                <c:formatCode>General</c:formatCode>
                <c:ptCount val="6"/>
                <c:pt idx="0">
                  <c:v>0.11260000000000001</c:v>
                </c:pt>
                <c:pt idx="1">
                  <c:v>7.85E-2</c:v>
                </c:pt>
                <c:pt idx="2">
                  <c:v>5.5299999999999995E-2</c:v>
                </c:pt>
                <c:pt idx="3">
                  <c:v>5.7999999999999996E-2</c:v>
                </c:pt>
                <c:pt idx="4">
                  <c:v>4.0499999999999987E-2</c:v>
                </c:pt>
                <c:pt idx="5">
                  <c:v>2.7540000000000002E-2</c:v>
                </c:pt>
              </c:numCache>
            </c:numRef>
          </c:xVal>
          <c:yVal>
            <c:numRef>
              <c:f>Лист1!$I$21:$I$26</c:f>
              <c:numCache>
                <c:formatCode>General</c:formatCode>
                <c:ptCount val="6"/>
                <c:pt idx="0">
                  <c:v>8.8809946714031973E-2</c:v>
                </c:pt>
                <c:pt idx="1">
                  <c:v>6.3694267515923567E-2</c:v>
                </c:pt>
                <c:pt idx="2">
                  <c:v>4.5207956600361671E-2</c:v>
                </c:pt>
                <c:pt idx="3">
                  <c:v>2.1551724137931036E-2</c:v>
                </c:pt>
                <c:pt idx="4">
                  <c:v>1.5432098765432103E-2</c:v>
                </c:pt>
                <c:pt idx="5">
                  <c:v>1.1347131445170661E-2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7-4C50-ACE0-0C3F7D90E36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560104986876641E-2"/>
                  <c:y val="-9.1263487897346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Лист1!$G$29:$G$31</c:f>
              <c:numCache>
                <c:formatCode>General</c:formatCode>
                <c:ptCount val="3"/>
                <c:pt idx="0">
                  <c:v>4.0499999999999987E-2</c:v>
                </c:pt>
                <c:pt idx="1">
                  <c:v>2.7540000000000002E-2</c:v>
                </c:pt>
                <c:pt idx="2">
                  <c:v>5.7999999999999996E-2</c:v>
                </c:pt>
              </c:numCache>
            </c:numRef>
          </c:xVal>
          <c:yVal>
            <c:numRef>
              <c:f>Лист1!$H$29:$H$31</c:f>
              <c:numCache>
                <c:formatCode>General</c:formatCode>
                <c:ptCount val="3"/>
                <c:pt idx="0">
                  <c:v>1.5432098765432103E-2</c:v>
                </c:pt>
                <c:pt idx="1">
                  <c:v>1.1347131445170661E-2</c:v>
                </c:pt>
                <c:pt idx="2">
                  <c:v>2.1551724137931036E-2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27-4C50-ACE0-0C3F7D90E36D}"/>
            </c:ext>
          </c:extLst>
        </c:ser>
        <c:ser>
          <c:idx val="2"/>
          <c:order val="2"/>
          <c:tx>
            <c:strRef>
              <c:f>Лист1!$E$29</c:f>
              <c:strCache>
                <c:ptCount val="1"/>
                <c:pt idx="0">
                  <c:v>0,1126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38757655293089"/>
                  <c:y val="9.17778506853309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Лист1!$E$29:$E$31</c:f>
              <c:numCache>
                <c:formatCode>General</c:formatCode>
                <c:ptCount val="3"/>
                <c:pt idx="0">
                  <c:v>0.11260000000000001</c:v>
                </c:pt>
                <c:pt idx="1">
                  <c:v>7.85E-2</c:v>
                </c:pt>
                <c:pt idx="2">
                  <c:v>5.5299999999999995E-2</c:v>
                </c:pt>
              </c:numCache>
            </c:numRef>
          </c:xVal>
          <c:yVal>
            <c:numRef>
              <c:f>Лист1!$F$29:$F$31</c:f>
              <c:numCache>
                <c:formatCode>General</c:formatCode>
                <c:ptCount val="3"/>
                <c:pt idx="0">
                  <c:v>8.8809946714031973E-2</c:v>
                </c:pt>
                <c:pt idx="1">
                  <c:v>6.3694267515923567E-2</c:v>
                </c:pt>
                <c:pt idx="2">
                  <c:v>4.5207956600361671E-2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27-4C50-ACE0-0C3F7D90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88672"/>
        <c:axId val="2028092416"/>
      </c:scatterChart>
      <c:valAx>
        <c:axId val="2028088672"/>
        <c:scaling>
          <c:orientation val="minMax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λ</a:t>
                </a:r>
                <a:r>
                  <a:rPr lang="en-US" sz="1000" b="0" i="0" u="none" strike="noStrike" baseline="0">
                    <a:effectLst/>
                  </a:rPr>
                  <a:t>c, </a:t>
                </a:r>
                <a:r>
                  <a:rPr lang="ru-RU" sz="1000" b="0" i="0" u="none" strike="noStrike" baseline="0">
                    <a:effectLst/>
                  </a:rPr>
                  <a:t>См*см</a:t>
                </a:r>
                <a:r>
                  <a:rPr lang="en-US" sz="1000" b="0" i="0" u="none" strike="noStrike" baseline="0">
                    <a:effectLst/>
                  </a:rPr>
                  <a:t>^</a:t>
                </a:r>
                <a:r>
                  <a:rPr lang="ru-RU" sz="1000" b="0" i="0" u="none" strike="noStrike" baseline="0">
                    <a:effectLst/>
                  </a:rPr>
                  <a:t>2/л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092416"/>
        <c:crosses val="autoZero"/>
        <c:crossBetween val="midCat"/>
      </c:valAx>
      <c:valAx>
        <c:axId val="20280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</a:t>
                </a:r>
                <a:r>
                  <a:rPr lang="ru-RU"/>
                  <a:t>/</a:t>
                </a:r>
                <a:r>
                  <a:rPr lang="el-GR" sz="1000" b="0" i="0" u="none" strike="noStrike" baseline="0">
                    <a:effectLst/>
                  </a:rPr>
                  <a:t>λ </a:t>
                </a:r>
                <a:r>
                  <a:rPr lang="en-US" sz="1000" b="0" i="0" u="none" strike="noStrike" baseline="0">
                    <a:effectLst/>
                  </a:rPr>
                  <a:t>, </a:t>
                </a:r>
                <a:r>
                  <a:rPr lang="ru-RU" sz="1000" b="0" i="0" u="none" strike="noStrike" baseline="0">
                    <a:effectLst/>
                  </a:rPr>
                  <a:t>моль/</a:t>
                </a:r>
                <a:r>
                  <a:rPr lang="en-US" sz="1000" b="0" i="0" u="none" strike="noStrike" baseline="0">
                    <a:effectLst/>
                  </a:rPr>
                  <a:t>C</a:t>
                </a:r>
                <a:r>
                  <a:rPr lang="ru-RU" sz="1000" b="0" i="0" u="none" strike="noStrike" baseline="0">
                    <a:effectLst/>
                  </a:rPr>
                  <a:t>м см</a:t>
                </a:r>
                <a:r>
                  <a:rPr lang="en-US" sz="1000" b="0" i="0" u="none" strike="noStrike" baseline="0">
                    <a:effectLst/>
                  </a:rPr>
                  <a:t>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808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>
                <a:effectLst/>
              </a:rPr>
              <a:t>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Лист1!$B$21:$B$26</c:f>
              <c:numCache>
                <c:formatCode>0.000000000</c:formatCode>
                <c:ptCount val="6"/>
                <c:pt idx="0" formatCode="General">
                  <c:v>0.01</c:v>
                </c:pt>
                <c:pt idx="1">
                  <c:v>5.0000000000000001E-3</c:v>
                </c:pt>
                <c:pt idx="2">
                  <c:v>2.5000000000000001E-3</c:v>
                </c:pt>
                <c:pt idx="3">
                  <c:v>1.25E-3</c:v>
                </c:pt>
                <c:pt idx="4">
                  <c:v>6.2500000000000001E-4</c:v>
                </c:pt>
                <c:pt idx="5">
                  <c:v>3.1250000000000001E-4</c:v>
                </c:pt>
              </c:numCache>
            </c:numRef>
          </c:xVal>
          <c:yVal>
            <c:numRef>
              <c:f>Лист1!$C$21:$C$26</c:f>
              <c:numCache>
                <c:formatCode>General</c:formatCode>
                <c:ptCount val="6"/>
                <c:pt idx="0">
                  <c:v>112.6</c:v>
                </c:pt>
                <c:pt idx="1">
                  <c:v>78.5</c:v>
                </c:pt>
                <c:pt idx="2">
                  <c:v>55.3</c:v>
                </c:pt>
                <c:pt idx="3">
                  <c:v>58</c:v>
                </c:pt>
                <c:pt idx="4">
                  <c:v>40.5</c:v>
                </c:pt>
                <c:pt idx="5">
                  <c:v>27.54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6-405E-AF35-33C5972A4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701968"/>
        <c:axId val="1701702384"/>
      </c:scatterChart>
      <c:valAx>
        <c:axId val="1701701968"/>
        <c:scaling>
          <c:orientation val="minMax"/>
          <c:max val="1.050000000000000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c, </a:t>
                </a:r>
                <a:r>
                  <a:rPr lang="ru-RU"/>
                  <a:t>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02384"/>
        <c:crosses val="autoZero"/>
        <c:crossBetween val="midCat"/>
      </c:valAx>
      <c:valAx>
        <c:axId val="17017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ϰ</a:t>
                </a:r>
                <a:r>
                  <a:rPr lang="ru-RU" sz="1000" b="0" i="0" u="none" strike="noStrike" baseline="0">
                    <a:effectLst/>
                  </a:rPr>
                  <a:t>, мкСм/см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170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λ</a:t>
            </a:r>
            <a:r>
              <a:rPr lang="en-US" sz="1400" b="0" i="0" u="none" strike="noStrike" baseline="0"/>
              <a:t>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Лист1!$B$21:$B$26</c:f>
              <c:numCache>
                <c:formatCode>0.000000000</c:formatCode>
                <c:ptCount val="6"/>
                <c:pt idx="0" formatCode="General">
                  <c:v>0.01</c:v>
                </c:pt>
                <c:pt idx="1">
                  <c:v>5.0000000000000001E-3</c:v>
                </c:pt>
                <c:pt idx="2">
                  <c:v>2.5000000000000001E-3</c:v>
                </c:pt>
                <c:pt idx="3">
                  <c:v>1.25E-3</c:v>
                </c:pt>
                <c:pt idx="4">
                  <c:v>6.2500000000000001E-4</c:v>
                </c:pt>
                <c:pt idx="5">
                  <c:v>3.1250000000000001E-4</c:v>
                </c:pt>
              </c:numCache>
            </c:numRef>
          </c:xVal>
          <c:yVal>
            <c:numRef>
              <c:f>Лист1!$D$21:$D$26</c:f>
              <c:numCache>
                <c:formatCode>General</c:formatCode>
                <c:ptCount val="6"/>
                <c:pt idx="0">
                  <c:v>11.26</c:v>
                </c:pt>
                <c:pt idx="1">
                  <c:v>15.7</c:v>
                </c:pt>
                <c:pt idx="2">
                  <c:v>22.119999999999997</c:v>
                </c:pt>
                <c:pt idx="3">
                  <c:v>46.4</c:v>
                </c:pt>
                <c:pt idx="4">
                  <c:v>64.799999999999983</c:v>
                </c:pt>
                <c:pt idx="5">
                  <c:v>88.128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1-447B-BFF6-E80983CF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66784"/>
        <c:axId val="119369280"/>
      </c:scatterChart>
      <c:valAx>
        <c:axId val="11936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69280"/>
        <c:crosses val="autoZero"/>
        <c:crossBetween val="midCat"/>
      </c:valAx>
      <c:valAx>
        <c:axId val="1193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/>
                  <a:t>λ</a:t>
                </a:r>
                <a:r>
                  <a:rPr lang="en-US" sz="1000" b="0" i="0" u="none" strike="noStrike" baseline="0"/>
                  <a:t>i</a:t>
                </a:r>
                <a:r>
                  <a:rPr lang="ru-RU" sz="1000" b="0" i="0" u="none" strike="noStrike" baseline="0"/>
                  <a:t>, См см</a:t>
                </a:r>
                <a:r>
                  <a:rPr lang="en-US" sz="1000" b="0" i="0" u="none" strike="noStrike" baseline="0"/>
                  <a:t>^</a:t>
                </a:r>
                <a:r>
                  <a:rPr lang="ru-RU" sz="1000" b="0" i="0" u="none" strike="noStrike" baseline="0"/>
                  <a:t>2/моль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36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400" b="0" i="0" u="none" strike="noStrike" baseline="0"/>
              <a:t>α</a:t>
            </a:r>
            <a:r>
              <a:rPr lang="en-US" sz="1400" b="0" i="0" u="none" strike="noStrike" baseline="0"/>
              <a:t>i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Лист1!$B$21:$B$26</c:f>
              <c:numCache>
                <c:formatCode>0.000000000</c:formatCode>
                <c:ptCount val="6"/>
                <c:pt idx="0" formatCode="General">
                  <c:v>0.01</c:v>
                </c:pt>
                <c:pt idx="1">
                  <c:v>5.0000000000000001E-3</c:v>
                </c:pt>
                <c:pt idx="2">
                  <c:v>2.5000000000000001E-3</c:v>
                </c:pt>
                <c:pt idx="3">
                  <c:v>1.25E-3</c:v>
                </c:pt>
                <c:pt idx="4">
                  <c:v>6.2500000000000001E-4</c:v>
                </c:pt>
                <c:pt idx="5">
                  <c:v>3.1250000000000001E-4</c:v>
                </c:pt>
              </c:numCache>
            </c:numRef>
          </c:xVal>
          <c:yVal>
            <c:numRef>
              <c:f>Лист1!$E$21:$E$26</c:f>
              <c:numCache>
                <c:formatCode>General</c:formatCode>
                <c:ptCount val="6"/>
                <c:pt idx="0">
                  <c:v>2.8820066547222932E-2</c:v>
                </c:pt>
                <c:pt idx="1">
                  <c:v>4.0184284617353468E-2</c:v>
                </c:pt>
                <c:pt idx="2">
                  <c:v>5.6616329664704375E-2</c:v>
                </c:pt>
                <c:pt idx="3">
                  <c:v>0.1187611978500128</c:v>
                </c:pt>
                <c:pt idx="4">
                  <c:v>0.16585615561812128</c:v>
                </c:pt>
                <c:pt idx="5">
                  <c:v>0.225564371640645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7-4090-84BD-829C3B0B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48256"/>
        <c:axId val="123445456"/>
      </c:scatterChart>
      <c:valAx>
        <c:axId val="20304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45456"/>
        <c:crosses val="autoZero"/>
        <c:crossBetween val="midCat"/>
      </c:valAx>
      <c:valAx>
        <c:axId val="1234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/>
                  <a:t>α</a:t>
                </a:r>
                <a:r>
                  <a:rPr lang="en-US" sz="1000" b="0" i="0" u="none" strike="noStrike" baseline="0"/>
                  <a:t>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04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377979</xdr:colOff>
      <xdr:row>1</xdr:row>
      <xdr:rowOff>175785</xdr:rowOff>
    </xdr:from>
    <xdr:to>
      <xdr:col>14</xdr:col>
      <xdr:colOff>296524</xdr:colOff>
      <xdr:row>16</xdr:row>
      <xdr:rowOff>175785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501387</xdr:colOff>
      <xdr:row>25</xdr:row>
      <xdr:rowOff>68142</xdr:rowOff>
    </xdr:from>
    <xdr:to>
      <xdr:col>26</xdr:col>
      <xdr:colOff>196588</xdr:colOff>
      <xdr:row>40</xdr:row>
      <xdr:rowOff>68142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30206</xdr:colOff>
      <xdr:row>8</xdr:row>
      <xdr:rowOff>150987</xdr:rowOff>
    </xdr:from>
    <xdr:to>
      <xdr:col>24</xdr:col>
      <xdr:colOff>325797</xdr:colOff>
      <xdr:row>23</xdr:row>
      <xdr:rowOff>177221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188359</xdr:colOff>
      <xdr:row>32</xdr:row>
      <xdr:rowOff>83907</xdr:rowOff>
    </xdr:from>
    <xdr:to>
      <xdr:col>10</xdr:col>
      <xdr:colOff>77056</xdr:colOff>
      <xdr:row>47</xdr:row>
      <xdr:rowOff>130141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157213</xdr:colOff>
      <xdr:row>29</xdr:row>
      <xdr:rowOff>31946</xdr:rowOff>
    </xdr:from>
    <xdr:to>
      <xdr:col>17</xdr:col>
      <xdr:colOff>496732</xdr:colOff>
      <xdr:row>44</xdr:row>
      <xdr:rowOff>78179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zoomScale="58" workbookViewId="0">
      <selection activeCell="E21" activeCellId="1" sqref="B21:B26 E21:E26"/>
    </sheetView>
  </sheetViews>
  <sheetFormatPr defaultRowHeight="14.4" x14ac:dyDescent="0.3"/>
  <cols>
    <col min="2" max="2" width="11.44140625" bestFit="1" customWidth="1"/>
    <col min="6" max="7" width="12" bestFit="1" customWidth="1"/>
  </cols>
  <sheetData>
    <row r="1" spans="1:2" x14ac:dyDescent="0.3">
      <c r="A1">
        <v>14</v>
      </c>
      <c r="B1">
        <v>1.121E-3</v>
      </c>
    </row>
    <row r="2" spans="1:2" x14ac:dyDescent="0.3">
      <c r="A2">
        <v>15</v>
      </c>
      <c r="B2">
        <v>1.147E-3</v>
      </c>
    </row>
    <row r="3" spans="1:2" x14ac:dyDescent="0.3">
      <c r="A3">
        <v>16</v>
      </c>
      <c r="B3">
        <v>1.173E-3</v>
      </c>
    </row>
    <row r="4" spans="1:2" x14ac:dyDescent="0.3">
      <c r="A4">
        <v>17</v>
      </c>
      <c r="B4">
        <v>1.199E-3</v>
      </c>
    </row>
    <row r="5" spans="1:2" x14ac:dyDescent="0.3">
      <c r="A5">
        <v>18</v>
      </c>
      <c r="B5">
        <v>1.225E-3</v>
      </c>
    </row>
    <row r="6" spans="1:2" x14ac:dyDescent="0.3">
      <c r="A6">
        <v>19</v>
      </c>
      <c r="B6">
        <v>1.2509999999999999E-3</v>
      </c>
    </row>
    <row r="7" spans="1:2" x14ac:dyDescent="0.3">
      <c r="A7">
        <v>20</v>
      </c>
      <c r="B7">
        <v>1.2780000000000001E-3</v>
      </c>
    </row>
    <row r="8" spans="1:2" x14ac:dyDescent="0.3">
      <c r="A8">
        <v>21</v>
      </c>
      <c r="B8">
        <v>1.305E-3</v>
      </c>
    </row>
    <row r="9" spans="1:2" x14ac:dyDescent="0.3">
      <c r="A9">
        <v>22</v>
      </c>
      <c r="B9">
        <v>1.3320000000000001E-3</v>
      </c>
    </row>
    <row r="10" spans="1:2" x14ac:dyDescent="0.3">
      <c r="A10">
        <v>23</v>
      </c>
      <c r="B10">
        <v>1.359E-3</v>
      </c>
    </row>
    <row r="11" spans="1:2" x14ac:dyDescent="0.3">
      <c r="A11">
        <v>24</v>
      </c>
      <c r="B11">
        <v>1.3860000000000001E-3</v>
      </c>
    </row>
    <row r="12" spans="1:2" x14ac:dyDescent="0.3">
      <c r="A12">
        <v>25</v>
      </c>
      <c r="B12">
        <v>1.4170000000000001E-3</v>
      </c>
    </row>
    <row r="13" spans="1:2" x14ac:dyDescent="0.3">
      <c r="A13">
        <v>26</v>
      </c>
      <c r="B13">
        <v>1.441E-3</v>
      </c>
    </row>
    <row r="21" spans="2:9" x14ac:dyDescent="0.3">
      <c r="B21">
        <v>0.01</v>
      </c>
      <c r="C21">
        <v>112.6</v>
      </c>
      <c r="D21">
        <f>(C21*10^(-6)*1000)/B21</f>
        <v>11.26</v>
      </c>
      <c r="E21">
        <f>D21/390.7</f>
        <v>2.8820066547222932E-2</v>
      </c>
      <c r="F21">
        <f>(D21*D21*B21)/(390.7*(390.7-D21))</f>
        <v>8.5524443738596414E-6</v>
      </c>
      <c r="G21">
        <f>(B21*E21*E21)/(1-E21)</f>
        <v>8.5524443738596397E-6</v>
      </c>
      <c r="H21">
        <f>D21*B21</f>
        <v>0.11260000000000001</v>
      </c>
      <c r="I21">
        <f>1/D21</f>
        <v>8.8809946714031973E-2</v>
      </c>
    </row>
    <row r="22" spans="2:9" x14ac:dyDescent="0.3">
      <c r="B22" s="1">
        <f>0.5*B21</f>
        <v>5.0000000000000001E-3</v>
      </c>
      <c r="C22">
        <v>78.5</v>
      </c>
      <c r="D22">
        <f t="shared" ref="D22:D26" si="0">(C22*10^(-6)*1000)/B22</f>
        <v>15.7</v>
      </c>
      <c r="E22">
        <f t="shared" ref="E22:E26" si="1">D22/390.7</f>
        <v>4.0184284617353468E-2</v>
      </c>
      <c r="F22">
        <f t="shared" ref="F22:F26" si="2">(D22*D22*B22)/(390.7*(390.7-D22))</f>
        <v>8.4119102465659908E-6</v>
      </c>
      <c r="G22">
        <f t="shared" ref="G22:G26" si="3">(B22*E22*E22)/(1-E22)</f>
        <v>8.4119102465659925E-6</v>
      </c>
      <c r="H22">
        <f t="shared" ref="H22:H26" si="4">D22*B22</f>
        <v>7.85E-2</v>
      </c>
      <c r="I22">
        <f t="shared" ref="I22:I26" si="5">1/D22</f>
        <v>6.3694267515923567E-2</v>
      </c>
    </row>
    <row r="23" spans="2:9" x14ac:dyDescent="0.3">
      <c r="B23" s="1">
        <f t="shared" ref="B23:B26" si="6">0.5*B22</f>
        <v>2.5000000000000001E-3</v>
      </c>
      <c r="C23">
        <v>55.3</v>
      </c>
      <c r="D23">
        <f t="shared" si="0"/>
        <v>22.119999999999997</v>
      </c>
      <c r="E23">
        <f t="shared" si="1"/>
        <v>5.6616329664704375E-2</v>
      </c>
      <c r="F23">
        <f t="shared" si="2"/>
        <v>8.4944463358243845E-6</v>
      </c>
      <c r="G23">
        <f t="shared" si="3"/>
        <v>8.4944463358243862E-6</v>
      </c>
      <c r="H23">
        <f t="shared" si="4"/>
        <v>5.5299999999999995E-2</v>
      </c>
      <c r="I23">
        <f t="shared" si="5"/>
        <v>4.5207956600361671E-2</v>
      </c>
    </row>
    <row r="24" spans="2:9" x14ac:dyDescent="0.3">
      <c r="B24" s="1">
        <f t="shared" si="6"/>
        <v>1.25E-3</v>
      </c>
      <c r="C24">
        <v>58</v>
      </c>
      <c r="D24">
        <f t="shared" si="0"/>
        <v>46.4</v>
      </c>
      <c r="E24">
        <f t="shared" si="1"/>
        <v>0.1187611978500128</v>
      </c>
      <c r="F24">
        <f t="shared" si="2"/>
        <v>2.0006243030208372E-5</v>
      </c>
      <c r="G24">
        <f t="shared" si="3"/>
        <v>2.0006243030208372E-5</v>
      </c>
      <c r="H24">
        <f t="shared" si="4"/>
        <v>5.7999999999999996E-2</v>
      </c>
      <c r="I24">
        <f t="shared" si="5"/>
        <v>2.1551724137931036E-2</v>
      </c>
    </row>
    <row r="25" spans="2:9" x14ac:dyDescent="0.3">
      <c r="B25" s="1">
        <f t="shared" si="6"/>
        <v>6.2500000000000001E-4</v>
      </c>
      <c r="C25">
        <v>40.5</v>
      </c>
      <c r="D25">
        <f t="shared" si="0"/>
        <v>64.799999999999983</v>
      </c>
      <c r="E25">
        <f t="shared" si="1"/>
        <v>0.16585615561812128</v>
      </c>
      <c r="F25">
        <f t="shared" si="2"/>
        <v>2.0611151588014456E-5</v>
      </c>
      <c r="G25">
        <f t="shared" si="3"/>
        <v>2.0611151588014452E-5</v>
      </c>
      <c r="H25">
        <f t="shared" si="4"/>
        <v>4.0499999999999987E-2</v>
      </c>
      <c r="I25">
        <f t="shared" si="5"/>
        <v>1.5432098765432103E-2</v>
      </c>
    </row>
    <row r="26" spans="2:9" x14ac:dyDescent="0.3">
      <c r="B26" s="1">
        <f t="shared" si="6"/>
        <v>3.1250000000000001E-4</v>
      </c>
      <c r="C26">
        <v>27.54</v>
      </c>
      <c r="D26">
        <f t="shared" si="0"/>
        <v>88.128</v>
      </c>
      <c r="E26">
        <f t="shared" si="1"/>
        <v>0.225564371640645</v>
      </c>
      <c r="F26">
        <f t="shared" si="2"/>
        <v>2.0530791993255698E-5</v>
      </c>
      <c r="G26">
        <f t="shared" si="3"/>
        <v>2.0530791993255702E-5</v>
      </c>
      <c r="H26">
        <f t="shared" si="4"/>
        <v>2.7540000000000002E-2</v>
      </c>
      <c r="I26">
        <f t="shared" si="5"/>
        <v>1.1347131445170661E-2</v>
      </c>
    </row>
    <row r="29" spans="2:9" x14ac:dyDescent="0.3">
      <c r="E29">
        <v>0.11260000000000001</v>
      </c>
      <c r="F29">
        <v>8.8809946714031973E-2</v>
      </c>
      <c r="G29">
        <v>4.0499999999999987E-2</v>
      </c>
      <c r="H29">
        <v>1.5432098765432103E-2</v>
      </c>
    </row>
    <row r="30" spans="2:9" x14ac:dyDescent="0.3">
      <c r="E30">
        <v>7.85E-2</v>
      </c>
      <c r="F30">
        <v>6.3694267515923567E-2</v>
      </c>
      <c r="G30">
        <v>2.7540000000000002E-2</v>
      </c>
      <c r="H30">
        <v>1.1347131445170661E-2</v>
      </c>
    </row>
    <row r="31" spans="2:9" x14ac:dyDescent="0.3">
      <c r="E31">
        <v>5.5299999999999995E-2</v>
      </c>
      <c r="F31">
        <v>4.5207956600361671E-2</v>
      </c>
      <c r="G31">
        <v>5.7999999999999996E-2</v>
      </c>
      <c r="H31">
        <v>2.1551724137931036E-2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04tromar@gmail.com</dc:creator>
  <cp:lastModifiedBy>04tromar@gmail.com</cp:lastModifiedBy>
  <dcterms:created xsi:type="dcterms:W3CDTF">2024-03-14T17:43:24Z</dcterms:created>
  <dcterms:modified xsi:type="dcterms:W3CDTF">2024-04-04T19:05:02Z</dcterms:modified>
</cp:coreProperties>
</file>