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epositories\mestrado\ARP\A2-TeoremaBayes\"/>
    </mc:Choice>
  </mc:AlternateContent>
  <bookViews>
    <workbookView xWindow="0" yWindow="0" windowWidth="20490" windowHeight="7755" activeTab="4"/>
  </bookViews>
  <sheets>
    <sheet name="data" sheetId="1" r:id="rId1"/>
    <sheet name="names" sheetId="2" r:id="rId2"/>
    <sheet name="Objetivos" sheetId="3" r:id="rId3"/>
    <sheet name="Resolução" sheetId="4" r:id="rId4"/>
    <sheet name="Resolução (2)" sheetId="5" r:id="rId5"/>
    <sheet name="Plan2" sheetId="6" r:id="rId6"/>
  </sheets>
  <definedNames>
    <definedName name="_xlnm._FilterDatabase" localSheetId="3" hidden="1">Resolução!$A$1:$I$106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0" i="5" l="1"/>
  <c r="B14" i="5" s="1"/>
  <c r="G14" i="5" s="1"/>
  <c r="B9" i="5"/>
  <c r="B13" i="5" s="1"/>
  <c r="B17" i="5" s="1"/>
  <c r="B8" i="5"/>
  <c r="B12" i="5" s="1"/>
  <c r="B16" i="5" s="1"/>
  <c r="B7" i="5"/>
  <c r="B11" i="5" s="1"/>
  <c r="B15" i="5" s="1"/>
  <c r="B6" i="5"/>
  <c r="F3" i="5"/>
  <c r="F62" i="5"/>
  <c r="I52" i="5"/>
  <c r="F51" i="5"/>
  <c r="I38" i="5"/>
  <c r="F37" i="5"/>
  <c r="G36" i="5"/>
  <c r="I35" i="5"/>
  <c r="G32" i="5"/>
  <c r="F17" i="5"/>
  <c r="I63" i="5"/>
  <c r="H13" i="5"/>
  <c r="G35" i="5"/>
  <c r="I12" i="5"/>
  <c r="F55" i="5"/>
  <c r="F12" i="5"/>
  <c r="I9" i="5"/>
  <c r="I7" i="5"/>
  <c r="I11" i="5"/>
  <c r="I6" i="5"/>
  <c r="G6" i="5"/>
  <c r="H8" i="5"/>
  <c r="I5" i="5"/>
  <c r="G10" i="5"/>
  <c r="I4" i="5"/>
  <c r="G4" i="5"/>
  <c r="F11" i="5"/>
  <c r="I3" i="5"/>
  <c r="H3" i="5"/>
  <c r="G3" i="5"/>
  <c r="N3" i="5" s="1"/>
  <c r="Q2" i="5"/>
  <c r="I2" i="5"/>
  <c r="H2" i="5"/>
  <c r="P2" i="5" s="1"/>
  <c r="G2" i="5"/>
  <c r="M11" i="5" l="1"/>
  <c r="F7" i="5"/>
  <c r="O35" i="5"/>
  <c r="M12" i="5"/>
  <c r="O36" i="5"/>
  <c r="O3" i="5"/>
  <c r="O6" i="5"/>
  <c r="F106" i="5"/>
  <c r="F104" i="5"/>
  <c r="F102" i="5"/>
  <c r="F100" i="5"/>
  <c r="F98" i="5"/>
  <c r="F96" i="5"/>
  <c r="F94" i="5"/>
  <c r="F92" i="5"/>
  <c r="F90" i="5"/>
  <c r="F88" i="5"/>
  <c r="F86" i="5"/>
  <c r="F84" i="5"/>
  <c r="F82" i="5"/>
  <c r="F80" i="5"/>
  <c r="F105" i="5"/>
  <c r="F97" i="5"/>
  <c r="F89" i="5"/>
  <c r="F81" i="5"/>
  <c r="F76" i="5"/>
  <c r="F75" i="5"/>
  <c r="F103" i="5"/>
  <c r="F95" i="5"/>
  <c r="F87" i="5"/>
  <c r="F78" i="5"/>
  <c r="F77" i="5"/>
  <c r="F72" i="5"/>
  <c r="F101" i="5"/>
  <c r="F93" i="5"/>
  <c r="F85" i="5"/>
  <c r="F83" i="5"/>
  <c r="F79" i="5"/>
  <c r="F99" i="5"/>
  <c r="F91" i="5"/>
  <c r="F74" i="5"/>
  <c r="F73" i="5"/>
  <c r="G70" i="5"/>
  <c r="G68" i="5"/>
  <c r="G64" i="5"/>
  <c r="G67" i="5"/>
  <c r="G63" i="5"/>
  <c r="G59" i="5"/>
  <c r="G56" i="5"/>
  <c r="G71" i="5"/>
  <c r="G69" i="5"/>
  <c r="G66" i="5"/>
  <c r="G62" i="5"/>
  <c r="K62" i="5" s="1"/>
  <c r="G58" i="5"/>
  <c r="G53" i="5"/>
  <c r="G49" i="5"/>
  <c r="G45" i="5"/>
  <c r="G65" i="5"/>
  <c r="G52" i="5"/>
  <c r="G48" i="5"/>
  <c r="G44" i="5"/>
  <c r="G42" i="5"/>
  <c r="G38" i="5"/>
  <c r="G61" i="5"/>
  <c r="G60" i="5"/>
  <c r="G55" i="5"/>
  <c r="K55" i="5" s="1"/>
  <c r="G51" i="5"/>
  <c r="G47" i="5"/>
  <c r="G41" i="5"/>
  <c r="G37" i="5"/>
  <c r="G43" i="5"/>
  <c r="Q3" i="5"/>
  <c r="Q4" i="5" s="1"/>
  <c r="G54" i="5"/>
  <c r="G40" i="5"/>
  <c r="AG26" i="5"/>
  <c r="AG24" i="5"/>
  <c r="AG23" i="5"/>
  <c r="AG21" i="5"/>
  <c r="G57" i="5"/>
  <c r="G50" i="5"/>
  <c r="G39" i="5"/>
  <c r="G46" i="5"/>
  <c r="AG28" i="5"/>
  <c r="AG27" i="5"/>
  <c r="AG25" i="5"/>
  <c r="AG22" i="5"/>
  <c r="AG20" i="5"/>
  <c r="AG19" i="5"/>
  <c r="AG18" i="5"/>
  <c r="H35" i="5"/>
  <c r="P35" i="5" s="1"/>
  <c r="H12" i="5"/>
  <c r="P12" i="5" s="1"/>
  <c r="H5" i="5"/>
  <c r="P5" i="5" s="1"/>
  <c r="H33" i="5"/>
  <c r="H30" i="5"/>
  <c r="H17" i="5"/>
  <c r="L17" i="5" s="1"/>
  <c r="H15" i="5"/>
  <c r="H11" i="5"/>
  <c r="P11" i="5" s="1"/>
  <c r="H9" i="5"/>
  <c r="P9" i="5" s="1"/>
  <c r="H7" i="5"/>
  <c r="P7" i="5" s="1"/>
  <c r="H31" i="5"/>
  <c r="H29" i="5"/>
  <c r="H28" i="5"/>
  <c r="H26" i="5"/>
  <c r="H23" i="5"/>
  <c r="H21" i="5"/>
  <c r="H20" i="5"/>
  <c r="H19" i="5"/>
  <c r="H18" i="5"/>
  <c r="H36" i="5"/>
  <c r="N36" i="5" s="1"/>
  <c r="H34" i="5"/>
  <c r="H32" i="5"/>
  <c r="H14" i="5"/>
  <c r="H6" i="5"/>
  <c r="P6" i="5" s="1"/>
  <c r="H4" i="5"/>
  <c r="P4" i="5" s="1"/>
  <c r="H27" i="5"/>
  <c r="H25" i="5"/>
  <c r="H24" i="5"/>
  <c r="H22" i="5"/>
  <c r="H16" i="5"/>
  <c r="G106" i="5"/>
  <c r="G104" i="5"/>
  <c r="G102" i="5"/>
  <c r="G100" i="5"/>
  <c r="G98" i="5"/>
  <c r="G96" i="5"/>
  <c r="G94" i="5"/>
  <c r="G92" i="5"/>
  <c r="G90" i="5"/>
  <c r="G88" i="5"/>
  <c r="G86" i="5"/>
  <c r="G84" i="5"/>
  <c r="G82" i="5"/>
  <c r="G80" i="5"/>
  <c r="G78" i="5"/>
  <c r="G76" i="5"/>
  <c r="G74" i="5"/>
  <c r="G105" i="5"/>
  <c r="G103" i="5"/>
  <c r="G101" i="5"/>
  <c r="G99" i="5"/>
  <c r="G97" i="5"/>
  <c r="G95" i="5"/>
  <c r="G93" i="5"/>
  <c r="G91" i="5"/>
  <c r="G89" i="5"/>
  <c r="G87" i="5"/>
  <c r="G85" i="5"/>
  <c r="G77" i="5"/>
  <c r="G72" i="5"/>
  <c r="G83" i="5"/>
  <c r="G79" i="5"/>
  <c r="G73" i="5"/>
  <c r="G81" i="5"/>
  <c r="G75" i="5"/>
  <c r="K51" i="5"/>
  <c r="O4" i="5"/>
  <c r="O2" i="5"/>
  <c r="N2" i="5"/>
  <c r="P3" i="5"/>
  <c r="F6" i="5"/>
  <c r="Q5" i="5"/>
  <c r="F4" i="5"/>
  <c r="F10" i="5"/>
  <c r="F8" i="5"/>
  <c r="F2" i="5"/>
  <c r="K2" i="5" s="1"/>
  <c r="F5" i="5"/>
  <c r="F34" i="5"/>
  <c r="F33" i="5"/>
  <c r="F30" i="5"/>
  <c r="F9" i="5"/>
  <c r="H10" i="5"/>
  <c r="N10" i="5" s="1"/>
  <c r="F15" i="5"/>
  <c r="G7" i="5"/>
  <c r="I8" i="5"/>
  <c r="P8" i="5" s="1"/>
  <c r="G9" i="5"/>
  <c r="I10" i="5"/>
  <c r="O10" i="5" s="1"/>
  <c r="G11" i="5"/>
  <c r="K11" i="5" s="1"/>
  <c r="I13" i="5"/>
  <c r="P13" i="5" s="1"/>
  <c r="H67" i="5"/>
  <c r="H63" i="5"/>
  <c r="P63" i="5" s="1"/>
  <c r="H71" i="5"/>
  <c r="H69" i="5"/>
  <c r="H66" i="5"/>
  <c r="H62" i="5"/>
  <c r="H58" i="5"/>
  <c r="H65" i="5"/>
  <c r="H61" i="5"/>
  <c r="H64" i="5"/>
  <c r="H59" i="5"/>
  <c r="H52" i="5"/>
  <c r="P52" i="5" s="1"/>
  <c r="H48" i="5"/>
  <c r="H44" i="5"/>
  <c r="H42" i="5"/>
  <c r="H60" i="5"/>
  <c r="H55" i="5"/>
  <c r="H51" i="5"/>
  <c r="H47" i="5"/>
  <c r="H41" i="5"/>
  <c r="H37" i="5"/>
  <c r="H70" i="5"/>
  <c r="H57" i="5"/>
  <c r="H56" i="5"/>
  <c r="H54" i="5"/>
  <c r="H50" i="5"/>
  <c r="H46" i="5"/>
  <c r="P46" i="5" s="1"/>
  <c r="H43" i="5"/>
  <c r="H40" i="5"/>
  <c r="I36" i="5"/>
  <c r="G15" i="5"/>
  <c r="I16" i="5"/>
  <c r="G17" i="5"/>
  <c r="K17" i="5" s="1"/>
  <c r="I18" i="5"/>
  <c r="AH18" i="5"/>
  <c r="I19" i="5"/>
  <c r="AH19" i="5"/>
  <c r="I20" i="5"/>
  <c r="AH20" i="5"/>
  <c r="I21" i="5"/>
  <c r="AH21" i="5"/>
  <c r="I22" i="5"/>
  <c r="AH22" i="5"/>
  <c r="I23" i="5"/>
  <c r="AH23" i="5"/>
  <c r="I24" i="5"/>
  <c r="AH24" i="5"/>
  <c r="I25" i="5"/>
  <c r="AH25" i="5"/>
  <c r="I26" i="5"/>
  <c r="AH26" i="5"/>
  <c r="I27" i="5"/>
  <c r="AH27" i="5"/>
  <c r="I28" i="5"/>
  <c r="AH28" i="5"/>
  <c r="I29" i="5"/>
  <c r="G30" i="5"/>
  <c r="I31" i="5"/>
  <c r="G33" i="5"/>
  <c r="I37" i="5"/>
  <c r="M37" i="5" s="1"/>
  <c r="F41" i="5"/>
  <c r="I42" i="5"/>
  <c r="H45" i="5"/>
  <c r="I59" i="5"/>
  <c r="H68" i="5"/>
  <c r="L51" i="5"/>
  <c r="G5" i="5"/>
  <c r="F35" i="5"/>
  <c r="G12" i="5"/>
  <c r="K12" i="5" s="1"/>
  <c r="F13" i="5"/>
  <c r="H105" i="5"/>
  <c r="H103" i="5"/>
  <c r="H101" i="5"/>
  <c r="H99" i="5"/>
  <c r="H97" i="5"/>
  <c r="H95" i="5"/>
  <c r="H93" i="5"/>
  <c r="H91" i="5"/>
  <c r="H89" i="5"/>
  <c r="H87" i="5"/>
  <c r="H85" i="5"/>
  <c r="H83" i="5"/>
  <c r="H81" i="5"/>
  <c r="H79" i="5"/>
  <c r="H100" i="5"/>
  <c r="H92" i="5"/>
  <c r="P92" i="5" s="1"/>
  <c r="H84" i="5"/>
  <c r="H80" i="5"/>
  <c r="H78" i="5"/>
  <c r="H106" i="5"/>
  <c r="P106" i="5" s="1"/>
  <c r="H98" i="5"/>
  <c r="H90" i="5"/>
  <c r="H73" i="5"/>
  <c r="H104" i="5"/>
  <c r="P104" i="5" s="1"/>
  <c r="H96" i="5"/>
  <c r="H88" i="5"/>
  <c r="H82" i="5"/>
  <c r="H75" i="5"/>
  <c r="H74" i="5"/>
  <c r="H86" i="5"/>
  <c r="H76" i="5"/>
  <c r="H72" i="5"/>
  <c r="H102" i="5"/>
  <c r="I14" i="5"/>
  <c r="O14" i="5" s="1"/>
  <c r="I71" i="5"/>
  <c r="I69" i="5"/>
  <c r="I66" i="5"/>
  <c r="I62" i="5"/>
  <c r="M62" i="5" s="1"/>
  <c r="I65" i="5"/>
  <c r="I61" i="5"/>
  <c r="I57" i="5"/>
  <c r="I55" i="5"/>
  <c r="M55" i="5" s="1"/>
  <c r="I70" i="5"/>
  <c r="I68" i="5"/>
  <c r="I64" i="5"/>
  <c r="I60" i="5"/>
  <c r="I51" i="5"/>
  <c r="M51" i="5" s="1"/>
  <c r="I47" i="5"/>
  <c r="I41" i="5"/>
  <c r="I56" i="5"/>
  <c r="I54" i="5"/>
  <c r="I50" i="5"/>
  <c r="I46" i="5"/>
  <c r="I43" i="5"/>
  <c r="I40" i="5"/>
  <c r="I67" i="5"/>
  <c r="I58" i="5"/>
  <c r="I53" i="5"/>
  <c r="I49" i="5"/>
  <c r="I45" i="5"/>
  <c r="I39" i="5"/>
  <c r="F16" i="5"/>
  <c r="F18" i="5"/>
  <c r="F19" i="5"/>
  <c r="F20" i="5"/>
  <c r="F21" i="5"/>
  <c r="F22" i="5"/>
  <c r="F23" i="5"/>
  <c r="F24" i="5"/>
  <c r="F25" i="5"/>
  <c r="F26" i="5"/>
  <c r="F27" i="5"/>
  <c r="F28" i="5"/>
  <c r="F29" i="5"/>
  <c r="F31" i="5"/>
  <c r="I32" i="5"/>
  <c r="O32" i="5" s="1"/>
  <c r="N32" i="5"/>
  <c r="I34" i="5"/>
  <c r="K37" i="5"/>
  <c r="H39" i="5"/>
  <c r="I44" i="5"/>
  <c r="H49" i="5"/>
  <c r="P49" i="5" s="1"/>
  <c r="H77" i="5"/>
  <c r="H94" i="5"/>
  <c r="I105" i="5"/>
  <c r="I103" i="5"/>
  <c r="I101" i="5"/>
  <c r="I99" i="5"/>
  <c r="I97" i="5"/>
  <c r="I95" i="5"/>
  <c r="I93" i="5"/>
  <c r="I91" i="5"/>
  <c r="I89" i="5"/>
  <c r="I87" i="5"/>
  <c r="I85" i="5"/>
  <c r="I83" i="5"/>
  <c r="I81" i="5"/>
  <c r="I79" i="5"/>
  <c r="I77" i="5"/>
  <c r="I75" i="5"/>
  <c r="I73" i="5"/>
  <c r="I106" i="5"/>
  <c r="I104" i="5"/>
  <c r="I102" i="5"/>
  <c r="I100" i="5"/>
  <c r="I98" i="5"/>
  <c r="I96" i="5"/>
  <c r="I94" i="5"/>
  <c r="I92" i="5"/>
  <c r="I90" i="5"/>
  <c r="I88" i="5"/>
  <c r="I86" i="5"/>
  <c r="I84" i="5"/>
  <c r="I82" i="5"/>
  <c r="I74" i="5"/>
  <c r="I76" i="5"/>
  <c r="I72" i="5"/>
  <c r="I78" i="5"/>
  <c r="I80" i="5"/>
  <c r="G8" i="5"/>
  <c r="F65" i="5"/>
  <c r="F61" i="5"/>
  <c r="F70" i="5"/>
  <c r="F68" i="5"/>
  <c r="F64" i="5"/>
  <c r="F60" i="5"/>
  <c r="F67" i="5"/>
  <c r="F63" i="5"/>
  <c r="F59" i="5"/>
  <c r="F71" i="5"/>
  <c r="F57" i="5"/>
  <c r="F54" i="5"/>
  <c r="F50" i="5"/>
  <c r="F46" i="5"/>
  <c r="F43" i="5"/>
  <c r="F40" i="5"/>
  <c r="F69" i="5"/>
  <c r="F53" i="5"/>
  <c r="F49" i="5"/>
  <c r="F45" i="5"/>
  <c r="F39" i="5"/>
  <c r="F66" i="5"/>
  <c r="F52" i="5"/>
  <c r="F48" i="5"/>
  <c r="F44" i="5"/>
  <c r="F42" i="5"/>
  <c r="F38" i="5"/>
  <c r="G34" i="5"/>
  <c r="G13" i="5"/>
  <c r="F14" i="5"/>
  <c r="I15" i="5"/>
  <c r="G16" i="5"/>
  <c r="I17" i="5"/>
  <c r="M17" i="5" s="1"/>
  <c r="G18" i="5"/>
  <c r="AF18" i="5"/>
  <c r="G19" i="5"/>
  <c r="AF19" i="5"/>
  <c r="G20" i="5"/>
  <c r="AF20" i="5"/>
  <c r="G21" i="5"/>
  <c r="AF21" i="5"/>
  <c r="G22" i="5"/>
  <c r="AF22" i="5"/>
  <c r="G23" i="5"/>
  <c r="AF23" i="5"/>
  <c r="G24" i="5"/>
  <c r="AF24" i="5"/>
  <c r="G25" i="5"/>
  <c r="AF25" i="5"/>
  <c r="G26" i="5"/>
  <c r="AF26" i="5"/>
  <c r="G27" i="5"/>
  <c r="AF27" i="5"/>
  <c r="G28" i="5"/>
  <c r="AF28" i="5"/>
  <c r="G29" i="5"/>
  <c r="I30" i="5"/>
  <c r="G31" i="5"/>
  <c r="F32" i="5"/>
  <c r="I33" i="5"/>
  <c r="F36" i="5"/>
  <c r="H38" i="5"/>
  <c r="P38" i="5" s="1"/>
  <c r="F47" i="5"/>
  <c r="I48" i="5"/>
  <c r="H53" i="5"/>
  <c r="P53" i="5" s="1"/>
  <c r="F56" i="5"/>
  <c r="F58" i="5"/>
  <c r="I2" i="4"/>
  <c r="P62" i="5" l="1"/>
  <c r="P54" i="5"/>
  <c r="P37" i="5"/>
  <c r="P19" i="5"/>
  <c r="P26" i="5"/>
  <c r="P60" i="5"/>
  <c r="P34" i="5"/>
  <c r="L45" i="5"/>
  <c r="K45" i="5"/>
  <c r="M45" i="5"/>
  <c r="M63" i="5"/>
  <c r="L63" i="5"/>
  <c r="K63" i="5"/>
  <c r="L24" i="5"/>
  <c r="K24" i="5"/>
  <c r="M24" i="5"/>
  <c r="P75" i="5"/>
  <c r="P91" i="5"/>
  <c r="N30" i="5"/>
  <c r="O30" i="5"/>
  <c r="N77" i="5"/>
  <c r="O77" i="5"/>
  <c r="O74" i="5"/>
  <c r="N74" i="5"/>
  <c r="O90" i="5"/>
  <c r="N90" i="5"/>
  <c r="O106" i="5"/>
  <c r="N106" i="5"/>
  <c r="N47" i="5"/>
  <c r="O47" i="5"/>
  <c r="O53" i="5"/>
  <c r="N53" i="5"/>
  <c r="O70" i="5"/>
  <c r="N70" i="5"/>
  <c r="M79" i="5"/>
  <c r="K79" i="5"/>
  <c r="L79" i="5"/>
  <c r="L76" i="5"/>
  <c r="M76" i="5"/>
  <c r="K76" i="5"/>
  <c r="L86" i="5"/>
  <c r="K86" i="5"/>
  <c r="M86" i="5"/>
  <c r="L56" i="5"/>
  <c r="K56" i="5"/>
  <c r="M56" i="5"/>
  <c r="M47" i="5"/>
  <c r="L47" i="5"/>
  <c r="K47" i="5"/>
  <c r="L36" i="5"/>
  <c r="K36" i="5"/>
  <c r="M36" i="5"/>
  <c r="O29" i="5"/>
  <c r="N29" i="5"/>
  <c r="O27" i="5"/>
  <c r="N27" i="5"/>
  <c r="O25" i="5"/>
  <c r="N25" i="5"/>
  <c r="O23" i="5"/>
  <c r="N23" i="5"/>
  <c r="O21" i="5"/>
  <c r="N21" i="5"/>
  <c r="O19" i="5"/>
  <c r="N19" i="5"/>
  <c r="O16" i="5"/>
  <c r="N16" i="5"/>
  <c r="K14" i="5"/>
  <c r="M14" i="5"/>
  <c r="L14" i="5"/>
  <c r="L38" i="5"/>
  <c r="K38" i="5"/>
  <c r="M38" i="5"/>
  <c r="M52" i="5"/>
  <c r="L52" i="5"/>
  <c r="K52" i="5"/>
  <c r="L49" i="5"/>
  <c r="K49" i="5"/>
  <c r="M49" i="5"/>
  <c r="K43" i="5"/>
  <c r="M43" i="5"/>
  <c r="L43" i="5"/>
  <c r="L57" i="5"/>
  <c r="K57" i="5"/>
  <c r="M57" i="5"/>
  <c r="M67" i="5"/>
  <c r="L67" i="5"/>
  <c r="K67" i="5"/>
  <c r="L70" i="5"/>
  <c r="K70" i="5"/>
  <c r="M70" i="5"/>
  <c r="P77" i="5"/>
  <c r="L27" i="5"/>
  <c r="K27" i="5"/>
  <c r="M27" i="5"/>
  <c r="L23" i="5"/>
  <c r="K23" i="5"/>
  <c r="M23" i="5"/>
  <c r="L19" i="5"/>
  <c r="K19" i="5"/>
  <c r="M19" i="5"/>
  <c r="P102" i="5"/>
  <c r="P72" i="5"/>
  <c r="P82" i="5"/>
  <c r="P73" i="5"/>
  <c r="P78" i="5"/>
  <c r="P100" i="5"/>
  <c r="P85" i="5"/>
  <c r="P93" i="5"/>
  <c r="P101" i="5"/>
  <c r="O12" i="5"/>
  <c r="N12" i="5"/>
  <c r="N33" i="5"/>
  <c r="O33" i="5"/>
  <c r="N15" i="5"/>
  <c r="O15" i="5"/>
  <c r="P40" i="5"/>
  <c r="P56" i="5"/>
  <c r="P41" i="5"/>
  <c r="P51" i="5"/>
  <c r="P42" i="5"/>
  <c r="P61" i="5"/>
  <c r="P66" i="5"/>
  <c r="P67" i="5"/>
  <c r="N9" i="5"/>
  <c r="O9" i="5"/>
  <c r="L62" i="5"/>
  <c r="M15" i="5"/>
  <c r="L15" i="5"/>
  <c r="K15" i="5"/>
  <c r="L34" i="5"/>
  <c r="K34" i="5"/>
  <c r="M34" i="5"/>
  <c r="L8" i="5"/>
  <c r="K8" i="5"/>
  <c r="M8" i="5"/>
  <c r="K6" i="5"/>
  <c r="M6" i="5"/>
  <c r="L6" i="5"/>
  <c r="N4" i="5"/>
  <c r="N75" i="5"/>
  <c r="O75" i="5"/>
  <c r="N79" i="5"/>
  <c r="O79" i="5"/>
  <c r="N85" i="5"/>
  <c r="O85" i="5"/>
  <c r="N93" i="5"/>
  <c r="O93" i="5"/>
  <c r="N101" i="5"/>
  <c r="O101" i="5"/>
  <c r="O76" i="5"/>
  <c r="N76" i="5"/>
  <c r="O84" i="5"/>
  <c r="N84" i="5"/>
  <c r="O92" i="5"/>
  <c r="N92" i="5"/>
  <c r="O100" i="5"/>
  <c r="N100" i="5"/>
  <c r="P25" i="5"/>
  <c r="P36" i="5"/>
  <c r="P20" i="5"/>
  <c r="P28" i="5"/>
  <c r="P30" i="5"/>
  <c r="N57" i="5"/>
  <c r="O57" i="5"/>
  <c r="O40" i="5"/>
  <c r="N40" i="5"/>
  <c r="N37" i="5"/>
  <c r="O37" i="5"/>
  <c r="N51" i="5"/>
  <c r="O51" i="5"/>
  <c r="O44" i="5"/>
  <c r="N44" i="5"/>
  <c r="N58" i="5"/>
  <c r="O58" i="5"/>
  <c r="N71" i="5"/>
  <c r="O71" i="5"/>
  <c r="O67" i="5"/>
  <c r="N67" i="5"/>
  <c r="K73" i="5"/>
  <c r="M73" i="5"/>
  <c r="L73" i="5"/>
  <c r="L74" i="5"/>
  <c r="K74" i="5"/>
  <c r="M74" i="5"/>
  <c r="M83" i="5"/>
  <c r="K83" i="5"/>
  <c r="L83" i="5"/>
  <c r="L72" i="5"/>
  <c r="K72" i="5"/>
  <c r="M72" i="5"/>
  <c r="M95" i="5"/>
  <c r="L95" i="5"/>
  <c r="K95" i="5"/>
  <c r="M81" i="5"/>
  <c r="L81" i="5"/>
  <c r="K81" i="5"/>
  <c r="L80" i="5"/>
  <c r="K80" i="5"/>
  <c r="M80" i="5"/>
  <c r="L88" i="5"/>
  <c r="K88" i="5"/>
  <c r="M88" i="5"/>
  <c r="L96" i="5"/>
  <c r="K96" i="5"/>
  <c r="M96" i="5"/>
  <c r="L104" i="5"/>
  <c r="K104" i="5"/>
  <c r="M104" i="5"/>
  <c r="L12" i="5"/>
  <c r="N35" i="5"/>
  <c r="L11" i="5"/>
  <c r="M58" i="5"/>
  <c r="L58" i="5"/>
  <c r="K58" i="5"/>
  <c r="K40" i="5"/>
  <c r="M40" i="5"/>
  <c r="L40" i="5"/>
  <c r="L68" i="5"/>
  <c r="K68" i="5"/>
  <c r="M68" i="5"/>
  <c r="L28" i="5"/>
  <c r="K28" i="5"/>
  <c r="M28" i="5"/>
  <c r="P83" i="5"/>
  <c r="L13" i="5"/>
  <c r="K13" i="5"/>
  <c r="M13" i="5"/>
  <c r="P48" i="5"/>
  <c r="M33" i="5"/>
  <c r="K33" i="5"/>
  <c r="L33" i="5"/>
  <c r="N73" i="5"/>
  <c r="O73" i="5"/>
  <c r="N99" i="5"/>
  <c r="O99" i="5"/>
  <c r="O98" i="5"/>
  <c r="N98" i="5"/>
  <c r="O50" i="5"/>
  <c r="N50" i="5"/>
  <c r="O43" i="5"/>
  <c r="N43" i="5"/>
  <c r="O42" i="5"/>
  <c r="N42" i="5"/>
  <c r="N69" i="5"/>
  <c r="O69" i="5"/>
  <c r="M87" i="5"/>
  <c r="L87" i="5"/>
  <c r="K87" i="5"/>
  <c r="K32" i="5"/>
  <c r="L32" i="5"/>
  <c r="M32" i="5"/>
  <c r="O13" i="5"/>
  <c r="N13" i="5"/>
  <c r="O34" i="5"/>
  <c r="N34" i="5"/>
  <c r="M42" i="5"/>
  <c r="L42" i="5"/>
  <c r="K42" i="5"/>
  <c r="M66" i="5"/>
  <c r="L66" i="5"/>
  <c r="K66" i="5"/>
  <c r="L53" i="5"/>
  <c r="K53" i="5"/>
  <c r="M53" i="5"/>
  <c r="K46" i="5"/>
  <c r="M46" i="5"/>
  <c r="L46" i="5"/>
  <c r="M71" i="5"/>
  <c r="L71" i="5"/>
  <c r="K71" i="5"/>
  <c r="L60" i="5"/>
  <c r="K60" i="5"/>
  <c r="M60" i="5"/>
  <c r="K61" i="5"/>
  <c r="M61" i="5"/>
  <c r="L61" i="5"/>
  <c r="L31" i="5"/>
  <c r="K31" i="5"/>
  <c r="M31" i="5"/>
  <c r="L26" i="5"/>
  <c r="K26" i="5"/>
  <c r="M26" i="5"/>
  <c r="L22" i="5"/>
  <c r="K22" i="5"/>
  <c r="M22" i="5"/>
  <c r="L18" i="5"/>
  <c r="K18" i="5"/>
  <c r="M18" i="5"/>
  <c r="P76" i="5"/>
  <c r="P86" i="5"/>
  <c r="P88" i="5"/>
  <c r="P90" i="5"/>
  <c r="P80" i="5"/>
  <c r="P79" i="5"/>
  <c r="P87" i="5"/>
  <c r="P95" i="5"/>
  <c r="P103" i="5"/>
  <c r="K35" i="5"/>
  <c r="M35" i="5"/>
  <c r="L35" i="5"/>
  <c r="P45" i="5"/>
  <c r="P43" i="5"/>
  <c r="P50" i="5"/>
  <c r="P57" i="5"/>
  <c r="P44" i="5"/>
  <c r="P65" i="5"/>
  <c r="P69" i="5"/>
  <c r="P10" i="5"/>
  <c r="L3" i="5"/>
  <c r="K3" i="5"/>
  <c r="M3" i="5"/>
  <c r="L10" i="5"/>
  <c r="K10" i="5"/>
  <c r="M10" i="5"/>
  <c r="N83" i="5"/>
  <c r="O83" i="5"/>
  <c r="N87" i="5"/>
  <c r="O87" i="5"/>
  <c r="N95" i="5"/>
  <c r="O95" i="5"/>
  <c r="N103" i="5"/>
  <c r="O103" i="5"/>
  <c r="N78" i="5"/>
  <c r="O78" i="5"/>
  <c r="O86" i="5"/>
  <c r="N86" i="5"/>
  <c r="O94" i="5"/>
  <c r="N94" i="5"/>
  <c r="O102" i="5"/>
  <c r="N102" i="5"/>
  <c r="P16" i="5"/>
  <c r="P27" i="5"/>
  <c r="P14" i="5"/>
  <c r="P21" i="5"/>
  <c r="P29" i="5"/>
  <c r="P33" i="5"/>
  <c r="O54" i="5"/>
  <c r="N54" i="5"/>
  <c r="N55" i="5"/>
  <c r="O55" i="5"/>
  <c r="O38" i="5"/>
  <c r="N38" i="5"/>
  <c r="O48" i="5"/>
  <c r="N48" i="5"/>
  <c r="O45" i="5"/>
  <c r="N45" i="5"/>
  <c r="N62" i="5"/>
  <c r="O62" i="5"/>
  <c r="O56" i="5"/>
  <c r="N56" i="5"/>
  <c r="O64" i="5"/>
  <c r="N64" i="5"/>
  <c r="M91" i="5"/>
  <c r="L91" i="5"/>
  <c r="K91" i="5"/>
  <c r="M85" i="5"/>
  <c r="L85" i="5"/>
  <c r="K85" i="5"/>
  <c r="M77" i="5"/>
  <c r="L77" i="5"/>
  <c r="K77" i="5"/>
  <c r="M103" i="5"/>
  <c r="L103" i="5"/>
  <c r="K103" i="5"/>
  <c r="M89" i="5"/>
  <c r="L89" i="5"/>
  <c r="K89" i="5"/>
  <c r="L82" i="5"/>
  <c r="K82" i="5"/>
  <c r="M82" i="5"/>
  <c r="L90" i="5"/>
  <c r="K90" i="5"/>
  <c r="M90" i="5"/>
  <c r="L98" i="5"/>
  <c r="K98" i="5"/>
  <c r="M98" i="5"/>
  <c r="L106" i="5"/>
  <c r="K106" i="5"/>
  <c r="M106" i="5"/>
  <c r="M7" i="5"/>
  <c r="L7" i="5"/>
  <c r="K7" i="5"/>
  <c r="M48" i="5"/>
  <c r="L48" i="5"/>
  <c r="K48" i="5"/>
  <c r="K54" i="5"/>
  <c r="M54" i="5"/>
  <c r="L54" i="5"/>
  <c r="O8" i="5"/>
  <c r="N8" i="5"/>
  <c r="P94" i="5"/>
  <c r="L20" i="5"/>
  <c r="K20" i="5"/>
  <c r="M20" i="5"/>
  <c r="P99" i="5"/>
  <c r="M41" i="5"/>
  <c r="L41" i="5"/>
  <c r="K41" i="5"/>
  <c r="P64" i="5"/>
  <c r="M2" i="5"/>
  <c r="L2" i="5"/>
  <c r="N91" i="5"/>
  <c r="O91" i="5"/>
  <c r="O82" i="5"/>
  <c r="N82" i="5"/>
  <c r="P24" i="5"/>
  <c r="P17" i="5"/>
  <c r="O46" i="5"/>
  <c r="N46" i="5"/>
  <c r="O61" i="5"/>
  <c r="N61" i="5"/>
  <c r="O65" i="5"/>
  <c r="N65" i="5"/>
  <c r="O63" i="5"/>
  <c r="N63" i="5"/>
  <c r="M101" i="5"/>
  <c r="L101" i="5"/>
  <c r="K101" i="5"/>
  <c r="M105" i="5"/>
  <c r="L105" i="5"/>
  <c r="K105" i="5"/>
  <c r="L94" i="5"/>
  <c r="K94" i="5"/>
  <c r="M94" i="5"/>
  <c r="L102" i="5"/>
  <c r="K102" i="5"/>
  <c r="M102" i="5"/>
  <c r="O31" i="5"/>
  <c r="N31" i="5"/>
  <c r="O28" i="5"/>
  <c r="N28" i="5"/>
  <c r="O26" i="5"/>
  <c r="N26" i="5"/>
  <c r="O24" i="5"/>
  <c r="N24" i="5"/>
  <c r="O22" i="5"/>
  <c r="N22" i="5"/>
  <c r="O20" i="5"/>
  <c r="N20" i="5"/>
  <c r="O18" i="5"/>
  <c r="N18" i="5"/>
  <c r="M44" i="5"/>
  <c r="L44" i="5"/>
  <c r="K44" i="5"/>
  <c r="K39" i="5"/>
  <c r="L39" i="5"/>
  <c r="M39" i="5"/>
  <c r="M69" i="5"/>
  <c r="L69" i="5"/>
  <c r="K69" i="5"/>
  <c r="K50" i="5"/>
  <c r="M50" i="5"/>
  <c r="L50" i="5"/>
  <c r="L59" i="5"/>
  <c r="K59" i="5"/>
  <c r="M59" i="5"/>
  <c r="L64" i="5"/>
  <c r="K64" i="5"/>
  <c r="M64" i="5"/>
  <c r="K65" i="5"/>
  <c r="M65" i="5"/>
  <c r="L65" i="5"/>
  <c r="P39" i="5"/>
  <c r="L29" i="5"/>
  <c r="K29" i="5"/>
  <c r="M29" i="5"/>
  <c r="L25" i="5"/>
  <c r="K25" i="5"/>
  <c r="M25" i="5"/>
  <c r="L21" i="5"/>
  <c r="K21" i="5"/>
  <c r="M21" i="5"/>
  <c r="L16" i="5"/>
  <c r="K16" i="5"/>
  <c r="M16" i="5"/>
  <c r="P74" i="5"/>
  <c r="P96" i="5"/>
  <c r="P98" i="5"/>
  <c r="P84" i="5"/>
  <c r="P81" i="5"/>
  <c r="P89" i="5"/>
  <c r="P97" i="5"/>
  <c r="P105" i="5"/>
  <c r="O5" i="5"/>
  <c r="N5" i="5"/>
  <c r="P68" i="5"/>
  <c r="N17" i="5"/>
  <c r="O17" i="5"/>
  <c r="P70" i="5"/>
  <c r="P47" i="5"/>
  <c r="P55" i="5"/>
  <c r="P59" i="5"/>
  <c r="P58" i="5"/>
  <c r="P71" i="5"/>
  <c r="N11" i="5"/>
  <c r="O11" i="5"/>
  <c r="N7" i="5"/>
  <c r="O7" i="5"/>
  <c r="L37" i="5"/>
  <c r="M9" i="5"/>
  <c r="L9" i="5"/>
  <c r="K9" i="5"/>
  <c r="M30" i="5"/>
  <c r="K30" i="5"/>
  <c r="L30" i="5"/>
  <c r="M5" i="5"/>
  <c r="L5" i="5"/>
  <c r="K5" i="5"/>
  <c r="K4" i="5"/>
  <c r="M4" i="5"/>
  <c r="L4" i="5"/>
  <c r="N81" i="5"/>
  <c r="O81" i="5"/>
  <c r="O72" i="5"/>
  <c r="N72" i="5"/>
  <c r="N89" i="5"/>
  <c r="O89" i="5"/>
  <c r="N97" i="5"/>
  <c r="O97" i="5"/>
  <c r="N105" i="5"/>
  <c r="O105" i="5"/>
  <c r="O80" i="5"/>
  <c r="N80" i="5"/>
  <c r="O88" i="5"/>
  <c r="N88" i="5"/>
  <c r="O96" i="5"/>
  <c r="N96" i="5"/>
  <c r="O104" i="5"/>
  <c r="N104" i="5"/>
  <c r="P22" i="5"/>
  <c r="P32" i="5"/>
  <c r="P18" i="5"/>
  <c r="P23" i="5"/>
  <c r="P31" i="5"/>
  <c r="P15" i="5"/>
  <c r="O39" i="5"/>
  <c r="N39" i="5"/>
  <c r="N41" i="5"/>
  <c r="O41" i="5"/>
  <c r="O60" i="5"/>
  <c r="N60" i="5"/>
  <c r="O52" i="5"/>
  <c r="N52" i="5"/>
  <c r="O49" i="5"/>
  <c r="N49" i="5"/>
  <c r="N66" i="5"/>
  <c r="O66" i="5"/>
  <c r="O59" i="5"/>
  <c r="N59" i="5"/>
  <c r="O68" i="5"/>
  <c r="N68" i="5"/>
  <c r="M99" i="5"/>
  <c r="L99" i="5"/>
  <c r="K99" i="5"/>
  <c r="M93" i="5"/>
  <c r="L93" i="5"/>
  <c r="K93" i="5"/>
  <c r="L78" i="5"/>
  <c r="M78" i="5"/>
  <c r="K78" i="5"/>
  <c r="L75" i="5"/>
  <c r="K75" i="5"/>
  <c r="M75" i="5"/>
  <c r="M97" i="5"/>
  <c r="L97" i="5"/>
  <c r="K97" i="5"/>
  <c r="L84" i="5"/>
  <c r="K84" i="5"/>
  <c r="M84" i="5"/>
  <c r="L92" i="5"/>
  <c r="K92" i="5"/>
  <c r="M92" i="5"/>
  <c r="L100" i="5"/>
  <c r="K100" i="5"/>
  <c r="M100" i="5"/>
  <c r="N6" i="5"/>
  <c r="N14" i="5"/>
  <c r="L55" i="5"/>
  <c r="T46" i="4"/>
  <c r="H34" i="4"/>
  <c r="I65" i="4"/>
  <c r="H46" i="4"/>
  <c r="T50" i="4"/>
  <c r="G64" i="4"/>
  <c r="G35" i="4"/>
  <c r="F64" i="4"/>
  <c r="H11" i="4"/>
  <c r="H7" i="4"/>
  <c r="I94" i="4"/>
  <c r="H6" i="4"/>
  <c r="H5" i="4"/>
  <c r="H4" i="4"/>
  <c r="K64" i="4" l="1"/>
  <c r="P4" i="4"/>
  <c r="P5" i="4"/>
  <c r="G3" i="4"/>
  <c r="G4" i="4"/>
  <c r="V52" i="4"/>
  <c r="V58" i="4"/>
  <c r="T36" i="4"/>
  <c r="T51" i="4"/>
  <c r="G2" i="4"/>
  <c r="F48" i="4"/>
  <c r="G6" i="4"/>
  <c r="I10" i="4"/>
  <c r="G11" i="4"/>
  <c r="F99" i="4"/>
  <c r="AH19" i="4"/>
  <c r="H14" i="4"/>
  <c r="G17" i="4"/>
  <c r="G37" i="4"/>
  <c r="G57" i="4"/>
  <c r="F8" i="4"/>
  <c r="G12" i="4"/>
  <c r="H32" i="4"/>
  <c r="G42" i="4"/>
  <c r="F2" i="4"/>
  <c r="I8" i="4"/>
  <c r="I13" i="4"/>
  <c r="AH18" i="4"/>
  <c r="U20" i="4"/>
  <c r="AF22" i="4"/>
  <c r="AF26" i="4"/>
  <c r="F39" i="4"/>
  <c r="I5" i="4"/>
  <c r="G9" i="4"/>
  <c r="AF27" i="4"/>
  <c r="I14" i="4"/>
  <c r="G15" i="4"/>
  <c r="H17" i="4"/>
  <c r="U19" i="4"/>
  <c r="V20" i="4"/>
  <c r="I24" i="4"/>
  <c r="I28" i="4"/>
  <c r="G33" i="4"/>
  <c r="F35" i="4"/>
  <c r="T40" i="4"/>
  <c r="V44" i="4"/>
  <c r="I74" i="4"/>
  <c r="H2" i="4"/>
  <c r="P2" i="4" s="1"/>
  <c r="H3" i="4"/>
  <c r="F4" i="4"/>
  <c r="H13" i="4"/>
  <c r="P13" i="4" s="1"/>
  <c r="I6" i="4"/>
  <c r="P6" i="4" s="1"/>
  <c r="G7" i="4"/>
  <c r="H9" i="4"/>
  <c r="G67" i="4"/>
  <c r="I36" i="4"/>
  <c r="H15" i="4"/>
  <c r="U18" i="4"/>
  <c r="V19" i="4"/>
  <c r="AH20" i="4"/>
  <c r="AF24" i="4"/>
  <c r="AF28" i="4"/>
  <c r="T33" i="4"/>
  <c r="U37" i="4"/>
  <c r="U40" i="4"/>
  <c r="F45" i="4"/>
  <c r="G48" i="4"/>
  <c r="F53" i="4"/>
  <c r="F59" i="4"/>
  <c r="F91" i="4"/>
  <c r="I16" i="4"/>
  <c r="V18" i="4"/>
  <c r="I22" i="4"/>
  <c r="I26" i="4"/>
  <c r="U31" i="4"/>
  <c r="U33" i="4"/>
  <c r="U35" i="4"/>
  <c r="F38" i="4"/>
  <c r="F42" i="4"/>
  <c r="G51" i="4"/>
  <c r="T54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105" i="4"/>
  <c r="G101" i="4"/>
  <c r="G97" i="4"/>
  <c r="G93" i="4"/>
  <c r="G89" i="4"/>
  <c r="G85" i="4"/>
  <c r="G81" i="4"/>
  <c r="G73" i="4"/>
  <c r="G75" i="4"/>
  <c r="G74" i="4"/>
  <c r="G103" i="4"/>
  <c r="G95" i="4"/>
  <c r="G87" i="4"/>
  <c r="G77" i="4"/>
  <c r="G76" i="4"/>
  <c r="G72" i="4"/>
  <c r="G79" i="4"/>
  <c r="G78" i="4"/>
  <c r="G99" i="4"/>
  <c r="G83" i="4"/>
  <c r="G91" i="4"/>
  <c r="F10" i="4"/>
  <c r="H65" i="4"/>
  <c r="P65" i="4" s="1"/>
  <c r="H61" i="4"/>
  <c r="H70" i="4"/>
  <c r="P70" i="4" s="1"/>
  <c r="H68" i="4"/>
  <c r="H64" i="4"/>
  <c r="P64" i="4" s="1"/>
  <c r="H60" i="4"/>
  <c r="H63" i="4"/>
  <c r="P63" i="4" s="1"/>
  <c r="H59" i="4"/>
  <c r="H56" i="4"/>
  <c r="P56" i="4" s="1"/>
  <c r="H53" i="4"/>
  <c r="U52" i="4"/>
  <c r="H49" i="4"/>
  <c r="U48" i="4"/>
  <c r="H45" i="4"/>
  <c r="U44" i="4"/>
  <c r="H39" i="4"/>
  <c r="H71" i="4"/>
  <c r="H66" i="4"/>
  <c r="H58" i="4"/>
  <c r="H52" i="4"/>
  <c r="U51" i="4"/>
  <c r="H48" i="4"/>
  <c r="U47" i="4"/>
  <c r="H44" i="4"/>
  <c r="H42" i="4"/>
  <c r="H67" i="4"/>
  <c r="P67" i="4" s="1"/>
  <c r="H55" i="4"/>
  <c r="P55" i="4" s="1"/>
  <c r="U50" i="4"/>
  <c r="H47" i="4"/>
  <c r="H41" i="4"/>
  <c r="P41" i="4" s="1"/>
  <c r="H38" i="4"/>
  <c r="P38" i="4" s="1"/>
  <c r="H57" i="4"/>
  <c r="H51" i="4"/>
  <c r="H62" i="4"/>
  <c r="U53" i="4"/>
  <c r="H50" i="4"/>
  <c r="U45" i="4"/>
  <c r="H43" i="4"/>
  <c r="U54" i="4"/>
  <c r="F18" i="4"/>
  <c r="F21" i="4"/>
  <c r="AH22" i="4"/>
  <c r="AH24" i="4"/>
  <c r="V35" i="4"/>
  <c r="I46" i="4"/>
  <c r="P46" i="4" s="1"/>
  <c r="I49" i="4"/>
  <c r="F5" i="4"/>
  <c r="F12" i="4"/>
  <c r="V41" i="4"/>
  <c r="V37" i="4"/>
  <c r="V33" i="4"/>
  <c r="V40" i="4"/>
  <c r="V39" i="4"/>
  <c r="V36" i="4"/>
  <c r="V34" i="4"/>
  <c r="V31" i="4"/>
  <c r="H105" i="4"/>
  <c r="P105" i="4" s="1"/>
  <c r="H103" i="4"/>
  <c r="H101" i="4"/>
  <c r="P101" i="4" s="1"/>
  <c r="H99" i="4"/>
  <c r="H97" i="4"/>
  <c r="P97" i="4" s="1"/>
  <c r="H95" i="4"/>
  <c r="H93" i="4"/>
  <c r="P93" i="4" s="1"/>
  <c r="H91" i="4"/>
  <c r="H89" i="4"/>
  <c r="P89" i="4" s="1"/>
  <c r="H87" i="4"/>
  <c r="H85" i="4"/>
  <c r="P85" i="4" s="1"/>
  <c r="H83" i="4"/>
  <c r="H81" i="4"/>
  <c r="P81" i="4" s="1"/>
  <c r="H79" i="4"/>
  <c r="H77" i="4"/>
  <c r="P77" i="4" s="1"/>
  <c r="H75" i="4"/>
  <c r="H73" i="4"/>
  <c r="H74" i="4"/>
  <c r="P74" i="4" s="1"/>
  <c r="H104" i="4"/>
  <c r="P104" i="4" s="1"/>
  <c r="H100" i="4"/>
  <c r="H96" i="4"/>
  <c r="H92" i="4"/>
  <c r="P92" i="4" s="1"/>
  <c r="H88" i="4"/>
  <c r="P88" i="4" s="1"/>
  <c r="H84" i="4"/>
  <c r="H80" i="4"/>
  <c r="H76" i="4"/>
  <c r="P76" i="4" s="1"/>
  <c r="H72" i="4"/>
  <c r="P72" i="4" s="1"/>
  <c r="H78" i="4"/>
  <c r="V51" i="4"/>
  <c r="V47" i="4"/>
  <c r="H106" i="4"/>
  <c r="P106" i="4" s="1"/>
  <c r="H98" i="4"/>
  <c r="H90" i="4"/>
  <c r="H82" i="4"/>
  <c r="P82" i="4" s="1"/>
  <c r="V54" i="4"/>
  <c r="V50" i="4"/>
  <c r="V46" i="4"/>
  <c r="V53" i="4"/>
  <c r="V45" i="4"/>
  <c r="V49" i="4"/>
  <c r="H102" i="4"/>
  <c r="P102" i="4" s="1"/>
  <c r="H86" i="4"/>
  <c r="V48" i="4"/>
  <c r="I18" i="4"/>
  <c r="I19" i="4"/>
  <c r="I20" i="4"/>
  <c r="I21" i="4"/>
  <c r="AF21" i="4"/>
  <c r="I23" i="4"/>
  <c r="AF23" i="4"/>
  <c r="I25" i="4"/>
  <c r="AF25" i="4"/>
  <c r="I27" i="4"/>
  <c r="I29" i="4"/>
  <c r="I30" i="4"/>
  <c r="V32" i="4"/>
  <c r="V38" i="4"/>
  <c r="H40" i="4"/>
  <c r="U49" i="4"/>
  <c r="I56" i="4"/>
  <c r="I70" i="4"/>
  <c r="I68" i="4"/>
  <c r="U64" i="4"/>
  <c r="I64" i="4"/>
  <c r="M64" i="4" s="1"/>
  <c r="U60" i="4"/>
  <c r="I60" i="4"/>
  <c r="U67" i="4"/>
  <c r="I67" i="4"/>
  <c r="U63" i="4"/>
  <c r="I63" i="4"/>
  <c r="I71" i="4"/>
  <c r="U66" i="4"/>
  <c r="I66" i="4"/>
  <c r="U58" i="4"/>
  <c r="I58" i="4"/>
  <c r="I52" i="4"/>
  <c r="I48" i="4"/>
  <c r="I44" i="4"/>
  <c r="I42" i="4"/>
  <c r="I38" i="4"/>
  <c r="U61" i="4"/>
  <c r="I61" i="4"/>
  <c r="U57" i="4"/>
  <c r="I57" i="4"/>
  <c r="I55" i="4"/>
  <c r="I51" i="4"/>
  <c r="I47" i="4"/>
  <c r="I41" i="4"/>
  <c r="I62" i="4"/>
  <c r="I50" i="4"/>
  <c r="I43" i="4"/>
  <c r="U62" i="4"/>
  <c r="I54" i="4"/>
  <c r="U65" i="4"/>
  <c r="U59" i="4"/>
  <c r="I59" i="4"/>
  <c r="I53" i="4"/>
  <c r="I45" i="4"/>
  <c r="I39" i="4"/>
  <c r="I37" i="4"/>
  <c r="I69" i="4"/>
  <c r="F19" i="4"/>
  <c r="F20" i="4"/>
  <c r="AH26" i="4"/>
  <c r="AH28" i="4"/>
  <c r="F31" i="4"/>
  <c r="H69" i="4"/>
  <c r="P69" i="4" s="1"/>
  <c r="F33" i="4"/>
  <c r="F30" i="4"/>
  <c r="T28" i="4"/>
  <c r="T27" i="4"/>
  <c r="T26" i="4"/>
  <c r="T25" i="4"/>
  <c r="T24" i="4"/>
  <c r="T23" i="4"/>
  <c r="T22" i="4"/>
  <c r="T21" i="4"/>
  <c r="F32" i="4"/>
  <c r="T20" i="4"/>
  <c r="T19" i="4"/>
  <c r="T18" i="4"/>
  <c r="F17" i="4"/>
  <c r="F15" i="4"/>
  <c r="F11" i="4"/>
  <c r="F9" i="4"/>
  <c r="F7" i="4"/>
  <c r="F3" i="4"/>
  <c r="F36" i="4"/>
  <c r="F34" i="4"/>
  <c r="F29" i="4"/>
  <c r="F28" i="4"/>
  <c r="F27" i="4"/>
  <c r="F26" i="4"/>
  <c r="F25" i="4"/>
  <c r="F24" i="4"/>
  <c r="F23" i="4"/>
  <c r="F22" i="4"/>
  <c r="F14" i="4"/>
  <c r="F6" i="4"/>
  <c r="F13" i="4"/>
  <c r="T65" i="4"/>
  <c r="T61" i="4"/>
  <c r="T64" i="4"/>
  <c r="T60" i="4"/>
  <c r="T63" i="4"/>
  <c r="T59" i="4"/>
  <c r="I34" i="4"/>
  <c r="P34" i="4" s="1"/>
  <c r="T66" i="4"/>
  <c r="T58" i="4"/>
  <c r="I33" i="4"/>
  <c r="I31" i="4"/>
  <c r="I12" i="4"/>
  <c r="I4" i="4"/>
  <c r="T67" i="4"/>
  <c r="I35" i="4"/>
  <c r="O35" i="4" s="1"/>
  <c r="I17" i="4"/>
  <c r="I15" i="4"/>
  <c r="I11" i="4"/>
  <c r="P11" i="4" s="1"/>
  <c r="I9" i="4"/>
  <c r="I7" i="4"/>
  <c r="P7" i="4" s="1"/>
  <c r="I3" i="4"/>
  <c r="T57" i="4"/>
  <c r="F16" i="4"/>
  <c r="AH21" i="4"/>
  <c r="AH23" i="4"/>
  <c r="AH25" i="4"/>
  <c r="AH27" i="4"/>
  <c r="I32" i="4"/>
  <c r="H37" i="4"/>
  <c r="P37" i="4" s="1"/>
  <c r="I40" i="4"/>
  <c r="U46" i="4"/>
  <c r="H54" i="4"/>
  <c r="T62" i="4"/>
  <c r="H94" i="4"/>
  <c r="P94" i="4" s="1"/>
  <c r="G5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104" i="4"/>
  <c r="I100" i="4"/>
  <c r="I96" i="4"/>
  <c r="I92" i="4"/>
  <c r="I88" i="4"/>
  <c r="I84" i="4"/>
  <c r="I80" i="4"/>
  <c r="I76" i="4"/>
  <c r="I75" i="4"/>
  <c r="I72" i="4"/>
  <c r="I78" i="4"/>
  <c r="I77" i="4"/>
  <c r="I106" i="4"/>
  <c r="I98" i="4"/>
  <c r="I90" i="4"/>
  <c r="I82" i="4"/>
  <c r="I79" i="4"/>
  <c r="G8" i="4"/>
  <c r="G10" i="4"/>
  <c r="F67" i="4"/>
  <c r="F63" i="4"/>
  <c r="F71" i="4"/>
  <c r="F69" i="4"/>
  <c r="F66" i="4"/>
  <c r="F62" i="4"/>
  <c r="F65" i="4"/>
  <c r="F57" i="4"/>
  <c r="F55" i="4"/>
  <c r="F51" i="4"/>
  <c r="F47" i="4"/>
  <c r="F41" i="4"/>
  <c r="F37" i="4"/>
  <c r="F68" i="4"/>
  <c r="F60" i="4"/>
  <c r="F54" i="4"/>
  <c r="F50" i="4"/>
  <c r="F46" i="4"/>
  <c r="F43" i="4"/>
  <c r="F40" i="4"/>
  <c r="H12" i="4"/>
  <c r="P12" i="4" s="1"/>
  <c r="T39" i="4"/>
  <c r="G36" i="4"/>
  <c r="T35" i="4"/>
  <c r="G32" i="4"/>
  <c r="T31" i="4"/>
  <c r="T38" i="4"/>
  <c r="G13" i="4"/>
  <c r="V67" i="4"/>
  <c r="V63" i="4"/>
  <c r="V66" i="4"/>
  <c r="V62" i="4"/>
  <c r="V61" i="4"/>
  <c r="V57" i="4"/>
  <c r="V64" i="4"/>
  <c r="G16" i="4"/>
  <c r="G18" i="4"/>
  <c r="AF18" i="4"/>
  <c r="G19" i="4"/>
  <c r="AF19" i="4"/>
  <c r="G20" i="4"/>
  <c r="AF20" i="4"/>
  <c r="G21" i="4"/>
  <c r="U21" i="4"/>
  <c r="U22" i="4"/>
  <c r="U23" i="4"/>
  <c r="U24" i="4"/>
  <c r="U25" i="4"/>
  <c r="U26" i="4"/>
  <c r="U27" i="4"/>
  <c r="U28" i="4"/>
  <c r="G30" i="4"/>
  <c r="G31" i="4"/>
  <c r="T32" i="4"/>
  <c r="H33" i="4"/>
  <c r="P33" i="4" s="1"/>
  <c r="T34" i="4"/>
  <c r="U36" i="4"/>
  <c r="G38" i="4"/>
  <c r="U39" i="4"/>
  <c r="G41" i="4"/>
  <c r="F44" i="4"/>
  <c r="G47" i="4"/>
  <c r="F52" i="4"/>
  <c r="G55" i="4"/>
  <c r="F58" i="4"/>
  <c r="V60" i="4"/>
  <c r="F70" i="4"/>
  <c r="I73" i="4"/>
  <c r="F83" i="4"/>
  <c r="H8" i="4"/>
  <c r="P8" i="4" s="1"/>
  <c r="H10" i="4"/>
  <c r="P10" i="4" s="1"/>
  <c r="F106" i="4"/>
  <c r="F104" i="4"/>
  <c r="F102" i="4"/>
  <c r="F100" i="4"/>
  <c r="F98" i="4"/>
  <c r="F96" i="4"/>
  <c r="F94" i="4"/>
  <c r="F92" i="4"/>
  <c r="F90" i="4"/>
  <c r="F88" i="4"/>
  <c r="F86" i="4"/>
  <c r="F84" i="4"/>
  <c r="F82" i="4"/>
  <c r="F80" i="4"/>
  <c r="F78" i="4"/>
  <c r="F76" i="4"/>
  <c r="F74" i="4"/>
  <c r="F79" i="4"/>
  <c r="F105" i="4"/>
  <c r="F101" i="4"/>
  <c r="F97" i="4"/>
  <c r="F93" i="4"/>
  <c r="F89" i="4"/>
  <c r="F85" i="4"/>
  <c r="F81" i="4"/>
  <c r="F73" i="4"/>
  <c r="F75" i="4"/>
  <c r="F103" i="4"/>
  <c r="F95" i="4"/>
  <c r="F87" i="4"/>
  <c r="F77" i="4"/>
  <c r="F72" i="4"/>
  <c r="G71" i="4"/>
  <c r="G69" i="4"/>
  <c r="G66" i="4"/>
  <c r="G62" i="4"/>
  <c r="G65" i="4"/>
  <c r="G61" i="4"/>
  <c r="G68" i="4"/>
  <c r="G60" i="4"/>
  <c r="G54" i="4"/>
  <c r="G50" i="4"/>
  <c r="G46" i="4"/>
  <c r="G43" i="4"/>
  <c r="G40" i="4"/>
  <c r="U38" i="4"/>
  <c r="U34" i="4"/>
  <c r="AG28" i="4"/>
  <c r="AG27" i="4"/>
  <c r="AG26" i="4"/>
  <c r="AG25" i="4"/>
  <c r="AG24" i="4"/>
  <c r="AG23" i="4"/>
  <c r="AG22" i="4"/>
  <c r="AG21" i="4"/>
  <c r="G63" i="4"/>
  <c r="G59" i="4"/>
  <c r="G56" i="4"/>
  <c r="G53" i="4"/>
  <c r="G49" i="4"/>
  <c r="G45" i="4"/>
  <c r="U41" i="4"/>
  <c r="G39" i="4"/>
  <c r="T53" i="4"/>
  <c r="T49" i="4"/>
  <c r="T45" i="4"/>
  <c r="H35" i="4"/>
  <c r="N35" i="4" s="1"/>
  <c r="H31" i="4"/>
  <c r="H29" i="4"/>
  <c r="P29" i="4" s="1"/>
  <c r="H28" i="4"/>
  <c r="P28" i="4" s="1"/>
  <c r="H27" i="4"/>
  <c r="P27" i="4" s="1"/>
  <c r="H26" i="4"/>
  <c r="P26" i="4" s="1"/>
  <c r="H25" i="4"/>
  <c r="P25" i="4" s="1"/>
  <c r="H24" i="4"/>
  <c r="P24" i="4" s="1"/>
  <c r="H23" i="4"/>
  <c r="P23" i="4" s="1"/>
  <c r="H22" i="4"/>
  <c r="P22" i="4" s="1"/>
  <c r="T52" i="4"/>
  <c r="T48" i="4"/>
  <c r="T44" i="4"/>
  <c r="G14" i="4"/>
  <c r="H16" i="4"/>
  <c r="P16" i="4" s="1"/>
  <c r="H18" i="4"/>
  <c r="P18" i="4" s="1"/>
  <c r="AG18" i="4"/>
  <c r="H19" i="4"/>
  <c r="P19" i="4" s="1"/>
  <c r="AG19" i="4"/>
  <c r="H20" i="4"/>
  <c r="P20" i="4" s="1"/>
  <c r="AG20" i="4"/>
  <c r="H21" i="4"/>
  <c r="V21" i="4"/>
  <c r="G22" i="4"/>
  <c r="V22" i="4"/>
  <c r="G23" i="4"/>
  <c r="V23" i="4"/>
  <c r="G24" i="4"/>
  <c r="V24" i="4"/>
  <c r="G25" i="4"/>
  <c r="V25" i="4"/>
  <c r="G26" i="4"/>
  <c r="V26" i="4"/>
  <c r="G27" i="4"/>
  <c r="V27" i="4"/>
  <c r="G28" i="4"/>
  <c r="V28" i="4"/>
  <c r="G29" i="4"/>
  <c r="H30" i="4"/>
  <c r="P30" i="4" s="1"/>
  <c r="U32" i="4"/>
  <c r="G34" i="4"/>
  <c r="H36" i="4"/>
  <c r="T37" i="4"/>
  <c r="T41" i="4"/>
  <c r="G44" i="4"/>
  <c r="T47" i="4"/>
  <c r="F49" i="4"/>
  <c r="G52" i="4"/>
  <c r="F56" i="4"/>
  <c r="G58" i="4"/>
  <c r="V59" i="4"/>
  <c r="F61" i="4"/>
  <c r="V65" i="4"/>
  <c r="G70" i="4"/>
  <c r="I86" i="4"/>
  <c r="I102" i="4"/>
  <c r="O54" i="4" l="1"/>
  <c r="N54" i="4"/>
  <c r="L54" i="4"/>
  <c r="K95" i="4"/>
  <c r="M95" i="4"/>
  <c r="M98" i="4"/>
  <c r="K98" i="4"/>
  <c r="M5" i="4"/>
  <c r="K5" i="4"/>
  <c r="O91" i="4"/>
  <c r="L91" i="4"/>
  <c r="N91" i="4"/>
  <c r="O87" i="4"/>
  <c r="N87" i="4"/>
  <c r="L87" i="4"/>
  <c r="O89" i="4"/>
  <c r="N89" i="4"/>
  <c r="L89" i="4"/>
  <c r="O105" i="4"/>
  <c r="N105" i="4"/>
  <c r="L105" i="4"/>
  <c r="O94" i="4"/>
  <c r="N94" i="4"/>
  <c r="L94" i="4"/>
  <c r="O51" i="4"/>
  <c r="L51" i="4"/>
  <c r="N51" i="4"/>
  <c r="M53" i="4"/>
  <c r="K53" i="4"/>
  <c r="O70" i="4"/>
  <c r="N70" i="4"/>
  <c r="L70" i="4"/>
  <c r="P36" i="4"/>
  <c r="O27" i="4"/>
  <c r="L27" i="4"/>
  <c r="N27" i="4"/>
  <c r="O25" i="4"/>
  <c r="N25" i="4"/>
  <c r="L25" i="4"/>
  <c r="O23" i="4"/>
  <c r="N23" i="4"/>
  <c r="L23" i="4"/>
  <c r="P21" i="4"/>
  <c r="P31" i="4"/>
  <c r="O49" i="4"/>
  <c r="N49" i="4"/>
  <c r="L49" i="4"/>
  <c r="O63" i="4"/>
  <c r="N63" i="4"/>
  <c r="L63" i="4"/>
  <c r="O43" i="4"/>
  <c r="N43" i="4"/>
  <c r="L43" i="4"/>
  <c r="N60" i="4"/>
  <c r="O60" i="4"/>
  <c r="L60" i="4"/>
  <c r="O62" i="4"/>
  <c r="N62" i="4"/>
  <c r="L62" i="4"/>
  <c r="M72" i="4"/>
  <c r="K72" i="4"/>
  <c r="K103" i="4"/>
  <c r="M103" i="4"/>
  <c r="M85" i="4"/>
  <c r="K85" i="4"/>
  <c r="M101" i="4"/>
  <c r="K101" i="4"/>
  <c r="M76" i="4"/>
  <c r="K76" i="4"/>
  <c r="M84" i="4"/>
  <c r="K84" i="4"/>
  <c r="M92" i="4"/>
  <c r="K92" i="4"/>
  <c r="M100" i="4"/>
  <c r="K100" i="4"/>
  <c r="M70" i="4"/>
  <c r="K70" i="4"/>
  <c r="M52" i="4"/>
  <c r="K52" i="4"/>
  <c r="O21" i="4"/>
  <c r="N21" i="4"/>
  <c r="L21" i="4"/>
  <c r="O19" i="4"/>
  <c r="L19" i="4"/>
  <c r="N19" i="4"/>
  <c r="N36" i="4"/>
  <c r="O36" i="4"/>
  <c r="L36" i="4"/>
  <c r="M43" i="4"/>
  <c r="K43" i="4"/>
  <c r="M60" i="4"/>
  <c r="K60" i="4"/>
  <c r="K47" i="4"/>
  <c r="M47" i="4"/>
  <c r="M65" i="4"/>
  <c r="K65" i="4"/>
  <c r="K71" i="4"/>
  <c r="M71" i="4"/>
  <c r="N8" i="4"/>
  <c r="O8" i="4"/>
  <c r="L8" i="4"/>
  <c r="M14" i="4"/>
  <c r="K14" i="4"/>
  <c r="M25" i="4"/>
  <c r="K25" i="4"/>
  <c r="M29" i="4"/>
  <c r="K29" i="4"/>
  <c r="M7" i="4"/>
  <c r="K7" i="4"/>
  <c r="M17" i="4"/>
  <c r="K17" i="4"/>
  <c r="M32" i="4"/>
  <c r="K32" i="4"/>
  <c r="K31" i="4"/>
  <c r="M31" i="4"/>
  <c r="M19" i="4"/>
  <c r="K19" i="4"/>
  <c r="P40" i="4"/>
  <c r="P86" i="4"/>
  <c r="P79" i="4"/>
  <c r="P87" i="4"/>
  <c r="P95" i="4"/>
  <c r="P103" i="4"/>
  <c r="P43" i="4"/>
  <c r="P62" i="4"/>
  <c r="P48" i="4"/>
  <c r="P66" i="4"/>
  <c r="P45" i="4"/>
  <c r="P53" i="4"/>
  <c r="P60" i="4"/>
  <c r="P61" i="4"/>
  <c r="O83" i="4"/>
  <c r="L83" i="4"/>
  <c r="N83" i="4"/>
  <c r="N72" i="4"/>
  <c r="O72" i="4"/>
  <c r="L72" i="4"/>
  <c r="O95" i="4"/>
  <c r="N95" i="4"/>
  <c r="L95" i="4"/>
  <c r="O73" i="4"/>
  <c r="N73" i="4"/>
  <c r="L73" i="4"/>
  <c r="O93" i="4"/>
  <c r="N93" i="4"/>
  <c r="L93" i="4"/>
  <c r="N80" i="4"/>
  <c r="O80" i="4"/>
  <c r="L80" i="4"/>
  <c r="N88" i="4"/>
  <c r="O88" i="4"/>
  <c r="L88" i="4"/>
  <c r="N96" i="4"/>
  <c r="O96" i="4"/>
  <c r="L96" i="4"/>
  <c r="N104" i="4"/>
  <c r="O104" i="4"/>
  <c r="L104" i="4"/>
  <c r="M42" i="4"/>
  <c r="K42" i="4"/>
  <c r="N48" i="4"/>
  <c r="O48" i="4"/>
  <c r="L48" i="4"/>
  <c r="O67" i="4"/>
  <c r="N67" i="4"/>
  <c r="L67" i="4"/>
  <c r="O33" i="4"/>
  <c r="N33" i="4"/>
  <c r="L33" i="4"/>
  <c r="P32" i="4"/>
  <c r="O37" i="4"/>
  <c r="N37" i="4"/>
  <c r="L37" i="4"/>
  <c r="K99" i="4"/>
  <c r="M99" i="4"/>
  <c r="M48" i="4"/>
  <c r="K48" i="4"/>
  <c r="L35" i="4"/>
  <c r="L64" i="4"/>
  <c r="M49" i="4"/>
  <c r="K49" i="4"/>
  <c r="O65" i="4"/>
  <c r="N65" i="4"/>
  <c r="L65" i="4"/>
  <c r="M97" i="4"/>
  <c r="K97" i="4"/>
  <c r="M82" i="4"/>
  <c r="K82" i="4"/>
  <c r="M106" i="4"/>
  <c r="K106" i="4"/>
  <c r="O55" i="4"/>
  <c r="N55" i="4"/>
  <c r="L55" i="4"/>
  <c r="N16" i="4"/>
  <c r="O16" i="4"/>
  <c r="L16" i="4"/>
  <c r="O13" i="4"/>
  <c r="N13" i="4"/>
  <c r="L13" i="4"/>
  <c r="M54" i="4"/>
  <c r="K54" i="4"/>
  <c r="M57" i="4"/>
  <c r="K57" i="4"/>
  <c r="O10" i="4"/>
  <c r="N10" i="4"/>
  <c r="L10" i="4"/>
  <c r="O5" i="4"/>
  <c r="N5" i="4"/>
  <c r="L5" i="4"/>
  <c r="K24" i="4"/>
  <c r="M24" i="4"/>
  <c r="M3" i="4"/>
  <c r="K3" i="4"/>
  <c r="O79" i="4"/>
  <c r="N79" i="4"/>
  <c r="L79" i="4"/>
  <c r="O75" i="4"/>
  <c r="N75" i="4"/>
  <c r="L75" i="4"/>
  <c r="O86" i="4"/>
  <c r="N86" i="4"/>
  <c r="L86" i="4"/>
  <c r="O102" i="4"/>
  <c r="N102" i="4"/>
  <c r="L102" i="4"/>
  <c r="O14" i="4"/>
  <c r="N14" i="4"/>
  <c r="L14" i="4"/>
  <c r="O47" i="4"/>
  <c r="N47" i="4"/>
  <c r="L47" i="4"/>
  <c r="O38" i="4"/>
  <c r="N38" i="4"/>
  <c r="L38" i="4"/>
  <c r="M46" i="4"/>
  <c r="K46" i="4"/>
  <c r="M68" i="4"/>
  <c r="K68" i="4"/>
  <c r="K51" i="4"/>
  <c r="M51" i="4"/>
  <c r="M62" i="4"/>
  <c r="K62" i="4"/>
  <c r="K63" i="4"/>
  <c r="M63" i="4"/>
  <c r="M22" i="4"/>
  <c r="K22" i="4"/>
  <c r="M34" i="4"/>
  <c r="K34" i="4"/>
  <c r="M9" i="4"/>
  <c r="K9" i="4"/>
  <c r="M30" i="4"/>
  <c r="K30" i="4"/>
  <c r="P90" i="4"/>
  <c r="P80" i="4"/>
  <c r="P96" i="4"/>
  <c r="P73" i="4"/>
  <c r="M21" i="4"/>
  <c r="K21" i="4"/>
  <c r="P51" i="4"/>
  <c r="P47" i="4"/>
  <c r="P42" i="4"/>
  <c r="P71" i="4"/>
  <c r="O99" i="4"/>
  <c r="N99" i="4"/>
  <c r="L99" i="4"/>
  <c r="N76" i="4"/>
  <c r="O76" i="4"/>
  <c r="L76" i="4"/>
  <c r="O103" i="4"/>
  <c r="N103" i="4"/>
  <c r="L103" i="4"/>
  <c r="O81" i="4"/>
  <c r="N81" i="4"/>
  <c r="L81" i="4"/>
  <c r="O97" i="4"/>
  <c r="N97" i="4"/>
  <c r="L97" i="4"/>
  <c r="O82" i="4"/>
  <c r="N82" i="4"/>
  <c r="L82" i="4"/>
  <c r="O90" i="4"/>
  <c r="N90" i="4"/>
  <c r="L90" i="4"/>
  <c r="O98" i="4"/>
  <c r="N98" i="4"/>
  <c r="L98" i="4"/>
  <c r="O106" i="4"/>
  <c r="N106" i="4"/>
  <c r="L106" i="4"/>
  <c r="M38" i="4"/>
  <c r="K38" i="4"/>
  <c r="M91" i="4"/>
  <c r="K91" i="4"/>
  <c r="M45" i="4"/>
  <c r="K45" i="4"/>
  <c r="P9" i="4"/>
  <c r="M4" i="4"/>
  <c r="K4" i="4"/>
  <c r="P17" i="4"/>
  <c r="O9" i="4"/>
  <c r="N9" i="4"/>
  <c r="L9" i="4"/>
  <c r="N12" i="4"/>
  <c r="O12" i="4"/>
  <c r="L12" i="4"/>
  <c r="O17" i="4"/>
  <c r="N17" i="4"/>
  <c r="L17" i="4"/>
  <c r="O11" i="4"/>
  <c r="N11" i="4"/>
  <c r="L11" i="4"/>
  <c r="O64" i="4"/>
  <c r="O45" i="4"/>
  <c r="N45" i="4"/>
  <c r="L45" i="4"/>
  <c r="O59" i="4"/>
  <c r="N59" i="4"/>
  <c r="L59" i="4"/>
  <c r="N40" i="4"/>
  <c r="O40" i="4"/>
  <c r="L40" i="4"/>
  <c r="O71" i="4"/>
  <c r="N71" i="4"/>
  <c r="L71" i="4"/>
  <c r="M81" i="4"/>
  <c r="K81" i="4"/>
  <c r="M74" i="4"/>
  <c r="K74" i="4"/>
  <c r="M90" i="4"/>
  <c r="K90" i="4"/>
  <c r="O41" i="4"/>
  <c r="N41" i="4"/>
  <c r="L41" i="4"/>
  <c r="O30" i="4"/>
  <c r="N30" i="4"/>
  <c r="L30" i="4"/>
  <c r="M40" i="4"/>
  <c r="K40" i="4"/>
  <c r="M41" i="4"/>
  <c r="K41" i="4"/>
  <c r="M69" i="4"/>
  <c r="K69" i="4"/>
  <c r="M16" i="4"/>
  <c r="K16" i="4"/>
  <c r="M6" i="4"/>
  <c r="K6" i="4"/>
  <c r="K28" i="4"/>
  <c r="M28" i="4"/>
  <c r="M15" i="4"/>
  <c r="K15" i="4"/>
  <c r="M20" i="4"/>
  <c r="K20" i="4"/>
  <c r="P58" i="4"/>
  <c r="M35" i="4"/>
  <c r="K35" i="4"/>
  <c r="M39" i="4"/>
  <c r="K39" i="4"/>
  <c r="O42" i="4"/>
  <c r="N42" i="4"/>
  <c r="L42" i="4"/>
  <c r="O57" i="4"/>
  <c r="N57" i="4"/>
  <c r="L57" i="4"/>
  <c r="O6" i="4"/>
  <c r="N6" i="4"/>
  <c r="L6" i="4"/>
  <c r="O3" i="4"/>
  <c r="N3" i="4"/>
  <c r="L3" i="4"/>
  <c r="O58" i="4"/>
  <c r="N58" i="4"/>
  <c r="L58" i="4"/>
  <c r="O29" i="4"/>
  <c r="N29" i="4"/>
  <c r="L29" i="4"/>
  <c r="M56" i="4"/>
  <c r="K56" i="4"/>
  <c r="N44" i="4"/>
  <c r="O44" i="4"/>
  <c r="L44" i="4"/>
  <c r="O34" i="4"/>
  <c r="N34" i="4"/>
  <c r="L34" i="4"/>
  <c r="P35" i="4"/>
  <c r="O39" i="4"/>
  <c r="N39" i="4"/>
  <c r="L39" i="4"/>
  <c r="O53" i="4"/>
  <c r="N53" i="4"/>
  <c r="L53" i="4"/>
  <c r="O46" i="4"/>
  <c r="N46" i="4"/>
  <c r="L46" i="4"/>
  <c r="N68" i="4"/>
  <c r="O68" i="4"/>
  <c r="L68" i="4"/>
  <c r="O66" i="4"/>
  <c r="N66" i="4"/>
  <c r="L66" i="4"/>
  <c r="M77" i="4"/>
  <c r="K77" i="4"/>
  <c r="M75" i="4"/>
  <c r="K75" i="4"/>
  <c r="M89" i="4"/>
  <c r="K89" i="4"/>
  <c r="M105" i="4"/>
  <c r="K105" i="4"/>
  <c r="M78" i="4"/>
  <c r="K78" i="4"/>
  <c r="M86" i="4"/>
  <c r="K86" i="4"/>
  <c r="M94" i="4"/>
  <c r="K94" i="4"/>
  <c r="M102" i="4"/>
  <c r="K102" i="4"/>
  <c r="K26" i="4"/>
  <c r="M26" i="4"/>
  <c r="M61" i="4"/>
  <c r="K61" i="4"/>
  <c r="N52" i="4"/>
  <c r="O52" i="4"/>
  <c r="L52" i="4"/>
  <c r="N28" i="4"/>
  <c r="O28" i="4"/>
  <c r="L28" i="4"/>
  <c r="O26" i="4"/>
  <c r="N26" i="4"/>
  <c r="L26" i="4"/>
  <c r="N24" i="4"/>
  <c r="O24" i="4"/>
  <c r="L24" i="4"/>
  <c r="O22" i="4"/>
  <c r="N22" i="4"/>
  <c r="L22" i="4"/>
  <c r="N56" i="4"/>
  <c r="O56" i="4"/>
  <c r="L56" i="4"/>
  <c r="O50" i="4"/>
  <c r="N50" i="4"/>
  <c r="L50" i="4"/>
  <c r="O61" i="4"/>
  <c r="N61" i="4"/>
  <c r="L61" i="4"/>
  <c r="O69" i="4"/>
  <c r="N69" i="4"/>
  <c r="L69" i="4"/>
  <c r="K87" i="4"/>
  <c r="M87" i="4"/>
  <c r="M73" i="4"/>
  <c r="K73" i="4"/>
  <c r="M93" i="4"/>
  <c r="K93" i="4"/>
  <c r="K79" i="4"/>
  <c r="M79" i="4"/>
  <c r="M80" i="4"/>
  <c r="K80" i="4"/>
  <c r="M88" i="4"/>
  <c r="K88" i="4"/>
  <c r="M96" i="4"/>
  <c r="K96" i="4"/>
  <c r="M104" i="4"/>
  <c r="K104" i="4"/>
  <c r="K83" i="4"/>
  <c r="M83" i="4"/>
  <c r="M58" i="4"/>
  <c r="K58" i="4"/>
  <c r="M44" i="4"/>
  <c r="K44" i="4"/>
  <c r="O31" i="4"/>
  <c r="N31" i="4"/>
  <c r="L31" i="4"/>
  <c r="N20" i="4"/>
  <c r="O20" i="4"/>
  <c r="L20" i="4"/>
  <c r="O18" i="4"/>
  <c r="N18" i="4"/>
  <c r="L18" i="4"/>
  <c r="N32" i="4"/>
  <c r="O32" i="4"/>
  <c r="L32" i="4"/>
  <c r="M50" i="4"/>
  <c r="K50" i="4"/>
  <c r="M37" i="4"/>
  <c r="K37" i="4"/>
  <c r="K55" i="4"/>
  <c r="M55" i="4"/>
  <c r="M66" i="4"/>
  <c r="K66" i="4"/>
  <c r="K67" i="4"/>
  <c r="M67" i="4"/>
  <c r="P54" i="4"/>
  <c r="M13" i="4"/>
  <c r="K13" i="4"/>
  <c r="M23" i="4"/>
  <c r="K23" i="4"/>
  <c r="M27" i="4"/>
  <c r="K27" i="4"/>
  <c r="M36" i="4"/>
  <c r="K36" i="4"/>
  <c r="M11" i="4"/>
  <c r="K11" i="4"/>
  <c r="M33" i="4"/>
  <c r="K33" i="4"/>
  <c r="P98" i="4"/>
  <c r="P78" i="4"/>
  <c r="P84" i="4"/>
  <c r="P100" i="4"/>
  <c r="P75" i="4"/>
  <c r="P83" i="4"/>
  <c r="P91" i="4"/>
  <c r="P99" i="4"/>
  <c r="M12" i="4"/>
  <c r="K12" i="4"/>
  <c r="M18" i="4"/>
  <c r="K18" i="4"/>
  <c r="P50" i="4"/>
  <c r="P57" i="4"/>
  <c r="P44" i="4"/>
  <c r="P52" i="4"/>
  <c r="P39" i="4"/>
  <c r="P49" i="4"/>
  <c r="P59" i="4"/>
  <c r="P68" i="4"/>
  <c r="M10" i="4"/>
  <c r="K10" i="4"/>
  <c r="O78" i="4"/>
  <c r="N78" i="4"/>
  <c r="L78" i="4"/>
  <c r="O77" i="4"/>
  <c r="N77" i="4"/>
  <c r="L77" i="4"/>
  <c r="O74" i="4"/>
  <c r="N74" i="4"/>
  <c r="L74" i="4"/>
  <c r="O85" i="4"/>
  <c r="N85" i="4"/>
  <c r="L85" i="4"/>
  <c r="O101" i="4"/>
  <c r="N101" i="4"/>
  <c r="L101" i="4"/>
  <c r="N84" i="4"/>
  <c r="O84" i="4"/>
  <c r="L84" i="4"/>
  <c r="N92" i="4"/>
  <c r="O92" i="4"/>
  <c r="L92" i="4"/>
  <c r="N100" i="4"/>
  <c r="O100" i="4"/>
  <c r="L100" i="4"/>
  <c r="M59" i="4"/>
  <c r="K59" i="4"/>
  <c r="P15" i="4"/>
  <c r="O7" i="4"/>
  <c r="N7" i="4"/>
  <c r="L7" i="4"/>
  <c r="P3" i="4"/>
  <c r="O15" i="4"/>
  <c r="N15" i="4"/>
  <c r="L15" i="4"/>
  <c r="M8" i="4"/>
  <c r="K8" i="4"/>
  <c r="P14" i="4"/>
  <c r="N4" i="4"/>
  <c r="O4" i="4"/>
  <c r="L4" i="4"/>
  <c r="N64" i="4"/>
  <c r="O2" i="4"/>
  <c r="N2" i="4"/>
  <c r="L2" i="4"/>
  <c r="K2" i="4"/>
  <c r="M2" i="4"/>
</calcChain>
</file>

<file path=xl/sharedStrings.xml><?xml version="1.0" encoding="utf-8"?>
<sst xmlns="http://purl.oclc.org/ooxml/spreadsheetml/main" count="1150" uniqueCount="174">
  <si>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</si>
  <si>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</si>
  <si>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</si>
  <si>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</si>
  <si>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</si>
  <si>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</si>
  <si>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</si>
  <si>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</si>
  <si>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</si>
  <si>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</si>
  <si>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</si>
  <si>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</si>
  <si>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</si>
  <si>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</si>
  <si>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</si>
  <si>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</si>
  <si>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</si>
  <si>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</si>
  <si>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</si>
  <si>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</si>
  <si>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</si>
  <si>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</si>
  <si>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</si>
  <si>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</si>
  <si>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</si>
  <si>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</si>
  <si>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</si>
  <si>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</si>
  <si>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</si>
  <si>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</si>
  <si>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</si>
  <si>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</si>
  <si>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</si>
  <si>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</si>
  <si>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</si>
  <si>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</si>
  <si>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</si>
  <si>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</si>
  <si>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</si>
  <si>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</si>
  <si>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</si>
  <si>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</si>
  <si>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</si>
  <si>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</si>
  <si>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</si>
  <si>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</si>
  <si>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</si>
  <si>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</si>
  <si>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</si>
  <si>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</si>
  <si>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</si>
  <si>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</si>
  <si>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</si>
  <si>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</si>
  <si>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</si>
  <si>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</si>
  <si>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</si>
  <si>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</si>
  <si>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</si>
  <si>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</si>
  <si>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</si>
  <si>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</si>
  <si>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</si>
  <si>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</si>
  <si>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</si>
  <si>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</si>
  <si>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</si>
  <si>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</si>
  <si>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</si>
  <si>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</si>
  <si>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</si>
  <si>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</si>
  <si>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</si>
  <si>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</si>
  <si>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</si>
  <si>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</si>
  <si>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</si>
  <si>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1. Title: Iris Plants Database</t>
  </si>
  <si>
    <t>Updated Sept 21 by C.Blake - Added discrepency information</t>
  </si>
  <si>
    <t>2. Sources:</t>
  </si>
  <si>
    <t xml:space="preserve">     (a) Creator: R.A. Fisher</t>
  </si>
  <si>
    <t xml:space="preserve">     (b) Donor: Michael Marshall (MARSHALL%PLU@io.arc.nasa.gov)</t>
  </si>
  <si>
    <t xml:space="preserve">     (c) Date: July, 1988</t>
  </si>
  <si>
    <t>3. Past Usage:</t>
  </si>
  <si>
    <t xml:space="preserve">   - Publications: too many to mention!!!  Here are a few.</t>
  </si>
  <si>
    <t xml:space="preserve">   1. Fisher,R.A. "The use of multiple measurements in taxonomic problems"</t>
  </si>
  <si>
    <t xml:space="preserve">      Annual Eugenics, 7, Part II, 179-188 (1936); also in "Contributions</t>
  </si>
  <si>
    <t xml:space="preserve">      to Mathematical Statistics" (John Wiley, NY, 1950).</t>
  </si>
  <si>
    <t xml:space="preserve">   2. Duda,R.O., &amp; Hart,P.E. (1973) Pattern Classification and Scene Analysis.</t>
  </si>
  <si>
    <t xml:space="preserve">      (Q327.D83) John Wiley &amp; Sons.  ISBN 0-471-22361-1.  See page 218.</t>
  </si>
  <si>
    <t xml:space="preserve">   3. Dasarathy, B.V. (1980) "Nosing Around the Neighborhood: A New System</t>
  </si>
  <si>
    <t xml:space="preserve">      Structure and Classification Rule for Recognition in Partially Exposed</t>
  </si>
  <si>
    <t xml:space="preserve">      Environments".  IEEE Transactions on Pattern Analysis and Machine</t>
  </si>
  <si>
    <t xml:space="preserve">      Intelligence, Vol. PAMI-2, No. 1, 67-71.</t>
  </si>
  <si>
    <t xml:space="preserve">      -- Results:</t>
  </si>
  <si>
    <t xml:space="preserve">         -- very low misclassification rates (0% for the setosa class)</t>
  </si>
  <si>
    <t xml:space="preserve">   4. Gates, G.W. (1972) "The Reduced Nearest Neighbor Rule".  IEEE</t>
  </si>
  <si>
    <t xml:space="preserve">      Transactions on Information Theory, May 1972, 431-433.</t>
  </si>
  <si>
    <t xml:space="preserve">         -- very low misclassification rates again</t>
  </si>
  <si>
    <t xml:space="preserve">   5. See also: 1988 MLC Proceedings, 54-64.  Cheeseman et al's AUTOCLASS II</t>
  </si>
  <si>
    <t xml:space="preserve">      conceptual clustering system finds 3 classes in the data.</t>
  </si>
  <si>
    <t>4. Relevant Information:</t>
  </si>
  <si>
    <t xml:space="preserve">   --- This is perhaps the best known database to be found in the pattern</t>
  </si>
  <si>
    <t xml:space="preserve">       recognition literature.  Fisher's paper is a classic in the field</t>
  </si>
  <si>
    <t xml:space="preserve">       and is referenced frequently to this day.  (See Duda &amp; Hart, for</t>
  </si>
  <si>
    <t xml:space="preserve">       example.)  The data set contains 3 classes of 50 instances each,</t>
  </si>
  <si>
    <t xml:space="preserve">       where each class refers to a type of iris plant.  One class is</t>
  </si>
  <si>
    <t xml:space="preserve">       linearly separable from the other 2; the latter are NOT linearly</t>
  </si>
  <si>
    <t xml:space="preserve">       separable from each other.</t>
  </si>
  <si>
    <t xml:space="preserve">   --- Predicted attribute: class of iris plant.</t>
  </si>
  <si>
    <t xml:space="preserve">   --- This is an exceedingly simple domain.</t>
  </si>
  <si>
    <t xml:space="preserve">   --- This data differs from the data presented in Fishers article</t>
  </si>
  <si>
    <t>(identified by Steve Chadwick,  spchadwick@espeedaz.net )</t>
  </si>
  <si>
    <t>The 35th sample should be: 4.9,3.1,1.5,0.2,"Iris-setosa"</t>
  </si>
  <si>
    <t>where the error is in the fourth feature.</t>
  </si>
  <si>
    <t>The 38th sample: 4.9,3.6,1.4,0.1,"Iris-setosa"</t>
  </si>
  <si>
    <t xml:space="preserve">where the errors are in the second and third features.  </t>
  </si>
  <si>
    <t>5. Number of Instances: 150 (50 in each of three classes)</t>
  </si>
  <si>
    <t>6. Number of Attributes: 4 numeric, predictive attributes and the class</t>
  </si>
  <si>
    <t>7. Attribute Information:</t>
  </si>
  <si>
    <t xml:space="preserve">   1. sepal length in cm</t>
  </si>
  <si>
    <t xml:space="preserve">   2. sepal width in cm</t>
  </si>
  <si>
    <t xml:space="preserve">   3. petal length in cm</t>
  </si>
  <si>
    <t xml:space="preserve">   4. petal width in cm</t>
  </si>
  <si>
    <t xml:space="preserve">   5. class:</t>
  </si>
  <si>
    <t xml:space="preserve">      -- Iris Setosa</t>
  </si>
  <si>
    <t xml:space="preserve">      -- Iris Versicolour</t>
  </si>
  <si>
    <t xml:space="preserve">      -- Iris Virginica</t>
  </si>
  <si>
    <t>8. Missing Attribute Values: None</t>
  </si>
  <si>
    <t>Summary Statistics:</t>
  </si>
  <si>
    <t xml:space="preserve">         Min  Max   Mean    SD   Class Correlation</t>
  </si>
  <si>
    <t xml:space="preserve">   sepal length: 4.3  7.9   5.84  0.83    0.7826   </t>
  </si>
  <si>
    <t xml:space="preserve">    sepal width: 2.0  4.4   3.05  0.43   -0.4194</t>
  </si>
  <si>
    <t xml:space="preserve">   petal length: 1.0  6.9   3.76  1.76    0.9490  (high!)</t>
  </si>
  <si>
    <t xml:space="preserve">    petal width: 0.1  2.5   1.20  0.76    0.9565  (high!)</t>
  </si>
  <si>
    <t>9. Class Distribution: 33.3% for each of 3 classes.</t>
  </si>
  <si>
    <t>Problema 1</t>
  </si>
  <si>
    <t>1.1 Apresente o gráfico das funções de probabilidade: p(SL | Ci), p(SW | Ci), p(PL | Ci), p(SW |Ci)</t>
  </si>
  <si>
    <t>1.2 Apresente o gráfico do modelo de classificação p(Ci | SL, SW, PL, PW) usando o classificador Bayesiano.</t>
  </si>
  <si>
    <t>Nota: as variáveis em questão são variáveis contínuas.</t>
  </si>
  <si>
    <r>
      <rPr>
        <b/>
        <sz val="11"/>
        <color rgb="FF000000"/>
        <rFont val="Liberation Sans"/>
      </rPr>
      <t xml:space="preserve">Problema 02: </t>
    </r>
    <r>
      <rPr>
        <sz val="11"/>
        <color rgb="FF000000"/>
        <rFont val="Liberation Sans"/>
      </rPr>
      <t>Realize a classificação dos dados de teste usando o classificador do Problema 02.</t>
    </r>
  </si>
  <si>
    <t>Calcule e apresente a taxa de acerto de cada amostra de teste para cada classe.</t>
  </si>
  <si>
    <t>TUTORIAL</t>
  </si>
  <si>
    <t>Problema 1.1:</t>
  </si>
  <si>
    <r>
      <t xml:space="preserve">1) Para gerar o gráfico das funções de probabilidade é preciso achar as </t>
    </r>
    <r>
      <rPr>
        <b/>
        <sz val="11"/>
        <color rgb="FF000000"/>
        <rFont val="Liberation Sans"/>
      </rPr>
      <t>gausianas</t>
    </r>
    <r>
      <rPr>
        <sz val="11"/>
        <color rgb="FF000000"/>
        <rFont val="Liberation Sans"/>
      </rPr>
      <t>.</t>
    </r>
  </si>
  <si>
    <t>NOTA: Gaussianas == Distribuição normal | Dados contínuos assumem uma distribuição normal.</t>
  </si>
  <si>
    <t>1.1 - Obter a média de cada caracteristica em cada Classe.</t>
  </si>
  <si>
    <t>1.2 - Obter o desvio padrão de cada caracteristica em cada Classe</t>
  </si>
  <si>
    <t>2. Plotar as gaussianas</t>
  </si>
  <si>
    <t>2.1 – Será gerado um gráfico para cada característica, contendo todas as classes. Para plotar os gráficos é preciso de um eixo X (escala) e um eixo Y (distribuição normal)</t>
  </si>
  <si>
    <t>A nossa escala deve compreender os valores da nossa mostra, por exemplo: temos uma mostra de 1, 7, 8, 3. Como não passam de 10 a nossa escala poderia ser de 0 a 10.</t>
  </si>
  <si>
    <r>
      <t xml:space="preserve">2.2 – Formula =DIST.NORM.N( x ; média ; desvpadrão ; FALSO) </t>
    </r>
    <r>
      <rPr>
        <sz val="11"/>
        <color rgb="FF000000"/>
        <rFont val="Liberation Sans"/>
      </rPr>
      <t>| Falso = relativa (por isso nesse caso éh falso) | Verdadeiro = acumulado (não é distribuição normal)</t>
    </r>
  </si>
  <si>
    <t>Essa formula você tem que aplicar em cada uma das escalas</t>
  </si>
  <si>
    <t>2.3 - Gera o gráfico de dispersão</t>
  </si>
  <si>
    <t>SL</t>
  </si>
  <si>
    <t>SW</t>
  </si>
  <si>
    <t>PL</t>
  </si>
  <si>
    <t>PW</t>
  </si>
  <si>
    <t>C</t>
  </si>
  <si>
    <t>p(SL | Ci)</t>
  </si>
  <si>
    <t>p(SW | Ci)</t>
  </si>
  <si>
    <t>p(PL | Ci)</t>
  </si>
  <si>
    <t>p(PW |Ci)</t>
  </si>
  <si>
    <t>p(Ci | SL, SW)</t>
  </si>
  <si>
    <t>p(Ci | SL, PL)</t>
  </si>
  <si>
    <t>p(Ci | SL, PW)</t>
  </si>
  <si>
    <t>p(Ci | SW, PL)</t>
  </si>
  <si>
    <t>p(Ci | SW, PW)</t>
  </si>
  <si>
    <t>p(Ci | PL, PW)</t>
  </si>
  <si>
    <t>MEDIA</t>
  </si>
  <si>
    <t>SETOSA</t>
  </si>
  <si>
    <t>VERSICOLOR</t>
  </si>
  <si>
    <t>VIRGINICA</t>
  </si>
  <si>
    <t>DESV.P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</si>
</sst>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#,##0.0"/>
    <numFmt numFmtId="165" formatCode="#,##0.000000"/>
    <numFmt numFmtId="166" formatCode="0.000000000000"/>
    <numFmt numFmtId="167" formatCode="[$R$-416]&quot; &quot;#,##0.00;[Red]&quot;-&quot;[$R$-416]&quot; &quot;#,##0.00"/>
    <numFmt numFmtId="173" formatCode="_-* #,##0.00000000_-;\-* #,##0.00000000_-;_-* &quot;-&quot;??_-;_-@_-"/>
    <numFmt numFmtId="177" formatCode="_-* #,##0.000000000000_-;\-* #,##0.000000000000_-;_-* &quot;-&quot;??_-;_-@_-"/>
    <numFmt numFmtId="190" formatCode="#,##0.00000000000000"/>
    <numFmt numFmtId="194" formatCode="#,##0.000000000000000000"/>
  </numFmts>
  <fonts count="12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ans"/>
    </font>
    <font>
      <i/>
      <sz val="11"/>
      <color rgb="FF000000"/>
      <name val="Liberation Sans"/>
    </font>
    <font>
      <b/>
      <sz val="14"/>
      <color rgb="FF000000"/>
      <name val="Liberation Sans"/>
    </font>
    <font>
      <b/>
      <sz val="11"/>
      <color rgb="FFFFFFFF"/>
      <name val="Liberation Sans"/>
    </font>
    <font>
      <b/>
      <sz val="11"/>
      <color rgb="FFFFFFFF"/>
      <name val="Open Sans"/>
    </font>
    <font>
      <b/>
      <sz val="11"/>
      <color rgb="FFFF0000"/>
      <name val="Liberation Sans"/>
    </font>
    <font>
      <b/>
      <sz val="11"/>
      <color theme="4"/>
      <name val="Liberation Sans"/>
    </font>
    <font>
      <sz val="11"/>
      <color rgb="FF000000"/>
      <name val="Liberation Sans"/>
    </font>
    <font>
      <b/>
      <sz val="1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0FFFF"/>
        <bgColor rgb="FFF0FFFF"/>
      </patternFill>
    </fill>
    <fill>
      <patternFill patternType="solid">
        <fgColor rgb="FFF0FFF0"/>
        <bgColor rgb="FFF0FFF0"/>
      </patternFill>
    </fill>
    <fill>
      <patternFill patternType="solid">
        <fgColor rgb="FFFFFFE0"/>
        <bgColor rgb="FFFFFFE0"/>
      </patternFill>
    </fill>
    <fill>
      <patternFill patternType="solid">
        <fgColor rgb="FFF5FFFA"/>
        <bgColor rgb="FFF5FFFA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rgb="FFF0FFFF"/>
      </patternFill>
    </fill>
  </fills>
  <borders count="1">
    <border>
      <start/>
      <end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7" fontId="2" fillId="0" borderId="0" applyBorder="0" applyProtection="0"/>
    <xf numFmtId="43" fontId="10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ill="1"/>
    <xf numFmtId="164" fontId="0" fillId="3" borderId="0" xfId="0" applyNumberFormat="1" applyFill="1"/>
    <xf numFmtId="0" fontId="0" fillId="3" borderId="0" xfId="0" applyFill="1"/>
    <xf numFmtId="165" fontId="0" fillId="0" borderId="0" xfId="0" applyNumberFormat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166" fontId="0" fillId="0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4" fontId="0" fillId="5" borderId="0" xfId="0" applyNumberFormat="1" applyFill="1"/>
    <xf numFmtId="166" fontId="0" fillId="0" borderId="0" xfId="0" applyNumberFormat="1"/>
    <xf numFmtId="164" fontId="0" fillId="6" borderId="0" xfId="0" applyNumberFormat="1" applyFill="1"/>
    <xf numFmtId="0" fontId="0" fillId="6" borderId="0" xfId="0" applyFill="1"/>
    <xf numFmtId="164" fontId="0" fillId="5" borderId="0" xfId="0" applyNumberFormat="1" applyFill="1"/>
    <xf numFmtId="0" fontId="0" fillId="5" borderId="0" xfId="0" applyFill="1"/>
    <xf numFmtId="0" fontId="7" fillId="7" borderId="0" xfId="0" applyFont="1" applyFill="1"/>
    <xf numFmtId="165" fontId="0" fillId="8" borderId="0" xfId="0" applyNumberFormat="1" applyFill="1"/>
    <xf numFmtId="165" fontId="8" fillId="0" borderId="0" xfId="0" applyNumberFormat="1" applyFont="1"/>
    <xf numFmtId="165" fontId="9" fillId="0" borderId="0" xfId="0" applyNumberFormat="1" applyFont="1"/>
    <xf numFmtId="4" fontId="0" fillId="0" borderId="0" xfId="0" applyNumberFormat="1"/>
    <xf numFmtId="173" fontId="11" fillId="0" borderId="0" xfId="5" applyNumberFormat="1" applyFont="1"/>
    <xf numFmtId="177" fontId="11" fillId="0" borderId="0" xfId="5" applyNumberFormat="1" applyFont="1"/>
    <xf numFmtId="194" fontId="9" fillId="0" borderId="0" xfId="0" applyNumberFormat="1" applyFont="1"/>
    <xf numFmtId="194" fontId="8" fillId="0" borderId="0" xfId="0" applyNumberFormat="1" applyFont="1"/>
    <xf numFmtId="190" fontId="0" fillId="0" borderId="0" xfId="0" applyNumberFormat="1"/>
    <xf numFmtId="194" fontId="0" fillId="0" borderId="0" xfId="0" applyNumberFormat="1"/>
    <xf numFmtId="164" fontId="0" fillId="9" borderId="0" xfId="0" applyNumberFormat="1" applyFill="1"/>
    <xf numFmtId="177" fontId="6" fillId="2" borderId="0" xfId="5" applyNumberFormat="1" applyFont="1" applyFill="1"/>
    <xf numFmtId="177" fontId="0" fillId="0" borderId="0" xfId="5" applyNumberFormat="1" applyFont="1"/>
  </cellXfs>
  <cellStyles count="6">
    <cellStyle name="Heading" xfId="1"/>
    <cellStyle name="Heading1" xfId="2"/>
    <cellStyle name="Normal" xfId="0" builtinId="0" customBuiltin="1"/>
    <cellStyle name="Result" xfId="3"/>
    <cellStyle name="Result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SL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Resolução!$T$17:$T$17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Resolução!$S$18:$S$28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Resolução!$T$18:$T$28</c:f>
              <c:numCache>
                <c:formatCode>0.000000000000</c:formatCode>
                <c:ptCount val="11"/>
                <c:pt idx="0">
                  <c:v>9.153264504990077E-43</c:v>
                </c:pt>
                <c:pt idx="1">
                  <c:v>9.7334116286655663E-28</c:v>
                </c:pt>
                <c:pt idx="2">
                  <c:v>5.1200177543953576E-16</c:v>
                </c:pt>
                <c:pt idx="3">
                  <c:v>1.3322788784607174E-7</c:v>
                </c:pt>
                <c:pt idx="4">
                  <c:v>1.7148894068879626E-2</c:v>
                </c:pt>
                <c:pt idx="5">
                  <c:v>1.0919289779837835</c:v>
                </c:pt>
                <c:pt idx="6">
                  <c:v>3.4392992468676685E-2</c:v>
                </c:pt>
                <c:pt idx="7">
                  <c:v>5.358741858060431E-7</c:v>
                </c:pt>
                <c:pt idx="8">
                  <c:v>4.1302183111332174E-15</c:v>
                </c:pt>
                <c:pt idx="9">
                  <c:v>1.5747096103595496E-26</c:v>
                </c:pt>
                <c:pt idx="10">
                  <c:v>2.9699233934110242E-41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Resolução!$U$17:$U$17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Resolução!$S$18:$S$28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Resolução!$U$18:$U$28</c:f>
              <c:numCache>
                <c:formatCode>0.000000000000</c:formatCode>
                <c:ptCount val="11"/>
                <c:pt idx="0">
                  <c:v>2.2839868065772361E-28</c:v>
                </c:pt>
                <c:pt idx="1">
                  <c:v>5.6899023023159422E-20</c:v>
                </c:pt>
                <c:pt idx="2">
                  <c:v>4.2390764883431472E-13</c:v>
                </c:pt>
                <c:pt idx="3">
                  <c:v>9.444803376921116E-8</c:v>
                </c:pt>
                <c:pt idx="4">
                  <c:v>6.2931750801460901E-4</c:v>
                </c:pt>
                <c:pt idx="5">
                  <c:v>0.12540126924558198</c:v>
                </c:pt>
                <c:pt idx="6">
                  <c:v>0.7472901794835104</c:v>
                </c:pt>
                <c:pt idx="7">
                  <c:v>0.13317780191966949</c:v>
                </c:pt>
                <c:pt idx="8">
                  <c:v>7.0978960564152343E-4</c:v>
                </c:pt>
                <c:pt idx="9">
                  <c:v>1.1313126738254751E-7</c:v>
                </c:pt>
                <c:pt idx="10">
                  <c:v>5.3925091987878536E-13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Resolução!$V$17:$V$17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Resolução!$S$18:$S$28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Resolução!$V$18:$V$28</c:f>
              <c:numCache>
                <c:formatCode>0.000000000000</c:formatCode>
                <c:ptCount val="11"/>
                <c:pt idx="0">
                  <c:v>1.3482108939878221E-20</c:v>
                </c:pt>
                <c:pt idx="1">
                  <c:v>4.1125927328749392E-15</c:v>
                </c:pt>
                <c:pt idx="2">
                  <c:v>1.5919085245288371E-10</c:v>
                </c:pt>
                <c:pt idx="3">
                  <c:v>7.8192490466576038E-7</c:v>
                </c:pt>
                <c:pt idx="4">
                  <c:v>4.8736744524352461E-4</c:v>
                </c:pt>
                <c:pt idx="5">
                  <c:v>3.8547171798705274E-2</c:v>
                </c:pt>
                <c:pt idx="6">
                  <c:v>0.38687712831795201</c:v>
                </c:pt>
                <c:pt idx="7">
                  <c:v>0.4927176554631385</c:v>
                </c:pt>
                <c:pt idx="8">
                  <c:v>7.9628351787455476E-2</c:v>
                </c:pt>
                <c:pt idx="9">
                  <c:v>1.6329837430931855E-3</c:v>
                </c:pt>
                <c:pt idx="10">
                  <c:v>4.2495263730283862E-6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728456"/>
        <c:axId val="244733160"/>
      </c:scatterChart>
      <c:valAx>
        <c:axId val="244733160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244728456"/>
        <c:crosses val="autoZero"/>
        <c:crossBetween val="midCat"/>
      </c:valAx>
      <c:valAx>
        <c:axId val="24472845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4733160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SW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Resolução!$T$30:$T$30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Resolução!$S$31:$S$41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Resolução!$T$31:$T$41</c:f>
              <c:numCache>
                <c:formatCode>0.000000000000</c:formatCode>
                <c:ptCount val="6"/>
                <c:pt idx="0">
                  <c:v>2.6714587882955574E-19</c:v>
                </c:pt>
                <c:pt idx="1">
                  <c:v>4.0347075307727471E-10</c:v>
                </c:pt>
                <c:pt idx="2">
                  <c:v>4.9294055359852063E-4</c:v>
                </c:pt>
                <c:pt idx="3">
                  <c:v>0.48718728763651514</c:v>
                </c:pt>
                <c:pt idx="4">
                  <c:v>0.38950788716247664</c:v>
                </c:pt>
                <c:pt idx="5">
                  <c:v>2.5191583898565093E-4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Resolução!$U$30:$U$30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Resolução!$S$31:$S$41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Resolução!$U$31:$U$41</c:f>
              <c:numCache>
                <c:formatCode>0.000000000000</c:formatCode>
                <c:ptCount val="6"/>
                <c:pt idx="0">
                  <c:v>6.5024017815310956E-17</c:v>
                </c:pt>
                <c:pt idx="1">
                  <c:v>2.8283065258182654E-7</c:v>
                </c:pt>
                <c:pt idx="2">
                  <c:v>6.9389050302293545E-2</c:v>
                </c:pt>
                <c:pt idx="3">
                  <c:v>0.9602121671808681</c:v>
                </c:pt>
                <c:pt idx="4">
                  <c:v>7.4947173575050222E-4</c:v>
                </c:pt>
                <c:pt idx="5">
                  <c:v>3.2995529874597979E-11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Resolução!$V$30:$V$30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Resolução!$S$31:$S$41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Resolução!$V$31:$V$41</c:f>
              <c:numCache>
                <c:formatCode>0.000000000000</c:formatCode>
                <c:ptCount val="6"/>
                <c:pt idx="0">
                  <c:v>5.6597402143224666E-16</c:v>
                </c:pt>
                <c:pt idx="1">
                  <c:v>2.5114573942696689E-7</c:v>
                </c:pt>
                <c:pt idx="2">
                  <c:v>3.1549685723889033E-2</c:v>
                </c:pt>
                <c:pt idx="3">
                  <c:v>1.1220292142554429</c:v>
                </c:pt>
                <c:pt idx="4">
                  <c:v>1.1296741653115581E-2</c:v>
                </c:pt>
                <c:pt idx="5">
                  <c:v>3.2198981449532978E-8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735120"/>
        <c:axId val="244729632"/>
      </c:scatterChart>
      <c:valAx>
        <c:axId val="244729632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244735120"/>
        <c:crosses val="autoZero"/>
        <c:crossBetween val="midCat"/>
      </c:valAx>
      <c:valAx>
        <c:axId val="244735120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4729632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PL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Resolução!$T$43:$T$43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Resolução!$S$44:$S$54</c:f>
            </c:numRef>
          </c:xVal>
          <c:yVal>
            <c:numRef>
              <c:f>Resolução!$T$44:$T$54</c:f>
            </c:numRef>
          </c:yVal>
          <c:smooth val="1"/>
        </c:ser>
        <c:ser>
          <c:idx val="1"/>
          <c:order val="1"/>
          <c:tx>
            <c:strRef>
              <c:f>Resolução!$U$43:$U$43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Resolução!$S$44:$S$54</c:f>
            </c:numRef>
          </c:xVal>
          <c:yVal>
            <c:numRef>
              <c:f>Resolução!$U$44:$U$54</c:f>
            </c:numRef>
          </c:yVal>
          <c:smooth val="1"/>
        </c:ser>
        <c:ser>
          <c:idx val="2"/>
          <c:order val="2"/>
          <c:tx>
            <c:strRef>
              <c:f>Resolução!$V$43:$V$43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Resolução!$S$44:$S$54</c:f>
            </c:numRef>
          </c:xVal>
          <c:yVal>
            <c:numRef>
              <c:f>Resolução!$V$44:$V$54</c:f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247728"/>
        <c:axId val="244734336"/>
      </c:scatterChart>
      <c:valAx>
        <c:axId val="244734336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276247728"/>
        <c:crosses val="autoZero"/>
        <c:crossBetween val="midCat"/>
      </c:valAx>
      <c:valAx>
        <c:axId val="27624772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4734336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PW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Resolução!$T$56:$T$56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Resolução!$S$57:$S$67</c:f>
            </c:numRef>
          </c:xVal>
          <c:yVal>
            <c:numRef>
              <c:f>Resolução!$T$57:$T$67</c:f>
            </c:numRef>
          </c:yVal>
          <c:smooth val="1"/>
        </c:ser>
        <c:ser>
          <c:idx val="1"/>
          <c:order val="1"/>
          <c:tx>
            <c:strRef>
              <c:f>Resolução!$U$56:$U$56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Resolução!$S$57:$S$67</c:f>
            </c:numRef>
          </c:xVal>
          <c:yVal>
            <c:numRef>
              <c:f>Resolução!$U$57:$U$67</c:f>
            </c:numRef>
          </c:yVal>
          <c:smooth val="1"/>
        </c:ser>
        <c:ser>
          <c:idx val="2"/>
          <c:order val="2"/>
          <c:tx>
            <c:strRef>
              <c:f>Resolução!$V$56:$V$56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Resolução!$S$57:$S$67</c:f>
            </c:numRef>
          </c:xVal>
          <c:yVal>
            <c:numRef>
              <c:f>Resolução!$V$57:$V$67</c:f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245376"/>
        <c:axId val="276248904"/>
      </c:scatterChart>
      <c:valAx>
        <c:axId val="276248904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276245376"/>
        <c:crosses val="autoZero"/>
        <c:crossBetween val="midCat"/>
      </c:valAx>
      <c:valAx>
        <c:axId val="27624537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6248904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Título do Gráfico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Resolução!$AF$17:$AF$17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Resolução!$AE$18:$AE$28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Resolução!$AF$18:$AF$28</c:f>
              <c:numCache>
                <c:formatCode>0.000000000000</c:formatCode>
                <c:ptCount val="11"/>
                <c:pt idx="0">
                  <c:v>2.4452568903449528E-61</c:v>
                </c:pt>
                <c:pt idx="1">
                  <c:v>3.9271469198287986E-37</c:v>
                </c:pt>
                <c:pt idx="2">
                  <c:v>2.5238643862859016E-19</c:v>
                </c:pt>
                <c:pt idx="3">
                  <c:v>6.4906933317269526E-8</c:v>
                </c:pt>
                <c:pt idx="4">
                  <c:v>6.6796294959424298E-3</c:v>
                </c:pt>
                <c:pt idx="5">
                  <c:v>2.7507420460152918E-4</c:v>
                </c:pt>
                <c:pt idx="6">
                  <c:v>4.5329775318307316E-12</c:v>
                </c:pt>
                <c:pt idx="7">
                  <c:v>2.989189689623659E-26</c:v>
                </c:pt>
                <c:pt idx="8">
                  <c:v>7.8878672568031456E-47</c:v>
                </c:pt>
                <c:pt idx="9">
                  <c:v>8.3291737099777553E-74</c:v>
                </c:pt>
                <c:pt idx="10">
                  <c:v>3.5194958263924935E-107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Resolução!$AG$17:$AG$17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Resolução!$AE$18:$AE$28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Resolução!$AG$18:$AG$28</c:f>
              <c:numCache>
                <c:formatCode>0.000000000000</c:formatCode>
                <c:ptCount val="11"/>
                <c:pt idx="0">
                  <c:v>1.4851399880081338E-44</c:v>
                </c:pt>
                <c:pt idx="1">
                  <c:v>1.6092787812908553E-26</c:v>
                </c:pt>
                <c:pt idx="2">
                  <c:v>2.9414549168491254E-14</c:v>
                </c:pt>
                <c:pt idx="3">
                  <c:v>9.0690151191506068E-8</c:v>
                </c:pt>
                <c:pt idx="4">
                  <c:v>4.7165568506988964E-7</c:v>
                </c:pt>
                <c:pt idx="5">
                  <c:v>4.137681325705105E-12</c:v>
                </c:pt>
                <c:pt idx="6">
                  <c:v>6.1228838803316112E-23</c:v>
                </c:pt>
                <c:pt idx="7">
                  <c:v>1.5283471983584179E-39</c:v>
                </c:pt>
                <c:pt idx="8">
                  <c:v>6.4350962243301176E-62</c:v>
                </c:pt>
                <c:pt idx="9">
                  <c:v>4.570409182227685E-90</c:v>
                </c:pt>
                <c:pt idx="10">
                  <c:v>5.4754792812108245E-124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Resolução!$AH$17:$AH$17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Resolução!$AE$18:$AE$28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Resolução!$AH$18:$AH$28</c:f>
              <c:numCache>
                <c:formatCode>0.000000000000</c:formatCode>
                <c:ptCount val="11"/>
                <c:pt idx="0">
                  <c:v>7.6305234140905211E-36</c:v>
                </c:pt>
                <c:pt idx="1">
                  <c:v>1.0328601428598471E-21</c:v>
                </c:pt>
                <c:pt idx="2">
                  <c:v>5.0224213650064711E-12</c:v>
                </c:pt>
                <c:pt idx="3">
                  <c:v>8.7734258638888516E-7</c:v>
                </c:pt>
                <c:pt idx="4">
                  <c:v>5.5056641190550525E-6</c:v>
                </c:pt>
                <c:pt idx="5">
                  <c:v>1.2411796696784718E-9</c:v>
                </c:pt>
                <c:pt idx="6">
                  <c:v>1.0051804450952663E-17</c:v>
                </c:pt>
                <c:pt idx="7">
                  <c:v>2.9244072153843324E-30</c:v>
                </c:pt>
                <c:pt idx="8">
                  <c:v>3.0564415858424621E-47</c:v>
                </c:pt>
                <c:pt idx="9">
                  <c:v>1.1475689555044308E-68</c:v>
                </c:pt>
                <c:pt idx="10">
                  <c:v>1.5478394796131763E-94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246552"/>
        <c:axId val="276246160"/>
      </c:scatterChart>
      <c:valAx>
        <c:axId val="276246160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6246552"/>
        <c:crosses val="autoZero"/>
        <c:crossBetween val="midCat"/>
      </c:valAx>
      <c:valAx>
        <c:axId val="276246552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6246160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SL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'Resolução (2)'!$T$17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(2)'!$S$18:$S$28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(2)'!$T$18:$T$28</c:f>
              <c:numCache>
                <c:formatCode>0.000000000000</c:formatCode>
                <c:ptCount val="11"/>
                <c:pt idx="0">
                  <c:v>9.153264504990077E-43</c:v>
                </c:pt>
                <c:pt idx="1">
                  <c:v>9.7334116286655663E-28</c:v>
                </c:pt>
                <c:pt idx="2">
                  <c:v>5.1200177543953576E-16</c:v>
                </c:pt>
                <c:pt idx="3">
                  <c:v>1.3322788784607174E-7</c:v>
                </c:pt>
                <c:pt idx="4">
                  <c:v>1.7148894068879626E-2</c:v>
                </c:pt>
                <c:pt idx="5">
                  <c:v>1.0919289779837835</c:v>
                </c:pt>
                <c:pt idx="6">
                  <c:v>3.4392992468676685E-2</c:v>
                </c:pt>
                <c:pt idx="7">
                  <c:v>5.358741858060431E-7</c:v>
                </c:pt>
                <c:pt idx="8">
                  <c:v>4.1302183111332174E-15</c:v>
                </c:pt>
                <c:pt idx="9">
                  <c:v>1.5747096103595496E-26</c:v>
                </c:pt>
                <c:pt idx="10">
                  <c:v>2.9699233934110242E-41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'Resolução (2)'!$U$17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(2)'!$S$18:$S$28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(2)'!$U$18:$U$28</c:f>
              <c:numCache>
                <c:formatCode>0.000000000000</c:formatCode>
                <c:ptCount val="11"/>
                <c:pt idx="0">
                  <c:v>2.2839868065772361E-28</c:v>
                </c:pt>
                <c:pt idx="1">
                  <c:v>5.6899023023159422E-20</c:v>
                </c:pt>
                <c:pt idx="2">
                  <c:v>4.2390764883431472E-13</c:v>
                </c:pt>
                <c:pt idx="3">
                  <c:v>9.444803376921116E-8</c:v>
                </c:pt>
                <c:pt idx="4">
                  <c:v>6.2931750801460901E-4</c:v>
                </c:pt>
                <c:pt idx="5">
                  <c:v>0.12540126924558198</c:v>
                </c:pt>
                <c:pt idx="6">
                  <c:v>0.7472901794835104</c:v>
                </c:pt>
                <c:pt idx="7">
                  <c:v>0.13317780191966949</c:v>
                </c:pt>
                <c:pt idx="8">
                  <c:v>7.0978960564152343E-4</c:v>
                </c:pt>
                <c:pt idx="9">
                  <c:v>1.1313126738254751E-7</c:v>
                </c:pt>
                <c:pt idx="10">
                  <c:v>5.3925091987878536E-13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'Resolução (2)'!$V$17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(2)'!$S$18:$S$28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(2)'!$V$18:$V$28</c:f>
              <c:numCache>
                <c:formatCode>0.000000000000</c:formatCode>
                <c:ptCount val="11"/>
                <c:pt idx="0">
                  <c:v>1.3482108939878221E-20</c:v>
                </c:pt>
                <c:pt idx="1">
                  <c:v>4.1125927328749392E-15</c:v>
                </c:pt>
                <c:pt idx="2">
                  <c:v>1.5919085245288371E-10</c:v>
                </c:pt>
                <c:pt idx="3">
                  <c:v>7.8192490466576038E-7</c:v>
                </c:pt>
                <c:pt idx="4">
                  <c:v>4.8736744524352461E-4</c:v>
                </c:pt>
                <c:pt idx="5">
                  <c:v>3.8547171798705274E-2</c:v>
                </c:pt>
                <c:pt idx="6">
                  <c:v>0.38687712831795201</c:v>
                </c:pt>
                <c:pt idx="7">
                  <c:v>0.4927176554631385</c:v>
                </c:pt>
                <c:pt idx="8">
                  <c:v>7.9628351787455476E-2</c:v>
                </c:pt>
                <c:pt idx="9">
                  <c:v>1.6329837430931855E-3</c:v>
                </c:pt>
                <c:pt idx="10">
                  <c:v>4.2495263730283862E-6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730808"/>
        <c:axId val="244728848"/>
      </c:scatterChart>
      <c:valAx>
        <c:axId val="244728848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244730808"/>
        <c:crosses val="autoZero"/>
        <c:crossBetween val="midCat"/>
      </c:valAx>
      <c:valAx>
        <c:axId val="24473080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4728848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SW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'Resolução (2)'!$T$30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(2)'!$S$31:$S$41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(2)'!$T$31:$T$41</c:f>
              <c:numCache>
                <c:formatCode>0.000000000000</c:formatCode>
                <c:ptCount val="11"/>
                <c:pt idx="0">
                  <c:v>2.6714587882955574E-19</c:v>
                </c:pt>
                <c:pt idx="1">
                  <c:v>4.0347075307727471E-10</c:v>
                </c:pt>
                <c:pt idx="2">
                  <c:v>4.9294055359852063E-4</c:v>
                </c:pt>
                <c:pt idx="3">
                  <c:v>0.48718728763651514</c:v>
                </c:pt>
                <c:pt idx="4">
                  <c:v>0.38950788716247664</c:v>
                </c:pt>
                <c:pt idx="5">
                  <c:v>2.5191583898565093E-4</c:v>
                </c:pt>
                <c:pt idx="6">
                  <c:v>1.3179945118061845E-10</c:v>
                </c:pt>
                <c:pt idx="7">
                  <c:v>5.5781557850700075E-20</c:v>
                </c:pt>
                <c:pt idx="8">
                  <c:v>1.9097942681482456E-32</c:v>
                </c:pt>
                <c:pt idx="9">
                  <c:v>5.2893394789633477E-48</c:v>
                </c:pt>
                <c:pt idx="10">
                  <c:v>1.1850459962033813E-66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'Resolução (2)'!$U$30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(2)'!$S$31:$S$41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(2)'!$U$31:$U$41</c:f>
              <c:numCache>
                <c:formatCode>0.000000000000</c:formatCode>
                <c:ptCount val="11"/>
                <c:pt idx="0">
                  <c:v>6.5024017815310956E-17</c:v>
                </c:pt>
                <c:pt idx="1">
                  <c:v>2.8283065258182654E-7</c:v>
                </c:pt>
                <c:pt idx="2">
                  <c:v>6.9389050302293545E-2</c:v>
                </c:pt>
                <c:pt idx="3">
                  <c:v>0.9602121671808681</c:v>
                </c:pt>
                <c:pt idx="4">
                  <c:v>7.4947173575050222E-4</c:v>
                </c:pt>
                <c:pt idx="5">
                  <c:v>3.2995529874597979E-11</c:v>
                </c:pt>
                <c:pt idx="6">
                  <c:v>8.1934488749249233E-23</c:v>
                </c:pt>
                <c:pt idx="7">
                  <c:v>1.1475990565456922E-38</c:v>
                </c:pt>
                <c:pt idx="8">
                  <c:v>9.0662023974187903E-59</c:v>
                </c:pt>
                <c:pt idx="9">
                  <c:v>4.0399168929780336E-83</c:v>
                </c:pt>
                <c:pt idx="10">
                  <c:v>1.0153861735537923E-111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'Resolução (2)'!$V$30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(2)'!$S$31:$S$41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(2)'!$V$31:$V$41</c:f>
              <c:numCache>
                <c:formatCode>0.000000000000</c:formatCode>
                <c:ptCount val="11"/>
                <c:pt idx="0">
                  <c:v>5.6597402143224666E-16</c:v>
                </c:pt>
                <c:pt idx="1">
                  <c:v>2.5114573942696689E-7</c:v>
                </c:pt>
                <c:pt idx="2">
                  <c:v>3.1549685723889033E-2</c:v>
                </c:pt>
                <c:pt idx="3">
                  <c:v>1.1220292142554429</c:v>
                </c:pt>
                <c:pt idx="4">
                  <c:v>1.1296741653115581E-2</c:v>
                </c:pt>
                <c:pt idx="5">
                  <c:v>3.2198981449532978E-8</c:v>
                </c:pt>
                <c:pt idx="6">
                  <c:v>2.5981904111663236E-17</c:v>
                </c:pt>
                <c:pt idx="7">
                  <c:v>5.9352596420265984E-30</c:v>
                </c:pt>
                <c:pt idx="8">
                  <c:v>3.8383835872940536E-46</c:v>
                </c:pt>
                <c:pt idx="9">
                  <c:v>7.0274364968919682E-66</c:v>
                </c:pt>
                <c:pt idx="10">
                  <c:v>3.642381159079906E-89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14368"/>
        <c:axId val="277920640"/>
      </c:scatterChart>
      <c:valAx>
        <c:axId val="277920640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277914368"/>
        <c:crosses val="autoZero"/>
        <c:crossBetween val="midCat"/>
      </c:valAx>
      <c:valAx>
        <c:axId val="27791436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7920640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PL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'Resolução (2)'!$T$43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(2)'!$S$44:$S$54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(2)'!$T$44:$T$54</c:f>
              <c:numCache>
                <c:formatCode>0.000000000000</c:formatCode>
                <c:ptCount val="11"/>
                <c:pt idx="0">
                  <c:v>3.9354626966740484E-16</c:v>
                </c:pt>
                <c:pt idx="1">
                  <c:v>5.2101866551804481E-2</c:v>
                </c:pt>
                <c:pt idx="2">
                  <c:v>2.435103554738095E-2</c:v>
                </c:pt>
                <c:pt idx="3">
                  <c:v>4.0177994740603458E-17</c:v>
                </c:pt>
                <c:pt idx="4">
                  <c:v>2.3402688442138069E-46</c:v>
                </c:pt>
                <c:pt idx="5">
                  <c:v>4.8122692089710407E-90</c:v>
                </c:pt>
                <c:pt idx="6">
                  <c:v>3.4933391333354821E-148</c:v>
                </c:pt>
                <c:pt idx="7">
                  <c:v>8.9523747508549267E-221</c:v>
                </c:pt>
                <c:pt idx="8">
                  <c:v>8.0992056944157163E-308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'Resolução (2)'!$U$43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(2)'!$S$44:$S$54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(2)'!$U$44:$U$54</c:f>
              <c:numCache>
                <c:formatCode>0.000000000000</c:formatCode>
                <c:ptCount val="11"/>
                <c:pt idx="0">
                  <c:v>7.101198415628703E-19</c:v>
                </c:pt>
                <c:pt idx="1">
                  <c:v>1.816805970897894E-11</c:v>
                </c:pt>
                <c:pt idx="2">
                  <c:v>5.3103020052440744E-6</c:v>
                </c:pt>
                <c:pt idx="3">
                  <c:v>1.773224259874747E-2</c:v>
                </c:pt>
                <c:pt idx="4">
                  <c:v>0.67645962290382611</c:v>
                </c:pt>
                <c:pt idx="5">
                  <c:v>0.29481791146731745</c:v>
                </c:pt>
                <c:pt idx="6">
                  <c:v>1.4679106541839824E-3</c:v>
                </c:pt>
                <c:pt idx="7">
                  <c:v>8.349859181397661E-8</c:v>
                </c:pt>
                <c:pt idx="8">
                  <c:v>5.4261581959020752E-14</c:v>
                </c:pt>
                <c:pt idx="9">
                  <c:v>4.0284643281614439E-22</c:v>
                </c:pt>
                <c:pt idx="10">
                  <c:v>3.4168063441029761E-32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'Resolução (2)'!$V$43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(2)'!$S$44:$S$54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(2)'!$V$44:$V$54</c:f>
              <c:numCache>
                <c:formatCode>0.000000000000</c:formatCode>
                <c:ptCount val="11"/>
                <c:pt idx="0">
                  <c:v>1.3656622313754985E-19</c:v>
                </c:pt>
                <c:pt idx="1">
                  <c:v>1.5379153077825519E-13</c:v>
                </c:pt>
                <c:pt idx="2">
                  <c:v>1.142584193290548E-8</c:v>
                </c:pt>
                <c:pt idx="3">
                  <c:v>5.6002920353078142E-5</c:v>
                </c:pt>
                <c:pt idx="4">
                  <c:v>1.8109222647826453E-2</c:v>
                </c:pt>
                <c:pt idx="5">
                  <c:v>0.38632749050547049</c:v>
                </c:pt>
                <c:pt idx="6">
                  <c:v>0.54372348101350476</c:v>
                </c:pt>
                <c:pt idx="7">
                  <c:v>5.0485566662795169E-2</c:v>
                </c:pt>
                <c:pt idx="8">
                  <c:v>3.0925950240715683E-4</c:v>
                </c:pt>
                <c:pt idx="9">
                  <c:v>1.2498144491006487E-7</c:v>
                </c:pt>
                <c:pt idx="10">
                  <c:v>3.3322279331236712E-12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9160"/>
        <c:axId val="277916328"/>
      </c:scatterChart>
      <c:valAx>
        <c:axId val="277916328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36669160"/>
        <c:crosses val="autoZero"/>
        <c:crossBetween val="midCat"/>
      </c:valAx>
      <c:valAx>
        <c:axId val="36669160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7916328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PW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'Resolução (2)'!$T$56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(2)'!$S$57:$S$67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'Resolução (2)'!$T$57:$T$67</c:f>
              <c:numCache>
                <c:formatCode>0.000000000000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4.6072897158237522E-213</c:v>
                </c:pt>
                <c:pt idx="3">
                  <c:v>6.5192567999757769E-102</c:v>
                </c:pt>
                <c:pt idx="4">
                  <c:v>2.5060086460376439E-31</c:v>
                </c:pt>
                <c:pt idx="5">
                  <c:v>0.26169712500896986</c:v>
                </c:pt>
                <c:pt idx="6">
                  <c:v>7.4241587223373066E-12</c:v>
                </c:pt>
                <c:pt idx="7">
                  <c:v>5.7217312476423423E-63</c:v>
                </c:pt>
                <c:pt idx="8">
                  <c:v>1.1979524273267935E-154</c:v>
                </c:pt>
                <c:pt idx="9">
                  <c:v>6.8137092685112502E-287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'Resolução (2)'!$U$56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(2)'!$S$57:$S$67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'Resolução (2)'!$U$57:$U$67</c:f>
              <c:numCache>
                <c:formatCode>0.000000000000</c:formatCode>
                <c:ptCount val="11"/>
                <c:pt idx="0">
                  <c:v>8.8945258819693519E-188</c:v>
                </c:pt>
                <c:pt idx="1">
                  <c:v>2.2762632719683653E-133</c:v>
                </c:pt>
                <c:pt idx="2">
                  <c:v>2.8406810670885158E-88</c:v>
                </c:pt>
                <c:pt idx="3">
                  <c:v>1.7287124526361218E-52</c:v>
                </c:pt>
                <c:pt idx="4">
                  <c:v>5.1300706011707752E-26</c:v>
                </c:pt>
                <c:pt idx="5">
                  <c:v>7.423765098189618E-9</c:v>
                </c:pt>
                <c:pt idx="6">
                  <c:v>0.52387225593796893</c:v>
                </c:pt>
                <c:pt idx="7">
                  <c:v>1.8027141779903819E-2</c:v>
                </c:pt>
                <c:pt idx="8">
                  <c:v>3.0250227677471714E-13</c:v>
                </c:pt>
                <c:pt idx="9">
                  <c:v>2.4753163984577313E-33</c:v>
                </c:pt>
                <c:pt idx="10">
                  <c:v>9.8771827243335538E-63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'Resolução (2)'!$V$56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(2)'!$S$57:$S$67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'Resolução (2)'!$V$57:$V$67</c:f>
              <c:numCache>
                <c:formatCode>0.000000000000</c:formatCode>
                <c:ptCount val="11"/>
                <c:pt idx="0">
                  <c:v>5.7553751334123987E-142</c:v>
                </c:pt>
                <c:pt idx="1">
                  <c:v>2.4481580904188624E-104</c:v>
                </c:pt>
                <c:pt idx="2">
                  <c:v>1.6148622466116944E-72</c:v>
                </c:pt>
                <c:pt idx="3">
                  <c:v>1.6518161316840761E-46</c:v>
                </c:pt>
                <c:pt idx="4">
                  <c:v>2.6201015509713192E-26</c:v>
                </c:pt>
                <c:pt idx="5">
                  <c:v>6.4447302554574011E-12</c:v>
                </c:pt>
                <c:pt idx="6">
                  <c:v>2.4582246227061425E-3</c:v>
                </c:pt>
                <c:pt idx="7">
                  <c:v>1.4540139847939622</c:v>
                </c:pt>
                <c:pt idx="8">
                  <c:v>1.3336620771728306E-3</c:v>
                </c:pt>
                <c:pt idx="9">
                  <c:v>1.8969383646729769E-12</c:v>
                </c:pt>
                <c:pt idx="10">
                  <c:v>4.1839919209770029E-27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225032"/>
        <c:axId val="278230912"/>
      </c:scatterChart>
      <c:valAx>
        <c:axId val="278230912"/>
        <c:scaling>
          <c:orientation val="minMax"/>
        </c:scaling>
        <c:delete val="1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crossAx val="278225032"/>
        <c:crosses val="autoZero"/>
        <c:crossBetween val="midCat"/>
      </c:valAx>
      <c:valAx>
        <c:axId val="278225032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8230912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BR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Título do Gráfico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'Resolução (2)'!$AF$17</c:f>
              <c:strCache>
                <c:ptCount val="1"/>
                <c:pt idx="0">
                  <c:v>SETOSA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(2)'!$AE$18:$AE$28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(2)'!$AF$18:$AF$28</c:f>
              <c:numCache>
                <c:formatCode>0.000000000000</c:formatCode>
                <c:ptCount val="11"/>
                <c:pt idx="0">
                  <c:v>2.4452568903449528E-61</c:v>
                </c:pt>
                <c:pt idx="1">
                  <c:v>3.9271469198287986E-37</c:v>
                </c:pt>
                <c:pt idx="2">
                  <c:v>2.5238643862859016E-19</c:v>
                </c:pt>
                <c:pt idx="3">
                  <c:v>6.4906933317269526E-8</c:v>
                </c:pt>
                <c:pt idx="4">
                  <c:v>6.6796294959424298E-3</c:v>
                </c:pt>
                <c:pt idx="5">
                  <c:v>2.7507420460152918E-4</c:v>
                </c:pt>
                <c:pt idx="6">
                  <c:v>4.5329775318307316E-12</c:v>
                </c:pt>
                <c:pt idx="7">
                  <c:v>2.989189689623659E-26</c:v>
                </c:pt>
                <c:pt idx="8">
                  <c:v>7.8878672568031456E-47</c:v>
                </c:pt>
                <c:pt idx="9">
                  <c:v>8.3291737099777553E-74</c:v>
                </c:pt>
                <c:pt idx="10">
                  <c:v>3.5194958263924935E-107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'Resolução (2)'!$AG$17</c:f>
              <c:strCache>
                <c:ptCount val="1"/>
                <c:pt idx="0">
                  <c:v>VERSICOLOR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(2)'!$AE$18:$AE$28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(2)'!$AG$18:$AG$28</c:f>
              <c:numCache>
                <c:formatCode>0.000000000000</c:formatCode>
                <c:ptCount val="11"/>
                <c:pt idx="0">
                  <c:v>1.4851399880081338E-44</c:v>
                </c:pt>
                <c:pt idx="1">
                  <c:v>1.6092787812908553E-26</c:v>
                </c:pt>
                <c:pt idx="2">
                  <c:v>2.9414549168491254E-14</c:v>
                </c:pt>
                <c:pt idx="3">
                  <c:v>9.0690151191506068E-8</c:v>
                </c:pt>
                <c:pt idx="4">
                  <c:v>4.7165568506988964E-7</c:v>
                </c:pt>
                <c:pt idx="5">
                  <c:v>4.137681325705105E-12</c:v>
                </c:pt>
                <c:pt idx="6">
                  <c:v>6.1228838803316112E-23</c:v>
                </c:pt>
                <c:pt idx="7">
                  <c:v>1.5283471983584179E-39</c:v>
                </c:pt>
                <c:pt idx="8">
                  <c:v>6.4350962243301176E-62</c:v>
                </c:pt>
                <c:pt idx="9">
                  <c:v>4.570409182227685E-90</c:v>
                </c:pt>
                <c:pt idx="10">
                  <c:v>5.4754792812108245E-124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'Resolução (2)'!$AH$17</c:f>
              <c:strCache>
                <c:ptCount val="1"/>
                <c:pt idx="0">
                  <c:v>VIRGINICA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'Resolução (2)'!$AE$18:$AE$28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'Resolução (2)'!$AH$18:$AH$28</c:f>
              <c:numCache>
                <c:formatCode>0.000000000000</c:formatCode>
                <c:ptCount val="11"/>
                <c:pt idx="0">
                  <c:v>7.6305234140905211E-36</c:v>
                </c:pt>
                <c:pt idx="1">
                  <c:v>1.0328601428598471E-21</c:v>
                </c:pt>
                <c:pt idx="2">
                  <c:v>5.0224213650064711E-12</c:v>
                </c:pt>
                <c:pt idx="3">
                  <c:v>8.7734258638888516E-7</c:v>
                </c:pt>
                <c:pt idx="4">
                  <c:v>5.5056641190550525E-6</c:v>
                </c:pt>
                <c:pt idx="5">
                  <c:v>1.2411796696784718E-9</c:v>
                </c:pt>
                <c:pt idx="6">
                  <c:v>1.0051804450952663E-17</c:v>
                </c:pt>
                <c:pt idx="7">
                  <c:v>2.9244072153843324E-30</c:v>
                </c:pt>
                <c:pt idx="8">
                  <c:v>3.0564415858424621E-47</c:v>
                </c:pt>
                <c:pt idx="9">
                  <c:v>1.1475689555044308E-68</c:v>
                </c:pt>
                <c:pt idx="10">
                  <c:v>1.5478394796131763E-94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41224"/>
        <c:axId val="350243576"/>
      </c:scatterChart>
      <c:valAx>
        <c:axId val="35024357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50241224"/>
        <c:crosses val="autoZero"/>
        <c:crossBetween val="midCat"/>
      </c:valAx>
      <c:valAx>
        <c:axId val="350241224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50243576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%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23</xdr:col>
      <xdr:colOff>14282</xdr:colOff>
      <xdr:row>16</xdr:row>
      <xdr:rowOff>0</xdr:rowOff>
    </xdr:from>
    <xdr:ext cx="4060731" cy="2266953"/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23</xdr:col>
      <xdr:colOff>9528</xdr:colOff>
      <xdr:row>29</xdr:row>
      <xdr:rowOff>19046</xdr:rowOff>
    </xdr:from>
    <xdr:ext cx="4091830" cy="2266953"/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  <xdr:oneCellAnchor>
    <xdr:from>
      <xdr:col>23</xdr:col>
      <xdr:colOff>9528</xdr:colOff>
      <xdr:row>42</xdr:row>
      <xdr:rowOff>9528</xdr:rowOff>
    </xdr:from>
    <xdr:ext cx="4091830" cy="2286000"/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oneCellAnchor>
  <xdr:oneCellAnchor>
    <xdr:from>
      <xdr:col>23</xdr:col>
      <xdr:colOff>4764</xdr:colOff>
      <xdr:row>55</xdr:row>
      <xdr:rowOff>9528</xdr:rowOff>
    </xdr:from>
    <xdr:ext cx="4134688" cy="2276471"/>
    <xdr:graphicFrame macro="">
      <xdr:nvGraphicFramePr>
        <xdr:cNvPr id="6" name="Gráfico 7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oneCellAnchor>
  <xdr:oneCellAnchor>
    <xdr:from>
      <xdr:col>35</xdr:col>
      <xdr:colOff>22411</xdr:colOff>
      <xdr:row>15</xdr:row>
      <xdr:rowOff>51544</xdr:rowOff>
    </xdr:from>
    <xdr:ext cx="4572000" cy="2743200"/>
    <xdr:graphicFrame macro="">
      <xdr:nvGraphicFramePr>
        <xdr:cNvPr id="2" name="Gráfico 1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23</xdr:col>
      <xdr:colOff>14282</xdr:colOff>
      <xdr:row>16</xdr:row>
      <xdr:rowOff>0</xdr:rowOff>
    </xdr:from>
    <xdr:ext cx="4060731" cy="2266953"/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23</xdr:col>
      <xdr:colOff>9528</xdr:colOff>
      <xdr:row>29</xdr:row>
      <xdr:rowOff>19046</xdr:rowOff>
    </xdr:from>
    <xdr:ext cx="4091830" cy="2266953"/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  <xdr:oneCellAnchor>
    <xdr:from>
      <xdr:col>23</xdr:col>
      <xdr:colOff>9528</xdr:colOff>
      <xdr:row>42</xdr:row>
      <xdr:rowOff>9528</xdr:rowOff>
    </xdr:from>
    <xdr:ext cx="4091830" cy="2286000"/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oneCellAnchor>
  <xdr:oneCellAnchor>
    <xdr:from>
      <xdr:col>23</xdr:col>
      <xdr:colOff>4764</xdr:colOff>
      <xdr:row>55</xdr:row>
      <xdr:rowOff>9528</xdr:rowOff>
    </xdr:from>
    <xdr:ext cx="4134688" cy="2276471"/>
    <xdr:graphicFrame macro="">
      <xdr:nvGraphicFramePr>
        <xdr:cNvPr id="5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oneCellAnchor>
  <xdr:oneCellAnchor>
    <xdr:from>
      <xdr:col>35</xdr:col>
      <xdr:colOff>22411</xdr:colOff>
      <xdr:row>15</xdr:row>
      <xdr:rowOff>51544</xdr:rowOff>
    </xdr:from>
    <xdr:ext cx="4572000" cy="2743200"/>
    <xdr:graphicFrame macro="">
      <xdr:nvGraphicFramePr>
        <xdr:cNvPr id="6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oneCellAnchor>
</xdr:wsDr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50"/>
  <sheetViews>
    <sheetView workbookViewId="0">
      <selection activeCell="Q16" sqref="Q16"/>
    </sheetView>
  </sheetViews>
  <sheetFormatPr defaultRowHeight="14.25"/>
  <cols>
    <col min="1" max="5" width="10.625" customWidth="1"/>
    <col min="6" max="6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69"/>
  <sheetViews>
    <sheetView workbookViewId="0"/>
  </sheetViews>
  <sheetFormatPr defaultRowHeight="14.25"/>
  <cols>
    <col min="1" max="1" width="62.25" customWidth="1"/>
    <col min="2" max="2" width="9" customWidth="1"/>
  </cols>
  <sheetData>
    <row r="1" spans="1:1">
      <c r="A1" t="s">
        <v>77</v>
      </c>
    </row>
    <row r="2" spans="1:1">
      <c r="A2" t="s">
        <v>78</v>
      </c>
    </row>
    <row r="4" spans="1:1">
      <c r="A4" t="s">
        <v>79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94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6" spans="1:1">
      <c r="A46" t="s">
        <v>117</v>
      </c>
    </row>
    <row r="48" spans="1:1">
      <c r="A48" t="s">
        <v>118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121</v>
      </c>
    </row>
    <row r="53" spans="1:1">
      <c r="A53" t="s">
        <v>122</v>
      </c>
    </row>
    <row r="54" spans="1:1">
      <c r="A54" t="s">
        <v>123</v>
      </c>
    </row>
    <row r="55" spans="1:1">
      <c r="A55" t="s">
        <v>124</v>
      </c>
    </row>
    <row r="56" spans="1:1">
      <c r="A56" t="s">
        <v>125</v>
      </c>
    </row>
    <row r="57" spans="1:1">
      <c r="A57" t="s">
        <v>126</v>
      </c>
    </row>
    <row r="58" spans="1:1">
      <c r="A58" t="s">
        <v>127</v>
      </c>
    </row>
    <row r="60" spans="1:1">
      <c r="A60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133</v>
      </c>
    </row>
    <row r="67" spans="1:1">
      <c r="A67" t="s">
        <v>134</v>
      </c>
    </row>
    <row r="69" spans="1:1">
      <c r="A69" t="s">
        <v>135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4.25"/>
  <cols>
    <col min="1" max="1" width="154.75" customWidth="1"/>
    <col min="2" max="1024" width="10.625" customWidth="1"/>
    <col min="1025" max="1025" width="9" customWidth="1"/>
  </cols>
  <sheetData>
    <row r="1" spans="1:1" ht="15">
      <c r="A1" s="1" t="s">
        <v>136</v>
      </c>
    </row>
    <row r="2" spans="1:1">
      <c r="A2" t="s">
        <v>137</v>
      </c>
    </row>
    <row r="3" spans="1:1">
      <c r="A3" t="s">
        <v>138</v>
      </c>
    </row>
    <row r="4" spans="1:1">
      <c r="A4" s="2" t="s">
        <v>139</v>
      </c>
    </row>
    <row r="6" spans="1:1" ht="15">
      <c r="A6" t="s">
        <v>140</v>
      </c>
    </row>
    <row r="7" spans="1:1">
      <c r="A7" t="s">
        <v>141</v>
      </c>
    </row>
    <row r="14" spans="1:1" ht="18">
      <c r="A14" s="3" t="s">
        <v>142</v>
      </c>
    </row>
    <row r="15" spans="1:1" ht="15">
      <c r="A15" s="1" t="s">
        <v>143</v>
      </c>
    </row>
    <row r="16" spans="1:1" ht="15">
      <c r="A16" t="s">
        <v>144</v>
      </c>
    </row>
    <row r="17" spans="1:1" s="5" customFormat="1" ht="30" customHeight="1">
      <c r="A17" s="4" t="s">
        <v>145</v>
      </c>
    </row>
    <row r="18" spans="1:1">
      <c r="A18" t="s">
        <v>146</v>
      </c>
    </row>
    <row r="19" spans="1:1">
      <c r="A19" t="s">
        <v>147</v>
      </c>
    </row>
    <row r="20" spans="1:1">
      <c r="A20" t="s">
        <v>148</v>
      </c>
    </row>
    <row r="21" spans="1:1">
      <c r="A21" t="s">
        <v>149</v>
      </c>
    </row>
    <row r="22" spans="1:1">
      <c r="A22" t="s">
        <v>150</v>
      </c>
    </row>
    <row r="23" spans="1:1" ht="15">
      <c r="A23" s="1" t="s">
        <v>151</v>
      </c>
    </row>
    <row r="24" spans="1:1">
      <c r="A24" t="s">
        <v>152</v>
      </c>
    </row>
    <row r="25" spans="1:1">
      <c r="A25" t="s">
        <v>153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AI106"/>
  <sheetViews>
    <sheetView workbookViewId="0">
      <selection activeCell="E2" sqref="E2"/>
    </sheetView>
  </sheetViews>
  <sheetFormatPr defaultRowHeight="14.25"/>
  <cols>
    <col min="1" max="1" width="3.5" bestFit="1" customWidth="1"/>
    <col min="2" max="2" width="4" bestFit="1" customWidth="1"/>
    <col min="3" max="3" width="3.5" bestFit="1" customWidth="1"/>
    <col min="4" max="4" width="4" bestFit="1" customWidth="1"/>
    <col min="5" max="5" width="11.875" bestFit="1" customWidth="1"/>
    <col min="6" max="6" width="9" bestFit="1" customWidth="1"/>
    <col min="7" max="7" width="9.5" bestFit="1" customWidth="1"/>
    <col min="8" max="9" width="9" bestFit="1" customWidth="1"/>
    <col min="10" max="10" width="2.75" customWidth="1"/>
    <col min="11" max="11" width="13" bestFit="1" customWidth="1"/>
    <col min="12" max="12" width="15.25" bestFit="1" customWidth="1"/>
    <col min="13" max="14" width="13" bestFit="1" customWidth="1"/>
    <col min="15" max="16" width="15" bestFit="1" customWidth="1"/>
    <col min="17" max="17" width="10.875" customWidth="1"/>
    <col min="18" max="18" width="3.5" bestFit="1" customWidth="1"/>
    <col min="19" max="19" width="7.625" bestFit="1" customWidth="1"/>
    <col min="20" max="20" width="20.75" customWidth="1"/>
    <col min="21" max="21" width="20.125" customWidth="1"/>
    <col min="22" max="22" width="18.125" customWidth="1"/>
    <col min="23" max="23" width="3.5" bestFit="1" customWidth="1"/>
    <col min="24" max="30" width="9" customWidth="1"/>
    <col min="31" max="31" width="3.25" bestFit="1" customWidth="1"/>
    <col min="32" max="34" width="15" bestFit="1" customWidth="1"/>
    <col min="35" max="35" width="9" customWidth="1"/>
  </cols>
  <sheetData>
    <row r="1" spans="1:28" ht="15">
      <c r="A1" s="6" t="s">
        <v>154</v>
      </c>
      <c r="B1" s="6" t="s">
        <v>155</v>
      </c>
      <c r="C1" s="6" t="s">
        <v>156</v>
      </c>
      <c r="D1" s="6" t="s">
        <v>157</v>
      </c>
      <c r="E1" s="6" t="s">
        <v>158</v>
      </c>
      <c r="F1" s="7" t="s">
        <v>159</v>
      </c>
      <c r="G1" s="7" t="s">
        <v>160</v>
      </c>
      <c r="H1" s="8" t="s">
        <v>161</v>
      </c>
      <c r="I1" s="8" t="s">
        <v>162</v>
      </c>
      <c r="J1" s="26"/>
      <c r="K1" s="7" t="s">
        <v>163</v>
      </c>
      <c r="L1" s="7" t="s">
        <v>164</v>
      </c>
      <c r="M1" s="7" t="s">
        <v>165</v>
      </c>
      <c r="N1" s="7" t="s">
        <v>166</v>
      </c>
      <c r="O1" s="7" t="s">
        <v>167</v>
      </c>
      <c r="P1" s="7" t="s">
        <v>168</v>
      </c>
      <c r="S1" s="9"/>
      <c r="T1" s="10"/>
    </row>
    <row r="2" spans="1:28" ht="15">
      <c r="A2" s="11">
        <v>5.0999999999999996</v>
      </c>
      <c r="B2" s="11">
        <v>3.5</v>
      </c>
      <c r="C2" s="11">
        <v>1.4</v>
      </c>
      <c r="D2" s="11">
        <v>0.2</v>
      </c>
      <c r="E2" s="12" t="s">
        <v>4</v>
      </c>
      <c r="F2" s="29">
        <f t="shared" ref="F2:F36" si="0">((1/(SQRT(2*PI())*T$11)))*EXP((-1/2)*((A2-T$3)^2)/((T$11)^2))</f>
        <v>1.088372777046718</v>
      </c>
      <c r="G2" s="28">
        <f t="shared" ref="G2:G36" si="1">((1/(SQRT(2*PI())*T$12)))*EXP((-1/2)*((B2-T$4)^2)/((T$12)^2))</f>
        <v>1.0607578103705189</v>
      </c>
      <c r="H2" s="13">
        <f t="shared" ref="H2:H36" si="2">((1/(SQRT(2*PI())*T$13)))*EXP((-1/2)*((C2-T$5)^2)/((T$13)^2))</f>
        <v>2.0844051750143828</v>
      </c>
      <c r="I2" s="13">
        <f t="shared" ref="I2:I36" si="3">((1/(SQRT(2*PI())*T$14)))*EXP((-1/2)*((D2-T$6)^2)/((T$14)^2))</f>
        <v>3.5780471403328127</v>
      </c>
      <c r="J2" s="27"/>
      <c r="K2" s="31">
        <f>(F2*G2*1/3)/
((_xlfn.NORM.DIST(A2,VLOOKUP(RIGHT(LEFT(K$1,9),2),$S$2:$V$6,2,0),VLOOKUP(RIGHT(LEFT(K$1,9),2),$S$10:$V$14,2,0),FALSE)+
_xlfn.NORM.DIST(A2,VLOOKUP(RIGHT(LEFT(K$1,9),2),$S$2:$V$6,3,0),VLOOKUP(RIGHT(LEFT(K$1,9),2),$S$10:$V$14,3,0),FALSE)+
_xlfn.NORM.DIST(A2,VLOOKUP(RIGHT(LEFT(K$1,9),2),$S$2:$V$6,4,0),VLOOKUP(RIGHT(LEFT(K$1,9),2),$S$10:$V$14,4,0),FALSE) * 1/3)*
(_xlfn.NORM.DIST(B2,VLOOKUP(LEFT(RIGHT(K$1,3),2),$S$2:$V$6,2,0),VLOOKUP(LEFT(RIGHT(K$1,3),2),$S$10:$V$14,2,0),FALSE)+
_xlfn.NORM.DIST(B2,VLOOKUP(LEFT(RIGHT(K$1,3),2),$S$2:$V$6,3,0),VLOOKUP(LEFT(RIGHT(K$1,3),2),$S$10:$V$14,3,0),FALSE)+
_xlfn.NORM.DIST(B2,VLOOKUP(LEFT(RIGHT(K$1,3),2),$S$2:$V$6,4,0),VLOOKUP(LEFT(RIGHT(K$1,3),2),$S$10:$V$14,4,0),FALSE) * 1/3))</f>
        <v>0.23904123523386064</v>
      </c>
      <c r="L2" s="31">
        <f>(F2*H2*1/3)/
((_xlfn.NORM.DIST(A2,VLOOKUP(RIGHT(LEFT(L$1,9),2),$S$2:$V$6,2,0),VLOOKUP(RIGHT(LEFT(L$1,9),2),$S$10:$V$14,2,0),FALSE)+
_xlfn.NORM.DIST(A2,VLOOKUP(RIGHT(LEFT(L$1,9),2),$S$2:$V$6,3,0),VLOOKUP(RIGHT(LEFT(L$1,9),2),$S$10:$V$14,3,0),FALSE)+
_xlfn.NORM.DIST(A2,VLOOKUP(RIGHT(LEFT(L$1,9),2),$S$2:$V$6,4,0),VLOOKUP(RIGHT(LEFT(L$1,9),2),$S$10:$V$14,4,0),FALSE) * 1/3)*
(_xlfn.NORM.DIST(C2,VLOOKUP(LEFT(RIGHT(L$1,3),2),$S$2:$V$6,2,0),VLOOKUP(LEFT(RIGHT(L$1,3),2),$S$10:$V$14,2,0),FALSE)+
_xlfn.NORM.DIST(C2,VLOOKUP(LEFT(RIGHT(L$1,3),2),$S$2:$V$6,3,0),VLOOKUP(LEFT(RIGHT(L$1,3),2),$S$10:$V$14,3,0),FALSE)+
_xlfn.NORM.DIST(C2,VLOOKUP(LEFT(RIGHT(L$1,3),2),$S$2:$V$6,4,0),VLOOKUP(LEFT(RIGHT(L$1,3),2),$S$10:$V$14,4,0),FALSE) * 1/3))</f>
        <v>0.28305793347034591</v>
      </c>
      <c r="M2" s="31">
        <f>(F2*I2*1/3)/
((_xlfn.NORM.DIST(A2,VLOOKUP(RIGHT(LEFT(M$1,9),2),$S$2:$V$6,2,0),VLOOKUP(RIGHT(LEFT(M$1,9),2),$S$10:$V$14,2,0),FALSE)+
_xlfn.NORM.DIST(A2,VLOOKUP(RIGHT(LEFT(M$1,9),2),$S$2:$V$6,3,0),VLOOKUP(RIGHT(LEFT(M$1,9),2),$S$10:$V$14,3,0),FALSE)+
_xlfn.NORM.DIST(A2,VLOOKUP(RIGHT(LEFT(M$1,9),2),$S$2:$V$6,4,0),VLOOKUP(RIGHT(LEFT(M$1,9),2),$S$10:$V$14,4,0),FALSE) * 1/3)*
(_xlfn.NORM.DIST(D2,VLOOKUP(LEFT(RIGHT(M$1,3),2),$S$2:$V$6,2,0),VLOOKUP(LEFT(RIGHT(M$1,3),2),$S$10:$V$14,2,0),FALSE)+
_xlfn.NORM.DIST(D2,VLOOKUP(LEFT(RIGHT(M$1,3),2),$S$2:$V$6,3,0),VLOOKUP(LEFT(RIGHT(M$1,3),2),$S$10:$V$14,3,0),FALSE)+
_xlfn.NORM.DIST(D2,VLOOKUP(LEFT(RIGHT(M$1,3),2),$S$2:$V$6,4,0),VLOOKUP(LEFT(RIGHT(M$1,3),2),$S$10:$V$14,4,0),FALSE) * 1/3))</f>
        <v>0.28305781288704324</v>
      </c>
      <c r="N2" s="31">
        <f>(G2*H2*1/3)/
((_xlfn.NORM.DIST(B2,VLOOKUP(RIGHT(LEFT(N$1,9),2),$S$2:$V$6,2,0),VLOOKUP(RIGHT(LEFT(N$1,9),2),$S$10:$V$14,2,0),FALSE)+
_xlfn.NORM.DIST(B2,VLOOKUP(RIGHT(LEFT(N$1,9),2),$S$2:$V$6,3,0),VLOOKUP(RIGHT(LEFT(N$1,9),2),$S$10:$V$14,3,0),FALSE)+
_xlfn.NORM.DIST(B2,VLOOKUP(RIGHT(LEFT(N$1,9),2),$S$2:$V$6,4,0),VLOOKUP(RIGHT(LEFT(N$1,9),2),$S$10:$V$14,4,0),FALSE) * 1/3)*
(_xlfn.NORM.DIST(C2,VLOOKUP(LEFT(RIGHT(N$1,3),2),$S$2:$V$6,2,0),VLOOKUP(LEFT(RIGHT(N$1,3),2),$S$10:$V$14,2,0),FALSE)+
_xlfn.NORM.DIST(C2,VLOOKUP(LEFT(RIGHT(N$1,3),2),$S$2:$V$6,3,0),VLOOKUP(LEFT(RIGHT(N$1,3),2),$S$10:$V$14,3,0),FALSE)+
_xlfn.NORM.DIST(C2,VLOOKUP(LEFT(RIGHT(N$1,3),2),$S$2:$V$6,4,0),VLOOKUP(LEFT(RIGHT(N$1,3),2),$S$10:$V$14,4,0),FALSE) * 1/3))</f>
        <v>0.28149859783970377</v>
      </c>
      <c r="O2" s="31">
        <f>(G2*I2*1/3)/
((_xlfn.NORM.DIST(B2,VLOOKUP(RIGHT(LEFT(O$1,9),2),$S$2:$V$6,2,0),VLOOKUP(RIGHT(LEFT(O$1,9),2),$S$10:$V$14,2,0),FALSE)+
_xlfn.NORM.DIST(B2,VLOOKUP(RIGHT(LEFT(O$1,9),2),$S$2:$V$6,3,0),VLOOKUP(RIGHT(LEFT(O$1,9),2),$S$10:$V$14,3,0),FALSE)+
_xlfn.NORM.DIST(B2,VLOOKUP(RIGHT(LEFT(O$1,9),2),$S$2:$V$6,4,0),VLOOKUP(RIGHT(LEFT(O$1,9),2),$S$10:$V$14,4,0),FALSE) * 1/3)*
(_xlfn.NORM.DIST(D2,VLOOKUP(LEFT(RIGHT(O$1,3),2),$S$2:$V$6,2,0),VLOOKUP(LEFT(RIGHT(O$1,3),2),$S$10:$V$14,2,0),FALSE)+
_xlfn.NORM.DIST(D2,VLOOKUP(LEFT(RIGHT(O$1,3),2),$S$2:$V$6,3,0),VLOOKUP(LEFT(RIGHT(O$1,3),2),$S$10:$V$14,3,0),FALSE)+
_xlfn.NORM.DIST(D2,VLOOKUP(LEFT(RIGHT(O$1,3),2),$S$2:$V$6,4,0),VLOOKUP(LEFT(RIGHT(O$1,3),2),$S$10:$V$14,4,0),FALSE) * 1/3))</f>
        <v>0.28149847792068156</v>
      </c>
      <c r="P2" s="31">
        <f>(H2*I2*1/3)/
((_xlfn.NORM.DIST(C2,VLOOKUP(RIGHT(LEFT(P$1,9),2),$S$2:$V$6,2,0),VLOOKUP(RIGHT(LEFT(P$1,9),2),$S$10:$V$14,2,0),FALSE)+
_xlfn.NORM.DIST(C2,VLOOKUP(RIGHT(LEFT(P$1,9),2),$S$2:$V$6,3,0),VLOOKUP(RIGHT(LEFT(P$1,9),2),$S$10:$V$14,3,0),FALSE)+
_xlfn.NORM.DIST(C2,VLOOKUP(RIGHT(LEFT(P$1,9),2),$S$2:$V$6,4,0),VLOOKUP(RIGHT(LEFT(P$1,9),2),$S$10:$V$14,4,0),FALSE) * 1/3)*
(_xlfn.NORM.DIST(D2,VLOOKUP(LEFT(RIGHT(P$1,3),2),$S$2:$V$6,2,0),VLOOKUP(LEFT(RIGHT(P$1,3),2),$S$10:$V$14,2,0),FALSE)+
_xlfn.NORM.DIST(D2,VLOOKUP(LEFT(RIGHT(P$1,3),2),$S$2:$V$6,3,0),VLOOKUP(LEFT(RIGHT(P$1,3),2),$S$10:$V$14,3,0),FALSE)+
_xlfn.NORM.DIST(D2,VLOOKUP(LEFT(RIGHT(P$1,3),2),$S$2:$V$6,4,0),VLOOKUP(LEFT(RIGHT(P$1,3),2),$S$10:$V$14,4,0),FALSE) * 1/3))</f>
        <v>0.33333318980435495</v>
      </c>
      <c r="Q2" s="30"/>
      <c r="R2" s="14"/>
      <c r="S2" s="15" t="s">
        <v>169</v>
      </c>
      <c r="T2" s="6" t="s">
        <v>170</v>
      </c>
      <c r="U2" s="7" t="s">
        <v>171</v>
      </c>
      <c r="V2" s="7" t="s">
        <v>172</v>
      </c>
      <c r="AA2" s="16"/>
      <c r="AB2" s="17"/>
    </row>
    <row r="3" spans="1:28" ht="15">
      <c r="A3" s="11">
        <v>4.9000000000000004</v>
      </c>
      <c r="B3" s="11">
        <v>3</v>
      </c>
      <c r="C3" s="11">
        <v>1.4</v>
      </c>
      <c r="D3" s="11">
        <v>0.2</v>
      </c>
      <c r="E3" s="12" t="s">
        <v>4</v>
      </c>
      <c r="F3" s="13">
        <f t="shared" si="0"/>
        <v>1.0152062569384694</v>
      </c>
      <c r="G3" s="13">
        <f t="shared" si="1"/>
        <v>0.48718728763651514</v>
      </c>
      <c r="H3" s="13">
        <f t="shared" si="2"/>
        <v>2.0844051750143828</v>
      </c>
      <c r="I3" s="13">
        <f t="shared" si="3"/>
        <v>3.5780471403328127</v>
      </c>
      <c r="J3" s="27"/>
      <c r="K3" s="31">
        <f t="shared" ref="K3:K66" si="4">(F3*G3*1/3)/
((_xlfn.NORM.DIST(A3,VLOOKUP(RIGHT(LEFT(K$1,9),2),$S$2:$V$6,2,0),VLOOKUP(RIGHT(LEFT(K$1,9),2),$S$10:$V$14,2,0),FALSE)+
_xlfn.NORM.DIST(A3,VLOOKUP(RIGHT(LEFT(K$1,9),2),$S$2:$V$6,3,0),VLOOKUP(RIGHT(LEFT(K$1,9),2),$S$10:$V$14,3,0),FALSE)+
_xlfn.NORM.DIST(A3,VLOOKUP(RIGHT(LEFT(K$1,9),2),$S$2:$V$6,4,0),VLOOKUP(RIGHT(LEFT(K$1,9),2),$S$10:$V$14,4,0),FALSE) * 1/3)*
(_xlfn.NORM.DIST(B3,VLOOKUP(LEFT(RIGHT(K$1,3),2),$S$2:$V$6,2,0),VLOOKUP(LEFT(RIGHT(K$1,3),2),$S$10:$V$14,2,0),FALSE)+
_xlfn.NORM.DIST(B3,VLOOKUP(LEFT(RIGHT(K$1,3),2),$S$2:$V$6,3,0),VLOOKUP(LEFT(RIGHT(K$1,3),2),$S$10:$V$14,3,0),FALSE)+
_xlfn.NORM.DIST(B3,VLOOKUP(LEFT(RIGHT(K$1,3),2),$S$2:$V$6,4,0),VLOOKUP(LEFT(RIGHT(K$1,3),2),$S$10:$V$14,4,0),FALSE) * 1/3))</f>
        <v>8.1486439933333737E-2</v>
      </c>
      <c r="L3" s="31">
        <f t="shared" ref="L3:L66" si="5">(G3*H3*1/3)/
((_xlfn.NORM.DIST(A3,VLOOKUP(RIGHT(LEFT(L$1,9),2),$S$2:$V$6,2,0),VLOOKUP(RIGHT(LEFT(L$1,9),2),$S$10:$V$14,2,0),FALSE)+
_xlfn.NORM.DIST(A3,VLOOKUP(RIGHT(LEFT(L$1,9),2),$S$2:$V$6,3,0),VLOOKUP(RIGHT(LEFT(L$1,9),2),$S$10:$V$14,3,0),FALSE)+
_xlfn.NORM.DIST(A3,VLOOKUP(RIGHT(LEFT(L$1,9),2),$S$2:$V$6,4,0),VLOOKUP(RIGHT(LEFT(L$1,9),2),$S$10:$V$14,4,0),FALSE) * 1/3)*
(_xlfn.NORM.DIST(C3,VLOOKUP(LEFT(RIGHT(L$1,3),2),$S$2:$V$6,2,0),VLOOKUP(LEFT(RIGHT(L$1,3),2),$S$10:$V$14,2,0),FALSE)+
_xlfn.NORM.DIST(C3,VLOOKUP(LEFT(RIGHT(L$1,3),2),$S$2:$V$6,3,0),VLOOKUP(LEFT(RIGHT(L$1,3),2),$S$10:$V$14,3,0),FALSE)+
_xlfn.NORM.DIST(C3,VLOOKUP(LEFT(RIGHT(L$1,3),2),$S$2:$V$6,4,0),VLOOKUP(LEFT(RIGHT(L$1,3),2),$S$10:$V$14,4,0),FALSE) * 1/3))</f>
        <v>0.14619704068691133</v>
      </c>
      <c r="M3" s="31">
        <f t="shared" ref="M3:M66" si="6">(F3*I3*1/3)/
((_xlfn.NORM.DIST(A3,VLOOKUP(RIGHT(LEFT(M$1,9),2),$S$2:$V$6,2,0),VLOOKUP(RIGHT(LEFT(M$1,9),2),$S$10:$V$14,2,0),FALSE)+
_xlfn.NORM.DIST(A3,VLOOKUP(RIGHT(LEFT(M$1,9),2),$S$2:$V$6,3,0),VLOOKUP(RIGHT(LEFT(M$1,9),2),$S$10:$V$14,3,0),FALSE)+
_xlfn.NORM.DIST(A3,VLOOKUP(RIGHT(LEFT(M$1,9),2),$S$2:$V$6,4,0),VLOOKUP(RIGHT(LEFT(M$1,9),2),$S$10:$V$14,4,0),FALSE) * 1/3)*
(_xlfn.NORM.DIST(D3,VLOOKUP(LEFT(RIGHT(M$1,3),2),$S$2:$V$6,2,0),VLOOKUP(LEFT(RIGHT(M$1,3),2),$S$10:$V$14,2,0),FALSE)+
_xlfn.NORM.DIST(D3,VLOOKUP(LEFT(RIGHT(M$1,3),2),$S$2:$V$6,3,0),VLOOKUP(LEFT(RIGHT(M$1,3),2),$S$10:$V$14,3,0),FALSE)+
_xlfn.NORM.DIST(D3,VLOOKUP(LEFT(RIGHT(M$1,3),2),$S$2:$V$6,4,0),VLOOKUP(LEFT(RIGHT(M$1,3),2),$S$10:$V$14,4,0),FALSE) * 1/3))</f>
        <v>0.3046468801432769</v>
      </c>
      <c r="N3" s="31">
        <f t="shared" ref="N3:N66" si="7">(G3*H3*1/3)/
((_xlfn.NORM.DIST(B3,VLOOKUP(RIGHT(LEFT(N$1,9),2),$S$2:$V$6,2,0),VLOOKUP(RIGHT(LEFT(N$1,9),2),$S$10:$V$14,2,0),FALSE)+
_xlfn.NORM.DIST(B3,VLOOKUP(RIGHT(LEFT(N$1,9),2),$S$2:$V$6,3,0),VLOOKUP(RIGHT(LEFT(N$1,9),2),$S$10:$V$14,3,0),FALSE)+
_xlfn.NORM.DIST(B3,VLOOKUP(RIGHT(LEFT(N$1,9),2),$S$2:$V$6,4,0),VLOOKUP(RIGHT(LEFT(N$1,9),2),$S$10:$V$14,4,0),FALSE) * 1/3)*
(_xlfn.NORM.DIST(C3,VLOOKUP(LEFT(RIGHT(N$1,3),2),$S$2:$V$6,2,0),VLOOKUP(LEFT(RIGHT(N$1,3),2),$S$10:$V$14,2,0),FALSE)+
_xlfn.NORM.DIST(C3,VLOOKUP(LEFT(RIGHT(N$1,3),2),$S$2:$V$6,3,0),VLOOKUP(LEFT(RIGHT(N$1,3),2),$S$10:$V$14,3,0),FALSE)+
_xlfn.NORM.DIST(C3,VLOOKUP(LEFT(RIGHT(N$1,3),2),$S$2:$V$6,4,0),VLOOKUP(LEFT(RIGHT(N$1,3),2),$S$10:$V$14,4,0),FALSE) * 1/3))</f>
        <v>8.9159406247668174E-2</v>
      </c>
      <c r="O3" s="31">
        <f t="shared" ref="O3:O66" si="8">(G3*I3*1/3)/
((_xlfn.NORM.DIST(B3,VLOOKUP(RIGHT(LEFT(O$1,9),2),$S$2:$V$6,2,0),VLOOKUP(RIGHT(LEFT(O$1,9),2),$S$10:$V$14,2,0),FALSE)+
_xlfn.NORM.DIST(B3,VLOOKUP(RIGHT(LEFT(O$1,9),2),$S$2:$V$6,3,0),VLOOKUP(RIGHT(LEFT(O$1,9),2),$S$10:$V$14,3,0),FALSE)+
_xlfn.NORM.DIST(B3,VLOOKUP(RIGHT(LEFT(O$1,9),2),$S$2:$V$6,4,0),VLOOKUP(RIGHT(LEFT(O$1,9),2),$S$10:$V$14,4,0),FALSE) * 1/3)*
(_xlfn.NORM.DIST(D3,VLOOKUP(LEFT(RIGHT(O$1,3),2),$S$2:$V$6,2,0),VLOOKUP(LEFT(RIGHT(O$1,3),2),$S$10:$V$14,2,0),FALSE)+
_xlfn.NORM.DIST(D3,VLOOKUP(LEFT(RIGHT(O$1,3),2),$S$2:$V$6,3,0),VLOOKUP(LEFT(RIGHT(O$1,3),2),$S$10:$V$14,3,0),FALSE)+
_xlfn.NORM.DIST(D3,VLOOKUP(LEFT(RIGHT(O$1,3),2),$S$2:$V$6,4,0),VLOOKUP(LEFT(RIGHT(O$1,3),2),$S$10:$V$14,4,0),FALSE) * 1/3))</f>
        <v>8.9159368265564878E-2</v>
      </c>
      <c r="P3" s="31">
        <f t="shared" ref="P3:P66" si="9">(H3*I3*1/3)/
((_xlfn.NORM.DIST(C3,VLOOKUP(RIGHT(LEFT(P$1,9),2),$S$2:$V$6,2,0),VLOOKUP(RIGHT(LEFT(P$1,9),2),$S$10:$V$14,2,0),FALSE)+
_xlfn.NORM.DIST(C3,VLOOKUP(RIGHT(LEFT(P$1,9),2),$S$2:$V$6,3,0),VLOOKUP(RIGHT(LEFT(P$1,9),2),$S$10:$V$14,3,0),FALSE)+
_xlfn.NORM.DIST(C3,VLOOKUP(RIGHT(LEFT(P$1,9),2),$S$2:$V$6,4,0),VLOOKUP(RIGHT(LEFT(P$1,9),2),$S$10:$V$14,4,0),FALSE) * 1/3)*
(_xlfn.NORM.DIST(D3,VLOOKUP(LEFT(RIGHT(P$1,3),2),$S$2:$V$6,2,0),VLOOKUP(LEFT(RIGHT(P$1,3),2),$S$10:$V$14,2,0),FALSE)+
_xlfn.NORM.DIST(D3,VLOOKUP(LEFT(RIGHT(P$1,3),2),$S$2:$V$6,3,0),VLOOKUP(LEFT(RIGHT(P$1,3),2),$S$10:$V$14,3,0),FALSE)+
_xlfn.NORM.DIST(D3,VLOOKUP(LEFT(RIGHT(P$1,3),2),$S$2:$V$6,4,0),VLOOKUP(LEFT(RIGHT(P$1,3),2),$S$10:$V$14,4,0),FALSE) * 1/3))</f>
        <v>0.33333318980435495</v>
      </c>
      <c r="S3" s="7" t="s">
        <v>154</v>
      </c>
      <c r="T3" s="18">
        <v>5.0457142857142845</v>
      </c>
      <c r="U3" s="19">
        <v>6.0085714285714289</v>
      </c>
      <c r="V3" s="20">
        <v>6.6171428571428565</v>
      </c>
      <c r="AA3" s="16"/>
      <c r="AB3" s="17"/>
    </row>
    <row r="4" spans="1:28" ht="15">
      <c r="A4" s="11">
        <v>4.7</v>
      </c>
      <c r="B4" s="11">
        <v>3.2</v>
      </c>
      <c r="C4" s="11">
        <v>1.3</v>
      </c>
      <c r="D4" s="11">
        <v>0.2</v>
      </c>
      <c r="E4" s="12" t="s">
        <v>4</v>
      </c>
      <c r="F4" s="13">
        <f t="shared" si="0"/>
        <v>0.69839897452730437</v>
      </c>
      <c r="G4" s="13">
        <f t="shared" si="1"/>
        <v>0.82342964152061415</v>
      </c>
      <c r="H4" s="13">
        <f t="shared" si="2"/>
        <v>1.3653148928726633</v>
      </c>
      <c r="I4" s="13">
        <f t="shared" si="3"/>
        <v>3.5780471403328127</v>
      </c>
      <c r="J4" s="27"/>
      <c r="K4" s="31">
        <f t="shared" si="4"/>
        <v>0.16074807366041111</v>
      </c>
      <c r="L4" s="31">
        <f t="shared" si="5"/>
        <v>0.37105117898226952</v>
      </c>
      <c r="M4" s="31">
        <f t="shared" si="6"/>
        <v>0.31471013318365598</v>
      </c>
      <c r="N4" s="31">
        <f t="shared" si="7"/>
        <v>0.17026038430693691</v>
      </c>
      <c r="O4" s="31">
        <f t="shared" si="8"/>
        <v>0.17026031154365892</v>
      </c>
      <c r="P4" s="31">
        <f t="shared" si="9"/>
        <v>0.33333319025852115</v>
      </c>
      <c r="S4" s="7" t="s">
        <v>155</v>
      </c>
      <c r="T4" s="18">
        <v>3.4685714285714289</v>
      </c>
      <c r="U4" s="19">
        <v>2.7685714285714296</v>
      </c>
      <c r="V4" s="20">
        <v>2.9371428571428568</v>
      </c>
      <c r="AA4" s="16"/>
      <c r="AB4" s="17"/>
    </row>
    <row r="5" spans="1:28" ht="15">
      <c r="A5" s="11">
        <v>4.5999999999999996</v>
      </c>
      <c r="B5" s="11">
        <v>3.1</v>
      </c>
      <c r="C5" s="11">
        <v>1.5</v>
      </c>
      <c r="D5" s="11">
        <v>0.2</v>
      </c>
      <c r="E5" s="12" t="s">
        <v>4</v>
      </c>
      <c r="F5" s="13">
        <f t="shared" si="0"/>
        <v>0.51676489826687222</v>
      </c>
      <c r="G5" s="13">
        <f t="shared" si="1"/>
        <v>0.65632905053798574</v>
      </c>
      <c r="H5" s="13">
        <f t="shared" si="2"/>
        <v>2.2814424845383012</v>
      </c>
      <c r="I5" s="13">
        <f t="shared" si="3"/>
        <v>3.5780471403328127</v>
      </c>
      <c r="J5" s="27"/>
      <c r="K5" s="31">
        <f t="shared" si="4"/>
        <v>0.12067896629002388</v>
      </c>
      <c r="L5" s="31">
        <f t="shared" si="5"/>
        <v>0.40318883331260263</v>
      </c>
      <c r="M5" s="31">
        <f t="shared" si="6"/>
        <v>0.31745318692224422</v>
      </c>
      <c r="N5" s="31">
        <f t="shared" si="7"/>
        <v>0.12671570556504108</v>
      </c>
      <c r="O5" s="31">
        <f t="shared" si="8"/>
        <v>0.12671565224860817</v>
      </c>
      <c r="P5" s="31">
        <f t="shared" si="9"/>
        <v>0.3333331880557252</v>
      </c>
      <c r="S5" s="7" t="s">
        <v>156</v>
      </c>
      <c r="T5" s="18">
        <v>1.4771428571428573</v>
      </c>
      <c r="U5" s="19">
        <v>4.3142857142857141</v>
      </c>
      <c r="V5" s="20">
        <v>5.6257142857142854</v>
      </c>
      <c r="AA5" s="16"/>
      <c r="AB5" s="17"/>
    </row>
    <row r="6" spans="1:28" ht="15">
      <c r="A6" s="11">
        <v>5</v>
      </c>
      <c r="B6" s="11">
        <v>3.6</v>
      </c>
      <c r="C6" s="11">
        <v>1.4</v>
      </c>
      <c r="D6" s="11">
        <v>0.2</v>
      </c>
      <c r="E6" s="12" t="s">
        <v>4</v>
      </c>
      <c r="F6" s="13">
        <f t="shared" si="0"/>
        <v>1.0919289779837835</v>
      </c>
      <c r="G6" s="13">
        <f t="shared" si="1"/>
        <v>1.0010087265543191</v>
      </c>
      <c r="H6" s="13">
        <f t="shared" si="2"/>
        <v>2.0844051750143828</v>
      </c>
      <c r="I6" s="13">
        <f t="shared" si="3"/>
        <v>3.5780471403328127</v>
      </c>
      <c r="J6" s="27"/>
      <c r="K6" s="31">
        <f t="shared" si="4"/>
        <v>0.26764237343668895</v>
      </c>
      <c r="L6" s="31">
        <f t="shared" si="5"/>
        <v>0.27123653725423746</v>
      </c>
      <c r="M6" s="31">
        <f t="shared" si="6"/>
        <v>0.29587245434497783</v>
      </c>
      <c r="N6" s="31">
        <f t="shared" si="7"/>
        <v>0.30152886743704466</v>
      </c>
      <c r="O6" s="31">
        <f t="shared" si="8"/>
        <v>0.30152873898508348</v>
      </c>
      <c r="P6" s="31">
        <f t="shared" si="9"/>
        <v>0.33333318980435495</v>
      </c>
      <c r="S6" s="7" t="s">
        <v>157</v>
      </c>
      <c r="T6" s="18">
        <v>0.24000000000000002</v>
      </c>
      <c r="U6" s="19">
        <v>1.342857142857143</v>
      </c>
      <c r="V6" s="20">
        <v>1.9771428571428569</v>
      </c>
      <c r="AA6" s="16"/>
      <c r="AB6" s="17"/>
    </row>
    <row r="7" spans="1:28" ht="15">
      <c r="A7" s="11">
        <v>5.4</v>
      </c>
      <c r="B7" s="11">
        <v>3.9</v>
      </c>
      <c r="C7" s="11">
        <v>1.7</v>
      </c>
      <c r="D7" s="11">
        <v>0.4</v>
      </c>
      <c r="E7" s="12" t="s">
        <v>4</v>
      </c>
      <c r="F7" s="13">
        <f t="shared" si="0"/>
        <v>0.68263184581203518</v>
      </c>
      <c r="G7" s="13">
        <f t="shared" si="1"/>
        <v>0.54875422165348509</v>
      </c>
      <c r="H7" s="13">
        <f t="shared" si="2"/>
        <v>1.0071600449157041</v>
      </c>
      <c r="I7" s="13">
        <f t="shared" si="3"/>
        <v>1.1664186122760216</v>
      </c>
      <c r="J7" s="27"/>
      <c r="K7" s="31">
        <f t="shared" si="4"/>
        <v>0.20020338709554886</v>
      </c>
      <c r="L7" s="31">
        <f t="shared" si="5"/>
        <v>0.1641640244553525</v>
      </c>
      <c r="M7" s="31">
        <f t="shared" si="6"/>
        <v>0.20419109583499617</v>
      </c>
      <c r="N7" s="31">
        <f t="shared" si="7"/>
        <v>0.32678592080309093</v>
      </c>
      <c r="O7" s="31">
        <f t="shared" si="8"/>
        <v>0.32674840500331681</v>
      </c>
      <c r="P7" s="31">
        <f t="shared" si="9"/>
        <v>0.33329493691525536</v>
      </c>
      <c r="R7" s="14"/>
      <c r="AA7" s="16"/>
      <c r="AB7" s="17"/>
    </row>
    <row r="8" spans="1:28" ht="15">
      <c r="A8" s="11">
        <v>4.5999999999999996</v>
      </c>
      <c r="B8" s="11">
        <v>3.4</v>
      </c>
      <c r="C8" s="11">
        <v>1.4</v>
      </c>
      <c r="D8" s="11">
        <v>0.3</v>
      </c>
      <c r="E8" s="12" t="s">
        <v>4</v>
      </c>
      <c r="F8" s="13">
        <f t="shared" si="0"/>
        <v>0.51676489826687222</v>
      </c>
      <c r="G8" s="13">
        <f t="shared" si="1"/>
        <v>1.0468243155796613</v>
      </c>
      <c r="H8" s="13">
        <f t="shared" si="2"/>
        <v>2.0844051750143828</v>
      </c>
      <c r="I8" s="13">
        <f t="shared" si="3"/>
        <v>3.2589679537223013</v>
      </c>
      <c r="J8" s="27"/>
      <c r="K8" s="31">
        <f t="shared" si="4"/>
        <v>0.24033322699372819</v>
      </c>
      <c r="L8" s="31">
        <f t="shared" si="5"/>
        <v>0.64307358686924676</v>
      </c>
      <c r="M8" s="31">
        <f t="shared" si="6"/>
        <v>0.31745176820548376</v>
      </c>
      <c r="N8" s="31">
        <f t="shared" si="7"/>
        <v>0.25235544788975639</v>
      </c>
      <c r="O8" s="31">
        <f t="shared" si="8"/>
        <v>0.25235421259508306</v>
      </c>
      <c r="P8" s="31">
        <f t="shared" si="9"/>
        <v>0.33333170011893776</v>
      </c>
      <c r="R8" s="14"/>
      <c r="AA8" s="16"/>
      <c r="AB8" s="17"/>
    </row>
    <row r="9" spans="1:28" ht="15">
      <c r="A9" s="11">
        <v>5</v>
      </c>
      <c r="B9" s="11">
        <v>3.4</v>
      </c>
      <c r="C9" s="11">
        <v>1.5</v>
      </c>
      <c r="D9" s="11">
        <v>0.2</v>
      </c>
      <c r="E9" s="12" t="s">
        <v>4</v>
      </c>
      <c r="F9" s="13">
        <f t="shared" si="0"/>
        <v>1.0919289779837835</v>
      </c>
      <c r="G9" s="13">
        <f t="shared" si="1"/>
        <v>1.0468243155796613</v>
      </c>
      <c r="H9" s="13">
        <f t="shared" si="2"/>
        <v>2.2814424845383012</v>
      </c>
      <c r="I9" s="13">
        <f t="shared" si="3"/>
        <v>3.5780471403328127</v>
      </c>
      <c r="J9" s="27"/>
      <c r="K9" s="31">
        <f t="shared" si="4"/>
        <v>0.22399517365280056</v>
      </c>
      <c r="L9" s="31">
        <f t="shared" si="5"/>
        <v>0.28365087481228279</v>
      </c>
      <c r="M9" s="31">
        <f t="shared" si="6"/>
        <v>0.29587245434497783</v>
      </c>
      <c r="N9" s="31">
        <f t="shared" si="7"/>
        <v>0.25235544656592718</v>
      </c>
      <c r="O9" s="31">
        <f t="shared" si="8"/>
        <v>0.25235534038578022</v>
      </c>
      <c r="P9" s="31">
        <f t="shared" si="9"/>
        <v>0.3333331880557252</v>
      </c>
      <c r="R9" s="14"/>
      <c r="AA9" s="16"/>
      <c r="AB9" s="17"/>
    </row>
    <row r="10" spans="1:28" ht="15">
      <c r="A10" s="11">
        <v>4.4000000000000004</v>
      </c>
      <c r="B10" s="11">
        <v>2.9</v>
      </c>
      <c r="C10" s="11">
        <v>1.4</v>
      </c>
      <c r="D10" s="11">
        <v>0.2</v>
      </c>
      <c r="E10" s="12" t="s">
        <v>4</v>
      </c>
      <c r="F10" s="13">
        <f t="shared" si="0"/>
        <v>0.22516524229547905</v>
      </c>
      <c r="G10" s="13">
        <f t="shared" si="1"/>
        <v>0.3367824536739254</v>
      </c>
      <c r="H10" s="13">
        <f t="shared" si="2"/>
        <v>2.0844051750143828</v>
      </c>
      <c r="I10" s="13">
        <f t="shared" si="3"/>
        <v>3.5780471403328127</v>
      </c>
      <c r="J10" s="27"/>
      <c r="K10" s="31">
        <f t="shared" si="4"/>
        <v>5.7949157269190428E-2</v>
      </c>
      <c r="L10" s="31">
        <f t="shared" si="5"/>
        <v>0.47906628593489231</v>
      </c>
      <c r="M10" s="31">
        <f t="shared" si="6"/>
        <v>0.32029290486760548</v>
      </c>
      <c r="N10" s="31">
        <f t="shared" si="7"/>
        <v>6.0308477476258733E-2</v>
      </c>
      <c r="O10" s="31">
        <f t="shared" si="8"/>
        <v>6.0308451784714584E-2</v>
      </c>
      <c r="P10" s="31">
        <f t="shared" si="9"/>
        <v>0.33333318980435495</v>
      </c>
      <c r="R10" s="14" t="s">
        <v>31</v>
      </c>
      <c r="S10" s="15" t="s">
        <v>173</v>
      </c>
      <c r="T10" s="6" t="s">
        <v>170</v>
      </c>
      <c r="U10" s="7" t="s">
        <v>171</v>
      </c>
      <c r="V10" s="7" t="s">
        <v>172</v>
      </c>
      <c r="AA10" s="16"/>
      <c r="AB10" s="17"/>
    </row>
    <row r="11" spans="1:28" ht="15">
      <c r="A11" s="11">
        <v>4.9000000000000004</v>
      </c>
      <c r="B11" s="11">
        <v>3.1</v>
      </c>
      <c r="C11" s="11">
        <v>1.5</v>
      </c>
      <c r="D11" s="11">
        <v>0.1</v>
      </c>
      <c r="E11" s="12" t="s">
        <v>4</v>
      </c>
      <c r="F11" s="13">
        <f t="shared" si="0"/>
        <v>1.0152062569384694</v>
      </c>
      <c r="G11" s="13">
        <f t="shared" si="1"/>
        <v>0.65632905053798574</v>
      </c>
      <c r="H11" s="13">
        <f t="shared" si="2"/>
        <v>2.2814424845383012</v>
      </c>
      <c r="I11" s="13">
        <f t="shared" si="3"/>
        <v>1.5436624687650176</v>
      </c>
      <c r="J11" s="27"/>
      <c r="K11" s="31">
        <f t="shared" si="4"/>
        <v>0.11581068357072885</v>
      </c>
      <c r="L11" s="31">
        <f t="shared" si="5"/>
        <v>0.1969537523600832</v>
      </c>
      <c r="M11" s="31">
        <f t="shared" si="6"/>
        <v>0.30464698718678074</v>
      </c>
      <c r="N11" s="31">
        <f t="shared" si="7"/>
        <v>0.12671570556504108</v>
      </c>
      <c r="O11" s="31">
        <f t="shared" si="8"/>
        <v>0.12671569677257441</v>
      </c>
      <c r="P11" s="31">
        <f t="shared" si="9"/>
        <v>0.33333330517871157</v>
      </c>
      <c r="R11" s="14"/>
      <c r="S11" s="7" t="s">
        <v>154</v>
      </c>
      <c r="T11" s="18">
        <v>0.36246124104585903</v>
      </c>
      <c r="U11" s="19">
        <v>0.53378307368059086</v>
      </c>
      <c r="V11" s="20">
        <v>0.69599092044691813</v>
      </c>
      <c r="AA11" s="16"/>
      <c r="AB11" s="17"/>
    </row>
    <row r="12" spans="1:28" ht="15">
      <c r="A12" s="11">
        <v>5.4</v>
      </c>
      <c r="B12" s="11">
        <v>3.7</v>
      </c>
      <c r="C12" s="11">
        <v>1.5</v>
      </c>
      <c r="D12" s="11">
        <v>0.2</v>
      </c>
      <c r="E12" s="12" t="s">
        <v>4</v>
      </c>
      <c r="F12" s="13">
        <f t="shared" si="0"/>
        <v>0.68263184581203518</v>
      </c>
      <c r="G12" s="13">
        <f t="shared" si="1"/>
        <v>0.87970827678095131</v>
      </c>
      <c r="H12" s="13">
        <f t="shared" si="2"/>
        <v>2.2814424845383012</v>
      </c>
      <c r="I12" s="13">
        <f t="shared" si="3"/>
        <v>3.5780471403328127</v>
      </c>
      <c r="J12" s="27"/>
      <c r="K12" s="31">
        <f t="shared" si="4"/>
        <v>0.19257122404134494</v>
      </c>
      <c r="L12" s="31">
        <f t="shared" si="5"/>
        <v>0.2631715114251601</v>
      </c>
      <c r="M12" s="31">
        <f t="shared" si="6"/>
        <v>0.20421449219293322</v>
      </c>
      <c r="N12" s="31">
        <f t="shared" si="7"/>
        <v>0.3143282308135627</v>
      </c>
      <c r="O12" s="31">
        <f t="shared" si="8"/>
        <v>0.31432809855797555</v>
      </c>
      <c r="P12" s="31">
        <f t="shared" si="9"/>
        <v>0.3333331880557252</v>
      </c>
      <c r="R12" s="14"/>
      <c r="S12" s="7" t="s">
        <v>155</v>
      </c>
      <c r="T12" s="18">
        <v>0.37477163915190381</v>
      </c>
      <c r="U12" s="19">
        <v>0.31971626076093218</v>
      </c>
      <c r="V12" s="20">
        <v>0.34986191753967527</v>
      </c>
      <c r="AA12" s="16"/>
      <c r="AB12" s="17"/>
    </row>
    <row r="13" spans="1:28" ht="15">
      <c r="A13" s="11">
        <v>4.8</v>
      </c>
      <c r="B13" s="11">
        <v>3.4</v>
      </c>
      <c r="C13" s="11">
        <v>1.6</v>
      </c>
      <c r="D13" s="11">
        <v>0.2</v>
      </c>
      <c r="E13" s="12" t="s">
        <v>4</v>
      </c>
      <c r="F13" s="13">
        <f t="shared" si="0"/>
        <v>0.87469642777063583</v>
      </c>
      <c r="G13" s="13">
        <f t="shared" si="1"/>
        <v>1.0468243155796613</v>
      </c>
      <c r="H13" s="13">
        <f t="shared" si="2"/>
        <v>1.790255321058086</v>
      </c>
      <c r="I13" s="13">
        <f t="shared" si="3"/>
        <v>3.5780471403328127</v>
      </c>
      <c r="J13" s="27"/>
      <c r="K13" s="31">
        <f t="shared" si="4"/>
        <v>0.23517130526648852</v>
      </c>
      <c r="L13" s="31">
        <f t="shared" si="5"/>
        <v>0.37176356466281912</v>
      </c>
      <c r="M13" s="31">
        <f t="shared" si="6"/>
        <v>0.31063486835908455</v>
      </c>
      <c r="N13" s="31">
        <f t="shared" si="7"/>
        <v>0.25235544012396771</v>
      </c>
      <c r="O13" s="31">
        <f t="shared" si="8"/>
        <v>0.25235534038578022</v>
      </c>
      <c r="P13" s="31">
        <f t="shared" si="9"/>
        <v>0.33333317954662067</v>
      </c>
      <c r="R13" s="14"/>
      <c r="S13" s="7" t="s">
        <v>156</v>
      </c>
      <c r="T13" s="18">
        <v>0.17335057014058855</v>
      </c>
      <c r="U13" s="19">
        <v>0.47287783346035023</v>
      </c>
      <c r="V13" s="20">
        <v>0.60650534993170913</v>
      </c>
    </row>
    <row r="14" spans="1:28" ht="15">
      <c r="A14" s="11">
        <v>4.8</v>
      </c>
      <c r="B14" s="11">
        <v>3</v>
      </c>
      <c r="C14" s="11">
        <v>1.4</v>
      </c>
      <c r="D14" s="11">
        <v>0.1</v>
      </c>
      <c r="E14" s="12" t="s">
        <v>4</v>
      </c>
      <c r="F14" s="13">
        <f t="shared" si="0"/>
        <v>0.87469642777063583</v>
      </c>
      <c r="G14" s="13">
        <f t="shared" si="1"/>
        <v>0.48718728763651514</v>
      </c>
      <c r="H14" s="13">
        <f t="shared" si="2"/>
        <v>2.0844051750143828</v>
      </c>
      <c r="I14" s="13">
        <f t="shared" si="3"/>
        <v>1.5436624687650176</v>
      </c>
      <c r="J14" s="27"/>
      <c r="K14" s="31">
        <f t="shared" si="4"/>
        <v>8.3088097044804701E-2</v>
      </c>
      <c r="L14" s="31">
        <f t="shared" si="5"/>
        <v>0.17301708184287651</v>
      </c>
      <c r="M14" s="31">
        <f t="shared" si="6"/>
        <v>0.31063497750658248</v>
      </c>
      <c r="N14" s="31">
        <f t="shared" si="7"/>
        <v>8.9159406247668174E-2</v>
      </c>
      <c r="O14" s="31">
        <f t="shared" si="8"/>
        <v>8.9159399593412958E-2</v>
      </c>
      <c r="P14" s="31">
        <f t="shared" si="9"/>
        <v>0.33333330692734187</v>
      </c>
      <c r="R14" s="14"/>
      <c r="S14" s="7" t="s">
        <v>157</v>
      </c>
      <c r="T14" s="18">
        <v>0.10346923384727075</v>
      </c>
      <c r="U14" s="19">
        <v>0.21595984687479416</v>
      </c>
      <c r="V14" s="20">
        <v>0.27341598804936379</v>
      </c>
    </row>
    <row r="15" spans="1:28" ht="15">
      <c r="A15" s="11">
        <v>4.3</v>
      </c>
      <c r="B15" s="11">
        <v>3</v>
      </c>
      <c r="C15" s="11">
        <v>1.1000000000000001</v>
      </c>
      <c r="D15" s="11">
        <v>0.1</v>
      </c>
      <c r="E15" s="12" t="s">
        <v>4</v>
      </c>
      <c r="F15" s="13">
        <f t="shared" si="0"/>
        <v>0.13259290429595039</v>
      </c>
      <c r="G15" s="13">
        <f t="shared" si="1"/>
        <v>0.48718728763651514</v>
      </c>
      <c r="H15" s="13">
        <f t="shared" si="2"/>
        <v>0.21585812347373132</v>
      </c>
      <c r="I15" s="13">
        <f t="shared" si="3"/>
        <v>1.5436624687650176</v>
      </c>
      <c r="J15" s="27"/>
      <c r="K15" s="31">
        <f t="shared" si="4"/>
        <v>8.5793071495185169E-2</v>
      </c>
      <c r="L15" s="31">
        <f t="shared" si="5"/>
        <v>1.1785267837797637</v>
      </c>
      <c r="M15" s="31">
        <f t="shared" si="6"/>
        <v>0.3207478541692495</v>
      </c>
      <c r="N15" s="31">
        <f t="shared" si="7"/>
        <v>8.9159406419674653E-2</v>
      </c>
      <c r="O15" s="31">
        <f t="shared" si="8"/>
        <v>8.9159399593412958E-2</v>
      </c>
      <c r="P15" s="31">
        <f t="shared" si="9"/>
        <v>0.33333330757040908</v>
      </c>
      <c r="R15" s="14"/>
    </row>
    <row r="16" spans="1:28" ht="15">
      <c r="A16" s="11">
        <v>5.8</v>
      </c>
      <c r="B16" s="11">
        <v>4</v>
      </c>
      <c r="C16" s="11">
        <v>1.2</v>
      </c>
      <c r="D16" s="11">
        <v>0.2</v>
      </c>
      <c r="E16" s="12" t="s">
        <v>4</v>
      </c>
      <c r="F16" s="13">
        <f t="shared" si="0"/>
        <v>0.12626107018544949</v>
      </c>
      <c r="G16" s="13">
        <f t="shared" si="1"/>
        <v>0.38950788716247664</v>
      </c>
      <c r="H16" s="13">
        <f t="shared" si="2"/>
        <v>0.64115285289087831</v>
      </c>
      <c r="I16" s="13">
        <f t="shared" si="3"/>
        <v>3.5780471403328127</v>
      </c>
      <c r="J16" s="27"/>
      <c r="K16" s="31">
        <f t="shared" si="4"/>
        <v>4.5488320835417706E-2</v>
      </c>
      <c r="L16" s="31">
        <f t="shared" si="5"/>
        <v>0.14195540914423538</v>
      </c>
      <c r="M16" s="31">
        <f t="shared" si="6"/>
        <v>4.6015587361375572E-2</v>
      </c>
      <c r="N16" s="31">
        <f t="shared" si="7"/>
        <v>0.32951371436302829</v>
      </c>
      <c r="O16" s="31">
        <f t="shared" si="8"/>
        <v>0.32951357339988685</v>
      </c>
      <c r="P16" s="31">
        <f t="shared" si="9"/>
        <v>0.33333319040076287</v>
      </c>
      <c r="R16" s="14"/>
    </row>
    <row r="17" spans="1:35" ht="15">
      <c r="A17" s="11">
        <v>5.7</v>
      </c>
      <c r="B17" s="11">
        <v>4.4000000000000004</v>
      </c>
      <c r="C17" s="11">
        <v>1.5</v>
      </c>
      <c r="D17" s="11">
        <v>0.4</v>
      </c>
      <c r="E17" s="12" t="s">
        <v>4</v>
      </c>
      <c r="F17" s="13">
        <f t="shared" si="0"/>
        <v>0.21581616765050216</v>
      </c>
      <c r="G17" s="13">
        <f t="shared" si="1"/>
        <v>4.851339570737289E-2</v>
      </c>
      <c r="H17" s="13">
        <f t="shared" si="2"/>
        <v>2.2814424845383012</v>
      </c>
      <c r="I17" s="13">
        <f t="shared" si="3"/>
        <v>1.1664186122760216</v>
      </c>
      <c r="J17" s="27"/>
      <c r="K17" s="31">
        <f t="shared" si="4"/>
        <v>7.7386594693292732E-2</v>
      </c>
      <c r="L17" s="31">
        <f t="shared" si="5"/>
        <v>1.7418537234684096E-2</v>
      </c>
      <c r="M17" s="31">
        <f t="shared" si="6"/>
        <v>7.7479006223014568E-2</v>
      </c>
      <c r="N17" s="31">
        <f t="shared" si="7"/>
        <v>0.33289746796176845</v>
      </c>
      <c r="O17" s="31">
        <f t="shared" si="8"/>
        <v>0.33285918865545477</v>
      </c>
      <c r="P17" s="31">
        <f t="shared" si="9"/>
        <v>0.3332949988826831</v>
      </c>
      <c r="R17" s="14" t="s">
        <v>70</v>
      </c>
      <c r="S17" s="6" t="s">
        <v>154</v>
      </c>
      <c r="T17" s="6" t="s">
        <v>170</v>
      </c>
      <c r="U17" s="7" t="s">
        <v>171</v>
      </c>
      <c r="V17" s="7" t="s">
        <v>172</v>
      </c>
      <c r="W17" s="14" t="s">
        <v>43</v>
      </c>
      <c r="AE17" s="6" t="s">
        <v>154</v>
      </c>
      <c r="AF17" s="6" t="s">
        <v>170</v>
      </c>
      <c r="AG17" s="7" t="s">
        <v>171</v>
      </c>
      <c r="AH17" s="7" t="s">
        <v>172</v>
      </c>
      <c r="AI17" s="14" t="s">
        <v>43</v>
      </c>
    </row>
    <row r="18" spans="1:35" ht="15">
      <c r="A18" s="11">
        <v>5.4</v>
      </c>
      <c r="B18" s="11">
        <v>3.9</v>
      </c>
      <c r="C18" s="11">
        <v>1.3</v>
      </c>
      <c r="D18" s="11">
        <v>0.4</v>
      </c>
      <c r="E18" s="12" t="s">
        <v>4</v>
      </c>
      <c r="F18" s="13">
        <f t="shared" si="0"/>
        <v>0.68263184581203518</v>
      </c>
      <c r="G18" s="13">
        <f t="shared" si="1"/>
        <v>0.54875422165348509</v>
      </c>
      <c r="H18" s="13">
        <f t="shared" si="2"/>
        <v>1.3653148928726633</v>
      </c>
      <c r="I18" s="13">
        <f t="shared" si="3"/>
        <v>1.1664186122760216</v>
      </c>
      <c r="J18" s="27"/>
      <c r="K18" s="31">
        <f t="shared" si="4"/>
        <v>0.20020338709554886</v>
      </c>
      <c r="L18" s="31">
        <f t="shared" si="5"/>
        <v>0.1641640560621955</v>
      </c>
      <c r="M18" s="31">
        <f t="shared" si="6"/>
        <v>0.20419109583499617</v>
      </c>
      <c r="N18" s="31">
        <f t="shared" si="7"/>
        <v>0.32678598371986778</v>
      </c>
      <c r="O18" s="31">
        <f t="shared" si="8"/>
        <v>0.32674840500331681</v>
      </c>
      <c r="P18" s="31">
        <f t="shared" si="9"/>
        <v>0.33329500108522669</v>
      </c>
      <c r="R18" s="14" t="s">
        <v>59</v>
      </c>
      <c r="S18" s="15">
        <v>0</v>
      </c>
      <c r="T18" s="21">
        <f t="shared" ref="T18:T28" si="10">((1/(SQRT(2*PI())*T$11)))*EXP((-1/2)*((S18-T$3)^2)/((T$11)^2))</f>
        <v>9.153264504990077E-43</v>
      </c>
      <c r="U18" s="21">
        <f t="shared" ref="U18:U28" si="11">((1/(SQRT(2*PI())*U$11)))*EXP((-1/2)*((S18-U$3)^2)/((U$11)^2))</f>
        <v>2.2839868065772361E-28</v>
      </c>
      <c r="V18" s="21">
        <f t="shared" ref="V18:V28" si="12">((1/(SQRT(2*PI())*V$11)))*EXP((-1/2)*((S18-V$3)^2)/((V$11)^2))</f>
        <v>1.3482108939878221E-20</v>
      </c>
      <c r="AE18" s="15">
        <v>0</v>
      </c>
      <c r="AF18" s="21">
        <f t="shared" ref="AF18:AF28" si="13">((1/(SQRT(2*PI())*T$12)))*EXP((-1/2)*((AE18-T$4)^2)/((T$12)^2)) * ((1/(SQRT(2*PI())*T$11)))*EXP((-1/2)*((AE18-T$3)^2)/((T$11)^2))</f>
        <v>2.4452568903449528E-61</v>
      </c>
      <c r="AG18" s="21">
        <f t="shared" ref="AG18:AG28" si="14">((1/(SQRT(2*PI())*U$12)))*EXP((-1/2)*((AE18-U$4)^2)/((U$12)^2)) * ((1/(SQRT(2*PI())*U$11)))*EXP((-1/2)*((AE18-U$3)^2)/((U$11)^2))</f>
        <v>1.4851399880081338E-44</v>
      </c>
      <c r="AH18" s="21">
        <f t="shared" ref="AH18:AH28" si="15">((1/(SQRT(2*PI())*V$12)))*EXP((-1/2)*((AE18-V$4)^2)/((V$12)^2)) * ((1/(SQRT(2*PI())*V$11)))*EXP((-1/2)*((AE18-V$3)^2)/((V$11)^2))</f>
        <v>7.6305234140905211E-36</v>
      </c>
    </row>
    <row r="19" spans="1:35" ht="15">
      <c r="A19" s="11">
        <v>5.0999999999999996</v>
      </c>
      <c r="B19" s="11">
        <v>3.5</v>
      </c>
      <c r="C19" s="11">
        <v>1.4</v>
      </c>
      <c r="D19" s="11">
        <v>0.3</v>
      </c>
      <c r="E19" s="12" t="s">
        <v>4</v>
      </c>
      <c r="F19" s="13">
        <f t="shared" si="0"/>
        <v>1.088372777046718</v>
      </c>
      <c r="G19" s="13">
        <f t="shared" si="1"/>
        <v>1.0607578103705189</v>
      </c>
      <c r="H19" s="13">
        <f t="shared" si="2"/>
        <v>2.0844051750143828</v>
      </c>
      <c r="I19" s="13">
        <f t="shared" si="3"/>
        <v>3.2589679537223013</v>
      </c>
      <c r="J19" s="27"/>
      <c r="K19" s="31">
        <f t="shared" si="4"/>
        <v>0.23904123523386064</v>
      </c>
      <c r="L19" s="31">
        <f t="shared" si="5"/>
        <v>0.27587598665481849</v>
      </c>
      <c r="M19" s="31">
        <f t="shared" si="6"/>
        <v>0.28305654788521034</v>
      </c>
      <c r="N19" s="31">
        <f t="shared" si="7"/>
        <v>0.28149859783970377</v>
      </c>
      <c r="O19" s="31">
        <f t="shared" si="8"/>
        <v>0.2814972198876074</v>
      </c>
      <c r="P19" s="31">
        <f t="shared" si="9"/>
        <v>0.33333170011893776</v>
      </c>
      <c r="S19" s="15">
        <v>1</v>
      </c>
      <c r="T19" s="21">
        <f t="shared" si="10"/>
        <v>9.7334116286655663E-28</v>
      </c>
      <c r="U19" s="21">
        <f t="shared" si="11"/>
        <v>5.6899023023159422E-20</v>
      </c>
      <c r="V19" s="21">
        <f t="shared" si="12"/>
        <v>4.1125927328749392E-15</v>
      </c>
      <c r="AE19" s="15">
        <v>1</v>
      </c>
      <c r="AF19" s="21">
        <f t="shared" si="13"/>
        <v>3.9271469198287986E-37</v>
      </c>
      <c r="AG19" s="21">
        <f t="shared" si="14"/>
        <v>1.6092787812908553E-26</v>
      </c>
      <c r="AH19" s="21">
        <f t="shared" si="15"/>
        <v>1.0328601428598471E-21</v>
      </c>
    </row>
    <row r="20" spans="1:35" ht="15">
      <c r="A20" s="11">
        <v>5.7</v>
      </c>
      <c r="B20" s="11">
        <v>3.8</v>
      </c>
      <c r="C20" s="11">
        <v>1.7</v>
      </c>
      <c r="D20" s="11">
        <v>0.3</v>
      </c>
      <c r="E20" s="12" t="s">
        <v>4</v>
      </c>
      <c r="F20" s="13">
        <f t="shared" si="0"/>
        <v>0.21581616765050216</v>
      </c>
      <c r="G20" s="13">
        <f t="shared" si="1"/>
        <v>0.71997709740384497</v>
      </c>
      <c r="H20" s="13">
        <f t="shared" si="2"/>
        <v>1.0071600449157041</v>
      </c>
      <c r="I20" s="13">
        <f t="shared" si="3"/>
        <v>3.2589679537223013</v>
      </c>
      <c r="J20" s="27"/>
      <c r="K20" s="31">
        <f t="shared" si="4"/>
        <v>7.4885922819483544E-2</v>
      </c>
      <c r="L20" s="31">
        <f t="shared" si="5"/>
        <v>0.25850479779307084</v>
      </c>
      <c r="M20" s="31">
        <f t="shared" si="6"/>
        <v>7.7487537523634784E-2</v>
      </c>
      <c r="N20" s="31">
        <f t="shared" si="7"/>
        <v>0.32214015303859866</v>
      </c>
      <c r="O20" s="31">
        <f t="shared" si="8"/>
        <v>0.32213863772681323</v>
      </c>
      <c r="P20" s="31">
        <f t="shared" si="9"/>
        <v>0.33333163639606483</v>
      </c>
      <c r="S20" s="15">
        <v>2</v>
      </c>
      <c r="T20" s="21">
        <f t="shared" si="10"/>
        <v>5.1200177543953576E-16</v>
      </c>
      <c r="U20" s="21">
        <f t="shared" si="11"/>
        <v>4.2390764883431472E-13</v>
      </c>
      <c r="V20" s="21">
        <f t="shared" si="12"/>
        <v>1.5919085245288371E-10</v>
      </c>
      <c r="AE20" s="15">
        <v>2</v>
      </c>
      <c r="AF20" s="21">
        <f t="shared" si="13"/>
        <v>2.5238643862859016E-19</v>
      </c>
      <c r="AG20" s="21">
        <f t="shared" si="14"/>
        <v>2.9414549168491254E-14</v>
      </c>
      <c r="AH20" s="21">
        <f t="shared" si="15"/>
        <v>5.0224213650064711E-12</v>
      </c>
    </row>
    <row r="21" spans="1:35" ht="15">
      <c r="A21" s="11">
        <v>5.0999999999999996</v>
      </c>
      <c r="B21" s="11">
        <v>3.8</v>
      </c>
      <c r="C21" s="11">
        <v>1.5</v>
      </c>
      <c r="D21" s="11">
        <v>0.3</v>
      </c>
      <c r="E21" s="12" t="s">
        <v>4</v>
      </c>
      <c r="F21" s="13">
        <f t="shared" si="0"/>
        <v>1.088372777046718</v>
      </c>
      <c r="G21" s="13">
        <f t="shared" si="1"/>
        <v>0.71997709740384497</v>
      </c>
      <c r="H21" s="13">
        <f t="shared" si="2"/>
        <v>2.2814424845383012</v>
      </c>
      <c r="I21" s="13">
        <f t="shared" si="3"/>
        <v>3.2589679537223013</v>
      </c>
      <c r="J21" s="27"/>
      <c r="K21" s="31">
        <f t="shared" si="4"/>
        <v>0.27355303156995986</v>
      </c>
      <c r="L21" s="31">
        <f t="shared" si="5"/>
        <v>0.18724763478650921</v>
      </c>
      <c r="M21" s="31">
        <f t="shared" si="6"/>
        <v>0.28305654788521034</v>
      </c>
      <c r="N21" s="31">
        <f t="shared" si="7"/>
        <v>0.32214021293208767</v>
      </c>
      <c r="O21" s="31">
        <f t="shared" si="8"/>
        <v>0.32213863772681323</v>
      </c>
      <c r="P21" s="31">
        <f t="shared" si="9"/>
        <v>0.3333316983703159</v>
      </c>
      <c r="S21" s="15">
        <v>3</v>
      </c>
      <c r="T21" s="21">
        <f t="shared" si="10"/>
        <v>1.3322788784607174E-7</v>
      </c>
      <c r="U21" s="21">
        <f t="shared" si="11"/>
        <v>9.444803376921116E-8</v>
      </c>
      <c r="V21" s="21">
        <f t="shared" si="12"/>
        <v>7.8192490466576038E-7</v>
      </c>
      <c r="AE21" s="15">
        <v>3</v>
      </c>
      <c r="AF21" s="21">
        <f t="shared" si="13"/>
        <v>6.4906933317269526E-8</v>
      </c>
      <c r="AG21" s="21">
        <f t="shared" si="14"/>
        <v>9.0690151191506068E-8</v>
      </c>
      <c r="AH21" s="21">
        <f t="shared" si="15"/>
        <v>8.7734258638888516E-7</v>
      </c>
    </row>
    <row r="22" spans="1:35" ht="15">
      <c r="A22" s="11">
        <v>5.4</v>
      </c>
      <c r="B22" s="11">
        <v>3.4</v>
      </c>
      <c r="C22" s="11">
        <v>1.7</v>
      </c>
      <c r="D22" s="11">
        <v>0.2</v>
      </c>
      <c r="E22" s="12" t="s">
        <v>4</v>
      </c>
      <c r="F22" s="13">
        <f t="shared" si="0"/>
        <v>0.68263184581203518</v>
      </c>
      <c r="G22" s="13">
        <f t="shared" si="1"/>
        <v>1.0468243155796613</v>
      </c>
      <c r="H22" s="13">
        <f t="shared" si="2"/>
        <v>1.0071600449157041</v>
      </c>
      <c r="I22" s="13">
        <f t="shared" si="3"/>
        <v>3.5780471403328127</v>
      </c>
      <c r="J22" s="27"/>
      <c r="K22" s="31">
        <f t="shared" si="4"/>
        <v>0.15460398549923685</v>
      </c>
      <c r="L22" s="31">
        <f t="shared" si="5"/>
        <v>0.31316550426794471</v>
      </c>
      <c r="M22" s="31">
        <f t="shared" si="6"/>
        <v>0.20421449219293322</v>
      </c>
      <c r="N22" s="31">
        <f t="shared" si="7"/>
        <v>0.25235539964707765</v>
      </c>
      <c r="O22" s="31">
        <f t="shared" si="8"/>
        <v>0.25235534038578022</v>
      </c>
      <c r="P22" s="31">
        <f t="shared" si="9"/>
        <v>0.3333331260811972</v>
      </c>
      <c r="S22" s="15">
        <v>4</v>
      </c>
      <c r="T22" s="21">
        <f t="shared" si="10"/>
        <v>1.7148894068879626E-2</v>
      </c>
      <c r="U22" s="21">
        <f t="shared" si="11"/>
        <v>6.2931750801460901E-4</v>
      </c>
      <c r="V22" s="21">
        <f t="shared" si="12"/>
        <v>4.8736744524352461E-4</v>
      </c>
      <c r="AE22" s="15">
        <v>4</v>
      </c>
      <c r="AF22" s="21">
        <f t="shared" si="13"/>
        <v>6.6796294959424298E-3</v>
      </c>
      <c r="AG22" s="21">
        <f t="shared" si="14"/>
        <v>4.7165568506988964E-7</v>
      </c>
      <c r="AH22" s="21">
        <f t="shared" si="15"/>
        <v>5.5056641190550525E-6</v>
      </c>
    </row>
    <row r="23" spans="1:35" ht="15">
      <c r="A23" s="11">
        <v>5.0999999999999996</v>
      </c>
      <c r="B23" s="11">
        <v>3.7</v>
      </c>
      <c r="C23" s="11">
        <v>1.5</v>
      </c>
      <c r="D23" s="11">
        <v>0.4</v>
      </c>
      <c r="E23" s="12" t="s">
        <v>4</v>
      </c>
      <c r="F23" s="13">
        <f t="shared" si="0"/>
        <v>1.088372777046718</v>
      </c>
      <c r="G23" s="13">
        <f t="shared" si="1"/>
        <v>0.87970827678095131</v>
      </c>
      <c r="H23" s="13">
        <f t="shared" si="2"/>
        <v>2.2814424845383012</v>
      </c>
      <c r="I23" s="13">
        <f t="shared" si="3"/>
        <v>1.1664186122760216</v>
      </c>
      <c r="J23" s="27"/>
      <c r="K23" s="31">
        <f t="shared" si="4"/>
        <v>0.26691930096041516</v>
      </c>
      <c r="L23" s="31">
        <f t="shared" si="5"/>
        <v>0.22878963056369747</v>
      </c>
      <c r="M23" s="31">
        <f t="shared" si="6"/>
        <v>0.28302538364151775</v>
      </c>
      <c r="N23" s="31">
        <f t="shared" si="7"/>
        <v>0.3143282308135627</v>
      </c>
      <c r="O23" s="31">
        <f t="shared" si="8"/>
        <v>0.31429208675183701</v>
      </c>
      <c r="P23" s="31">
        <f t="shared" si="9"/>
        <v>0.3332949988826831</v>
      </c>
      <c r="S23" s="15">
        <v>5</v>
      </c>
      <c r="T23" s="21">
        <f t="shared" si="10"/>
        <v>1.0919289779837835</v>
      </c>
      <c r="U23" s="21">
        <f t="shared" si="11"/>
        <v>0.12540126924558198</v>
      </c>
      <c r="V23" s="21">
        <f t="shared" si="12"/>
        <v>3.8547171798705274E-2</v>
      </c>
      <c r="AE23" s="15">
        <v>5</v>
      </c>
      <c r="AF23" s="21">
        <f t="shared" si="13"/>
        <v>2.7507420460152918E-4</v>
      </c>
      <c r="AG23" s="21">
        <f t="shared" si="14"/>
        <v>4.137681325705105E-12</v>
      </c>
      <c r="AH23" s="21">
        <f t="shared" si="15"/>
        <v>1.2411796696784718E-9</v>
      </c>
    </row>
    <row r="24" spans="1:35" ht="15">
      <c r="A24" s="11">
        <v>4.5999999999999996</v>
      </c>
      <c r="B24" s="11">
        <v>3.6</v>
      </c>
      <c r="C24" s="11">
        <v>1</v>
      </c>
      <c r="D24" s="11">
        <v>0.2</v>
      </c>
      <c r="E24" s="12" t="s">
        <v>4</v>
      </c>
      <c r="F24" s="13">
        <f t="shared" si="0"/>
        <v>0.51676489826687222</v>
      </c>
      <c r="G24" s="13">
        <f t="shared" si="1"/>
        <v>1.0010087265543191</v>
      </c>
      <c r="H24" s="13">
        <f t="shared" si="2"/>
        <v>5.2101866551804481E-2</v>
      </c>
      <c r="I24" s="13">
        <f t="shared" si="3"/>
        <v>3.5780471403328127</v>
      </c>
      <c r="J24" s="27"/>
      <c r="K24" s="31">
        <f t="shared" si="4"/>
        <v>0.28716402339991093</v>
      </c>
      <c r="L24" s="31">
        <f t="shared" si="5"/>
        <v>0.6149286598934226</v>
      </c>
      <c r="M24" s="31">
        <f t="shared" si="6"/>
        <v>0.31745318692224422</v>
      </c>
      <c r="N24" s="31">
        <f t="shared" si="7"/>
        <v>0.30152886802281925</v>
      </c>
      <c r="O24" s="31">
        <f t="shared" si="8"/>
        <v>0.30152873898508348</v>
      </c>
      <c r="P24" s="31">
        <f t="shared" si="9"/>
        <v>0.33333319045191517</v>
      </c>
      <c r="S24" s="15">
        <v>6</v>
      </c>
      <c r="T24" s="21">
        <f t="shared" si="10"/>
        <v>3.4392992468676685E-2</v>
      </c>
      <c r="U24" s="21">
        <f t="shared" si="11"/>
        <v>0.7472901794835104</v>
      </c>
      <c r="V24" s="21">
        <f t="shared" si="12"/>
        <v>0.38687712831795201</v>
      </c>
      <c r="AE24" s="15">
        <v>6</v>
      </c>
      <c r="AF24" s="21">
        <f t="shared" si="13"/>
        <v>4.5329775318307316E-12</v>
      </c>
      <c r="AG24" s="21">
        <f t="shared" si="14"/>
        <v>6.1228838803316112E-23</v>
      </c>
      <c r="AH24" s="21">
        <f t="shared" si="15"/>
        <v>1.0051804450952663E-17</v>
      </c>
    </row>
    <row r="25" spans="1:35" ht="15">
      <c r="A25" s="11">
        <v>5.0999999999999996</v>
      </c>
      <c r="B25" s="11">
        <v>3.3</v>
      </c>
      <c r="C25" s="11">
        <v>1.7</v>
      </c>
      <c r="D25" s="11">
        <v>0.5</v>
      </c>
      <c r="E25" s="12" t="s">
        <v>4</v>
      </c>
      <c r="F25" s="13">
        <f t="shared" si="0"/>
        <v>1.088372777046718</v>
      </c>
      <c r="G25" s="13">
        <f t="shared" si="1"/>
        <v>0.96207860025303538</v>
      </c>
      <c r="H25" s="13">
        <f t="shared" si="2"/>
        <v>1.0071600449157041</v>
      </c>
      <c r="I25" s="13">
        <f t="shared" si="3"/>
        <v>0.1640473091440873</v>
      </c>
      <c r="J25" s="27"/>
      <c r="K25" s="31">
        <f t="shared" si="4"/>
        <v>0.18184893870279573</v>
      </c>
      <c r="L25" s="31">
        <f t="shared" si="5"/>
        <v>0.2502119991484531</v>
      </c>
      <c r="M25" s="31">
        <f t="shared" si="6"/>
        <v>0.28149650319836989</v>
      </c>
      <c r="N25" s="31">
        <f t="shared" si="7"/>
        <v>0.2141480377951637</v>
      </c>
      <c r="O25" s="31">
        <f t="shared" si="8"/>
        <v>0.21296677535631425</v>
      </c>
      <c r="P25" s="31">
        <f t="shared" si="9"/>
        <v>0.3314945043735037</v>
      </c>
      <c r="S25" s="15">
        <v>7</v>
      </c>
      <c r="T25" s="21">
        <f t="shared" si="10"/>
        <v>5.358741858060431E-7</v>
      </c>
      <c r="U25" s="21">
        <f t="shared" si="11"/>
        <v>0.13317780191966949</v>
      </c>
      <c r="V25" s="21">
        <f t="shared" si="12"/>
        <v>0.4927176554631385</v>
      </c>
      <c r="AE25" s="15">
        <v>7</v>
      </c>
      <c r="AF25" s="21">
        <f t="shared" si="13"/>
        <v>2.989189689623659E-26</v>
      </c>
      <c r="AG25" s="21">
        <f t="shared" si="14"/>
        <v>1.5283471983584179E-39</v>
      </c>
      <c r="AH25" s="21">
        <f t="shared" si="15"/>
        <v>2.9244072153843324E-30</v>
      </c>
    </row>
    <row r="26" spans="1:35" ht="15">
      <c r="A26" s="11">
        <v>4.8</v>
      </c>
      <c r="B26" s="11">
        <v>3.4</v>
      </c>
      <c r="C26" s="11">
        <v>1.9</v>
      </c>
      <c r="D26" s="11">
        <v>0.2</v>
      </c>
      <c r="E26" s="12" t="s">
        <v>4</v>
      </c>
      <c r="F26" s="13">
        <f t="shared" si="0"/>
        <v>0.87469642777063583</v>
      </c>
      <c r="G26" s="13">
        <f t="shared" si="1"/>
        <v>1.0468243155796613</v>
      </c>
      <c r="H26" s="13">
        <f t="shared" si="2"/>
        <v>0.11746262965821762</v>
      </c>
      <c r="I26" s="13">
        <f t="shared" si="3"/>
        <v>3.5780471403328127</v>
      </c>
      <c r="J26" s="27"/>
      <c r="K26" s="31">
        <f t="shared" si="4"/>
        <v>0.23517130526648852</v>
      </c>
      <c r="L26" s="31">
        <f t="shared" si="5"/>
        <v>0.37175773408970053</v>
      </c>
      <c r="M26" s="31">
        <f t="shared" si="6"/>
        <v>0.31063486835908455</v>
      </c>
      <c r="N26" s="31">
        <f t="shared" si="7"/>
        <v>0.252351482294354</v>
      </c>
      <c r="O26" s="31">
        <f t="shared" si="8"/>
        <v>0.25235534038578022</v>
      </c>
      <c r="P26" s="31">
        <f t="shared" si="9"/>
        <v>0.33332795169843721</v>
      </c>
      <c r="S26" s="15">
        <v>8</v>
      </c>
      <c r="T26" s="21">
        <f t="shared" si="10"/>
        <v>4.1302183111332174E-15</v>
      </c>
      <c r="U26" s="21">
        <f t="shared" si="11"/>
        <v>7.0978960564152343E-4</v>
      </c>
      <c r="V26" s="21">
        <f t="shared" si="12"/>
        <v>7.9628351787455476E-2</v>
      </c>
      <c r="AE26" s="15">
        <v>8</v>
      </c>
      <c r="AF26" s="21">
        <f t="shared" si="13"/>
        <v>7.8878672568031456E-47</v>
      </c>
      <c r="AG26" s="21">
        <f t="shared" si="14"/>
        <v>6.4350962243301176E-62</v>
      </c>
      <c r="AH26" s="21">
        <f t="shared" si="15"/>
        <v>3.0564415858424621E-47</v>
      </c>
    </row>
    <row r="27" spans="1:35" ht="15">
      <c r="A27" s="11">
        <v>5</v>
      </c>
      <c r="B27" s="11">
        <v>3</v>
      </c>
      <c r="C27" s="11">
        <v>1.6</v>
      </c>
      <c r="D27" s="11">
        <v>0.2</v>
      </c>
      <c r="E27" s="12" t="s">
        <v>4</v>
      </c>
      <c r="F27" s="13">
        <f t="shared" si="0"/>
        <v>1.0919289779837835</v>
      </c>
      <c r="G27" s="13">
        <f t="shared" si="1"/>
        <v>0.48718728763651514</v>
      </c>
      <c r="H27" s="13">
        <f t="shared" si="2"/>
        <v>1.790255321058086</v>
      </c>
      <c r="I27" s="13">
        <f t="shared" si="3"/>
        <v>3.5780471403328127</v>
      </c>
      <c r="J27" s="27"/>
      <c r="K27" s="31">
        <f t="shared" si="4"/>
        <v>7.9139471139737946E-2</v>
      </c>
      <c r="L27" s="31">
        <f t="shared" si="5"/>
        <v>0.13200982700841321</v>
      </c>
      <c r="M27" s="31">
        <f t="shared" si="6"/>
        <v>0.29587245434497783</v>
      </c>
      <c r="N27" s="31">
        <f t="shared" si="7"/>
        <v>8.9159403503946494E-2</v>
      </c>
      <c r="O27" s="31">
        <f t="shared" si="8"/>
        <v>8.9159368265564878E-2</v>
      </c>
      <c r="P27" s="31">
        <f t="shared" si="9"/>
        <v>0.33333317954662067</v>
      </c>
      <c r="S27" s="15">
        <v>9</v>
      </c>
      <c r="T27" s="21">
        <f t="shared" si="10"/>
        <v>1.5747096103595496E-26</v>
      </c>
      <c r="U27" s="21">
        <f t="shared" si="11"/>
        <v>1.1313126738254751E-7</v>
      </c>
      <c r="V27" s="21">
        <f t="shared" si="12"/>
        <v>1.6329837430931855E-3</v>
      </c>
      <c r="AE27" s="15">
        <v>9</v>
      </c>
      <c r="AF27" s="21">
        <f t="shared" si="13"/>
        <v>8.3291737099777553E-74</v>
      </c>
      <c r="AG27" s="21">
        <f t="shared" si="14"/>
        <v>4.570409182227685E-90</v>
      </c>
      <c r="AH27" s="21">
        <f t="shared" si="15"/>
        <v>1.1475689555044308E-68</v>
      </c>
    </row>
    <row r="28" spans="1:35" ht="15">
      <c r="A28" s="11">
        <v>5</v>
      </c>
      <c r="B28" s="11">
        <v>3.4</v>
      </c>
      <c r="C28" s="11">
        <v>1.6</v>
      </c>
      <c r="D28" s="11">
        <v>0.4</v>
      </c>
      <c r="E28" s="12" t="s">
        <v>4</v>
      </c>
      <c r="F28" s="13">
        <f t="shared" si="0"/>
        <v>1.0919289779837835</v>
      </c>
      <c r="G28" s="13">
        <f t="shared" si="1"/>
        <v>1.0468243155796613</v>
      </c>
      <c r="H28" s="13">
        <f t="shared" si="2"/>
        <v>1.790255321058086</v>
      </c>
      <c r="I28" s="13">
        <f t="shared" si="3"/>
        <v>1.1664186122760216</v>
      </c>
      <c r="J28" s="27"/>
      <c r="K28" s="31">
        <f t="shared" si="4"/>
        <v>0.22399517365280056</v>
      </c>
      <c r="L28" s="31">
        <f t="shared" si="5"/>
        <v>0.28365086757143476</v>
      </c>
      <c r="M28" s="31">
        <f t="shared" si="6"/>
        <v>0.29583855695713213</v>
      </c>
      <c r="N28" s="31">
        <f t="shared" si="7"/>
        <v>0.25235544012396771</v>
      </c>
      <c r="O28" s="31">
        <f t="shared" si="8"/>
        <v>0.25232642864789323</v>
      </c>
      <c r="P28" s="31">
        <f t="shared" si="9"/>
        <v>0.3332949903745534</v>
      </c>
      <c r="S28" s="15">
        <v>10</v>
      </c>
      <c r="T28" s="21">
        <f t="shared" si="10"/>
        <v>2.9699233934110242E-41</v>
      </c>
      <c r="U28" s="21">
        <f t="shared" si="11"/>
        <v>5.3925091987878536E-13</v>
      </c>
      <c r="V28" s="21">
        <f t="shared" si="12"/>
        <v>4.2495263730283862E-6</v>
      </c>
      <c r="AE28" s="15">
        <v>10</v>
      </c>
      <c r="AF28" s="21">
        <f t="shared" si="13"/>
        <v>3.5194958263924935E-107</v>
      </c>
      <c r="AG28" s="21">
        <f t="shared" si="14"/>
        <v>5.4754792812108245E-124</v>
      </c>
      <c r="AH28" s="21">
        <f t="shared" si="15"/>
        <v>1.5478394796131763E-94</v>
      </c>
    </row>
    <row r="29" spans="1:35" ht="15">
      <c r="A29" s="11">
        <v>5.2</v>
      </c>
      <c r="B29" s="11">
        <v>3.5</v>
      </c>
      <c r="C29" s="11">
        <v>1.5</v>
      </c>
      <c r="D29" s="11">
        <v>0.2</v>
      </c>
      <c r="E29" s="12" t="s">
        <v>4</v>
      </c>
      <c r="F29" s="13">
        <f t="shared" si="0"/>
        <v>1.0053195363575278</v>
      </c>
      <c r="G29" s="13">
        <f t="shared" si="1"/>
        <v>1.0607578103705189</v>
      </c>
      <c r="H29" s="13">
        <f t="shared" si="2"/>
        <v>2.2814424845383012</v>
      </c>
      <c r="I29" s="13">
        <f t="shared" si="3"/>
        <v>3.5780471403328127</v>
      </c>
      <c r="J29" s="27"/>
      <c r="K29" s="31">
        <f t="shared" si="4"/>
        <v>0.22342121314447477</v>
      </c>
      <c r="L29" s="31">
        <f t="shared" si="5"/>
        <v>0.27915089627905948</v>
      </c>
      <c r="M29" s="31">
        <f t="shared" si="6"/>
        <v>0.26456155099505918</v>
      </c>
      <c r="N29" s="31">
        <f t="shared" si="7"/>
        <v>0.28149859636299274</v>
      </c>
      <c r="O29" s="31">
        <f t="shared" si="8"/>
        <v>0.28149847792068156</v>
      </c>
      <c r="P29" s="31">
        <f t="shared" si="9"/>
        <v>0.3333331880557252</v>
      </c>
    </row>
    <row r="30" spans="1:35" ht="15">
      <c r="A30" s="11">
        <v>5.2</v>
      </c>
      <c r="B30" s="11">
        <v>3.4</v>
      </c>
      <c r="C30" s="11">
        <v>1.4</v>
      </c>
      <c r="D30" s="11">
        <v>0.2</v>
      </c>
      <c r="E30" s="12" t="s">
        <v>4</v>
      </c>
      <c r="F30" s="13">
        <f t="shared" si="0"/>
        <v>1.0053195363575278</v>
      </c>
      <c r="G30" s="13">
        <f t="shared" si="1"/>
        <v>1.0468243155796613</v>
      </c>
      <c r="H30" s="13">
        <f t="shared" si="2"/>
        <v>2.0844051750143828</v>
      </c>
      <c r="I30" s="13">
        <f t="shared" si="3"/>
        <v>3.5780471403328127</v>
      </c>
      <c r="J30" s="27"/>
      <c r="K30" s="31">
        <f t="shared" si="4"/>
        <v>0.20029073232987299</v>
      </c>
      <c r="L30" s="31">
        <f t="shared" si="5"/>
        <v>0.27548413465998234</v>
      </c>
      <c r="M30" s="31">
        <f t="shared" si="6"/>
        <v>0.26456155099505918</v>
      </c>
      <c r="N30" s="31">
        <f t="shared" si="7"/>
        <v>0.25235544788975639</v>
      </c>
      <c r="O30" s="31">
        <f t="shared" si="8"/>
        <v>0.25235534038578022</v>
      </c>
      <c r="P30" s="31">
        <f t="shared" si="9"/>
        <v>0.33333318980435495</v>
      </c>
      <c r="S30" s="6" t="s">
        <v>155</v>
      </c>
      <c r="T30" s="6" t="s">
        <v>170</v>
      </c>
      <c r="U30" s="7" t="s">
        <v>171</v>
      </c>
      <c r="V30" s="7" t="s">
        <v>172</v>
      </c>
    </row>
    <row r="31" spans="1:35" ht="15">
      <c r="A31" s="11">
        <v>4.7</v>
      </c>
      <c r="B31" s="11">
        <v>3.2</v>
      </c>
      <c r="C31" s="11">
        <v>1.6</v>
      </c>
      <c r="D31" s="11">
        <v>0.2</v>
      </c>
      <c r="E31" s="12" t="s">
        <v>4</v>
      </c>
      <c r="F31" s="13">
        <f t="shared" si="0"/>
        <v>0.69839897452730437</v>
      </c>
      <c r="G31" s="13">
        <f t="shared" si="1"/>
        <v>0.82342964152061415</v>
      </c>
      <c r="H31" s="13">
        <f t="shared" si="2"/>
        <v>1.790255321058086</v>
      </c>
      <c r="I31" s="13">
        <f t="shared" si="3"/>
        <v>3.5780471403328127</v>
      </c>
      <c r="J31" s="27"/>
      <c r="K31" s="31">
        <f t="shared" si="4"/>
        <v>0.16074807366041111</v>
      </c>
      <c r="L31" s="31">
        <f t="shared" si="5"/>
        <v>0.37105116705827446</v>
      </c>
      <c r="M31" s="31">
        <f t="shared" si="6"/>
        <v>0.31471013318365598</v>
      </c>
      <c r="N31" s="31">
        <f t="shared" si="7"/>
        <v>0.17026037883549769</v>
      </c>
      <c r="O31" s="31">
        <f t="shared" si="8"/>
        <v>0.17026031154365892</v>
      </c>
      <c r="P31" s="31">
        <f t="shared" si="9"/>
        <v>0.33333317954662067</v>
      </c>
      <c r="S31" s="15">
        <v>0</v>
      </c>
      <c r="T31" s="21">
        <f t="shared" ref="T31:T41" si="16">((1/(SQRT(2*PI())*T$12)))*EXP((-1/2)*((S31-T$4)^2)/((T$12)^2))</f>
        <v>2.6714587882955574E-19</v>
      </c>
      <c r="U31" s="21">
        <f t="shared" ref="U31:U41" si="17">((1/(SQRT(2*PI())*U$12)))*EXP((-1/2)*((S31-U$4)^2)/((U$12)^2))</f>
        <v>6.5024017815310956E-17</v>
      </c>
      <c r="V31" s="21">
        <f t="shared" ref="V31:V41" si="18">((1/(SQRT(2*PI())*V$12)))*EXP((-1/2)*((S31-V$4)^2)/((V$12)^2))</f>
        <v>5.6597402143224666E-16</v>
      </c>
    </row>
    <row r="32" spans="1:35" ht="15">
      <c r="A32" s="11">
        <v>4.8</v>
      </c>
      <c r="B32" s="11">
        <v>3.1</v>
      </c>
      <c r="C32" s="11">
        <v>1.6</v>
      </c>
      <c r="D32" s="11">
        <v>0.2</v>
      </c>
      <c r="E32" s="12" t="s">
        <v>4</v>
      </c>
      <c r="F32" s="13">
        <f t="shared" si="0"/>
        <v>0.87469642777063583</v>
      </c>
      <c r="G32" s="13">
        <f t="shared" si="1"/>
        <v>0.65632905053798574</v>
      </c>
      <c r="H32" s="13">
        <f t="shared" si="2"/>
        <v>1.790255321058086</v>
      </c>
      <c r="I32" s="13">
        <f t="shared" si="3"/>
        <v>3.5780471403328127</v>
      </c>
      <c r="J32" s="27"/>
      <c r="K32" s="31">
        <f t="shared" si="4"/>
        <v>0.11808700101786636</v>
      </c>
      <c r="L32" s="31">
        <f t="shared" si="5"/>
        <v>0.23308517368996601</v>
      </c>
      <c r="M32" s="31">
        <f t="shared" si="6"/>
        <v>0.31063486835908455</v>
      </c>
      <c r="N32" s="31">
        <f t="shared" si="7"/>
        <v>0.12671570233032811</v>
      </c>
      <c r="O32" s="31">
        <f t="shared" si="8"/>
        <v>0.12671565224860817</v>
      </c>
      <c r="P32" s="31">
        <f t="shared" si="9"/>
        <v>0.33333317954662067</v>
      </c>
      <c r="S32" s="15">
        <v>1</v>
      </c>
      <c r="T32" s="21">
        <f t="shared" si="16"/>
        <v>4.0347075307727471E-10</v>
      </c>
      <c r="U32" s="21">
        <f t="shared" si="17"/>
        <v>2.8283065258182654E-7</v>
      </c>
      <c r="V32" s="21">
        <f t="shared" si="18"/>
        <v>2.5114573942696689E-7</v>
      </c>
    </row>
    <row r="33" spans="1:22" ht="15">
      <c r="A33" s="11">
        <v>5.4</v>
      </c>
      <c r="B33" s="11">
        <v>3.4</v>
      </c>
      <c r="C33" s="11">
        <v>1.5</v>
      </c>
      <c r="D33" s="11">
        <v>0.4</v>
      </c>
      <c r="E33" s="12" t="s">
        <v>4</v>
      </c>
      <c r="F33" s="13">
        <f t="shared" si="0"/>
        <v>0.68263184581203518</v>
      </c>
      <c r="G33" s="13">
        <f t="shared" si="1"/>
        <v>1.0468243155796613</v>
      </c>
      <c r="H33" s="13">
        <f t="shared" si="2"/>
        <v>2.2814424845383012</v>
      </c>
      <c r="I33" s="13">
        <f t="shared" si="3"/>
        <v>1.1664186122760216</v>
      </c>
      <c r="J33" s="27"/>
      <c r="K33" s="31">
        <f t="shared" si="4"/>
        <v>0.15460398549923685</v>
      </c>
      <c r="L33" s="31">
        <f t="shared" si="5"/>
        <v>0.31316556249283389</v>
      </c>
      <c r="M33" s="31">
        <f t="shared" si="6"/>
        <v>0.20419109583499617</v>
      </c>
      <c r="N33" s="31">
        <f t="shared" si="7"/>
        <v>0.25235544656592718</v>
      </c>
      <c r="O33" s="31">
        <f t="shared" si="8"/>
        <v>0.25232642864789323</v>
      </c>
      <c r="P33" s="31">
        <f t="shared" si="9"/>
        <v>0.3332949988826831</v>
      </c>
      <c r="S33" s="15">
        <v>2</v>
      </c>
      <c r="T33" s="21">
        <f t="shared" si="16"/>
        <v>4.9294055359852063E-4</v>
      </c>
      <c r="U33" s="21">
        <f t="shared" si="17"/>
        <v>6.9389050302293545E-2</v>
      </c>
      <c r="V33" s="21">
        <f t="shared" si="18"/>
        <v>3.1549685723889033E-2</v>
      </c>
    </row>
    <row r="34" spans="1:22" ht="15">
      <c r="A34" s="11">
        <v>5.2</v>
      </c>
      <c r="B34" s="11">
        <v>4.0999999999999996</v>
      </c>
      <c r="C34" s="11">
        <v>1.5</v>
      </c>
      <c r="D34" s="11">
        <v>0.1</v>
      </c>
      <c r="E34" s="12" t="s">
        <v>4</v>
      </c>
      <c r="F34" s="13">
        <f t="shared" si="0"/>
        <v>1.0053195363575278</v>
      </c>
      <c r="G34" s="13">
        <f t="shared" si="1"/>
        <v>0.25747426498137316</v>
      </c>
      <c r="H34" s="13">
        <f t="shared" si="2"/>
        <v>2.2814424845383012</v>
      </c>
      <c r="I34" s="13">
        <f t="shared" si="3"/>
        <v>1.5436624687650176</v>
      </c>
      <c r="J34" s="27"/>
      <c r="K34" s="31">
        <f t="shared" si="4"/>
        <v>0.26279494966762945</v>
      </c>
      <c r="L34" s="31">
        <f t="shared" si="5"/>
        <v>6.7757381690394511E-2</v>
      </c>
      <c r="M34" s="31">
        <f t="shared" si="6"/>
        <v>0.26456164395381654</v>
      </c>
      <c r="N34" s="31">
        <f t="shared" si="7"/>
        <v>0.33110736631299348</v>
      </c>
      <c r="O34" s="31">
        <f t="shared" si="8"/>
        <v>0.33110734333833164</v>
      </c>
      <c r="P34" s="31">
        <f t="shared" si="9"/>
        <v>0.33333330517871157</v>
      </c>
      <c r="S34" s="15">
        <v>3</v>
      </c>
      <c r="T34" s="21">
        <f t="shared" si="16"/>
        <v>0.48718728763651514</v>
      </c>
      <c r="U34" s="21">
        <f t="shared" si="17"/>
        <v>0.9602121671808681</v>
      </c>
      <c r="V34" s="21">
        <f t="shared" si="18"/>
        <v>1.1220292142554429</v>
      </c>
    </row>
    <row r="35" spans="1:22" ht="15">
      <c r="A35" s="11">
        <v>5.5</v>
      </c>
      <c r="B35" s="11">
        <v>4.2</v>
      </c>
      <c r="C35" s="11">
        <v>1.4</v>
      </c>
      <c r="D35" s="11">
        <v>0.2</v>
      </c>
      <c r="E35" s="12" t="s">
        <v>4</v>
      </c>
      <c r="F35" s="13">
        <f t="shared" si="0"/>
        <v>0.5018137022146486</v>
      </c>
      <c r="G35" s="13">
        <f t="shared" si="1"/>
        <v>0.15850048191178392</v>
      </c>
      <c r="H35" s="13">
        <f t="shared" si="2"/>
        <v>2.0844051750143828</v>
      </c>
      <c r="I35" s="13">
        <f t="shared" si="3"/>
        <v>3.5780471403328127</v>
      </c>
      <c r="J35" s="27"/>
      <c r="K35" s="31">
        <f t="shared" si="4"/>
        <v>0.16189183969030985</v>
      </c>
      <c r="L35" s="31">
        <f t="shared" si="5"/>
        <v>5.133394436682033E-2</v>
      </c>
      <c r="M35" s="31">
        <f t="shared" si="6"/>
        <v>0.16252357966004638</v>
      </c>
      <c r="N35" s="31">
        <f t="shared" si="7"/>
        <v>0.33203750151297184</v>
      </c>
      <c r="O35" s="31">
        <f t="shared" si="8"/>
        <v>0.33203736006426537</v>
      </c>
      <c r="P35" s="31">
        <f t="shared" si="9"/>
        <v>0.33333318980435495</v>
      </c>
      <c r="S35" s="15">
        <v>4</v>
      </c>
      <c r="T35" s="21">
        <f t="shared" si="16"/>
        <v>0.38950788716247664</v>
      </c>
      <c r="U35" s="21">
        <f t="shared" si="17"/>
        <v>7.4947173575050222E-4</v>
      </c>
      <c r="V35" s="21">
        <f t="shared" si="18"/>
        <v>1.1296741653115581E-2</v>
      </c>
    </row>
    <row r="36" spans="1:22" ht="15">
      <c r="A36" s="11">
        <v>4.9000000000000004</v>
      </c>
      <c r="B36" s="11">
        <v>3.1</v>
      </c>
      <c r="C36" s="11">
        <v>1.5</v>
      </c>
      <c r="D36" s="11">
        <v>0.1</v>
      </c>
      <c r="E36" s="12" t="s">
        <v>4</v>
      </c>
      <c r="F36" s="13">
        <f t="shared" si="0"/>
        <v>1.0152062569384694</v>
      </c>
      <c r="G36" s="13">
        <f t="shared" si="1"/>
        <v>0.65632905053798574</v>
      </c>
      <c r="H36" s="13">
        <f t="shared" si="2"/>
        <v>2.2814424845383012</v>
      </c>
      <c r="I36" s="13">
        <f t="shared" si="3"/>
        <v>1.5436624687650176</v>
      </c>
      <c r="J36" s="27"/>
      <c r="K36" s="31">
        <f t="shared" si="4"/>
        <v>0.11581068357072885</v>
      </c>
      <c r="L36" s="31">
        <f t="shared" si="5"/>
        <v>0.1969537523600832</v>
      </c>
      <c r="M36" s="31">
        <f t="shared" si="6"/>
        <v>0.30464698718678074</v>
      </c>
      <c r="N36" s="31">
        <f t="shared" si="7"/>
        <v>0.12671570556504108</v>
      </c>
      <c r="O36" s="31">
        <f t="shared" si="8"/>
        <v>0.12671569677257441</v>
      </c>
      <c r="P36" s="31">
        <f t="shared" si="9"/>
        <v>0.33333330517871157</v>
      </c>
      <c r="S36" s="15">
        <v>5</v>
      </c>
      <c r="T36" s="21">
        <f t="shared" si="16"/>
        <v>2.5191583898565093E-4</v>
      </c>
      <c r="U36" s="21">
        <f t="shared" si="17"/>
        <v>3.2995529874597979E-11</v>
      </c>
      <c r="V36" s="21">
        <f t="shared" si="18"/>
        <v>3.2198981449532978E-8</v>
      </c>
    </row>
    <row r="37" spans="1:22" ht="15" hidden="1">
      <c r="A37" s="22">
        <v>7</v>
      </c>
      <c r="B37" s="22">
        <v>3.2</v>
      </c>
      <c r="C37" s="22">
        <v>4.7</v>
      </c>
      <c r="D37" s="22">
        <v>1.4</v>
      </c>
      <c r="E37" s="23" t="s">
        <v>47</v>
      </c>
      <c r="F37" s="13">
        <f t="shared" ref="F37:F71" si="19">((1/(SQRT(2*PI())*U$11)))*EXP((-1/2)*((A37-U$3)^2)/((U$11)^2))</f>
        <v>0.13317780191966949</v>
      </c>
      <c r="G37" s="13">
        <f t="shared" ref="G37:G71" si="20">((1/(SQRT(2*PI())*U$12)))*EXP((-1/2)*((B37-U$4)^2)/((U$12)^2))</f>
        <v>0.50204179329013721</v>
      </c>
      <c r="H37" s="13">
        <f t="shared" ref="H37:H71" si="21">((1/(SQRT(2*PI())*U$13)))*EXP((-1/2)*((C37-U$5)^2)/((U$13)^2))</f>
        <v>0.60490576488823788</v>
      </c>
      <c r="I37" s="13">
        <f t="shared" ref="I37:I71" si="22">((1/(SQRT(2*PI())*U$14)))*EXP((-1/2)*((D37-U$6)^2)/((U$14)^2))</f>
        <v>1.7837498656061797</v>
      </c>
      <c r="J37" s="27"/>
      <c r="K37" s="31">
        <f t="shared" si="4"/>
        <v>4.6482794243817058E-2</v>
      </c>
      <c r="L37" s="31">
        <f t="shared" si="5"/>
        <v>0.50550395872089871</v>
      </c>
      <c r="M37" s="31">
        <f t="shared" si="6"/>
        <v>0.14499980289392825</v>
      </c>
      <c r="N37" s="31">
        <f t="shared" si="7"/>
        <v>9.3260884464423793E-2</v>
      </c>
      <c r="O37" s="31">
        <f t="shared" si="8"/>
        <v>0.10084408047639974</v>
      </c>
      <c r="P37" s="31">
        <f t="shared" si="9"/>
        <v>0.29092076078996931</v>
      </c>
      <c r="S37" s="15">
        <v>6</v>
      </c>
      <c r="T37" s="21">
        <f t="shared" si="16"/>
        <v>1.3179945118061845E-10</v>
      </c>
      <c r="U37" s="21">
        <f t="shared" si="17"/>
        <v>8.1934488749249233E-23</v>
      </c>
      <c r="V37" s="21">
        <f t="shared" si="18"/>
        <v>2.5981904111663236E-17</v>
      </c>
    </row>
    <row r="38" spans="1:22" ht="15" hidden="1">
      <c r="A38" s="22">
        <v>6.4</v>
      </c>
      <c r="B38" s="22">
        <v>3.2</v>
      </c>
      <c r="C38" s="22">
        <v>4.5</v>
      </c>
      <c r="D38" s="22">
        <v>1.5</v>
      </c>
      <c r="E38" s="23" t="s">
        <v>47</v>
      </c>
      <c r="F38" s="13">
        <f t="shared" si="19"/>
        <v>0.57118352863087829</v>
      </c>
      <c r="G38" s="13">
        <f t="shared" si="20"/>
        <v>0.50204179329013721</v>
      </c>
      <c r="H38" s="13">
        <f t="shared" si="21"/>
        <v>0.78103168150176294</v>
      </c>
      <c r="I38" s="13">
        <f t="shared" si="22"/>
        <v>1.4176322987779144</v>
      </c>
      <c r="J38" s="27"/>
      <c r="K38" s="31">
        <f t="shared" si="4"/>
        <v>7.861718235053046E-2</v>
      </c>
      <c r="L38" s="31">
        <f t="shared" si="5"/>
        <v>0.21129278713250924</v>
      </c>
      <c r="M38" s="31">
        <f t="shared" si="6"/>
        <v>0.23487034605152224</v>
      </c>
      <c r="N38" s="31">
        <f t="shared" si="7"/>
        <v>9.8850353268339908E-2</v>
      </c>
      <c r="O38" s="31">
        <f t="shared" si="8"/>
        <v>9.6579719257241903E-2</v>
      </c>
      <c r="P38" s="31">
        <f t="shared" si="9"/>
        <v>0.29531733375959085</v>
      </c>
      <c r="S38" s="15">
        <v>7</v>
      </c>
      <c r="T38" s="21">
        <f t="shared" si="16"/>
        <v>5.5781557850700075E-20</v>
      </c>
      <c r="U38" s="21">
        <f t="shared" si="17"/>
        <v>1.1475990565456922E-38</v>
      </c>
      <c r="V38" s="21">
        <f t="shared" si="18"/>
        <v>5.9352596420265984E-30</v>
      </c>
    </row>
    <row r="39" spans="1:22" ht="15" hidden="1">
      <c r="A39" s="22">
        <v>6.9</v>
      </c>
      <c r="B39" s="22">
        <v>3.1</v>
      </c>
      <c r="C39" s="22">
        <v>4.9000000000000004</v>
      </c>
      <c r="D39" s="22">
        <v>1.5</v>
      </c>
      <c r="E39" s="23" t="s">
        <v>47</v>
      </c>
      <c r="F39" s="13">
        <f t="shared" si="19"/>
        <v>0.18532269226539133</v>
      </c>
      <c r="G39" s="13">
        <f t="shared" si="20"/>
        <v>0.72911658903159038</v>
      </c>
      <c r="H39" s="13">
        <f t="shared" si="21"/>
        <v>0.39176005045771739</v>
      </c>
      <c r="I39" s="13">
        <f t="shared" si="22"/>
        <v>1.4176322987779144</v>
      </c>
      <c r="J39" s="27"/>
      <c r="K39" s="31">
        <f t="shared" si="4"/>
        <v>7.2215524435471024E-2</v>
      </c>
      <c r="L39" s="31">
        <f t="shared" si="5"/>
        <v>0.52826982402924649</v>
      </c>
      <c r="M39" s="31">
        <f t="shared" si="6"/>
        <v>0.15909717440072646</v>
      </c>
      <c r="N39" s="31">
        <f t="shared" si="7"/>
        <v>0.1105324287175567</v>
      </c>
      <c r="O39" s="31">
        <f t="shared" si="8"/>
        <v>0.13096786705078492</v>
      </c>
      <c r="P39" s="31">
        <f t="shared" si="9"/>
        <v>0.24351269655774091</v>
      </c>
      <c r="S39" s="15">
        <v>8</v>
      </c>
      <c r="T39" s="21">
        <f t="shared" si="16"/>
        <v>1.9097942681482456E-32</v>
      </c>
      <c r="U39" s="21">
        <f t="shared" si="17"/>
        <v>9.0662023974187903E-59</v>
      </c>
      <c r="V39" s="21">
        <f t="shared" si="18"/>
        <v>3.8383835872940536E-46</v>
      </c>
    </row>
    <row r="40" spans="1:22" ht="15" hidden="1">
      <c r="A40" s="22">
        <v>5.5</v>
      </c>
      <c r="B40" s="22">
        <v>2.2999999999999998</v>
      </c>
      <c r="C40" s="22">
        <v>4</v>
      </c>
      <c r="D40" s="22">
        <v>1.3</v>
      </c>
      <c r="E40" s="23" t="s">
        <v>47</v>
      </c>
      <c r="F40" s="13">
        <f t="shared" si="19"/>
        <v>0.47470761720783838</v>
      </c>
      <c r="G40" s="13">
        <f t="shared" si="20"/>
        <v>0.42631055318647409</v>
      </c>
      <c r="H40" s="13">
        <f t="shared" si="21"/>
        <v>0.67645962290382611</v>
      </c>
      <c r="I40" s="13">
        <f t="shared" si="22"/>
        <v>1.811278826505067</v>
      </c>
      <c r="J40" s="27"/>
      <c r="K40" s="31">
        <f t="shared" si="4"/>
        <v>0.12928938739816029</v>
      </c>
      <c r="L40" s="31">
        <f t="shared" si="5"/>
        <v>0.13684908015503108</v>
      </c>
      <c r="M40" s="31">
        <f t="shared" si="6"/>
        <v>0.15184585919092961</v>
      </c>
      <c r="N40" s="31">
        <f t="shared" si="7"/>
        <v>0.27783254825873205</v>
      </c>
      <c r="O40" s="31">
        <f t="shared" si="8"/>
        <v>0.27684971198278319</v>
      </c>
      <c r="P40" s="31">
        <f t="shared" si="9"/>
        <v>0.3263046012557167</v>
      </c>
      <c r="S40" s="15">
        <v>9</v>
      </c>
      <c r="T40" s="21">
        <f t="shared" si="16"/>
        <v>5.2893394789633477E-48</v>
      </c>
      <c r="U40" s="21">
        <f t="shared" si="17"/>
        <v>4.0399168929780336E-83</v>
      </c>
      <c r="V40" s="21">
        <f t="shared" si="18"/>
        <v>7.0274364968919682E-66</v>
      </c>
    </row>
    <row r="41" spans="1:22" ht="15" hidden="1">
      <c r="A41" s="22">
        <v>6.5</v>
      </c>
      <c r="B41" s="22">
        <v>2.8</v>
      </c>
      <c r="C41" s="22">
        <v>4.5999999999999996</v>
      </c>
      <c r="D41" s="22">
        <v>1.5</v>
      </c>
      <c r="E41" s="23" t="s">
        <v>47</v>
      </c>
      <c r="F41" s="13">
        <f t="shared" si="19"/>
        <v>0.48920530251510841</v>
      </c>
      <c r="G41" s="13">
        <f t="shared" si="20"/>
        <v>1.2417867142281156</v>
      </c>
      <c r="H41" s="13">
        <f t="shared" si="21"/>
        <v>0.70289267631354047</v>
      </c>
      <c r="I41" s="13">
        <f t="shared" si="22"/>
        <v>1.4176322987779144</v>
      </c>
      <c r="J41" s="27"/>
      <c r="K41" s="31">
        <f t="shared" si="4"/>
        <v>0.16497158577512788</v>
      </c>
      <c r="L41" s="31">
        <f t="shared" si="5"/>
        <v>0.56816162556420091</v>
      </c>
      <c r="M41" s="31">
        <f t="shared" si="6"/>
        <v>0.2237896006918885</v>
      </c>
      <c r="N41" s="31">
        <f t="shared" si="7"/>
        <v>0.21273651584721123</v>
      </c>
      <c r="O41" s="31">
        <f t="shared" si="8"/>
        <v>0.21269922102220887</v>
      </c>
      <c r="P41" s="31">
        <f t="shared" si="9"/>
        <v>0.2885843626363972</v>
      </c>
      <c r="S41" s="15">
        <v>10</v>
      </c>
      <c r="T41" s="21">
        <f t="shared" si="16"/>
        <v>1.1850459962033813E-66</v>
      </c>
      <c r="U41" s="21">
        <f t="shared" si="17"/>
        <v>1.0153861735537923E-111</v>
      </c>
      <c r="V41" s="21">
        <f t="shared" si="18"/>
        <v>3.642381159079906E-89</v>
      </c>
    </row>
    <row r="42" spans="1:22" ht="15" hidden="1">
      <c r="A42" s="22">
        <v>5.7</v>
      </c>
      <c r="B42" s="22">
        <v>2.8</v>
      </c>
      <c r="C42" s="22">
        <v>4.5</v>
      </c>
      <c r="D42" s="22">
        <v>1.3</v>
      </c>
      <c r="E42" s="23" t="s">
        <v>47</v>
      </c>
      <c r="F42" s="13">
        <f t="shared" si="19"/>
        <v>0.63238094257604582</v>
      </c>
      <c r="G42" s="13">
        <f t="shared" si="20"/>
        <v>1.2417867142281156</v>
      </c>
      <c r="H42" s="13">
        <f t="shared" si="21"/>
        <v>0.78103168150176294</v>
      </c>
      <c r="I42" s="13">
        <f t="shared" si="22"/>
        <v>1.811278826505067</v>
      </c>
      <c r="J42" s="27"/>
      <c r="K42" s="31">
        <f t="shared" si="4"/>
        <v>0.15572451419681721</v>
      </c>
      <c r="L42" s="31">
        <f t="shared" si="5"/>
        <v>0.42456897921419073</v>
      </c>
      <c r="M42" s="31">
        <f t="shared" si="6"/>
        <v>0.22424950187180256</v>
      </c>
      <c r="N42" s="31">
        <f t="shared" si="7"/>
        <v>0.21769987839729091</v>
      </c>
      <c r="O42" s="31">
        <f t="shared" si="8"/>
        <v>0.22579257132239744</v>
      </c>
      <c r="P42" s="31">
        <f t="shared" si="9"/>
        <v>0.31349649436981375</v>
      </c>
    </row>
    <row r="43" spans="1:22" ht="15" hidden="1">
      <c r="A43" s="22">
        <v>6.3</v>
      </c>
      <c r="B43" s="22">
        <v>3.3</v>
      </c>
      <c r="C43" s="22">
        <v>4.7</v>
      </c>
      <c r="D43" s="22">
        <v>1.6</v>
      </c>
      <c r="E43" s="23" t="s">
        <v>47</v>
      </c>
      <c r="F43" s="13">
        <f t="shared" si="19"/>
        <v>0.64389899418404861</v>
      </c>
      <c r="G43" s="13">
        <f t="shared" si="20"/>
        <v>0.31346992704590249</v>
      </c>
      <c r="H43" s="13">
        <f t="shared" si="21"/>
        <v>0.60490576488823788</v>
      </c>
      <c r="I43" s="13">
        <f t="shared" si="22"/>
        <v>0.90923102933917588</v>
      </c>
      <c r="J43" s="27"/>
      <c r="K43" s="31">
        <f t="shared" si="4"/>
        <v>5.4864711774498358E-2</v>
      </c>
      <c r="L43" s="31">
        <f t="shared" si="5"/>
        <v>0.11463652594471359</v>
      </c>
      <c r="M43" s="31">
        <f t="shared" si="6"/>
        <v>0.21722457587911426</v>
      </c>
      <c r="N43" s="31">
        <f t="shared" si="7"/>
        <v>6.2686216177506984E-2</v>
      </c>
      <c r="O43" s="31">
        <f t="shared" si="8"/>
        <v>5.782772856229159E-2</v>
      </c>
      <c r="P43" s="31">
        <f t="shared" si="9"/>
        <v>0.24819207614893063</v>
      </c>
      <c r="S43" s="6" t="s">
        <v>156</v>
      </c>
      <c r="T43" s="6" t="s">
        <v>170</v>
      </c>
      <c r="U43" s="7" t="s">
        <v>171</v>
      </c>
      <c r="V43" s="7" t="s">
        <v>172</v>
      </c>
    </row>
    <row r="44" spans="1:22" ht="15" hidden="1">
      <c r="A44" s="22">
        <v>4.9000000000000004</v>
      </c>
      <c r="B44" s="22">
        <v>2.4</v>
      </c>
      <c r="C44" s="22">
        <v>3.3</v>
      </c>
      <c r="D44" s="22">
        <v>1</v>
      </c>
      <c r="E44" s="23" t="s">
        <v>47</v>
      </c>
      <c r="F44" s="13">
        <f t="shared" si="19"/>
        <v>8.6486781427157669E-2</v>
      </c>
      <c r="G44" s="13">
        <f t="shared" si="20"/>
        <v>0.64204287799976789</v>
      </c>
      <c r="H44" s="13">
        <f t="shared" si="21"/>
        <v>8.4554082783705881E-2</v>
      </c>
      <c r="I44" s="13">
        <f t="shared" si="22"/>
        <v>0.52387225593796893</v>
      </c>
      <c r="J44" s="27"/>
      <c r="K44" s="31">
        <f t="shared" si="4"/>
        <v>2.1437800986614627E-2</v>
      </c>
      <c r="L44" s="31">
        <f t="shared" si="5"/>
        <v>0.19234687847109433</v>
      </c>
      <c r="M44" s="31">
        <f t="shared" si="6"/>
        <v>2.5912755956487211E-2</v>
      </c>
      <c r="N44" s="31">
        <f t="shared" si="7"/>
        <v>0.27488122932018988</v>
      </c>
      <c r="O44" s="31">
        <f t="shared" si="8"/>
        <v>0.27490829490350016</v>
      </c>
      <c r="P44" s="31">
        <f t="shared" si="9"/>
        <v>0.33226030117737854</v>
      </c>
      <c r="S44" s="15">
        <v>0</v>
      </c>
      <c r="T44" s="21">
        <f t="shared" ref="T44:T54" si="23">((1/(SQRT(2*PI())*T$13)))*EXP((-1/2)*((S44-T$5)^2)/((T$13)^2))</f>
        <v>3.9354626966740484E-16</v>
      </c>
      <c r="U44" s="21">
        <f t="shared" ref="U44:U54" si="24">((1/(SQRT(2*PI())*U$13)))*EXP((-1/2)*((S44-U$5)^2)/((U$13)^2))</f>
        <v>7.101198415628703E-19</v>
      </c>
      <c r="V44" s="21">
        <f t="shared" ref="V44:V54" si="25">((1/(SQRT(2*PI())*V$13)))*EXP((-1/2)*((S44-V$5)^2)/((V$13)^2))</f>
        <v>1.3656622313754985E-19</v>
      </c>
    </row>
    <row r="45" spans="1:22" ht="15" hidden="1">
      <c r="A45" s="22">
        <v>6.6</v>
      </c>
      <c r="B45" s="22">
        <v>2.9</v>
      </c>
      <c r="C45" s="22">
        <v>4.5999999999999996</v>
      </c>
      <c r="D45" s="22">
        <v>1.3</v>
      </c>
      <c r="E45" s="23" t="s">
        <v>47</v>
      </c>
      <c r="F45" s="13">
        <f t="shared" si="19"/>
        <v>0.40454253224344822</v>
      </c>
      <c r="G45" s="13">
        <f t="shared" si="20"/>
        <v>1.1467019418248148</v>
      </c>
      <c r="H45" s="13">
        <f t="shared" si="21"/>
        <v>0.70289267631354047</v>
      </c>
      <c r="I45" s="13">
        <f t="shared" si="22"/>
        <v>1.811278826505067</v>
      </c>
      <c r="J45" s="27"/>
      <c r="K45" s="31">
        <f t="shared" si="4"/>
        <v>0.13945780825824752</v>
      </c>
      <c r="L45" s="31">
        <f t="shared" si="5"/>
        <v>0.59712269703090237</v>
      </c>
      <c r="M45" s="31">
        <f t="shared" si="6"/>
        <v>0.22358611364450584</v>
      </c>
      <c r="N45" s="31">
        <f t="shared" si="7"/>
        <v>0.19107970090753423</v>
      </c>
      <c r="O45" s="31">
        <f t="shared" si="8"/>
        <v>0.20280663535174831</v>
      </c>
      <c r="P45" s="31">
        <f t="shared" si="9"/>
        <v>0.3063490546413597</v>
      </c>
      <c r="S45" s="15">
        <v>1</v>
      </c>
      <c r="T45" s="21">
        <f t="shared" si="23"/>
        <v>5.2101866551804481E-2</v>
      </c>
      <c r="U45" s="21">
        <f t="shared" si="24"/>
        <v>1.816805970897894E-11</v>
      </c>
      <c r="V45" s="21">
        <f t="shared" si="25"/>
        <v>1.5379153077825519E-13</v>
      </c>
    </row>
    <row r="46" spans="1:22" ht="15" hidden="1">
      <c r="A46" s="22">
        <v>5.2</v>
      </c>
      <c r="B46" s="22">
        <v>2.7</v>
      </c>
      <c r="C46" s="22">
        <v>3.9</v>
      </c>
      <c r="D46" s="22">
        <v>1.4</v>
      </c>
      <c r="E46" s="23" t="s">
        <v>47</v>
      </c>
      <c r="F46" s="13">
        <f t="shared" si="19"/>
        <v>0.23728975219031564</v>
      </c>
      <c r="G46" s="13">
        <f t="shared" si="20"/>
        <v>1.2194291939182957</v>
      </c>
      <c r="H46" s="13">
        <f t="shared" si="21"/>
        <v>0.57476661968428178</v>
      </c>
      <c r="I46" s="13">
        <f t="shared" si="22"/>
        <v>1.7837498656061797</v>
      </c>
      <c r="J46" s="27"/>
      <c r="K46" s="31">
        <f t="shared" si="4"/>
        <v>4.610843941160888E-2</v>
      </c>
      <c r="L46" s="31">
        <f t="shared" si="5"/>
        <v>0.31878417231462203</v>
      </c>
      <c r="M46" s="31">
        <f t="shared" si="6"/>
        <v>6.0663183747883528E-2</v>
      </c>
      <c r="N46" s="31">
        <f t="shared" si="7"/>
        <v>0.24449769252547437</v>
      </c>
      <c r="O46" s="31">
        <f t="shared" si="8"/>
        <v>0.23910068426650405</v>
      </c>
      <c r="P46" s="31">
        <f t="shared" si="9"/>
        <v>0.32167665262320888</v>
      </c>
      <c r="S46" s="15">
        <v>2</v>
      </c>
      <c r="T46" s="21">
        <f t="shared" si="23"/>
        <v>2.435103554738095E-2</v>
      </c>
      <c r="U46" s="21">
        <f t="shared" si="24"/>
        <v>5.3103020052440744E-6</v>
      </c>
      <c r="V46" s="21">
        <f t="shared" si="25"/>
        <v>1.142584193290548E-8</v>
      </c>
    </row>
    <row r="47" spans="1:22" ht="15" hidden="1">
      <c r="A47" s="22">
        <v>5</v>
      </c>
      <c r="B47" s="22">
        <v>2</v>
      </c>
      <c r="C47" s="22">
        <v>3.5</v>
      </c>
      <c r="D47" s="22">
        <v>1</v>
      </c>
      <c r="E47" s="23" t="s">
        <v>47</v>
      </c>
      <c r="F47" s="13">
        <f t="shared" si="19"/>
        <v>0.12540126924558198</v>
      </c>
      <c r="G47" s="13">
        <f t="shared" si="20"/>
        <v>6.9389050302293545E-2</v>
      </c>
      <c r="H47" s="13">
        <f t="shared" si="21"/>
        <v>0.19154620428716757</v>
      </c>
      <c r="I47" s="13">
        <f t="shared" si="22"/>
        <v>0.52387225593796893</v>
      </c>
      <c r="J47" s="27"/>
      <c r="K47" s="31">
        <f t="shared" si="4"/>
        <v>2.9326144712285743E-2</v>
      </c>
      <c r="L47" s="31">
        <f t="shared" si="5"/>
        <v>1.8755708411717392E-2</v>
      </c>
      <c r="M47" s="31">
        <f t="shared" si="6"/>
        <v>3.392606543472957E-2</v>
      </c>
      <c r="N47" s="31">
        <f t="shared" si="7"/>
        <v>0.28698133904248224</v>
      </c>
      <c r="O47" s="31">
        <f t="shared" si="8"/>
        <v>0.28723852774863051</v>
      </c>
      <c r="P47" s="31">
        <f t="shared" si="9"/>
        <v>0.33199548670380641</v>
      </c>
      <c r="S47" s="15">
        <v>3</v>
      </c>
      <c r="T47" s="21">
        <f t="shared" si="23"/>
        <v>4.0177994740603458E-17</v>
      </c>
      <c r="U47" s="21">
        <f t="shared" si="24"/>
        <v>1.773224259874747E-2</v>
      </c>
      <c r="V47" s="21">
        <f t="shared" si="25"/>
        <v>5.6002920353078142E-5</v>
      </c>
    </row>
    <row r="48" spans="1:22" ht="15" hidden="1">
      <c r="A48" s="22">
        <v>5.9</v>
      </c>
      <c r="B48" s="22">
        <v>3</v>
      </c>
      <c r="C48" s="22">
        <v>4.2</v>
      </c>
      <c r="D48" s="22">
        <v>1.5</v>
      </c>
      <c r="E48" s="23" t="s">
        <v>47</v>
      </c>
      <c r="F48" s="13">
        <f t="shared" si="19"/>
        <v>0.73208507941796597</v>
      </c>
      <c r="G48" s="13">
        <f t="shared" si="20"/>
        <v>0.9602121671808681</v>
      </c>
      <c r="H48" s="13">
        <f t="shared" si="21"/>
        <v>0.81936531318290839</v>
      </c>
      <c r="I48" s="13">
        <f t="shared" si="22"/>
        <v>1.4176322987779144</v>
      </c>
      <c r="J48" s="27"/>
      <c r="K48" s="31">
        <f t="shared" si="4"/>
        <v>0.14092042364862448</v>
      </c>
      <c r="L48" s="31">
        <f t="shared" si="5"/>
        <v>0.34478395117615707</v>
      </c>
      <c r="M48" s="31">
        <f t="shared" si="6"/>
        <v>0.24869852685292645</v>
      </c>
      <c r="N48" s="31">
        <f t="shared" si="7"/>
        <v>0.1728086826300112</v>
      </c>
      <c r="O48" s="31">
        <f t="shared" si="8"/>
        <v>0.16349232844659001</v>
      </c>
      <c r="P48" s="31">
        <f t="shared" si="9"/>
        <v>0.30497541580374171</v>
      </c>
      <c r="S48" s="15">
        <v>4</v>
      </c>
      <c r="T48" s="21">
        <f t="shared" si="23"/>
        <v>2.3402688442138069E-46</v>
      </c>
      <c r="U48" s="21">
        <f t="shared" si="24"/>
        <v>0.67645962290382611</v>
      </c>
      <c r="V48" s="21">
        <f t="shared" si="25"/>
        <v>1.8109222647826453E-2</v>
      </c>
    </row>
    <row r="49" spans="1:22" ht="15" hidden="1">
      <c r="A49" s="22">
        <v>6</v>
      </c>
      <c r="B49" s="22">
        <v>2.2000000000000002</v>
      </c>
      <c r="C49" s="22">
        <v>4</v>
      </c>
      <c r="D49" s="22">
        <v>1</v>
      </c>
      <c r="E49" s="23" t="s">
        <v>47</v>
      </c>
      <c r="F49" s="13">
        <f t="shared" si="19"/>
        <v>0.7472901794835104</v>
      </c>
      <c r="G49" s="13">
        <f t="shared" si="20"/>
        <v>0.25668545033424445</v>
      </c>
      <c r="H49" s="13">
        <f t="shared" si="21"/>
        <v>0.67645962290382611</v>
      </c>
      <c r="I49" s="13">
        <f t="shared" si="22"/>
        <v>0.52387225593796893</v>
      </c>
      <c r="J49" s="27"/>
      <c r="K49" s="31">
        <f t="shared" si="4"/>
        <v>0.23292498252770927</v>
      </c>
      <c r="L49" s="31">
        <f t="shared" si="5"/>
        <v>9.3126647289334966E-2</v>
      </c>
      <c r="M49" s="31">
        <f t="shared" si="6"/>
        <v>0.27311243584367451</v>
      </c>
      <c r="N49" s="31">
        <f t="shared" si="7"/>
        <v>0.28133018062589715</v>
      </c>
      <c r="O49" s="31">
        <f t="shared" si="8"/>
        <v>0.28339736641950986</v>
      </c>
      <c r="P49" s="31">
        <f t="shared" si="9"/>
        <v>0.32986917106643665</v>
      </c>
      <c r="S49" s="15">
        <v>5</v>
      </c>
      <c r="T49" s="21">
        <f t="shared" si="23"/>
        <v>4.8122692089710407E-90</v>
      </c>
      <c r="U49" s="21">
        <f t="shared" si="24"/>
        <v>0.29481791146731745</v>
      </c>
      <c r="V49" s="21">
        <f t="shared" si="25"/>
        <v>0.38632749050547049</v>
      </c>
    </row>
    <row r="50" spans="1:22" ht="15" hidden="1">
      <c r="A50" s="22">
        <v>6.1</v>
      </c>
      <c r="B50" s="22">
        <v>2.9</v>
      </c>
      <c r="C50" s="22">
        <v>4.7</v>
      </c>
      <c r="D50" s="22">
        <v>1.4</v>
      </c>
      <c r="E50" s="23" t="s">
        <v>47</v>
      </c>
      <c r="F50" s="13">
        <f t="shared" si="19"/>
        <v>0.73650304487530083</v>
      </c>
      <c r="G50" s="13">
        <f t="shared" si="20"/>
        <v>1.1467019418248148</v>
      </c>
      <c r="H50" s="13">
        <f t="shared" si="21"/>
        <v>0.60490576488823788</v>
      </c>
      <c r="I50" s="13">
        <f t="shared" si="22"/>
        <v>1.7837498656061797</v>
      </c>
      <c r="J50" s="27"/>
      <c r="K50" s="31">
        <f t="shared" si="4"/>
        <v>0.16850882927841834</v>
      </c>
      <c r="L50" s="31">
        <f t="shared" si="5"/>
        <v>0.38262249168364787</v>
      </c>
      <c r="M50" s="31">
        <f t="shared" si="6"/>
        <v>0.26573292912503721</v>
      </c>
      <c r="N50" s="31">
        <f t="shared" si="7"/>
        <v>0.18448115171468837</v>
      </c>
      <c r="O50" s="31">
        <f t="shared" si="8"/>
        <v>0.19948161779434703</v>
      </c>
      <c r="P50" s="31">
        <f t="shared" si="9"/>
        <v>0.29092076078996931</v>
      </c>
      <c r="S50" s="15">
        <v>6</v>
      </c>
      <c r="T50" s="21">
        <f t="shared" si="23"/>
        <v>3.4933391333354821E-148</v>
      </c>
      <c r="U50" s="21">
        <f t="shared" si="24"/>
        <v>1.4679106541839824E-3</v>
      </c>
      <c r="V50" s="21">
        <f t="shared" si="25"/>
        <v>0.54372348101350476</v>
      </c>
    </row>
    <row r="51" spans="1:22" ht="15" hidden="1">
      <c r="A51" s="22">
        <v>5.6</v>
      </c>
      <c r="B51" s="22">
        <v>2.9</v>
      </c>
      <c r="C51" s="22">
        <v>3.6</v>
      </c>
      <c r="D51" s="22">
        <v>1.3</v>
      </c>
      <c r="E51" s="23" t="s">
        <v>47</v>
      </c>
      <c r="F51" s="13">
        <f t="shared" si="19"/>
        <v>0.55760121436302268</v>
      </c>
      <c r="G51" s="13">
        <f t="shared" si="20"/>
        <v>1.1467019418248148</v>
      </c>
      <c r="H51" s="13">
        <f t="shared" si="21"/>
        <v>0.26959419755163899</v>
      </c>
      <c r="I51" s="13">
        <f t="shared" si="22"/>
        <v>1.811278826505067</v>
      </c>
      <c r="J51" s="27"/>
      <c r="K51" s="31">
        <f t="shared" si="4"/>
        <v>0.11863599708393312</v>
      </c>
      <c r="L51" s="31">
        <f t="shared" si="5"/>
        <v>0.39482908053227117</v>
      </c>
      <c r="M51" s="31">
        <f t="shared" si="6"/>
        <v>0.19020348776181789</v>
      </c>
      <c r="N51" s="31">
        <f t="shared" si="7"/>
        <v>0.2047132622282222</v>
      </c>
      <c r="O51" s="31">
        <f t="shared" si="8"/>
        <v>0.20280663535174831</v>
      </c>
      <c r="P51" s="31">
        <f t="shared" si="9"/>
        <v>0.328207099227733</v>
      </c>
      <c r="S51" s="15">
        <v>7</v>
      </c>
      <c r="T51" s="21">
        <f t="shared" si="23"/>
        <v>8.9523747508549267E-221</v>
      </c>
      <c r="U51" s="21">
        <f t="shared" si="24"/>
        <v>8.349859181397661E-8</v>
      </c>
      <c r="V51" s="21">
        <f t="shared" si="25"/>
        <v>5.0485566662795169E-2</v>
      </c>
    </row>
    <row r="52" spans="1:22" ht="15" hidden="1">
      <c r="A52" s="22">
        <v>6.7</v>
      </c>
      <c r="B52" s="22">
        <v>3.1</v>
      </c>
      <c r="C52" s="22">
        <v>4.4000000000000004</v>
      </c>
      <c r="D52" s="22">
        <v>1.4</v>
      </c>
      <c r="E52" s="23" t="s">
        <v>47</v>
      </c>
      <c r="F52" s="13">
        <f t="shared" si="19"/>
        <v>0.32299423715952352</v>
      </c>
      <c r="G52" s="13">
        <f t="shared" si="20"/>
        <v>0.72911658903159038</v>
      </c>
      <c r="H52" s="13">
        <f t="shared" si="21"/>
        <v>0.82990163663753047</v>
      </c>
      <c r="I52" s="13">
        <f t="shared" si="22"/>
        <v>1.7837498656061797</v>
      </c>
      <c r="J52" s="27"/>
      <c r="K52" s="31">
        <f t="shared" si="4"/>
        <v>8.86746062299094E-2</v>
      </c>
      <c r="L52" s="31">
        <f t="shared" si="5"/>
        <v>0.45828535443126328</v>
      </c>
      <c r="M52" s="31">
        <f t="shared" si="6"/>
        <v>0.2039837809294478</v>
      </c>
      <c r="N52" s="31">
        <f t="shared" si="7"/>
        <v>0.13610289459880004</v>
      </c>
      <c r="O52" s="31">
        <f t="shared" si="8"/>
        <v>0.1367505955314883</v>
      </c>
      <c r="P52" s="31">
        <f t="shared" si="9"/>
        <v>0.31308605942634726</v>
      </c>
      <c r="S52" s="15">
        <v>8</v>
      </c>
      <c r="T52" s="21">
        <f t="shared" si="23"/>
        <v>8.0992056944157163E-308</v>
      </c>
      <c r="U52" s="21">
        <f t="shared" si="24"/>
        <v>5.4261581959020752E-14</v>
      </c>
      <c r="V52" s="21">
        <f t="shared" si="25"/>
        <v>3.0925950240715683E-4</v>
      </c>
    </row>
    <row r="53" spans="1:22" ht="15" hidden="1">
      <c r="A53" s="22">
        <v>5.6</v>
      </c>
      <c r="B53" s="22">
        <v>3</v>
      </c>
      <c r="C53" s="22">
        <v>4.5</v>
      </c>
      <c r="D53" s="22">
        <v>1.5</v>
      </c>
      <c r="E53" s="23" t="s">
        <v>47</v>
      </c>
      <c r="F53" s="13">
        <f t="shared" si="19"/>
        <v>0.55760121436302268</v>
      </c>
      <c r="G53" s="13">
        <f t="shared" si="20"/>
        <v>0.9602121671808681</v>
      </c>
      <c r="H53" s="13">
        <f t="shared" si="21"/>
        <v>0.78103168150176294</v>
      </c>
      <c r="I53" s="13">
        <f t="shared" si="22"/>
        <v>1.4176322987779144</v>
      </c>
      <c r="J53" s="27"/>
      <c r="K53" s="31">
        <f t="shared" si="4"/>
        <v>0.10152557403874812</v>
      </c>
      <c r="L53" s="31">
        <f t="shared" si="5"/>
        <v>0.31579882319144076</v>
      </c>
      <c r="M53" s="31">
        <f t="shared" si="6"/>
        <v>0.17917389153109342</v>
      </c>
      <c r="N53" s="31">
        <f t="shared" si="7"/>
        <v>0.16733610894605136</v>
      </c>
      <c r="O53" s="31">
        <f t="shared" si="8"/>
        <v>0.16349232844659001</v>
      </c>
      <c r="P53" s="31">
        <f t="shared" si="9"/>
        <v>0.29531733375959085</v>
      </c>
      <c r="S53" s="15">
        <v>9</v>
      </c>
      <c r="T53" s="21">
        <f t="shared" si="23"/>
        <v>0</v>
      </c>
      <c r="U53" s="21">
        <f t="shared" si="24"/>
        <v>4.0284643281614439E-22</v>
      </c>
      <c r="V53" s="21">
        <f t="shared" si="25"/>
        <v>1.2498144491006487E-7</v>
      </c>
    </row>
    <row r="54" spans="1:22" ht="15" hidden="1">
      <c r="A54" s="22">
        <v>5.8</v>
      </c>
      <c r="B54" s="22">
        <v>2.7</v>
      </c>
      <c r="C54" s="22">
        <v>4.0999999999999996</v>
      </c>
      <c r="D54" s="22">
        <v>1</v>
      </c>
      <c r="E54" s="23" t="s">
        <v>47</v>
      </c>
      <c r="F54" s="13">
        <f t="shared" si="19"/>
        <v>0.6924547336454635</v>
      </c>
      <c r="G54" s="13">
        <f t="shared" si="20"/>
        <v>1.2194291939182957</v>
      </c>
      <c r="H54" s="13">
        <f t="shared" si="21"/>
        <v>0.76132581849168735</v>
      </c>
      <c r="I54" s="13">
        <f t="shared" si="22"/>
        <v>0.52387225593796893</v>
      </c>
      <c r="J54" s="27"/>
      <c r="K54" s="31">
        <f t="shared" si="4"/>
        <v>0.18633984381085764</v>
      </c>
      <c r="L54" s="31">
        <f t="shared" si="5"/>
        <v>0.4390756976942839</v>
      </c>
      <c r="M54" s="31">
        <f t="shared" si="6"/>
        <v>0.25196969642648182</v>
      </c>
      <c r="N54" s="31">
        <f t="shared" si="7"/>
        <v>0.24316693249047561</v>
      </c>
      <c r="O54" s="31">
        <f t="shared" si="8"/>
        <v>0.24574156998221855</v>
      </c>
      <c r="P54" s="31">
        <f t="shared" si="9"/>
        <v>0.32881157839101843</v>
      </c>
      <c r="S54" s="15">
        <v>10</v>
      </c>
      <c r="T54" s="21">
        <f t="shared" si="23"/>
        <v>0</v>
      </c>
      <c r="U54" s="21">
        <f t="shared" si="24"/>
        <v>3.4168063441029761E-32</v>
      </c>
      <c r="V54" s="21">
        <f t="shared" si="25"/>
        <v>3.3322279331236712E-12</v>
      </c>
    </row>
    <row r="55" spans="1:22" ht="15" hidden="1">
      <c r="A55" s="22">
        <v>6.2</v>
      </c>
      <c r="B55" s="22">
        <v>2.2000000000000002</v>
      </c>
      <c r="C55" s="22">
        <v>4.5</v>
      </c>
      <c r="D55" s="22">
        <v>1.5</v>
      </c>
      <c r="E55" s="23" t="s">
        <v>47</v>
      </c>
      <c r="F55" s="13">
        <f t="shared" si="19"/>
        <v>0.70083756260693097</v>
      </c>
      <c r="G55" s="13">
        <f t="shared" si="20"/>
        <v>0.25668545033424445</v>
      </c>
      <c r="H55" s="13">
        <f t="shared" si="21"/>
        <v>0.78103168150176294</v>
      </c>
      <c r="I55" s="13">
        <f t="shared" si="22"/>
        <v>1.4176322987779144</v>
      </c>
      <c r="J55" s="27"/>
      <c r="K55" s="31">
        <f t="shared" si="4"/>
        <v>0.22933574864003836</v>
      </c>
      <c r="L55" s="31">
        <f t="shared" si="5"/>
        <v>9.3931454892262914E-2</v>
      </c>
      <c r="M55" s="31">
        <f t="shared" si="6"/>
        <v>0.25057335058761016</v>
      </c>
      <c r="N55" s="31">
        <f t="shared" si="7"/>
        <v>0.27028740951626434</v>
      </c>
      <c r="O55" s="31">
        <f t="shared" si="8"/>
        <v>0.26407879452878735</v>
      </c>
      <c r="P55" s="31">
        <f t="shared" si="9"/>
        <v>0.29531733375959085</v>
      </c>
    </row>
    <row r="56" spans="1:22" ht="15" hidden="1">
      <c r="A56" s="22">
        <v>5.6</v>
      </c>
      <c r="B56" s="22">
        <v>2.5</v>
      </c>
      <c r="C56" s="22">
        <v>3.9</v>
      </c>
      <c r="D56" s="22">
        <v>1.1000000000000001</v>
      </c>
      <c r="E56" s="23" t="s">
        <v>47</v>
      </c>
      <c r="F56" s="13">
        <f t="shared" si="19"/>
        <v>0.55760121436302268</v>
      </c>
      <c r="G56" s="13">
        <f t="shared" si="20"/>
        <v>0.8768293934447815</v>
      </c>
      <c r="H56" s="13">
        <f t="shared" si="21"/>
        <v>0.57476661968428178</v>
      </c>
      <c r="I56" s="13">
        <f t="shared" si="22"/>
        <v>0.9815920517751352</v>
      </c>
      <c r="J56" s="27"/>
      <c r="K56" s="31">
        <f t="shared" si="4"/>
        <v>0.15510383776090328</v>
      </c>
      <c r="L56" s="31">
        <f t="shared" si="5"/>
        <v>0.30083234765628636</v>
      </c>
      <c r="M56" s="31">
        <f t="shared" si="6"/>
        <v>0.19202797847568195</v>
      </c>
      <c r="N56" s="31">
        <f t="shared" si="7"/>
        <v>0.26668763900280773</v>
      </c>
      <c r="O56" s="31">
        <f t="shared" si="8"/>
        <v>0.26769129751704213</v>
      </c>
      <c r="P56" s="31">
        <f t="shared" si="9"/>
        <v>0.33017550656035655</v>
      </c>
      <c r="S56" s="6" t="s">
        <v>157</v>
      </c>
      <c r="T56" s="6" t="s">
        <v>170</v>
      </c>
      <c r="U56" s="7" t="s">
        <v>171</v>
      </c>
      <c r="V56" s="7" t="s">
        <v>172</v>
      </c>
    </row>
    <row r="57" spans="1:22" ht="15" hidden="1">
      <c r="A57" s="22">
        <v>5.9</v>
      </c>
      <c r="B57" s="22">
        <v>3.2</v>
      </c>
      <c r="C57" s="22">
        <v>4.8</v>
      </c>
      <c r="D57" s="22">
        <v>1.8</v>
      </c>
      <c r="E57" s="23" t="s">
        <v>47</v>
      </c>
      <c r="F57" s="13">
        <f t="shared" si="19"/>
        <v>0.73208507941796597</v>
      </c>
      <c r="G57" s="13">
        <f t="shared" si="20"/>
        <v>0.50204179329013721</v>
      </c>
      <c r="H57" s="13">
        <f t="shared" si="21"/>
        <v>0.49781131805273393</v>
      </c>
      <c r="I57" s="13">
        <f t="shared" si="22"/>
        <v>0.19657964908608694</v>
      </c>
      <c r="J57" s="27"/>
      <c r="K57" s="31">
        <f t="shared" si="4"/>
        <v>8.3245832284062807E-2</v>
      </c>
      <c r="L57" s="31">
        <f t="shared" si="5"/>
        <v>0.15609785396849449</v>
      </c>
      <c r="M57" s="31">
        <f t="shared" si="6"/>
        <v>8.893266398474621E-2</v>
      </c>
      <c r="N57" s="31">
        <f t="shared" si="7"/>
        <v>8.8395741194747759E-2</v>
      </c>
      <c r="O57" s="31">
        <f t="shared" si="8"/>
        <v>3.4536158412891496E-2</v>
      </c>
      <c r="P57" s="31">
        <f t="shared" si="9"/>
        <v>9.443438228270451E-2</v>
      </c>
      <c r="S57" s="15">
        <v>-5</v>
      </c>
      <c r="T57" s="21">
        <f t="shared" ref="T57:T67" si="26">((1/(SQRT(2*PI())*T$14)))*EXP((-1/2)*((S57-T$6)^2)/((T$14)^2))</f>
        <v>0</v>
      </c>
      <c r="U57" s="21">
        <f t="shared" ref="U57:U67" si="27">((1/(SQRT(2*PI())*U$14)))*EXP((-1/2)*((S57-U$6)^2)/((U$14)^2))</f>
        <v>8.8945258819693519E-188</v>
      </c>
      <c r="V57" s="21">
        <f t="shared" ref="V57:V67" si="28">((1/(SQRT(2*PI())*V$14)))*EXP((-1/2)*((S57-V$6)^2)/((V$14)^2))</f>
        <v>5.7553751334123987E-142</v>
      </c>
    </row>
    <row r="58" spans="1:22" ht="15" hidden="1">
      <c r="A58" s="22">
        <v>6.1</v>
      </c>
      <c r="B58" s="22">
        <v>2.8</v>
      </c>
      <c r="C58" s="22">
        <v>4</v>
      </c>
      <c r="D58" s="22">
        <v>1.3</v>
      </c>
      <c r="E58" s="23" t="s">
        <v>47</v>
      </c>
      <c r="F58" s="13">
        <f t="shared" si="19"/>
        <v>0.73650304487530083</v>
      </c>
      <c r="G58" s="13">
        <f t="shared" si="20"/>
        <v>1.2417867142281156</v>
      </c>
      <c r="H58" s="13">
        <f t="shared" si="21"/>
        <v>0.67645962290382611</v>
      </c>
      <c r="I58" s="13">
        <f t="shared" si="22"/>
        <v>1.811278826505067</v>
      </c>
      <c r="J58" s="27"/>
      <c r="K58" s="31">
        <f t="shared" si="4"/>
        <v>0.18760748033371963</v>
      </c>
      <c r="L58" s="31">
        <f t="shared" si="5"/>
        <v>0.45712625073311497</v>
      </c>
      <c r="M58" s="31">
        <f t="shared" si="6"/>
        <v>0.27016224278656631</v>
      </c>
      <c r="N58" s="31">
        <f t="shared" si="7"/>
        <v>0.22659415109774214</v>
      </c>
      <c r="O58" s="31">
        <f t="shared" si="8"/>
        <v>0.22579257132239744</v>
      </c>
      <c r="P58" s="31">
        <f t="shared" si="9"/>
        <v>0.3263046012557167</v>
      </c>
      <c r="S58" s="15">
        <v>-4</v>
      </c>
      <c r="T58" s="21">
        <f t="shared" si="26"/>
        <v>0</v>
      </c>
      <c r="U58" s="21">
        <f t="shared" si="27"/>
        <v>2.2762632719683653E-133</v>
      </c>
      <c r="V58" s="21">
        <f t="shared" si="28"/>
        <v>2.4481580904188624E-104</v>
      </c>
    </row>
    <row r="59" spans="1:22" ht="15" hidden="1">
      <c r="A59" s="22">
        <v>6.3</v>
      </c>
      <c r="B59" s="22">
        <v>2.5</v>
      </c>
      <c r="C59" s="22">
        <v>4.9000000000000004</v>
      </c>
      <c r="D59" s="22">
        <v>1.5</v>
      </c>
      <c r="E59" s="23" t="s">
        <v>47</v>
      </c>
      <c r="F59" s="13">
        <f t="shared" si="19"/>
        <v>0.64389899418404861</v>
      </c>
      <c r="G59" s="13">
        <f t="shared" si="20"/>
        <v>0.8768293934447815</v>
      </c>
      <c r="H59" s="13">
        <f t="shared" si="21"/>
        <v>0.39176005045771739</v>
      </c>
      <c r="I59" s="13">
        <f t="shared" si="22"/>
        <v>1.4176322987779144</v>
      </c>
      <c r="J59" s="27"/>
      <c r="K59" s="31">
        <f t="shared" si="4"/>
        <v>0.21109556364912327</v>
      </c>
      <c r="L59" s="31">
        <f t="shared" si="5"/>
        <v>0.28025514899808712</v>
      </c>
      <c r="M59" s="31">
        <f t="shared" si="6"/>
        <v>0.24385478895930296</v>
      </c>
      <c r="N59" s="31">
        <f t="shared" si="7"/>
        <v>0.21079942762228529</v>
      </c>
      <c r="O59" s="31">
        <f t="shared" si="8"/>
        <v>0.24977241277999573</v>
      </c>
      <c r="P59" s="31">
        <f t="shared" si="9"/>
        <v>0.24351269655774091</v>
      </c>
      <c r="S59" s="15">
        <v>-3</v>
      </c>
      <c r="T59" s="21">
        <f t="shared" si="26"/>
        <v>4.6072897158237522E-213</v>
      </c>
      <c r="U59" s="21">
        <f t="shared" si="27"/>
        <v>2.8406810670885158E-88</v>
      </c>
      <c r="V59" s="21">
        <f t="shared" si="28"/>
        <v>1.6148622466116944E-72</v>
      </c>
    </row>
    <row r="60" spans="1:22" ht="15" hidden="1">
      <c r="A60" s="22">
        <v>6.1</v>
      </c>
      <c r="B60" s="22">
        <v>2.8</v>
      </c>
      <c r="C60" s="22">
        <v>4.7</v>
      </c>
      <c r="D60" s="22">
        <v>1.2</v>
      </c>
      <c r="E60" s="23" t="s">
        <v>47</v>
      </c>
      <c r="F60" s="13">
        <f t="shared" si="19"/>
        <v>0.73650304487530083</v>
      </c>
      <c r="G60" s="13">
        <f t="shared" si="20"/>
        <v>1.2417867142281156</v>
      </c>
      <c r="H60" s="13">
        <f t="shared" si="21"/>
        <v>0.60490576488823788</v>
      </c>
      <c r="I60" s="13">
        <f t="shared" si="22"/>
        <v>1.4842862703376611</v>
      </c>
      <c r="J60" s="27"/>
      <c r="K60" s="31">
        <f t="shared" si="4"/>
        <v>0.18760748033371963</v>
      </c>
      <c r="L60" s="31">
        <f t="shared" si="5"/>
        <v>0.4143496312402683</v>
      </c>
      <c r="M60" s="31">
        <f t="shared" si="6"/>
        <v>0.27197158820109629</v>
      </c>
      <c r="N60" s="31">
        <f t="shared" si="7"/>
        <v>0.20539009255752985</v>
      </c>
      <c r="O60" s="31">
        <f t="shared" si="8"/>
        <v>0.22730476173562209</v>
      </c>
      <c r="P60" s="31">
        <f t="shared" si="9"/>
        <v>0.29775075905436338</v>
      </c>
      <c r="S60" s="15">
        <v>-2</v>
      </c>
      <c r="T60" s="21">
        <f t="shared" si="26"/>
        <v>6.5192567999757769E-102</v>
      </c>
      <c r="U60" s="21">
        <f t="shared" si="27"/>
        <v>1.7287124526361218E-52</v>
      </c>
      <c r="V60" s="21">
        <f t="shared" si="28"/>
        <v>1.6518161316840761E-46</v>
      </c>
    </row>
    <row r="61" spans="1:22" ht="15" hidden="1">
      <c r="A61" s="22">
        <v>6.4</v>
      </c>
      <c r="B61" s="22">
        <v>2.9</v>
      </c>
      <c r="C61" s="22">
        <v>4.3</v>
      </c>
      <c r="D61" s="22">
        <v>1.3</v>
      </c>
      <c r="E61" s="23" t="s">
        <v>47</v>
      </c>
      <c r="F61" s="13">
        <f t="shared" si="19"/>
        <v>0.57118352863087829</v>
      </c>
      <c r="G61" s="13">
        <f t="shared" si="20"/>
        <v>1.1467019418248148</v>
      </c>
      <c r="H61" s="13">
        <f t="shared" si="21"/>
        <v>0.84326277454099552</v>
      </c>
      <c r="I61" s="13">
        <f t="shared" si="22"/>
        <v>1.811278826505067</v>
      </c>
      <c r="J61" s="27"/>
      <c r="K61" s="31">
        <f t="shared" si="4"/>
        <v>0.15551416253319078</v>
      </c>
      <c r="L61" s="31">
        <f t="shared" si="5"/>
        <v>0.49500265520589071</v>
      </c>
      <c r="M61" s="31">
        <f t="shared" si="6"/>
        <v>0.24932850768088702</v>
      </c>
      <c r="N61" s="31">
        <f t="shared" si="7"/>
        <v>0.20055933363466999</v>
      </c>
      <c r="O61" s="31">
        <f t="shared" si="8"/>
        <v>0.20280663535174831</v>
      </c>
      <c r="P61" s="31">
        <f t="shared" si="9"/>
        <v>0.32154730181524793</v>
      </c>
      <c r="S61" s="15">
        <v>-1</v>
      </c>
      <c r="T61" s="21">
        <f t="shared" si="26"/>
        <v>2.5060086460376439E-31</v>
      </c>
      <c r="U61" s="21">
        <f t="shared" si="27"/>
        <v>5.1300706011707752E-26</v>
      </c>
      <c r="V61" s="21">
        <f t="shared" si="28"/>
        <v>2.6201015509713192E-26</v>
      </c>
    </row>
    <row r="62" spans="1:22" ht="15" hidden="1">
      <c r="A62" s="22">
        <v>6.6</v>
      </c>
      <c r="B62" s="22">
        <v>3</v>
      </c>
      <c r="C62" s="22">
        <v>4.4000000000000004</v>
      </c>
      <c r="D62" s="22">
        <v>1.4</v>
      </c>
      <c r="E62" s="23" t="s">
        <v>47</v>
      </c>
      <c r="F62" s="13">
        <f t="shared" si="19"/>
        <v>0.40454253224344822</v>
      </c>
      <c r="G62" s="13">
        <f t="shared" si="20"/>
        <v>0.9602121671808681</v>
      </c>
      <c r="H62" s="13">
        <f t="shared" si="21"/>
        <v>0.82990163663753047</v>
      </c>
      <c r="I62" s="13">
        <f t="shared" si="22"/>
        <v>1.7837498656061797</v>
      </c>
      <c r="J62" s="27"/>
      <c r="K62" s="31">
        <f t="shared" si="4"/>
        <v>0.11934433380778438</v>
      </c>
      <c r="L62" s="31">
        <f t="shared" si="5"/>
        <v>0.51952529837396288</v>
      </c>
      <c r="M62" s="31">
        <f t="shared" si="6"/>
        <v>0.21992041625659892</v>
      </c>
      <c r="N62" s="31">
        <f t="shared" si="7"/>
        <v>0.16990258486572246</v>
      </c>
      <c r="O62" s="31">
        <f t="shared" si="8"/>
        <v>0.17071113535987661</v>
      </c>
      <c r="P62" s="31">
        <f t="shared" si="9"/>
        <v>0.31308605942634726</v>
      </c>
      <c r="S62" s="15">
        <v>0</v>
      </c>
      <c r="T62" s="21">
        <f t="shared" si="26"/>
        <v>0.26169712500896986</v>
      </c>
      <c r="U62" s="21">
        <f t="shared" si="27"/>
        <v>7.423765098189618E-9</v>
      </c>
      <c r="V62" s="21">
        <f t="shared" si="28"/>
        <v>6.4447302554574011E-12</v>
      </c>
    </row>
    <row r="63" spans="1:22" ht="15" hidden="1">
      <c r="A63" s="22">
        <v>6.8</v>
      </c>
      <c r="B63" s="22">
        <v>2.8</v>
      </c>
      <c r="C63" s="22">
        <v>4.8</v>
      </c>
      <c r="D63" s="22">
        <v>1.4</v>
      </c>
      <c r="E63" s="23" t="s">
        <v>47</v>
      </c>
      <c r="F63" s="13">
        <f t="shared" si="19"/>
        <v>0.24899057672303029</v>
      </c>
      <c r="G63" s="13">
        <f t="shared" si="20"/>
        <v>1.2417867142281156</v>
      </c>
      <c r="H63" s="13">
        <f t="shared" si="21"/>
        <v>0.49781131805273393</v>
      </c>
      <c r="I63" s="13">
        <f t="shared" si="22"/>
        <v>1.7837498656061797</v>
      </c>
      <c r="J63" s="27"/>
      <c r="K63" s="31">
        <f t="shared" si="4"/>
        <v>0.13128528890045529</v>
      </c>
      <c r="L63" s="31">
        <f t="shared" si="5"/>
        <v>0.81293592750756105</v>
      </c>
      <c r="M63" s="31">
        <f t="shared" si="6"/>
        <v>0.18595646777243321</v>
      </c>
      <c r="N63" s="31">
        <f t="shared" si="7"/>
        <v>0.19467550163119579</v>
      </c>
      <c r="O63" s="31">
        <f t="shared" si="8"/>
        <v>0.2220906990307161</v>
      </c>
      <c r="P63" s="31">
        <f t="shared" si="9"/>
        <v>0.27574428900874498</v>
      </c>
      <c r="S63" s="15">
        <v>1</v>
      </c>
      <c r="T63" s="21">
        <f t="shared" si="26"/>
        <v>7.4241587223373066E-12</v>
      </c>
      <c r="U63" s="21">
        <f t="shared" si="27"/>
        <v>0.52387225593796893</v>
      </c>
      <c r="V63" s="21">
        <f t="shared" si="28"/>
        <v>2.4582246227061425E-3</v>
      </c>
    </row>
    <row r="64" spans="1:22" ht="15" hidden="1">
      <c r="A64" s="22">
        <v>6.7</v>
      </c>
      <c r="B64" s="22">
        <v>3</v>
      </c>
      <c r="C64" s="22">
        <v>5</v>
      </c>
      <c r="D64" s="22">
        <v>1.7</v>
      </c>
      <c r="E64" s="23" t="s">
        <v>47</v>
      </c>
      <c r="F64" s="13">
        <f t="shared" si="19"/>
        <v>0.32299423715952352</v>
      </c>
      <c r="G64" s="13">
        <f t="shared" si="20"/>
        <v>0.9602121671808681</v>
      </c>
      <c r="H64" s="13">
        <f t="shared" si="21"/>
        <v>0.29481791146731745</v>
      </c>
      <c r="I64" s="13">
        <f t="shared" si="22"/>
        <v>0.47061514637387664</v>
      </c>
      <c r="J64" s="27"/>
      <c r="K64" s="31">
        <f t="shared" si="4"/>
        <v>0.1106959911089542</v>
      </c>
      <c r="L64" s="31">
        <f t="shared" si="5"/>
        <v>0.43445917555344576</v>
      </c>
      <c r="M64" s="31">
        <f t="shared" si="6"/>
        <v>0.12975260328281976</v>
      </c>
      <c r="N64" s="31">
        <f t="shared" si="7"/>
        <v>0.12230459000181504</v>
      </c>
      <c r="O64" s="31">
        <f t="shared" si="8"/>
        <v>0.10858811480688726</v>
      </c>
      <c r="P64" s="31">
        <f t="shared" si="9"/>
        <v>0.14335965365316436</v>
      </c>
      <c r="S64" s="15">
        <v>2</v>
      </c>
      <c r="T64" s="21">
        <f t="shared" si="26"/>
        <v>5.7217312476423423E-63</v>
      </c>
      <c r="U64" s="21">
        <f t="shared" si="27"/>
        <v>1.8027141779903819E-2</v>
      </c>
      <c r="V64" s="21">
        <f t="shared" si="28"/>
        <v>1.4540139847939622</v>
      </c>
    </row>
    <row r="65" spans="1:22" ht="15" hidden="1">
      <c r="A65" s="22">
        <v>6</v>
      </c>
      <c r="B65" s="22">
        <v>2.9</v>
      </c>
      <c r="C65" s="22">
        <v>4.5</v>
      </c>
      <c r="D65" s="22">
        <v>1.5</v>
      </c>
      <c r="E65" s="23" t="s">
        <v>47</v>
      </c>
      <c r="F65" s="13">
        <f t="shared" si="19"/>
        <v>0.7472901794835104</v>
      </c>
      <c r="G65" s="13">
        <f t="shared" si="20"/>
        <v>1.1467019418248148</v>
      </c>
      <c r="H65" s="13">
        <f t="shared" si="21"/>
        <v>0.78103168150176294</v>
      </c>
      <c r="I65" s="13">
        <f t="shared" si="22"/>
        <v>1.4176322987779144</v>
      </c>
      <c r="J65" s="27"/>
      <c r="K65" s="31">
        <f t="shared" si="4"/>
        <v>0.16850816633721591</v>
      </c>
      <c r="L65" s="31">
        <f t="shared" si="5"/>
        <v>0.39969871721872235</v>
      </c>
      <c r="M65" s="31">
        <f t="shared" si="6"/>
        <v>0.25449496493081453</v>
      </c>
      <c r="N65" s="31">
        <f t="shared" si="7"/>
        <v>0.19553778760594587</v>
      </c>
      <c r="O65" s="31">
        <f t="shared" si="8"/>
        <v>0.19104620273737538</v>
      </c>
      <c r="P65" s="31">
        <f t="shared" si="9"/>
        <v>0.29531733375959085</v>
      </c>
      <c r="S65" s="15">
        <v>3</v>
      </c>
      <c r="T65" s="21">
        <f t="shared" si="26"/>
        <v>1.1979524273267935E-154</v>
      </c>
      <c r="U65" s="21">
        <f t="shared" si="27"/>
        <v>3.0250227677471714E-13</v>
      </c>
      <c r="V65" s="21">
        <f t="shared" si="28"/>
        <v>1.3336620771728306E-3</v>
      </c>
    </row>
    <row r="66" spans="1:22" ht="15" hidden="1">
      <c r="A66" s="22">
        <v>5.7</v>
      </c>
      <c r="B66" s="22">
        <v>2.6</v>
      </c>
      <c r="C66" s="22">
        <v>3.5</v>
      </c>
      <c r="D66" s="22">
        <v>1</v>
      </c>
      <c r="E66" s="23" t="s">
        <v>47</v>
      </c>
      <c r="F66" s="13">
        <f t="shared" si="19"/>
        <v>0.63238094257604582</v>
      </c>
      <c r="G66" s="13">
        <f t="shared" si="20"/>
        <v>1.0858736262146018</v>
      </c>
      <c r="H66" s="13">
        <f t="shared" si="21"/>
        <v>0.19154620428716757</v>
      </c>
      <c r="I66" s="13">
        <f t="shared" si="22"/>
        <v>0.52387225593796893</v>
      </c>
      <c r="J66" s="27"/>
      <c r="K66" s="31">
        <f t="shared" si="4"/>
        <v>0.17644047270486579</v>
      </c>
      <c r="L66" s="31">
        <f t="shared" si="5"/>
        <v>0.38892109101006817</v>
      </c>
      <c r="M66" s="31">
        <f t="shared" si="6"/>
        <v>0.22669921603876514</v>
      </c>
      <c r="N66" s="31">
        <f t="shared" si="7"/>
        <v>0.25839277979631375</v>
      </c>
      <c r="O66" s="31">
        <f t="shared" si="8"/>
        <v>0.25862434783114002</v>
      </c>
      <c r="P66" s="31">
        <f t="shared" si="9"/>
        <v>0.33199548670380641</v>
      </c>
      <c r="S66" s="15">
        <v>4</v>
      </c>
      <c r="T66" s="21">
        <f t="shared" si="26"/>
        <v>6.8137092685112502E-287</v>
      </c>
      <c r="U66" s="21">
        <f t="shared" si="27"/>
        <v>2.4753163984577313E-33</v>
      </c>
      <c r="V66" s="21">
        <f t="shared" si="28"/>
        <v>1.8969383646729769E-12</v>
      </c>
    </row>
    <row r="67" spans="1:22" ht="15" hidden="1">
      <c r="A67" s="22">
        <v>5.5</v>
      </c>
      <c r="B67" s="22">
        <v>2.4</v>
      </c>
      <c r="C67" s="22">
        <v>3.8</v>
      </c>
      <c r="D67" s="22">
        <v>1.1000000000000001</v>
      </c>
      <c r="E67" s="23" t="s">
        <v>47</v>
      </c>
      <c r="F67" s="13">
        <f t="shared" si="19"/>
        <v>0.47470761720783838</v>
      </c>
      <c r="G67" s="13">
        <f t="shared" si="20"/>
        <v>0.64204287799976789</v>
      </c>
      <c r="H67" s="13">
        <f t="shared" si="21"/>
        <v>0.46700285380673207</v>
      </c>
      <c r="I67" s="13">
        <f t="shared" si="22"/>
        <v>0.9815920517751352</v>
      </c>
      <c r="J67" s="27"/>
      <c r="K67" s="31">
        <f t="shared" ref="K67:K106" si="29">(F67*G67*1/3)/
((_xlfn.NORM.DIST(A67,VLOOKUP(RIGHT(LEFT(K$1,9),2),$S$2:$V$6,2,0),VLOOKUP(RIGHT(LEFT(K$1,9),2),$S$10:$V$14,2,0),FALSE)+
_xlfn.NORM.DIST(A67,VLOOKUP(RIGHT(LEFT(K$1,9),2),$S$2:$V$6,3,0),VLOOKUP(RIGHT(LEFT(K$1,9),2),$S$10:$V$14,3,0),FALSE)+
_xlfn.NORM.DIST(A67,VLOOKUP(RIGHT(LEFT(K$1,9),2),$S$2:$V$6,4,0),VLOOKUP(RIGHT(LEFT(K$1,9),2),$S$10:$V$14,4,0),FALSE) * 1/3)*
(_xlfn.NORM.DIST(B67,VLOOKUP(LEFT(RIGHT(K$1,3),2),$S$2:$V$6,2,0),VLOOKUP(LEFT(RIGHT(K$1,3),2),$S$10:$V$14,2,0),FALSE)+
_xlfn.NORM.DIST(B67,VLOOKUP(LEFT(RIGHT(K$1,3),2),$S$2:$V$6,3,0),VLOOKUP(LEFT(RIGHT(K$1,3),2),$S$10:$V$14,3,0),FALSE)+
_xlfn.NORM.DIST(B67,VLOOKUP(LEFT(RIGHT(K$1,3),2),$S$2:$V$6,4,0),VLOOKUP(LEFT(RIGHT(K$1,3),2),$S$10:$V$14,4,0),FALSE) * 1/3))</f>
        <v>0.12699543632487292</v>
      </c>
      <c r="L67" s="31">
        <f t="shared" ref="L67:L106" si="30">(G67*H67*1/3)/
((_xlfn.NORM.DIST(A67,VLOOKUP(RIGHT(LEFT(L$1,9),2),$S$2:$V$6,2,0),VLOOKUP(RIGHT(LEFT(L$1,9),2),$S$10:$V$14,2,0),FALSE)+
_xlfn.NORM.DIST(A67,VLOOKUP(RIGHT(LEFT(L$1,9),2),$S$2:$V$6,3,0),VLOOKUP(RIGHT(LEFT(L$1,9),2),$S$10:$V$14,3,0),FALSE)+
_xlfn.NORM.DIST(A67,VLOOKUP(RIGHT(LEFT(L$1,9),2),$S$2:$V$6,4,0),VLOOKUP(RIGHT(LEFT(L$1,9),2),$S$10:$V$14,4,0),FALSE) * 1/3)*
(_xlfn.NORM.DIST(C67,VLOOKUP(LEFT(RIGHT(L$1,3),2),$S$2:$V$6,2,0),VLOOKUP(LEFT(RIGHT(L$1,3),2),$S$10:$V$14,2,0),FALSE)+
_xlfn.NORM.DIST(C67,VLOOKUP(LEFT(RIGHT(L$1,3),2),$S$2:$V$6,3,0),VLOOKUP(LEFT(RIGHT(L$1,3),2),$S$10:$V$14,3,0),FALSE)+
_xlfn.NORM.DIST(C67,VLOOKUP(LEFT(RIGHT(L$1,3),2),$S$2:$V$6,4,0),VLOOKUP(LEFT(RIGHT(L$1,3),2),$S$10:$V$14,4,0),FALSE) * 1/3))</f>
        <v>0.20689356959768862</v>
      </c>
      <c r="M67" s="31">
        <f t="shared" ref="M67:M106" si="31">(F67*I67*1/3)/
((_xlfn.NORM.DIST(A67,VLOOKUP(RIGHT(LEFT(M$1,9),2),$S$2:$V$6,2,0),VLOOKUP(RIGHT(LEFT(M$1,9),2),$S$10:$V$14,2,0),FALSE)+
_xlfn.NORM.DIST(A67,VLOOKUP(RIGHT(LEFT(M$1,9),2),$S$2:$V$6,3,0),VLOOKUP(RIGHT(LEFT(M$1,9),2),$S$10:$V$14,3,0),FALSE)+
_xlfn.NORM.DIST(A67,VLOOKUP(RIGHT(LEFT(M$1,9),2),$S$2:$V$6,4,0),VLOOKUP(RIGHT(LEFT(M$1,9),2),$S$10:$V$14,4,0),FALSE) * 1/3)*
(_xlfn.NORM.DIST(D67,VLOOKUP(LEFT(RIGHT(M$1,3),2),$S$2:$V$6,2,0),VLOOKUP(LEFT(RIGHT(M$1,3),2),$S$10:$V$14,2,0),FALSE)+
_xlfn.NORM.DIST(D67,VLOOKUP(LEFT(RIGHT(M$1,3),2),$S$2:$V$6,3,0),VLOOKUP(LEFT(RIGHT(M$1,3),2),$S$10:$V$14,3,0),FALSE)+
_xlfn.NORM.DIST(D67,VLOOKUP(LEFT(RIGHT(M$1,3),2),$S$2:$V$6,4,0),VLOOKUP(LEFT(RIGHT(M$1,3),2),$S$10:$V$14,4,0),FALSE) * 1/3))</f>
        <v>0.15330241166161557</v>
      </c>
      <c r="N67" s="31">
        <f t="shared" ref="N67:N106" si="32">(G67*H67*1/3)/
((_xlfn.NORM.DIST(B67,VLOOKUP(RIGHT(LEFT(N$1,9),2),$S$2:$V$6,2,0),VLOOKUP(RIGHT(LEFT(N$1,9),2),$S$10:$V$14,2,0),FALSE)+
_xlfn.NORM.DIST(B67,VLOOKUP(RIGHT(LEFT(N$1,9),2),$S$2:$V$6,3,0),VLOOKUP(RIGHT(LEFT(N$1,9),2),$S$10:$V$14,3,0),FALSE)+
_xlfn.NORM.DIST(B67,VLOOKUP(RIGHT(LEFT(N$1,9),2),$S$2:$V$6,4,0),VLOOKUP(RIGHT(LEFT(N$1,9),2),$S$10:$V$14,4,0),FALSE) * 1/3)*
(_xlfn.NORM.DIST(C67,VLOOKUP(LEFT(RIGHT(N$1,3),2),$S$2:$V$6,2,0),VLOOKUP(LEFT(RIGHT(N$1,3),2),$S$10:$V$14,2,0),FALSE)+
_xlfn.NORM.DIST(C67,VLOOKUP(LEFT(RIGHT(N$1,3),2),$S$2:$V$6,3,0),VLOOKUP(LEFT(RIGHT(N$1,3),2),$S$10:$V$14,3,0),FALSE)+
_xlfn.NORM.DIST(C67,VLOOKUP(LEFT(RIGHT(N$1,3),2),$S$2:$V$6,4,0),VLOOKUP(LEFT(RIGHT(N$1,3),2),$S$10:$V$14,4,0),FALSE) * 1/3))</f>
        <v>0.27395265894079918</v>
      </c>
      <c r="O67" s="31">
        <f t="shared" ref="O67:O106" si="33">(G67*I67*1/3)/
((_xlfn.NORM.DIST(B67,VLOOKUP(RIGHT(LEFT(O$1,9),2),$S$2:$V$6,2,0),VLOOKUP(RIGHT(LEFT(O$1,9),2),$S$10:$V$14,2,0),FALSE)+
_xlfn.NORM.DIST(B67,VLOOKUP(RIGHT(LEFT(O$1,9),2),$S$2:$V$6,3,0),VLOOKUP(RIGHT(LEFT(O$1,9),2),$S$10:$V$14,3,0),FALSE)+
_xlfn.NORM.DIST(B67,VLOOKUP(RIGHT(LEFT(O$1,9),2),$S$2:$V$6,4,0),VLOOKUP(RIGHT(LEFT(O$1,9),2),$S$10:$V$14,4,0),FALSE) * 1/3)*
(_xlfn.NORM.DIST(D67,VLOOKUP(LEFT(RIGHT(O$1,3),2),$S$2:$V$6,2,0),VLOOKUP(LEFT(RIGHT(O$1,3),2),$S$10:$V$14,2,0),FALSE)+
_xlfn.NORM.DIST(D67,VLOOKUP(LEFT(RIGHT(O$1,3),2),$S$2:$V$6,3,0),VLOOKUP(LEFT(RIGHT(O$1,3),2),$S$10:$V$14,3,0),FALSE)+
_xlfn.NORM.DIST(D67,VLOOKUP(LEFT(RIGHT(O$1,3),2),$S$2:$V$6,4,0),VLOOKUP(LEFT(RIGHT(O$1,3),2),$S$10:$V$14,4,0),FALSE) * 1/3))</f>
        <v>0.27454614283888357</v>
      </c>
      <c r="P67" s="31">
        <f t="shared" ref="P67:P106" si="34">(H67*I67*1/3)/
((_xlfn.NORM.DIST(C67,VLOOKUP(RIGHT(LEFT(P$1,9),2),$S$2:$V$6,2,0),VLOOKUP(RIGHT(LEFT(P$1,9),2),$S$10:$V$14,2,0),FALSE)+
_xlfn.NORM.DIST(C67,VLOOKUP(RIGHT(LEFT(P$1,9),2),$S$2:$V$6,3,0),VLOOKUP(RIGHT(LEFT(P$1,9),2),$S$10:$V$14,3,0),FALSE)+
_xlfn.NORM.DIST(C67,VLOOKUP(RIGHT(LEFT(P$1,9),2),$S$2:$V$6,4,0),VLOOKUP(RIGHT(LEFT(P$1,9),2),$S$10:$V$14,4,0),FALSE) * 1/3)*
(_xlfn.NORM.DIST(D67,VLOOKUP(LEFT(RIGHT(P$1,3),2),$S$2:$V$6,2,0),VLOOKUP(LEFT(RIGHT(P$1,3),2),$S$10:$V$14,2,0),FALSE)+
_xlfn.NORM.DIST(D67,VLOOKUP(LEFT(RIGHT(P$1,3),2),$S$2:$V$6,3,0),VLOOKUP(LEFT(RIGHT(P$1,3),2),$S$10:$V$14,3,0),FALSE)+
_xlfn.NORM.DIST(D67,VLOOKUP(LEFT(RIGHT(P$1,3),2),$S$2:$V$6,4,0),VLOOKUP(LEFT(RIGHT(P$1,3),2),$S$10:$V$14,4,0),FALSE) * 1/3))</f>
        <v>0.33070167332076822</v>
      </c>
      <c r="S67" s="15">
        <v>5</v>
      </c>
      <c r="T67" s="21">
        <f t="shared" si="26"/>
        <v>0</v>
      </c>
      <c r="U67" s="21">
        <f t="shared" si="27"/>
        <v>9.8771827243335538E-63</v>
      </c>
      <c r="V67" s="21">
        <f t="shared" si="28"/>
        <v>4.1839919209770029E-27</v>
      </c>
    </row>
    <row r="68" spans="1:22" ht="15" hidden="1">
      <c r="A68" s="22">
        <v>5.5</v>
      </c>
      <c r="B68" s="22">
        <v>2.4</v>
      </c>
      <c r="C68" s="22">
        <v>3.7</v>
      </c>
      <c r="D68" s="22">
        <v>1</v>
      </c>
      <c r="E68" s="23" t="s">
        <v>47</v>
      </c>
      <c r="F68" s="13">
        <f t="shared" si="19"/>
        <v>0.47470761720783838</v>
      </c>
      <c r="G68" s="13">
        <f t="shared" si="20"/>
        <v>0.64204287799976789</v>
      </c>
      <c r="H68" s="13">
        <f t="shared" si="21"/>
        <v>0.36284894838475068</v>
      </c>
      <c r="I68" s="13">
        <f t="shared" si="22"/>
        <v>0.52387225593796893</v>
      </c>
      <c r="J68" s="27"/>
      <c r="K68" s="31">
        <f t="shared" si="29"/>
        <v>0.12699543632487292</v>
      </c>
      <c r="L68" s="31">
        <f t="shared" si="30"/>
        <v>0.20713026108926302</v>
      </c>
      <c r="M68" s="31">
        <f t="shared" si="31"/>
        <v>0.15350463189432353</v>
      </c>
      <c r="N68" s="31">
        <f t="shared" si="32"/>
        <v>0.27426606773156809</v>
      </c>
      <c r="O68" s="31">
        <f t="shared" si="33"/>
        <v>0.27490829490350016</v>
      </c>
      <c r="P68" s="31">
        <f t="shared" si="34"/>
        <v>0.33151672994403625</v>
      </c>
    </row>
    <row r="69" spans="1:22" ht="15" hidden="1">
      <c r="A69" s="22">
        <v>5.8</v>
      </c>
      <c r="B69" s="22">
        <v>2.7</v>
      </c>
      <c r="C69" s="22">
        <v>3.9</v>
      </c>
      <c r="D69" s="22">
        <v>1.2</v>
      </c>
      <c r="E69" s="23" t="s">
        <v>47</v>
      </c>
      <c r="F69" s="13">
        <f t="shared" si="19"/>
        <v>0.6924547336454635</v>
      </c>
      <c r="G69" s="13">
        <f t="shared" si="20"/>
        <v>1.2194291939182957</v>
      </c>
      <c r="H69" s="13">
        <f t="shared" si="21"/>
        <v>0.57476661968428178</v>
      </c>
      <c r="I69" s="13">
        <f t="shared" si="22"/>
        <v>1.4842862703376611</v>
      </c>
      <c r="J69" s="27"/>
      <c r="K69" s="31">
        <f t="shared" si="29"/>
        <v>0.18633984381085764</v>
      </c>
      <c r="L69" s="31">
        <f t="shared" si="30"/>
        <v>0.44147859180840704</v>
      </c>
      <c r="M69" s="31">
        <f t="shared" si="31"/>
        <v>0.25091617926986592</v>
      </c>
      <c r="N69" s="31">
        <f t="shared" si="32"/>
        <v>0.24449769252547437</v>
      </c>
      <c r="O69" s="31">
        <f t="shared" si="33"/>
        <v>0.24471409340967151</v>
      </c>
      <c r="P69" s="31">
        <f t="shared" si="34"/>
        <v>0.32922871241140234</v>
      </c>
    </row>
    <row r="70" spans="1:22" ht="15" hidden="1">
      <c r="A70" s="22">
        <v>6</v>
      </c>
      <c r="B70" s="22">
        <v>2.7</v>
      </c>
      <c r="C70" s="22">
        <v>5.0999999999999996</v>
      </c>
      <c r="D70" s="22">
        <v>1.6</v>
      </c>
      <c r="E70" s="23" t="s">
        <v>47</v>
      </c>
      <c r="F70" s="13">
        <f t="shared" si="19"/>
        <v>0.7472901794835104</v>
      </c>
      <c r="G70" s="13">
        <f t="shared" si="20"/>
        <v>1.2194291939182957</v>
      </c>
      <c r="H70" s="13">
        <f t="shared" si="21"/>
        <v>0.21216117955909936</v>
      </c>
      <c r="I70" s="13">
        <f t="shared" si="22"/>
        <v>0.90923102933917588</v>
      </c>
      <c r="J70" s="27"/>
      <c r="K70" s="31">
        <f t="shared" si="29"/>
        <v>0.20197559214332764</v>
      </c>
      <c r="L70" s="31">
        <f t="shared" si="30"/>
        <v>0.26106035097042118</v>
      </c>
      <c r="M70" s="31">
        <f t="shared" si="31"/>
        <v>0.22670278921482395</v>
      </c>
      <c r="N70" s="31">
        <f t="shared" si="32"/>
        <v>0.14394969775311248</v>
      </c>
      <c r="O70" s="31">
        <f t="shared" si="33"/>
        <v>0.20398301955347997</v>
      </c>
      <c r="P70" s="31">
        <f t="shared" si="34"/>
        <v>0.16157297840277449</v>
      </c>
    </row>
    <row r="71" spans="1:22" ht="15" hidden="1">
      <c r="A71" s="22">
        <v>5.4</v>
      </c>
      <c r="B71" s="22">
        <v>3</v>
      </c>
      <c r="C71" s="22">
        <v>4.5</v>
      </c>
      <c r="D71" s="22">
        <v>1.5</v>
      </c>
      <c r="E71" s="23" t="s">
        <v>47</v>
      </c>
      <c r="F71" s="13">
        <f t="shared" si="19"/>
        <v>0.39019908113265928</v>
      </c>
      <c r="G71" s="13">
        <f t="shared" si="20"/>
        <v>0.9602121671808681</v>
      </c>
      <c r="H71" s="13">
        <f t="shared" si="21"/>
        <v>0.78103168150176294</v>
      </c>
      <c r="I71" s="13">
        <f t="shared" si="22"/>
        <v>1.4176322987779144</v>
      </c>
      <c r="J71" s="27"/>
      <c r="K71" s="31">
        <f t="shared" si="29"/>
        <v>6.1538389007250713E-2</v>
      </c>
      <c r="L71" s="31">
        <f t="shared" si="30"/>
        <v>0.27353861581992056</v>
      </c>
      <c r="M71" s="31">
        <f t="shared" si="31"/>
        <v>0.10860389356454342</v>
      </c>
      <c r="N71" s="31">
        <f t="shared" si="32"/>
        <v>0.16733610894605136</v>
      </c>
      <c r="O71" s="31">
        <f t="shared" si="33"/>
        <v>0.16349232844659001</v>
      </c>
      <c r="P71" s="31">
        <f t="shared" si="34"/>
        <v>0.29531733375959085</v>
      </c>
    </row>
    <row r="72" spans="1:22" ht="15" hidden="1">
      <c r="A72" s="24">
        <v>6.3</v>
      </c>
      <c r="B72" s="24">
        <v>3.3</v>
      </c>
      <c r="C72" s="24">
        <v>6</v>
      </c>
      <c r="D72" s="24">
        <v>2.5</v>
      </c>
      <c r="E72" s="25" t="s">
        <v>68</v>
      </c>
      <c r="F72" s="13">
        <f t="shared" ref="F72:F106" si="35">((1/(SQRT(2*PI())*V$11)))*EXP((-1/2)*((A72-V$3)^2)/((V$11)^2))</f>
        <v>0.5166767276081099</v>
      </c>
      <c r="G72" s="13">
        <f t="shared" ref="G72:G106" si="36">((1/(SQRT(2*PI()))))*EXP(((B72-V$4)^2)/(2*V$12)^2)</f>
        <v>0.52203445797663217</v>
      </c>
      <c r="H72" s="13">
        <f t="shared" ref="H72:H106" si="37">((1/(SQRT(2*PI())*V$13)))*EXP((-1/2)*((C72-V$5)^2)/((V$13)^2))</f>
        <v>0.54372348101350476</v>
      </c>
      <c r="I72" s="13">
        <f t="shared" ref="I72:I106" si="38">((1/(SQRT(2*PI()))))*EXP(((D72-V$6)^2)/(2*V$14)^2)</f>
        <v>0.99530843939135805</v>
      </c>
      <c r="J72" s="27"/>
      <c r="K72" s="31">
        <f t="shared" si="29"/>
        <v>7.3315794165787582E-2</v>
      </c>
      <c r="L72" s="31">
        <f t="shared" si="30"/>
        <v>0.63237069921689359</v>
      </c>
      <c r="M72" s="31">
        <f t="shared" si="31"/>
        <v>2.6788939743927052</v>
      </c>
      <c r="N72" s="31">
        <f t="shared" si="32"/>
        <v>0.34579664752357636</v>
      </c>
      <c r="O72" s="31">
        <f t="shared" si="33"/>
        <v>1.4800787906702533</v>
      </c>
      <c r="P72" s="31">
        <f t="shared" si="34"/>
        <v>12.635102244427221</v>
      </c>
    </row>
    <row r="73" spans="1:22" ht="15" hidden="1">
      <c r="A73" s="24">
        <v>5.8</v>
      </c>
      <c r="B73" s="24">
        <v>2.7</v>
      </c>
      <c r="C73" s="24">
        <v>5.0999999999999996</v>
      </c>
      <c r="D73" s="24">
        <v>1.9</v>
      </c>
      <c r="E73" s="25" t="s">
        <v>68</v>
      </c>
      <c r="F73" s="13">
        <f t="shared" si="35"/>
        <v>0.28772750891085369</v>
      </c>
      <c r="G73" s="13">
        <f t="shared" si="36"/>
        <v>0.44749985031462397</v>
      </c>
      <c r="H73" s="13">
        <f t="shared" si="37"/>
        <v>0.4517793335075842</v>
      </c>
      <c r="I73" s="13">
        <f t="shared" si="38"/>
        <v>0.40696132081983111</v>
      </c>
      <c r="J73" s="27"/>
      <c r="K73" s="31">
        <f t="shared" si="29"/>
        <v>2.841397739633222E-2</v>
      </c>
      <c r="L73" s="31">
        <f t="shared" si="30"/>
        <v>0.20311518211880453</v>
      </c>
      <c r="M73" s="31">
        <f t="shared" si="31"/>
        <v>7.9966704703814465E-2</v>
      </c>
      <c r="N73" s="31">
        <f t="shared" si="32"/>
        <v>0.11248833865650087</v>
      </c>
      <c r="O73" s="31">
        <f t="shared" si="33"/>
        <v>6.8878840033214248E-2</v>
      </c>
      <c r="P73" s="31">
        <f t="shared" si="34"/>
        <v>0.31658087266333323</v>
      </c>
    </row>
    <row r="74" spans="1:22" ht="15" hidden="1">
      <c r="A74" s="24">
        <v>7.1</v>
      </c>
      <c r="B74" s="24">
        <v>3</v>
      </c>
      <c r="C74" s="24">
        <v>5.9</v>
      </c>
      <c r="D74" s="24">
        <v>2.1</v>
      </c>
      <c r="E74" s="25" t="s">
        <v>68</v>
      </c>
      <c r="F74" s="13">
        <f t="shared" si="35"/>
        <v>0.45059885182432285</v>
      </c>
      <c r="G74" s="13">
        <f t="shared" si="36"/>
        <v>0.40217463865257275</v>
      </c>
      <c r="H74" s="13">
        <f t="shared" si="37"/>
        <v>0.59383301739400318</v>
      </c>
      <c r="I74" s="13">
        <f t="shared" si="38"/>
        <v>0.41959656312585919</v>
      </c>
      <c r="J74" s="27"/>
      <c r="K74" s="31">
        <f t="shared" si="29"/>
        <v>0.13670291991415157</v>
      </c>
      <c r="L74" s="31">
        <f t="shared" si="30"/>
        <v>1.6325800851083974</v>
      </c>
      <c r="M74" s="31">
        <f t="shared" si="31"/>
        <v>0.58558439639890769</v>
      </c>
      <c r="N74" s="31">
        <f t="shared" si="32"/>
        <v>0.21745287874047853</v>
      </c>
      <c r="O74" s="31">
        <f t="shared" si="33"/>
        <v>6.9615310153038401E-2</v>
      </c>
      <c r="P74" s="31">
        <f t="shared" si="34"/>
        <v>0.93148714615909223</v>
      </c>
    </row>
    <row r="75" spans="1:22" ht="15" hidden="1">
      <c r="A75" s="24">
        <v>6.3</v>
      </c>
      <c r="B75" s="24">
        <v>2.9</v>
      </c>
      <c r="C75" s="24">
        <v>5.6</v>
      </c>
      <c r="D75" s="24">
        <v>1.8</v>
      </c>
      <c r="E75" s="25" t="s">
        <v>68</v>
      </c>
      <c r="F75" s="13">
        <f t="shared" si="35"/>
        <v>0.5166767276081099</v>
      </c>
      <c r="G75" s="13">
        <f t="shared" si="36"/>
        <v>0.40006797180400666</v>
      </c>
      <c r="H75" s="13">
        <f t="shared" si="37"/>
        <v>0.65718114979870013</v>
      </c>
      <c r="I75" s="13">
        <f t="shared" si="38"/>
        <v>0.4430826695036818</v>
      </c>
      <c r="J75" s="27"/>
      <c r="K75" s="31">
        <f t="shared" si="29"/>
        <v>4.5201977772979927E-2</v>
      </c>
      <c r="L75" s="31">
        <f t="shared" si="30"/>
        <v>0.4459314628008646</v>
      </c>
      <c r="M75" s="31">
        <f t="shared" si="31"/>
        <v>0.1577127264814305</v>
      </c>
      <c r="N75" s="31">
        <f t="shared" si="32"/>
        <v>0.19617444608111551</v>
      </c>
      <c r="O75" s="31">
        <f t="shared" si="33"/>
        <v>5.3722466504389339E-2</v>
      </c>
      <c r="P75" s="31">
        <f t="shared" si="34"/>
        <v>0.68446577521064633</v>
      </c>
    </row>
    <row r="76" spans="1:22" ht="15" hidden="1">
      <c r="A76" s="24">
        <v>6.5</v>
      </c>
      <c r="B76" s="24">
        <v>3</v>
      </c>
      <c r="C76" s="24">
        <v>5.8</v>
      </c>
      <c r="D76" s="24">
        <v>2.2000000000000002</v>
      </c>
      <c r="E76" s="25" t="s">
        <v>68</v>
      </c>
      <c r="F76" s="13">
        <f t="shared" si="35"/>
        <v>0.56513866769056775</v>
      </c>
      <c r="G76" s="13">
        <f t="shared" si="36"/>
        <v>0.40217463865257275</v>
      </c>
      <c r="H76" s="13">
        <f t="shared" si="37"/>
        <v>0.63116696477466061</v>
      </c>
      <c r="I76" s="13">
        <f t="shared" si="38"/>
        <v>0.47102324472054102</v>
      </c>
      <c r="J76" s="27"/>
      <c r="K76" s="31">
        <f t="shared" si="29"/>
        <v>6.1355284178905872E-2</v>
      </c>
      <c r="L76" s="31">
        <f t="shared" si="30"/>
        <v>0.57661824494046932</v>
      </c>
      <c r="M76" s="31">
        <f t="shared" si="31"/>
        <v>0.37438191207529836</v>
      </c>
      <c r="N76" s="31">
        <f t="shared" si="32"/>
        <v>0.21461981123494026</v>
      </c>
      <c r="O76" s="31">
        <f t="shared" si="33"/>
        <v>9.9164435397426684E-2</v>
      </c>
      <c r="P76" s="31">
        <f t="shared" si="34"/>
        <v>1.3095819924015775</v>
      </c>
    </row>
    <row r="77" spans="1:22" ht="15" hidden="1">
      <c r="A77" s="24">
        <v>7.6</v>
      </c>
      <c r="B77" s="24">
        <v>3</v>
      </c>
      <c r="C77" s="24">
        <v>6.6</v>
      </c>
      <c r="D77" s="24">
        <v>2.1</v>
      </c>
      <c r="E77" s="25" t="s">
        <v>68</v>
      </c>
      <c r="F77" s="13">
        <f t="shared" si="35"/>
        <v>0.21147865602214838</v>
      </c>
      <c r="G77" s="13">
        <f t="shared" si="36"/>
        <v>0.40217463865257275</v>
      </c>
      <c r="H77" s="13">
        <f t="shared" si="37"/>
        <v>0.18102042329507576</v>
      </c>
      <c r="I77" s="13">
        <f t="shared" si="38"/>
        <v>0.41959656312585919</v>
      </c>
      <c r="J77" s="27"/>
      <c r="K77" s="31">
        <f t="shared" si="29"/>
        <v>0.19635532604468348</v>
      </c>
      <c r="L77" s="31">
        <f t="shared" si="30"/>
        <v>5.0728690150473348</v>
      </c>
      <c r="M77" s="31">
        <f t="shared" si="31"/>
        <v>0.84111308780964544</v>
      </c>
      <c r="N77" s="31">
        <f t="shared" si="32"/>
        <v>0.22077804422668548</v>
      </c>
      <c r="O77" s="31">
        <f t="shared" si="33"/>
        <v>6.9615310153038401E-2</v>
      </c>
      <c r="P77" s="31">
        <f t="shared" si="34"/>
        <v>0.9457309167046648</v>
      </c>
    </row>
    <row r="78" spans="1:22" ht="15" hidden="1">
      <c r="A78" s="24">
        <v>4.9000000000000004</v>
      </c>
      <c r="B78" s="24">
        <v>2.5</v>
      </c>
      <c r="C78" s="24">
        <v>4.5</v>
      </c>
      <c r="D78" s="24">
        <v>1.7</v>
      </c>
      <c r="E78" s="25" t="s">
        <v>68</v>
      </c>
      <c r="F78" s="13">
        <f t="shared" si="35"/>
        <v>2.7322718966503227E-2</v>
      </c>
      <c r="G78" s="13">
        <f t="shared" si="36"/>
        <v>0.58940417275697288</v>
      </c>
      <c r="H78" s="13">
        <f t="shared" si="37"/>
        <v>0.11749161588651087</v>
      </c>
      <c r="I78" s="13">
        <f t="shared" si="38"/>
        <v>0.5157791024217836</v>
      </c>
      <c r="J78" s="27"/>
      <c r="K78" s="31">
        <f t="shared" si="29"/>
        <v>4.4388597888143514E-3</v>
      </c>
      <c r="L78" s="31">
        <f t="shared" si="30"/>
        <v>2.533642337924983E-2</v>
      </c>
      <c r="M78" s="31">
        <f t="shared" si="31"/>
        <v>5.5527517727331924E-3</v>
      </c>
      <c r="N78" s="31">
        <f t="shared" si="32"/>
        <v>2.5850746469136456E-2</v>
      </c>
      <c r="O78" s="31">
        <f t="shared" si="33"/>
        <v>0.12221523050622358</v>
      </c>
      <c r="P78" s="31">
        <f t="shared" si="34"/>
        <v>3.2337759044494402E-2</v>
      </c>
    </row>
    <row r="79" spans="1:22" ht="15" hidden="1">
      <c r="A79" s="24">
        <v>7.3</v>
      </c>
      <c r="B79" s="24">
        <v>2.9</v>
      </c>
      <c r="C79" s="24">
        <v>6.3</v>
      </c>
      <c r="D79" s="24">
        <v>1.8</v>
      </c>
      <c r="E79" s="25" t="s">
        <v>68</v>
      </c>
      <c r="F79" s="13">
        <f t="shared" si="35"/>
        <v>0.35422346677205735</v>
      </c>
      <c r="G79" s="13">
        <f t="shared" si="36"/>
        <v>0.40006797180400666</v>
      </c>
      <c r="H79" s="13">
        <f t="shared" si="37"/>
        <v>0.35455313694643598</v>
      </c>
      <c r="I79" s="13">
        <f t="shared" si="38"/>
        <v>0.4430826695036818</v>
      </c>
      <c r="J79" s="27"/>
      <c r="K79" s="31">
        <f t="shared" si="29"/>
        <v>0.16049819842109941</v>
      </c>
      <c r="L79" s="31">
        <f t="shared" si="30"/>
        <v>2.5275782157759861</v>
      </c>
      <c r="M79" s="31">
        <f t="shared" si="31"/>
        <v>0.55998895879020927</v>
      </c>
      <c r="N79" s="31">
        <f t="shared" si="32"/>
        <v>0.21469633357514697</v>
      </c>
      <c r="O79" s="31">
        <f t="shared" si="33"/>
        <v>5.3722466504389339E-2</v>
      </c>
      <c r="P79" s="31">
        <f t="shared" si="34"/>
        <v>0.74908988061897552</v>
      </c>
    </row>
    <row r="80" spans="1:22" ht="15" hidden="1">
      <c r="A80" s="24">
        <v>6.7</v>
      </c>
      <c r="B80" s="24">
        <v>2.5</v>
      </c>
      <c r="C80" s="24">
        <v>5.8</v>
      </c>
      <c r="D80" s="24">
        <v>1.8</v>
      </c>
      <c r="E80" s="25" t="s">
        <v>68</v>
      </c>
      <c r="F80" s="13">
        <f t="shared" si="35"/>
        <v>0.56915286703603196</v>
      </c>
      <c r="G80" s="13">
        <f t="shared" si="36"/>
        <v>0.58940417275697288</v>
      </c>
      <c r="H80" s="13">
        <f t="shared" si="37"/>
        <v>0.63116696477466061</v>
      </c>
      <c r="I80" s="13">
        <f t="shared" si="38"/>
        <v>0.4430826695036818</v>
      </c>
      <c r="J80" s="27"/>
      <c r="K80" s="31">
        <f t="shared" si="29"/>
        <v>0.20031397237268017</v>
      </c>
      <c r="L80" s="31">
        <f t="shared" si="30"/>
        <v>1.1173122287973776</v>
      </c>
      <c r="M80" s="31">
        <f t="shared" si="31"/>
        <v>0.27745951131884689</v>
      </c>
      <c r="N80" s="31">
        <f t="shared" si="32"/>
        <v>0.52622021688925635</v>
      </c>
      <c r="O80" s="31">
        <f t="shared" si="33"/>
        <v>0.13532463752610874</v>
      </c>
      <c r="P80" s="31">
        <f t="shared" si="34"/>
        <v>0.72887978055046343</v>
      </c>
    </row>
    <row r="81" spans="1:16" ht="15" hidden="1">
      <c r="A81" s="24">
        <v>7.2</v>
      </c>
      <c r="B81" s="24">
        <v>3.6</v>
      </c>
      <c r="C81" s="24">
        <v>6.1</v>
      </c>
      <c r="D81" s="24">
        <v>2.5</v>
      </c>
      <c r="E81" s="25" t="s">
        <v>68</v>
      </c>
      <c r="F81" s="13">
        <f t="shared" si="35"/>
        <v>0.40366071236421924</v>
      </c>
      <c r="G81" s="13">
        <f t="shared" si="36"/>
        <v>0.9786927359905907</v>
      </c>
      <c r="H81" s="13">
        <f t="shared" si="37"/>
        <v>0.48449076484680903</v>
      </c>
      <c r="I81" s="13">
        <f t="shared" si="38"/>
        <v>0.99530843939135805</v>
      </c>
      <c r="J81" s="27"/>
      <c r="K81" s="31">
        <f t="shared" si="29"/>
        <v>0.60574173200401549</v>
      </c>
      <c r="L81" s="31">
        <f t="shared" si="30"/>
        <v>4.9609785769467578</v>
      </c>
      <c r="M81" s="31">
        <f t="shared" si="31"/>
        <v>8.7239039934173466</v>
      </c>
      <c r="N81" s="31">
        <f t="shared" si="32"/>
        <v>0.88073656358339081</v>
      </c>
      <c r="O81" s="31">
        <f t="shared" si="33"/>
        <v>3.7550820840919621</v>
      </c>
      <c r="P81" s="31">
        <f t="shared" si="34"/>
        <v>12.684384809965318</v>
      </c>
    </row>
    <row r="82" spans="1:16" ht="15" hidden="1">
      <c r="A82" s="24">
        <v>6.5</v>
      </c>
      <c r="B82" s="24">
        <v>3.2</v>
      </c>
      <c r="C82" s="24">
        <v>5.0999999999999996</v>
      </c>
      <c r="D82" s="24">
        <v>2</v>
      </c>
      <c r="E82" s="25" t="s">
        <v>68</v>
      </c>
      <c r="F82" s="13">
        <f t="shared" si="35"/>
        <v>0.56513866769056775</v>
      </c>
      <c r="G82" s="13">
        <f t="shared" si="36"/>
        <v>0.45940675140295656</v>
      </c>
      <c r="H82" s="13">
        <f t="shared" si="37"/>
        <v>0.4517793335075842</v>
      </c>
      <c r="I82" s="13">
        <f t="shared" si="38"/>
        <v>0.39963991112097957</v>
      </c>
      <c r="J82" s="27"/>
      <c r="K82" s="31">
        <f t="shared" si="29"/>
        <v>7.9186392289286034E-2</v>
      </c>
      <c r="L82" s="31">
        <f t="shared" si="30"/>
        <v>0.28132023273035939</v>
      </c>
      <c r="M82" s="31">
        <f t="shared" si="31"/>
        <v>0.22090528497367881</v>
      </c>
      <c r="N82" s="31">
        <f t="shared" si="32"/>
        <v>0.11830368943530044</v>
      </c>
      <c r="O82" s="31">
        <f t="shared" si="33"/>
        <v>7.5517182222472751E-2</v>
      </c>
      <c r="P82" s="31">
        <f t="shared" si="34"/>
        <v>0.33003031799541366</v>
      </c>
    </row>
    <row r="83" spans="1:16" ht="15" hidden="1">
      <c r="A83" s="24">
        <v>6.4</v>
      </c>
      <c r="B83" s="24">
        <v>2.7</v>
      </c>
      <c r="C83" s="24">
        <v>5.3</v>
      </c>
      <c r="D83" s="24">
        <v>1.9</v>
      </c>
      <c r="E83" s="25" t="s">
        <v>68</v>
      </c>
      <c r="F83" s="13">
        <f t="shared" si="35"/>
        <v>0.5459712062115577</v>
      </c>
      <c r="G83" s="13">
        <f t="shared" si="36"/>
        <v>0.44749985031462397</v>
      </c>
      <c r="H83" s="13">
        <f t="shared" si="37"/>
        <v>0.5694411598743615</v>
      </c>
      <c r="I83" s="13">
        <f t="shared" si="38"/>
        <v>0.40696132081983111</v>
      </c>
      <c r="J83" s="27"/>
      <c r="K83" s="31">
        <f t="shared" si="29"/>
        <v>6.5385018910368603E-2</v>
      </c>
      <c r="L83" s="31">
        <f t="shared" si="30"/>
        <v>0.39394297874139128</v>
      </c>
      <c r="M83" s="31">
        <f t="shared" si="31"/>
        <v>0.18401593083317155</v>
      </c>
      <c r="N83" s="31">
        <f t="shared" si="32"/>
        <v>0.17990391362638244</v>
      </c>
      <c r="O83" s="31">
        <f t="shared" si="33"/>
        <v>6.8878840033214248E-2</v>
      </c>
      <c r="P83" s="31">
        <f t="shared" si="34"/>
        <v>0.5063114866093511</v>
      </c>
    </row>
    <row r="84" spans="1:16" ht="15" hidden="1">
      <c r="A84" s="24">
        <v>6.8</v>
      </c>
      <c r="B84" s="24">
        <v>3</v>
      </c>
      <c r="C84" s="24">
        <v>5.5</v>
      </c>
      <c r="D84" s="24">
        <v>2.1</v>
      </c>
      <c r="E84" s="25" t="s">
        <v>68</v>
      </c>
      <c r="F84" s="13">
        <f t="shared" si="35"/>
        <v>0.55375485656740431</v>
      </c>
      <c r="G84" s="13">
        <f t="shared" si="36"/>
        <v>0.40217463865257275</v>
      </c>
      <c r="H84" s="13">
        <f t="shared" si="37"/>
        <v>0.64379265416844389</v>
      </c>
      <c r="I84" s="13">
        <f t="shared" si="38"/>
        <v>0.41959656312585919</v>
      </c>
      <c r="J84" s="27"/>
      <c r="K84" s="31">
        <f t="shared" si="29"/>
        <v>9.4000390202399725E-2</v>
      </c>
      <c r="L84" s="31">
        <f t="shared" si="30"/>
        <v>0.79309593328989891</v>
      </c>
      <c r="M84" s="31">
        <f t="shared" si="31"/>
        <v>0.40266266289338948</v>
      </c>
      <c r="N84" s="31">
        <f t="shared" si="32"/>
        <v>0.18879565360699116</v>
      </c>
      <c r="O84" s="31">
        <f t="shared" si="33"/>
        <v>6.9615310153038401E-2</v>
      </c>
      <c r="P84" s="31">
        <f t="shared" si="34"/>
        <v>0.808730266548918</v>
      </c>
    </row>
    <row r="85" spans="1:16" ht="15" hidden="1">
      <c r="A85" s="24">
        <v>5.7</v>
      </c>
      <c r="B85" s="24">
        <v>2.5</v>
      </c>
      <c r="C85" s="24">
        <v>5</v>
      </c>
      <c r="D85" s="24">
        <v>2</v>
      </c>
      <c r="E85" s="25" t="s">
        <v>68</v>
      </c>
      <c r="F85" s="13">
        <f t="shared" si="35"/>
        <v>0.24056764610662673</v>
      </c>
      <c r="G85" s="13">
        <f t="shared" si="36"/>
        <v>0.58940417275697288</v>
      </c>
      <c r="H85" s="13">
        <f t="shared" si="37"/>
        <v>0.38632749050547049</v>
      </c>
      <c r="I85" s="13">
        <f t="shared" si="38"/>
        <v>0.39963991112097957</v>
      </c>
      <c r="J85" s="27"/>
      <c r="K85" s="31">
        <f t="shared" si="29"/>
        <v>4.6761895368986728E-2</v>
      </c>
      <c r="L85" s="31">
        <f t="shared" si="30"/>
        <v>0.19300532637875673</v>
      </c>
      <c r="M85" s="31">
        <f t="shared" si="31"/>
        <v>6.8667070423717516E-2</v>
      </c>
      <c r="N85" s="31">
        <f t="shared" si="32"/>
        <v>0.16458479090452788</v>
      </c>
      <c r="O85" s="31">
        <f t="shared" si="33"/>
        <v>0.14346465303087888</v>
      </c>
      <c r="P85" s="31">
        <f t="shared" si="34"/>
        <v>0.24168300575791934</v>
      </c>
    </row>
    <row r="86" spans="1:16" ht="15" hidden="1">
      <c r="A86" s="24">
        <v>5.8</v>
      </c>
      <c r="B86" s="24">
        <v>2.8</v>
      </c>
      <c r="C86" s="24">
        <v>5.0999999999999996</v>
      </c>
      <c r="D86" s="24">
        <v>2.4</v>
      </c>
      <c r="E86" s="25" t="s">
        <v>68</v>
      </c>
      <c r="F86" s="13">
        <f t="shared" si="35"/>
        <v>0.28772750891085369</v>
      </c>
      <c r="G86" s="13">
        <f t="shared" si="36"/>
        <v>0.41456553034093269</v>
      </c>
      <c r="H86" s="13">
        <f t="shared" si="37"/>
        <v>0.4517793335075842</v>
      </c>
      <c r="I86" s="13">
        <f t="shared" si="38"/>
        <v>0.72544621975382073</v>
      </c>
      <c r="J86" s="27"/>
      <c r="K86" s="31">
        <f t="shared" si="29"/>
        <v>2.4009961106982971E-2</v>
      </c>
      <c r="L86" s="31">
        <f t="shared" si="30"/>
        <v>0.18816666225960874</v>
      </c>
      <c r="M86" s="31">
        <f t="shared" si="31"/>
        <v>0.51714645148724192</v>
      </c>
      <c r="N86" s="31">
        <f t="shared" si="32"/>
        <v>9.5053240820848567E-2</v>
      </c>
      <c r="O86" s="31">
        <f t="shared" si="33"/>
        <v>0.37639998704526378</v>
      </c>
      <c r="P86" s="31">
        <f t="shared" si="34"/>
        <v>2.0473355193635694</v>
      </c>
    </row>
    <row r="87" spans="1:16" ht="15" hidden="1">
      <c r="A87" s="24">
        <v>6.4</v>
      </c>
      <c r="B87" s="24">
        <v>3.2</v>
      </c>
      <c r="C87" s="24">
        <v>5.3</v>
      </c>
      <c r="D87" s="24">
        <v>2.2999999999999998</v>
      </c>
      <c r="E87" s="25" t="s">
        <v>68</v>
      </c>
      <c r="F87" s="13">
        <f t="shared" si="35"/>
        <v>0.5459712062115577</v>
      </c>
      <c r="G87" s="13">
        <f t="shared" si="36"/>
        <v>0.45940675140295656</v>
      </c>
      <c r="H87" s="13">
        <f t="shared" si="37"/>
        <v>0.5694411598743615</v>
      </c>
      <c r="I87" s="13">
        <f t="shared" si="38"/>
        <v>0.56532749277014971</v>
      </c>
      <c r="J87" s="27"/>
      <c r="K87" s="31">
        <f t="shared" si="29"/>
        <v>6.8765252143284827E-2</v>
      </c>
      <c r="L87" s="31">
        <f t="shared" si="30"/>
        <v>0.40442485952642171</v>
      </c>
      <c r="M87" s="31">
        <f t="shared" si="31"/>
        <v>0.56298762532006208</v>
      </c>
      <c r="N87" s="31">
        <f t="shared" si="32"/>
        <v>0.18920447203725035</v>
      </c>
      <c r="O87" s="31">
        <f t="shared" si="33"/>
        <v>0.22162565743734397</v>
      </c>
      <c r="P87" s="31">
        <f t="shared" si="34"/>
        <v>1.5490349135961066</v>
      </c>
    </row>
    <row r="88" spans="1:16" ht="15" hidden="1">
      <c r="A88" s="24">
        <v>6.5</v>
      </c>
      <c r="B88" s="24">
        <v>3</v>
      </c>
      <c r="C88" s="24">
        <v>5.5</v>
      </c>
      <c r="D88" s="24">
        <v>1.8</v>
      </c>
      <c r="E88" s="25" t="s">
        <v>68</v>
      </c>
      <c r="F88" s="13">
        <f t="shared" si="35"/>
        <v>0.56513866769056775</v>
      </c>
      <c r="G88" s="13">
        <f t="shared" si="36"/>
        <v>0.40217463865257275</v>
      </c>
      <c r="H88" s="13">
        <f t="shared" si="37"/>
        <v>0.64379265416844389</v>
      </c>
      <c r="I88" s="13">
        <f t="shared" si="38"/>
        <v>0.4430826695036818</v>
      </c>
      <c r="J88" s="27"/>
      <c r="K88" s="31">
        <f t="shared" si="29"/>
        <v>6.1355284178905872E-2</v>
      </c>
      <c r="L88" s="31">
        <f t="shared" si="30"/>
        <v>0.50723657713071857</v>
      </c>
      <c r="M88" s="31">
        <f t="shared" si="31"/>
        <v>0.20837137918725226</v>
      </c>
      <c r="N88" s="31">
        <f t="shared" si="32"/>
        <v>0.18879565360699116</v>
      </c>
      <c r="O88" s="31">
        <f t="shared" si="33"/>
        <v>5.5192383776091924E-2</v>
      </c>
      <c r="P88" s="31">
        <f t="shared" si="34"/>
        <v>0.64117722300718416</v>
      </c>
    </row>
    <row r="89" spans="1:16" ht="15" hidden="1">
      <c r="A89" s="24">
        <v>7.7</v>
      </c>
      <c r="B89" s="24">
        <v>3.8</v>
      </c>
      <c r="C89" s="24">
        <v>6.7</v>
      </c>
      <c r="D89" s="24">
        <v>2.2000000000000002</v>
      </c>
      <c r="E89" s="25" t="s">
        <v>68</v>
      </c>
      <c r="F89" s="13">
        <f t="shared" si="35"/>
        <v>0.17086974445418607</v>
      </c>
      <c r="G89" s="13">
        <f t="shared" si="36"/>
        <v>1.8252092607053196</v>
      </c>
      <c r="H89" s="13">
        <f t="shared" si="37"/>
        <v>0.13702411028675165</v>
      </c>
      <c r="I89" s="13">
        <f t="shared" si="38"/>
        <v>0.47102324472054102</v>
      </c>
      <c r="J89" s="27"/>
      <c r="K89" s="31">
        <f t="shared" si="29"/>
        <v>2.2546657926437561</v>
      </c>
      <c r="L89" s="31">
        <f t="shared" si="30"/>
        <v>29.489465991994457</v>
      </c>
      <c r="M89" s="31">
        <f t="shared" si="31"/>
        <v>1.2399153502823916</v>
      </c>
      <c r="N89" s="31">
        <f t="shared" si="32"/>
        <v>2.4498322455068102</v>
      </c>
      <c r="O89" s="31">
        <f t="shared" si="33"/>
        <v>1.1002945676838303</v>
      </c>
      <c r="P89" s="31">
        <f t="shared" si="34"/>
        <v>1.3472438428486069</v>
      </c>
    </row>
    <row r="90" spans="1:16" ht="15" hidden="1">
      <c r="A90" s="24">
        <v>7.7</v>
      </c>
      <c r="B90" s="24">
        <v>2.6</v>
      </c>
      <c r="C90" s="24">
        <v>6.9</v>
      </c>
      <c r="D90" s="24">
        <v>2.2999999999999998</v>
      </c>
      <c r="E90" s="25" t="s">
        <v>68</v>
      </c>
      <c r="F90" s="13">
        <f t="shared" si="35"/>
        <v>0.17086974445418607</v>
      </c>
      <c r="G90" s="13">
        <f t="shared" si="36"/>
        <v>0.50319104084943356</v>
      </c>
      <c r="H90" s="13">
        <f t="shared" si="37"/>
        <v>7.2363042824086884E-2</v>
      </c>
      <c r="I90" s="13">
        <f t="shared" si="38"/>
        <v>0.56532749277014971</v>
      </c>
      <c r="J90" s="27"/>
      <c r="K90" s="31">
        <f t="shared" si="29"/>
        <v>0.3313943030500528</v>
      </c>
      <c r="L90" s="31">
        <f t="shared" si="30"/>
        <v>8.1302910566862856</v>
      </c>
      <c r="M90" s="31">
        <f t="shared" si="31"/>
        <v>2.1471260692131802</v>
      </c>
      <c r="N90" s="31">
        <f t="shared" si="32"/>
        <v>0.36009588428491984</v>
      </c>
      <c r="O90" s="31">
        <f t="shared" si="33"/>
        <v>0.28005113651211061</v>
      </c>
      <c r="P90" s="31">
        <f t="shared" si="34"/>
        <v>2.333085552311823</v>
      </c>
    </row>
    <row r="91" spans="1:16" ht="15" hidden="1">
      <c r="A91" s="24">
        <v>6</v>
      </c>
      <c r="B91" s="24">
        <v>2.2000000000000002</v>
      </c>
      <c r="C91" s="24">
        <v>5</v>
      </c>
      <c r="D91" s="24">
        <v>1.5</v>
      </c>
      <c r="E91" s="25" t="s">
        <v>68</v>
      </c>
      <c r="F91" s="13">
        <f t="shared" si="35"/>
        <v>0.38687712831795201</v>
      </c>
      <c r="G91" s="13">
        <f t="shared" si="36"/>
        <v>1.2103080654047571</v>
      </c>
      <c r="H91" s="13">
        <f t="shared" si="37"/>
        <v>0.38632749050547049</v>
      </c>
      <c r="I91" s="13">
        <f t="shared" si="38"/>
        <v>0.85420821933199365</v>
      </c>
      <c r="J91" s="27"/>
      <c r="K91" s="31">
        <f t="shared" si="29"/>
        <v>0.56858385960251212</v>
      </c>
      <c r="L91" s="31">
        <f t="shared" si="30"/>
        <v>0.40404800950587721</v>
      </c>
      <c r="M91" s="31">
        <f t="shared" si="31"/>
        <v>7.9389510007017897E-2</v>
      </c>
      <c r="N91" s="31">
        <f t="shared" si="32"/>
        <v>1.2206055173731187</v>
      </c>
      <c r="O91" s="31">
        <f t="shared" si="33"/>
        <v>0.75028860464952429</v>
      </c>
      <c r="P91" s="31">
        <f t="shared" si="34"/>
        <v>0.17042916765850161</v>
      </c>
    </row>
    <row r="92" spans="1:16" ht="15" hidden="1">
      <c r="A92" s="24">
        <v>6.9</v>
      </c>
      <c r="B92" s="24">
        <v>3.2</v>
      </c>
      <c r="C92" s="24">
        <v>5.7</v>
      </c>
      <c r="D92" s="24">
        <v>2.2999999999999998</v>
      </c>
      <c r="E92" s="25" t="s">
        <v>68</v>
      </c>
      <c r="F92" s="13">
        <f t="shared" si="35"/>
        <v>0.5277650341590554</v>
      </c>
      <c r="G92" s="13">
        <f t="shared" si="36"/>
        <v>0.45940675140295656</v>
      </c>
      <c r="H92" s="13">
        <f t="shared" si="37"/>
        <v>0.65285667003053105</v>
      </c>
      <c r="I92" s="13">
        <f t="shared" si="38"/>
        <v>0.56532749277014971</v>
      </c>
      <c r="J92" s="27"/>
      <c r="K92" s="31">
        <f t="shared" si="29"/>
        <v>0.13877820549668538</v>
      </c>
      <c r="L92" s="31">
        <f t="shared" si="30"/>
        <v>1.207785396893204</v>
      </c>
      <c r="M92" s="31">
        <f t="shared" si="31"/>
        <v>1.1361902984949388</v>
      </c>
      <c r="N92" s="31">
        <f t="shared" si="32"/>
        <v>0.27064622567874008</v>
      </c>
      <c r="O92" s="31">
        <f t="shared" si="33"/>
        <v>0.22162565743734397</v>
      </c>
      <c r="P92" s="31">
        <f t="shared" si="34"/>
        <v>2.2158062560320446</v>
      </c>
    </row>
    <row r="93" spans="1:16" ht="15" hidden="1">
      <c r="A93" s="24">
        <v>5.6</v>
      </c>
      <c r="B93" s="24">
        <v>2.8</v>
      </c>
      <c r="C93" s="24">
        <v>4.9000000000000004</v>
      </c>
      <c r="D93" s="24">
        <v>2</v>
      </c>
      <c r="E93" s="25" t="s">
        <v>68</v>
      </c>
      <c r="F93" s="13">
        <f t="shared" si="35"/>
        <v>0.19702779504850881</v>
      </c>
      <c r="G93" s="13">
        <f t="shared" si="36"/>
        <v>0.41456553034093269</v>
      </c>
      <c r="H93" s="13">
        <f t="shared" si="37"/>
        <v>0.32149819008249386</v>
      </c>
      <c r="I93" s="13">
        <f t="shared" si="38"/>
        <v>0.39963991112097957</v>
      </c>
      <c r="J93" s="27"/>
      <c r="K93" s="31">
        <f t="shared" si="29"/>
        <v>1.5580950233891618E-2</v>
      </c>
      <c r="L93" s="31">
        <f t="shared" si="30"/>
        <v>9.2262994976790386E-2</v>
      </c>
      <c r="M93" s="31">
        <f t="shared" si="31"/>
        <v>5.4097955166554412E-2</v>
      </c>
      <c r="N93" s="31">
        <f t="shared" si="32"/>
        <v>4.9180781225735562E-2</v>
      </c>
      <c r="O93" s="31">
        <f t="shared" si="33"/>
        <v>6.0675647075489531E-2</v>
      </c>
      <c r="P93" s="31">
        <f t="shared" si="34"/>
        <v>0.17075850046800628</v>
      </c>
    </row>
    <row r="94" spans="1:16" ht="15" hidden="1">
      <c r="A94" s="24">
        <v>7.7</v>
      </c>
      <c r="B94" s="24">
        <v>2.8</v>
      </c>
      <c r="C94" s="24">
        <v>6.7</v>
      </c>
      <c r="D94" s="24">
        <v>2</v>
      </c>
      <c r="E94" s="25" t="s">
        <v>68</v>
      </c>
      <c r="F94" s="13">
        <f t="shared" si="35"/>
        <v>0.17086974445418607</v>
      </c>
      <c r="G94" s="13">
        <f t="shared" si="36"/>
        <v>0.41456553034093269</v>
      </c>
      <c r="H94" s="13">
        <f t="shared" si="37"/>
        <v>0.13702411028675165</v>
      </c>
      <c r="I94" s="13">
        <f t="shared" si="38"/>
        <v>0.39963991112097957</v>
      </c>
      <c r="J94" s="27"/>
      <c r="K94" s="31">
        <f t="shared" si="29"/>
        <v>0.21071544785073426</v>
      </c>
      <c r="L94" s="31">
        <f t="shared" si="30"/>
        <v>6.6980353275863971</v>
      </c>
      <c r="M94" s="31">
        <f t="shared" si="31"/>
        <v>0.73161615175009032</v>
      </c>
      <c r="N94" s="31">
        <f t="shared" si="32"/>
        <v>0.22895521831013174</v>
      </c>
      <c r="O94" s="31">
        <f t="shared" si="33"/>
        <v>6.0675647075489531E-2</v>
      </c>
      <c r="P94" s="31">
        <f t="shared" si="34"/>
        <v>0.79494568363026985</v>
      </c>
    </row>
    <row r="95" spans="1:16" ht="15" hidden="1">
      <c r="A95" s="24">
        <v>6.3</v>
      </c>
      <c r="B95" s="24">
        <v>2.7</v>
      </c>
      <c r="C95" s="24">
        <v>4.9000000000000004</v>
      </c>
      <c r="D95" s="24">
        <v>1.8</v>
      </c>
      <c r="E95" s="25" t="s">
        <v>68</v>
      </c>
      <c r="F95" s="13">
        <f t="shared" si="35"/>
        <v>0.5166767276081099</v>
      </c>
      <c r="G95" s="13">
        <f t="shared" si="36"/>
        <v>0.44749985031462397</v>
      </c>
      <c r="H95" s="13">
        <f t="shared" si="37"/>
        <v>0.32149819008249386</v>
      </c>
      <c r="I95" s="13">
        <f t="shared" si="38"/>
        <v>0.4430826695036818</v>
      </c>
      <c r="J95" s="27"/>
      <c r="K95" s="31">
        <f t="shared" si="29"/>
        <v>5.6988659882030751E-2</v>
      </c>
      <c r="L95" s="31">
        <f t="shared" si="30"/>
        <v>0.11737883106999929</v>
      </c>
      <c r="M95" s="31">
        <f t="shared" si="31"/>
        <v>0.1577127264814305</v>
      </c>
      <c r="N95" s="31">
        <f t="shared" si="32"/>
        <v>5.8201743845207217E-2</v>
      </c>
      <c r="O95" s="31">
        <f t="shared" si="33"/>
        <v>6.7730916266954322E-2</v>
      </c>
      <c r="P95" s="31">
        <f t="shared" si="34"/>
        <v>0.1610698641940824</v>
      </c>
    </row>
    <row r="96" spans="1:16" ht="15" hidden="1">
      <c r="A96" s="24">
        <v>6.7</v>
      </c>
      <c r="B96" s="24">
        <v>3.3</v>
      </c>
      <c r="C96" s="24">
        <v>5.7</v>
      </c>
      <c r="D96" s="24">
        <v>2.1</v>
      </c>
      <c r="E96" s="25" t="s">
        <v>68</v>
      </c>
      <c r="F96" s="13">
        <f t="shared" si="35"/>
        <v>0.56915286703603196</v>
      </c>
      <c r="G96" s="13">
        <f t="shared" si="36"/>
        <v>0.52203445797663217</v>
      </c>
      <c r="H96" s="13">
        <f t="shared" si="37"/>
        <v>0.65285667003053105</v>
      </c>
      <c r="I96" s="13">
        <f t="shared" si="38"/>
        <v>0.41959656312585919</v>
      </c>
      <c r="J96" s="27"/>
      <c r="K96" s="31">
        <f t="shared" si="29"/>
        <v>0.12898239016613361</v>
      </c>
      <c r="L96" s="31">
        <f t="shared" si="30"/>
        <v>0.96692791340509188</v>
      </c>
      <c r="M96" s="31">
        <f t="shared" si="31"/>
        <v>0.34996549548814732</v>
      </c>
      <c r="N96" s="31">
        <f t="shared" si="32"/>
        <v>0.33107034982647998</v>
      </c>
      <c r="O96" s="31">
        <f t="shared" si="33"/>
        <v>0.10990606531575058</v>
      </c>
      <c r="P96" s="31">
        <f t="shared" si="34"/>
        <v>0.89828695893464749</v>
      </c>
    </row>
    <row r="97" spans="1:16" ht="15" hidden="1">
      <c r="A97" s="24">
        <v>7.2</v>
      </c>
      <c r="B97" s="24">
        <v>3.2</v>
      </c>
      <c r="C97" s="24">
        <v>6</v>
      </c>
      <c r="D97" s="24">
        <v>1.8</v>
      </c>
      <c r="E97" s="25" t="s">
        <v>68</v>
      </c>
      <c r="F97" s="13">
        <f t="shared" si="35"/>
        <v>0.40366071236421924</v>
      </c>
      <c r="G97" s="13">
        <f t="shared" si="36"/>
        <v>0.45940675140295656</v>
      </c>
      <c r="H97" s="13">
        <f t="shared" si="37"/>
        <v>0.54372348101350476</v>
      </c>
      <c r="I97" s="13">
        <f t="shared" si="38"/>
        <v>0.4430826695036818</v>
      </c>
      <c r="J97" s="27"/>
      <c r="K97" s="31">
        <f t="shared" si="29"/>
        <v>0.19517967147216594</v>
      </c>
      <c r="L97" s="31">
        <f t="shared" si="30"/>
        <v>2.3196780431010091</v>
      </c>
      <c r="M97" s="31">
        <f t="shared" si="31"/>
        <v>0.51359654301958491</v>
      </c>
      <c r="N97" s="31">
        <f t="shared" si="32"/>
        <v>0.28268480567247728</v>
      </c>
      <c r="O97" s="31">
        <f t="shared" si="33"/>
        <v>7.1232426213372932E-2</v>
      </c>
      <c r="P97" s="31">
        <f t="shared" si="34"/>
        <v>0.74385789187196194</v>
      </c>
    </row>
    <row r="98" spans="1:16" ht="15" hidden="1">
      <c r="A98" s="24">
        <v>6.2</v>
      </c>
      <c r="B98" s="24">
        <v>2.8</v>
      </c>
      <c r="C98" s="24">
        <v>4.8</v>
      </c>
      <c r="D98" s="24">
        <v>1.8</v>
      </c>
      <c r="E98" s="25" t="s">
        <v>68</v>
      </c>
      <c r="F98" s="13">
        <f t="shared" si="35"/>
        <v>0.47896359703163216</v>
      </c>
      <c r="G98" s="13">
        <f t="shared" si="36"/>
        <v>0.41456553034093269</v>
      </c>
      <c r="H98" s="13">
        <f t="shared" si="37"/>
        <v>0.2603725032083633</v>
      </c>
      <c r="I98" s="13">
        <f t="shared" si="38"/>
        <v>0.4430826695036818</v>
      </c>
      <c r="J98" s="27"/>
      <c r="K98" s="31">
        <f t="shared" si="29"/>
        <v>4.2143970011991924E-2</v>
      </c>
      <c r="L98" s="31">
        <f t="shared" si="30"/>
        <v>7.0955563607966274E-2</v>
      </c>
      <c r="M98" s="31">
        <f t="shared" si="31"/>
        <v>0.13802390603097817</v>
      </c>
      <c r="N98" s="31">
        <f t="shared" si="32"/>
        <v>3.3992870098597965E-2</v>
      </c>
      <c r="O98" s="31">
        <f t="shared" si="33"/>
        <v>5.7232982296938524E-2</v>
      </c>
      <c r="P98" s="31">
        <f t="shared" si="34"/>
        <v>0.11132858880824678</v>
      </c>
    </row>
    <row r="99" spans="1:16" ht="15" hidden="1">
      <c r="A99" s="24">
        <v>6.1</v>
      </c>
      <c r="B99" s="24">
        <v>3</v>
      </c>
      <c r="C99" s="24">
        <v>4.9000000000000004</v>
      </c>
      <c r="D99" s="24">
        <v>1.8</v>
      </c>
      <c r="E99" s="25" t="s">
        <v>68</v>
      </c>
      <c r="F99" s="13">
        <f t="shared" si="35"/>
        <v>0.43493119535109948</v>
      </c>
      <c r="G99" s="13">
        <f t="shared" si="36"/>
        <v>0.40217463865257275</v>
      </c>
      <c r="H99" s="13">
        <f t="shared" si="37"/>
        <v>0.32149819008249386</v>
      </c>
      <c r="I99" s="13">
        <f t="shared" si="38"/>
        <v>0.4430826695036818</v>
      </c>
      <c r="J99" s="27"/>
      <c r="K99" s="31">
        <f t="shared" si="29"/>
        <v>3.5667701032089445E-2</v>
      </c>
      <c r="L99" s="31">
        <f t="shared" si="30"/>
        <v>9.6250807173922689E-2</v>
      </c>
      <c r="M99" s="31">
        <f t="shared" si="31"/>
        <v>0.12113264824629801</v>
      </c>
      <c r="N99" s="31">
        <f t="shared" si="32"/>
        <v>4.742727781920969E-2</v>
      </c>
      <c r="O99" s="31">
        <f t="shared" si="33"/>
        <v>5.5192383776091924E-2</v>
      </c>
      <c r="P99" s="31">
        <f t="shared" si="34"/>
        <v>0.1610698641940824</v>
      </c>
    </row>
    <row r="100" spans="1:16" ht="15" hidden="1">
      <c r="A100" s="24">
        <v>6.4</v>
      </c>
      <c r="B100" s="24">
        <v>2.8</v>
      </c>
      <c r="C100" s="24">
        <v>5.6</v>
      </c>
      <c r="D100" s="24">
        <v>2.1</v>
      </c>
      <c r="E100" s="25" t="s">
        <v>68</v>
      </c>
      <c r="F100" s="13">
        <f t="shared" si="35"/>
        <v>0.5459712062115577</v>
      </c>
      <c r="G100" s="13">
        <f t="shared" si="36"/>
        <v>0.41456553034093269</v>
      </c>
      <c r="H100" s="13">
        <f t="shared" si="37"/>
        <v>0.65718114979870013</v>
      </c>
      <c r="I100" s="13">
        <f t="shared" si="38"/>
        <v>0.41959656312585919</v>
      </c>
      <c r="J100" s="27"/>
      <c r="K100" s="31">
        <f t="shared" si="29"/>
        <v>5.5250686629318681E-2</v>
      </c>
      <c r="L100" s="31">
        <f t="shared" si="30"/>
        <v>0.50172586481641057</v>
      </c>
      <c r="M100" s="31">
        <f t="shared" si="31"/>
        <v>0.22823495533053659</v>
      </c>
      <c r="N100" s="31">
        <f t="shared" si="32"/>
        <v>0.20899354274351611</v>
      </c>
      <c r="O100" s="31">
        <f t="shared" si="33"/>
        <v>7.2189159825900406E-2</v>
      </c>
      <c r="P100" s="31">
        <f t="shared" si="34"/>
        <v>0.86333102450758059</v>
      </c>
    </row>
    <row r="101" spans="1:16" ht="15" hidden="1">
      <c r="A101" s="24">
        <v>7.2</v>
      </c>
      <c r="B101" s="24">
        <v>3</v>
      </c>
      <c r="C101" s="24">
        <v>5.8</v>
      </c>
      <c r="D101" s="24">
        <v>1.6</v>
      </c>
      <c r="E101" s="25" t="s">
        <v>68</v>
      </c>
      <c r="F101" s="13">
        <f t="shared" si="35"/>
        <v>0.40366071236421924</v>
      </c>
      <c r="G101" s="13">
        <f t="shared" si="36"/>
        <v>0.40217463865257275</v>
      </c>
      <c r="H101" s="13">
        <f t="shared" si="37"/>
        <v>0.63116696477466061</v>
      </c>
      <c r="I101" s="13">
        <f t="shared" si="38"/>
        <v>0.6419335430134141</v>
      </c>
      <c r="J101" s="27"/>
      <c r="K101" s="31">
        <f t="shared" si="29"/>
        <v>0.15122931936805126</v>
      </c>
      <c r="L101" s="31">
        <f t="shared" si="30"/>
        <v>1.9898069646120993</v>
      </c>
      <c r="M101" s="31">
        <f t="shared" si="31"/>
        <v>0.400757154868979</v>
      </c>
      <c r="N101" s="31">
        <f t="shared" si="32"/>
        <v>0.21461981123494026</v>
      </c>
      <c r="O101" s="31">
        <f t="shared" si="33"/>
        <v>4.3066377671665802E-2</v>
      </c>
      <c r="P101" s="31">
        <f t="shared" si="34"/>
        <v>0.56874173135505468</v>
      </c>
    </row>
    <row r="102" spans="1:16" ht="15" hidden="1">
      <c r="A102" s="24">
        <v>7.4</v>
      </c>
      <c r="B102" s="24">
        <v>2.8</v>
      </c>
      <c r="C102" s="24">
        <v>6.1</v>
      </c>
      <c r="D102" s="24">
        <v>1.9</v>
      </c>
      <c r="E102" s="25" t="s">
        <v>68</v>
      </c>
      <c r="F102" s="13">
        <f t="shared" si="35"/>
        <v>0.30448971055847851</v>
      </c>
      <c r="G102" s="13">
        <f t="shared" si="36"/>
        <v>0.41456553034093269</v>
      </c>
      <c r="H102" s="13">
        <f t="shared" si="37"/>
        <v>0.48449076484680903</v>
      </c>
      <c r="I102" s="13">
        <f t="shared" si="38"/>
        <v>0.40696132081983111</v>
      </c>
      <c r="J102" s="27"/>
      <c r="K102" s="31">
        <f t="shared" si="29"/>
        <v>0.18370929007540199</v>
      </c>
      <c r="L102" s="31">
        <f t="shared" si="30"/>
        <v>3.2635174051457687</v>
      </c>
      <c r="M102" s="31">
        <f t="shared" si="31"/>
        <v>0.61185549136664341</v>
      </c>
      <c r="N102" s="31">
        <f t="shared" si="32"/>
        <v>0.22801412624414039</v>
      </c>
      <c r="O102" s="31">
        <f t="shared" si="33"/>
        <v>5.8202983947789409E-2</v>
      </c>
      <c r="P102" s="31">
        <f t="shared" si="34"/>
        <v>0.75941557008022276</v>
      </c>
    </row>
    <row r="103" spans="1:16" ht="15" hidden="1">
      <c r="A103" s="24">
        <v>7.9</v>
      </c>
      <c r="B103" s="24">
        <v>3.8</v>
      </c>
      <c r="C103" s="24">
        <v>6.4</v>
      </c>
      <c r="D103" s="24">
        <v>2</v>
      </c>
      <c r="E103" s="25" t="s">
        <v>68</v>
      </c>
      <c r="F103" s="13">
        <f t="shared" si="35"/>
        <v>0.10484935478317432</v>
      </c>
      <c r="G103" s="13">
        <f t="shared" si="36"/>
        <v>1.8252092607053196</v>
      </c>
      <c r="H103" s="13">
        <f t="shared" si="37"/>
        <v>0.29118550129175724</v>
      </c>
      <c r="I103" s="13">
        <f t="shared" si="38"/>
        <v>0.39963991112097957</v>
      </c>
      <c r="J103" s="27"/>
      <c r="K103" s="31">
        <f t="shared" si="29"/>
        <v>2.3554140663054031</v>
      </c>
      <c r="L103" s="31">
        <f t="shared" si="30"/>
        <v>50.182251126958171</v>
      </c>
      <c r="M103" s="31">
        <f t="shared" si="31"/>
        <v>0.76430794337272812</v>
      </c>
      <c r="N103" s="31">
        <f t="shared" si="32"/>
        <v>2.4486971839989011</v>
      </c>
      <c r="O103" s="31">
        <f t="shared" si="33"/>
        <v>0.64923244737395602</v>
      </c>
      <c r="P103" s="31">
        <f t="shared" si="34"/>
        <v>0.79457736769842524</v>
      </c>
    </row>
    <row r="104" spans="1:16" ht="15" hidden="1">
      <c r="A104" s="24">
        <v>6.4</v>
      </c>
      <c r="B104" s="24">
        <v>2.8</v>
      </c>
      <c r="C104" s="24">
        <v>5.6</v>
      </c>
      <c r="D104" s="24">
        <v>2.2000000000000002</v>
      </c>
      <c r="E104" s="25" t="s">
        <v>68</v>
      </c>
      <c r="F104" s="13">
        <f t="shared" si="35"/>
        <v>0.5459712062115577</v>
      </c>
      <c r="G104" s="13">
        <f t="shared" si="36"/>
        <v>0.41456553034093269</v>
      </c>
      <c r="H104" s="13">
        <f t="shared" si="37"/>
        <v>0.65718114979870013</v>
      </c>
      <c r="I104" s="13">
        <f t="shared" si="38"/>
        <v>0.47102324472054102</v>
      </c>
      <c r="J104" s="27"/>
      <c r="K104" s="31">
        <f t="shared" si="29"/>
        <v>5.5250686629318681E-2</v>
      </c>
      <c r="L104" s="31">
        <f t="shared" si="30"/>
        <v>0.50172586481641057</v>
      </c>
      <c r="M104" s="31">
        <f t="shared" si="31"/>
        <v>0.32511225524320575</v>
      </c>
      <c r="N104" s="31">
        <f t="shared" si="32"/>
        <v>0.20899354274351611</v>
      </c>
      <c r="O104" s="31">
        <f t="shared" si="33"/>
        <v>0.10283078909241299</v>
      </c>
      <c r="P104" s="31">
        <f t="shared" si="34"/>
        <v>1.2297831241169812</v>
      </c>
    </row>
    <row r="105" spans="1:16" ht="15" hidden="1">
      <c r="A105" s="24">
        <v>6.3</v>
      </c>
      <c r="B105" s="24">
        <v>2.8</v>
      </c>
      <c r="C105" s="24">
        <v>5.0999999999999996</v>
      </c>
      <c r="D105" s="24">
        <v>1.5</v>
      </c>
      <c r="E105" s="25" t="s">
        <v>68</v>
      </c>
      <c r="F105" s="13">
        <f t="shared" si="35"/>
        <v>0.5166767276081099</v>
      </c>
      <c r="G105" s="13">
        <f t="shared" si="36"/>
        <v>0.41456553034093269</v>
      </c>
      <c r="H105" s="13">
        <f t="shared" si="37"/>
        <v>0.4517793335075842</v>
      </c>
      <c r="I105" s="13">
        <f t="shared" si="38"/>
        <v>0.85420821933199365</v>
      </c>
      <c r="J105" s="27"/>
      <c r="K105" s="31">
        <f t="shared" si="29"/>
        <v>4.8155718864028647E-2</v>
      </c>
      <c r="L105" s="31">
        <f t="shared" si="30"/>
        <v>0.2101655751105978</v>
      </c>
      <c r="M105" s="31">
        <f t="shared" si="31"/>
        <v>0.11790509947943693</v>
      </c>
      <c r="N105" s="31">
        <f t="shared" si="32"/>
        <v>9.5053240820848567E-2</v>
      </c>
      <c r="O105" s="31">
        <f t="shared" si="33"/>
        <v>4.2787038318178608E-2</v>
      </c>
      <c r="P105" s="31">
        <f t="shared" si="34"/>
        <v>0.23272961299715175</v>
      </c>
    </row>
    <row r="106" spans="1:16" ht="15" hidden="1">
      <c r="A106" s="24">
        <v>6.1</v>
      </c>
      <c r="B106" s="24">
        <v>2.6</v>
      </c>
      <c r="C106" s="24">
        <v>5.6</v>
      </c>
      <c r="D106" s="24">
        <v>1.4</v>
      </c>
      <c r="E106" s="25" t="s">
        <v>68</v>
      </c>
      <c r="F106" s="13">
        <f t="shared" si="35"/>
        <v>0.43493119535109948</v>
      </c>
      <c r="G106" s="13">
        <f t="shared" si="36"/>
        <v>0.50319104084943356</v>
      </c>
      <c r="H106" s="13">
        <f t="shared" si="37"/>
        <v>0.65718114979870013</v>
      </c>
      <c r="I106" s="13">
        <f t="shared" si="38"/>
        <v>1.2153035637374172</v>
      </c>
      <c r="J106" s="27"/>
      <c r="K106" s="31">
        <f t="shared" si="29"/>
        <v>5.8168920654656626E-2</v>
      </c>
      <c r="L106" s="31">
        <f t="shared" si="30"/>
        <v>0.51175258471651697</v>
      </c>
      <c r="M106" s="31">
        <f t="shared" si="31"/>
        <v>0.10691587745158268</v>
      </c>
      <c r="N106" s="31">
        <f t="shared" si="32"/>
        <v>0.32868624557849474</v>
      </c>
      <c r="O106" s="31">
        <f t="shared" si="33"/>
        <v>7.9446730997403958E-2</v>
      </c>
      <c r="P106" s="31">
        <f t="shared" si="34"/>
        <v>0.60413323741942127</v>
      </c>
    </row>
  </sheetData>
  <autoFilter ref="A1:I106">
    <filterColumn colId="4">
      <filters>
        <filter val="Iris-setosa"/>
      </filters>
    </filterColumn>
  </autoFilter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&amp;CPage &amp;P</oddFooter>
  </headerFooter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06"/>
  <sheetViews>
    <sheetView tabSelected="1" workbookViewId="0">
      <selection activeCell="K3" sqref="K3"/>
    </sheetView>
  </sheetViews>
  <sheetFormatPr defaultRowHeight="14.25"/>
  <cols>
    <col min="1" max="1" width="3.5" bestFit="1" customWidth="1"/>
    <col min="2" max="2" width="4" bestFit="1" customWidth="1"/>
    <col min="3" max="3" width="3.5" bestFit="1" customWidth="1"/>
    <col min="4" max="4" width="4" bestFit="1" customWidth="1"/>
    <col min="5" max="5" width="11.875" bestFit="1" customWidth="1"/>
    <col min="6" max="7" width="20.625" bestFit="1" customWidth="1"/>
    <col min="8" max="9" width="9" bestFit="1" customWidth="1"/>
    <col min="10" max="10" width="2.75" customWidth="1"/>
    <col min="11" max="11" width="34.75" style="39" customWidth="1"/>
    <col min="12" max="14" width="13" bestFit="1" customWidth="1"/>
    <col min="15" max="16" width="15" bestFit="1" customWidth="1"/>
    <col min="17" max="17" width="16.5" bestFit="1" customWidth="1"/>
    <col min="18" max="18" width="3.5" bestFit="1" customWidth="1"/>
    <col min="19" max="19" width="7.625" bestFit="1" customWidth="1"/>
    <col min="20" max="20" width="20.75" customWidth="1"/>
    <col min="21" max="21" width="20.125" customWidth="1"/>
    <col min="22" max="22" width="18.125" customWidth="1"/>
    <col min="23" max="23" width="3.5" bestFit="1" customWidth="1"/>
    <col min="24" max="30" width="9" customWidth="1"/>
    <col min="31" max="31" width="3.25" bestFit="1" customWidth="1"/>
    <col min="32" max="34" width="15" bestFit="1" customWidth="1"/>
    <col min="35" max="35" width="9" customWidth="1"/>
  </cols>
  <sheetData>
    <row r="1" spans="1:28" ht="15">
      <c r="A1" s="6" t="s">
        <v>154</v>
      </c>
      <c r="B1" s="6" t="s">
        <v>155</v>
      </c>
      <c r="C1" s="6" t="s">
        <v>156</v>
      </c>
      <c r="D1" s="6" t="s">
        <v>157</v>
      </c>
      <c r="E1" s="6" t="s">
        <v>158</v>
      </c>
      <c r="F1" s="7" t="s">
        <v>159</v>
      </c>
      <c r="G1" s="7" t="s">
        <v>160</v>
      </c>
      <c r="H1" s="8" t="s">
        <v>161</v>
      </c>
      <c r="I1" s="8" t="s">
        <v>162</v>
      </c>
      <c r="J1" s="26"/>
      <c r="K1" s="38" t="s">
        <v>163</v>
      </c>
      <c r="L1" s="7" t="s">
        <v>164</v>
      </c>
      <c r="M1" s="7" t="s">
        <v>165</v>
      </c>
      <c r="N1" s="7" t="s">
        <v>166</v>
      </c>
      <c r="O1" s="7" t="s">
        <v>167</v>
      </c>
      <c r="P1" s="7" t="s">
        <v>168</v>
      </c>
      <c r="S1" s="9"/>
      <c r="T1" s="10"/>
    </row>
    <row r="2" spans="1:28" ht="15">
      <c r="A2" s="37">
        <v>3</v>
      </c>
      <c r="B2" s="37">
        <v>3</v>
      </c>
      <c r="C2" s="11">
        <v>1.4</v>
      </c>
      <c r="D2" s="11">
        <v>0.2</v>
      </c>
      <c r="E2" s="12" t="s">
        <v>4</v>
      </c>
      <c r="F2" s="33">
        <f t="shared" ref="F2:F36" si="0">((1/(SQRT(2*PI())*T$11)))*EXP((-1/2)*((A2-T$3)^2)/((T$11)^2))</f>
        <v>1.3322788784607174E-7</v>
      </c>
      <c r="G2" s="34">
        <f t="shared" ref="G2:G36" si="1">((1/(SQRT(2*PI())*T$12)))*EXP((-1/2)*((B2-T$4)^2)/((T$12)^2))</f>
        <v>0.48718728763651514</v>
      </c>
      <c r="H2" s="13">
        <f t="shared" ref="H2:H36" si="2">((1/(SQRT(2*PI())*T$13)))*EXP((-1/2)*((C2-T$5)^2)/((T$13)^2))</f>
        <v>2.0844051750143828</v>
      </c>
      <c r="I2" s="13">
        <f t="shared" ref="I2:I36" si="3">((1/(SQRT(2*PI())*T$14)))*EXP((-1/2)*((D2-T$6)^2)/((T$14)^2))</f>
        <v>3.5780471403328127</v>
      </c>
      <c r="J2" s="27"/>
      <c r="K2" s="32">
        <f>(F2*G2*1/3)/
((_xlfn.NORM.DIST(A2,VLOOKUP(RIGHT(LEFT($K$1,9),2),$S$2:$V$6,2,0),VLOOKUP(RIGHT(LEFT($K$1,9),2),$S$10:$V$14,2,0),FALSE)+
_xlfn.NORM.DIST(A2,VLOOKUP(RIGHT(LEFT($K$1,9),2),$S$2:$V$6,3,0),VLOOKUP(RIGHT(LEFT($K$1,9),2),$S$10:$V$14,3,0),FALSE)+
_xlfn.NORM.DIST(A2,VLOOKUP(RIGHT(LEFT($K$1,9),2),$S$2:$V$6,4,0),VLOOKUP(RIGHT(LEFT($K$1,9),2),$S$10:$V$14,4,0),FALSE) * 1/3)*
(_xlfn.NORM.DIST(B2,VLOOKUP(LEFT(RIGHT($K$1,3),2),$S$2:$V$6,2,0),VLOOKUP(LEFT(RIGHT($K$1,3),2),$S$10:$V$14,2,0),FALSE)+
_xlfn.NORM.DIST(B2,VLOOKUP(LEFT(RIGHT($K$1,3),2),$S$2:$V$6,3,0),VLOOKUP(LEFT(RIGHT($K$1,3),2),$S$10:$V$14,3,0),FALSE)+
_xlfn.NORM.DIST(B2,VLOOKUP(LEFT(RIGHT($K$1,3),2),$S$2:$V$6,4,0),VLOOKUP(LEFT(RIGHT($K$1,3),2),$S$10:$V$14,4,0),FALSE) * 1/3))</f>
        <v>2.4325399005232118E-2</v>
      </c>
      <c r="L2">
        <f t="shared" ref="L2:L65" si="4">1/3*F2*H2</f>
        <v>9.256696629419591E-8</v>
      </c>
      <c r="M2">
        <f t="shared" ref="M2:M65" si="5">1/3*F2*I2</f>
        <v>1.5889855437340589E-7</v>
      </c>
      <c r="N2">
        <f t="shared" ref="N2:N65" si="6">1/3*G2*H2</f>
        <v>0.33849856785025756</v>
      </c>
      <c r="O2">
        <f t="shared" ref="O2:O65" si="7">1/3*G2*I2</f>
        <v>0.58105969377811073</v>
      </c>
      <c r="P2">
        <f t="shared" ref="P2:P65" si="8">1/3*H2*I2</f>
        <v>2.4860333252517091</v>
      </c>
      <c r="Q2" s="35">
        <f>_xlfn.NORM.DIST(A2,VLOOKUP(RIGHT(LEFT($K$1,9),2),$S$2:$V$6,2,0),VLOOKUP(RIGHT(LEFT($K$1,9),2),$S$10:$V$14,2,0),FALSE)+
_xlfn.NORM.DIST(A2,VLOOKUP(RIGHT(LEFT($K$1,9),2),$S$2:$V$6,3,0),VLOOKUP(RIGHT(LEFT($K$1,9),2),$S$10:$V$14,3,0),FALSE)+
_xlfn.NORM.DIST(A2,VLOOKUP(RIGHT(LEFT($K$1,9),2),$S$2:$V$6,4,0),VLOOKUP(RIGHT(LEFT($K$1,9),2),$S$10:$V$14,4,0),FALSE) * 1/3</f>
        <v>4.8831755650387025E-7</v>
      </c>
      <c r="R2" s="14"/>
      <c r="S2" s="15" t="s">
        <v>169</v>
      </c>
      <c r="T2" s="6" t="s">
        <v>170</v>
      </c>
      <c r="U2" s="7" t="s">
        <v>171</v>
      </c>
      <c r="V2" s="7" t="s">
        <v>172</v>
      </c>
      <c r="AA2" s="16"/>
      <c r="AB2" s="17"/>
    </row>
    <row r="3" spans="1:28" ht="15">
      <c r="A3" s="37">
        <v>4</v>
      </c>
      <c r="B3" s="37">
        <v>3</v>
      </c>
      <c r="C3" s="11">
        <v>1.4</v>
      </c>
      <c r="D3" s="11">
        <v>0.2</v>
      </c>
      <c r="E3" s="12" t="s">
        <v>4</v>
      </c>
      <c r="F3" s="36">
        <f>_xlfn.NORM.DIST(A2,T3,T11,FALSE)</f>
        <v>1.3322788784607219E-7</v>
      </c>
      <c r="G3" s="13">
        <f t="shared" si="1"/>
        <v>0.48718728763651514</v>
      </c>
      <c r="H3" s="13">
        <f t="shared" si="2"/>
        <v>2.0844051750143828</v>
      </c>
      <c r="I3" s="13">
        <f t="shared" si="3"/>
        <v>3.5780471403328127</v>
      </c>
      <c r="J3" s="27"/>
      <c r="K3" s="32">
        <f>(F3*G3*1/3)/
((_xlfn.NORM.DIST(A3,VLOOKUP(RIGHT(LEFT($K$1,9),2),$S$2:$V$6,2,0),VLOOKUP(RIGHT(LEFT($K$1,9),2),$S$10:$V$14,2,0),FALSE)+
_xlfn.NORM.DIST(A3,VLOOKUP(RIGHT(LEFT($K$1,9),2),$S$2:$V$6,3,0),VLOOKUP(RIGHT(LEFT($K$1,9),2),$S$10:$V$14,3,0),FALSE)+
_xlfn.NORM.DIST(A3,VLOOKUP(RIGHT(LEFT($K$1,9),2),$S$2:$V$6,4,0),VLOOKUP(RIGHT(LEFT($K$1,9),2),$S$10:$V$14,4,0),FALSE) * 1/3)*
(_xlfn.NORM.DIST(B3,VLOOKUP(LEFT(RIGHT($K$1,3),2),$S$2:$V$6,2,0),VLOOKUP(LEFT(RIGHT($K$1,3),2),$S$10:$V$14,2,0),FALSE)+
_xlfn.NORM.DIST(B3,VLOOKUP(LEFT(RIGHT($K$1,3),2),$S$2:$V$6,3,0),VLOOKUP(LEFT(RIGHT($K$1,3),2),$S$10:$V$14,3,0),FALSE)+
_xlfn.NORM.DIST(B3,VLOOKUP(LEFT(RIGHT($K$1,3),2),$S$2:$V$6,4,0),VLOOKUP(LEFT(RIGHT($K$1,3),2),$S$10:$V$14,4,0),FALSE) * 1/3))</f>
        <v>6.6210019636893489E-7</v>
      </c>
      <c r="L3">
        <f t="shared" si="4"/>
        <v>9.2566966294196215E-8</v>
      </c>
      <c r="M3">
        <f t="shared" si="5"/>
        <v>1.5889855437340642E-7</v>
      </c>
      <c r="N3">
        <f t="shared" si="6"/>
        <v>0.33849856785025756</v>
      </c>
      <c r="O3">
        <f t="shared" si="7"/>
        <v>0.58105969377811073</v>
      </c>
      <c r="P3">
        <f t="shared" si="8"/>
        <v>2.4860333252517091</v>
      </c>
      <c r="Q3">
        <f>_xlfn.NORM.DIST(B2,VLOOKUP(LEFT(RIGHT($K$1,3),2),$S$2:$V$6,2,0),VLOOKUP(LEFT(RIGHT($K$1,3),2),$S$10:$V$14,2,0),FALSE)+
_xlfn.NORM.DIST(B2,VLOOKUP(LEFT(RIGHT($K$1,3),2),$S$2:$V$6,3,0),VLOOKUP(LEFT(RIGHT($K$1,3),2),$S$10:$V$14,3,0),FALSE)+
_xlfn.NORM.DIST(B2,VLOOKUP(LEFT(RIGHT($K$1,3),2),$S$2:$V$6,4,0),VLOOKUP(LEFT(RIGHT($K$1,3),2),$S$10:$V$14,4,0),FALSE) * 1/3</f>
        <v>1.8214091929025311</v>
      </c>
      <c r="S3" s="7" t="s">
        <v>154</v>
      </c>
      <c r="T3" s="18">
        <v>5.0457142857142845</v>
      </c>
      <c r="U3" s="19">
        <v>6.0085714285714289</v>
      </c>
      <c r="V3" s="20">
        <v>6.6171428571428565</v>
      </c>
      <c r="AA3" s="16"/>
      <c r="AB3" s="17"/>
    </row>
    <row r="4" spans="1:28" ht="15">
      <c r="A4" s="37">
        <v>5</v>
      </c>
      <c r="B4" s="37">
        <v>3</v>
      </c>
      <c r="C4" s="11">
        <v>1.3</v>
      </c>
      <c r="D4" s="11">
        <v>0.2</v>
      </c>
      <c r="E4" s="12" t="s">
        <v>4</v>
      </c>
      <c r="F4" s="13">
        <f t="shared" si="0"/>
        <v>1.0919289779837835</v>
      </c>
      <c r="G4" s="13">
        <f t="shared" si="1"/>
        <v>0.48718728763651514</v>
      </c>
      <c r="H4" s="13">
        <f t="shared" si="2"/>
        <v>1.3653148928726633</v>
      </c>
      <c r="I4" s="13">
        <f t="shared" si="3"/>
        <v>3.5780471403328127</v>
      </c>
      <c r="J4" s="27"/>
      <c r="K4" s="32">
        <f>(F4*G4*1/3)/((_xlfn.NORM.DIST(A4,VLOOKUP(RIGHT(LEFT($K$1,9),2),$S$2:$V$6,2,0),VLOOKUP(RIGHT(LEFT($K$1,9),2),$S$10:$V$14,2,0),FALSE)+
_xlfn.NORM.DIST(A4,VLOOKUP(RIGHT(LEFT($K$1,9),2),$S$2:$V$6,3,0),VLOOKUP(RIGHT(LEFT($K$1,9),2),$S$10:$V$14,3,0),FALSE)+
_xlfn.NORM.DIST(A4,VLOOKUP(RIGHT(LEFT($K$1,9),2),$S$2:$V$6,4,0),VLOOKUP(RIGHT(LEFT($K$1,9),2),$S$10:$V$14,4,0),FALSE) * 1/3)*
(_xlfn.NORM.DIST(B4,VLOOKUP(LEFT(RIGHT($K$1,3),2),$S$2:$V$6,2,0),VLOOKUP(LEFT(RIGHT($K$1,3),2),$S$10:$V$14,2,0),FALSE)+
_xlfn.NORM.DIST(B4,VLOOKUP(LEFT(RIGHT($K$1,3),2),$S$2:$V$6,3,0),VLOOKUP(LEFT(RIGHT($K$1,3),2),$S$10:$V$14,3,0),FALSE)+
_xlfn.NORM.DIST(B4,VLOOKUP(LEFT(RIGHT($K$1,3),2),$S$2:$V$6,4,0),VLOOKUP(LEFT(RIGHT($K$1,3),2),$S$10:$V$14,4,0),FALSE) * 1/3))</f>
        <v>7.9139471139737946E-2</v>
      </c>
      <c r="L4">
        <f t="shared" si="4"/>
        <v>0.49694229853349536</v>
      </c>
      <c r="M4">
        <f t="shared" si="5"/>
        <v>1.3023244523738025</v>
      </c>
      <c r="N4">
        <f t="shared" si="6"/>
        <v>0.22172135314279065</v>
      </c>
      <c r="O4">
        <f t="shared" si="7"/>
        <v>0.58105969377811073</v>
      </c>
      <c r="P4">
        <f t="shared" si="8"/>
        <v>1.6283870160322778</v>
      </c>
      <c r="Q4">
        <f>Q2*Q3</f>
        <v>8.8942608647185048E-7</v>
      </c>
      <c r="S4" s="7" t="s">
        <v>155</v>
      </c>
      <c r="T4" s="18">
        <v>3.4685714285714289</v>
      </c>
      <c r="U4" s="19">
        <v>2.7685714285714296</v>
      </c>
      <c r="V4" s="20">
        <v>2.9371428571428568</v>
      </c>
      <c r="AA4" s="16"/>
      <c r="AB4" s="17"/>
    </row>
    <row r="5" spans="1:28" ht="15">
      <c r="A5" s="37">
        <v>6</v>
      </c>
      <c r="B5" s="37">
        <v>3</v>
      </c>
      <c r="C5" s="11">
        <v>1.5</v>
      </c>
      <c r="D5" s="11">
        <v>0.2</v>
      </c>
      <c r="E5" s="12" t="s">
        <v>4</v>
      </c>
      <c r="F5" s="13">
        <f t="shared" si="0"/>
        <v>3.4392992468676685E-2</v>
      </c>
      <c r="G5" s="13">
        <f t="shared" si="1"/>
        <v>0.48718728763651514</v>
      </c>
      <c r="H5" s="13">
        <f t="shared" si="2"/>
        <v>2.2814424845383012</v>
      </c>
      <c r="I5" s="13">
        <f t="shared" si="3"/>
        <v>3.5780471403328127</v>
      </c>
      <c r="J5" s="27"/>
      <c r="K5" s="32">
        <f>(F5*G5*1/3)/((_xlfn.NORM.DIST(A5,VLOOKUP(RIGHT(LEFT($K$1,9),2),$S$2:$V$6,2,0),VLOOKUP(RIGHT(LEFT($K$1,9),2),$S$10:$V$14,2,0),FALSE)+
_xlfn.NORM.DIST(A5,VLOOKUP(RIGHT(LEFT($K$1,9),2),$S$2:$V$6,3,0),VLOOKUP(RIGHT(LEFT($K$1,9),2),$S$10:$V$14,3,0),FALSE)+
_xlfn.NORM.DIST(A5,VLOOKUP(RIGHT(LEFT($K$1,9),2),$S$2:$V$6,4,0),VLOOKUP(RIGHT(LEFT($K$1,9),2),$S$10:$V$14,4,0),FALSE) * 1/3)*
(_xlfn.NORM.DIST(B5,VLOOKUP(LEFT(RIGHT($K$1,3),2),$S$2:$V$6,2,0),VLOOKUP(LEFT(RIGHT($K$1,3),2),$S$10:$V$14,2,0),FALSE)+
_xlfn.NORM.DIST(B5,VLOOKUP(LEFT(RIGHT($K$1,3),2),$S$2:$V$6,3,0),VLOOKUP(LEFT(RIGHT($K$1,3),2),$S$10:$V$14,3,0),FALSE)+
_xlfn.NORM.DIST(B5,VLOOKUP(LEFT(RIGHT($K$1,3),2),$S$2:$V$6,4,0),VLOOKUP(LEFT(RIGHT($K$1,3),2),$S$10:$V$14,4,0),FALSE) * 1/3))</f>
        <v>3.367358491659382E-3</v>
      </c>
      <c r="L5">
        <f t="shared" si="4"/>
        <v>2.6155211396148272E-2</v>
      </c>
      <c r="M5">
        <f t="shared" si="5"/>
        <v>4.1019916116678858E-2</v>
      </c>
      <c r="N5">
        <f t="shared" si="6"/>
        <v>0.37049659198030899</v>
      </c>
      <c r="O5">
        <f t="shared" si="7"/>
        <v>0.58105969377811073</v>
      </c>
      <c r="P5">
        <f t="shared" si="8"/>
        <v>2.721036252545352</v>
      </c>
      <c r="Q5">
        <f>((_xlfn.NORM.DIST(A2,VLOOKUP(RIGHT(LEFT($K$1,9),2),$S$2:$V$6,2,0),VLOOKUP(RIGHT(LEFT($K$1,9),2),$S$10:$V$14,2,0),FALSE)+
_xlfn.NORM.DIST(A2,VLOOKUP(RIGHT(LEFT($K$1,9),2),$S$2:$V$6,3,0),VLOOKUP(RIGHT(LEFT($K$1,9),2),$S$10:$V$14,3,0),FALSE)+
_xlfn.NORM.DIST(A2,VLOOKUP(RIGHT(LEFT($K$1,9),2),$S$2:$V$6,4,0),VLOOKUP(RIGHT(LEFT($K$1,9),2),$S$10:$V$14,4,0),FALSE) * 1/3)*
(_xlfn.NORM.DIST(B2,VLOOKUP(LEFT(RIGHT($K$1,3),2),$S$2:$V$6,2,0),VLOOKUP(LEFT(RIGHT($K$1,3),2),$S$10:$V$14,2,0),FALSE)+
_xlfn.NORM.DIST(B2,VLOOKUP(LEFT(RIGHT($K$1,3),2),$S$2:$V$6,3,0),VLOOKUP(LEFT(RIGHT($K$1,3),2),$S$10:$V$14,3,0),FALSE)+
_xlfn.NORM.DIST(B2,VLOOKUP(LEFT(RIGHT($K$1,3),2),$S$2:$V$6,4,0),VLOOKUP(LEFT(RIGHT($K$1,3),2),$S$10:$V$14,4,0),FALSE) * 1/3))</f>
        <v>8.8942608647185048E-7</v>
      </c>
      <c r="S5" s="7" t="s">
        <v>156</v>
      </c>
      <c r="T5" s="18">
        <v>1.4771428571428573</v>
      </c>
      <c r="U5" s="19">
        <v>4.3142857142857141</v>
      </c>
      <c r="V5" s="20">
        <v>5.6257142857142854</v>
      </c>
      <c r="AA5" s="16"/>
      <c r="AB5" s="17"/>
    </row>
    <row r="6" spans="1:28" ht="15">
      <c r="A6" s="37">
        <v>3</v>
      </c>
      <c r="B6" s="37">
        <f>B2+1</f>
        <v>4</v>
      </c>
      <c r="C6" s="11">
        <v>1.4</v>
      </c>
      <c r="D6" s="11">
        <v>0.2</v>
      </c>
      <c r="E6" s="12" t="s">
        <v>4</v>
      </c>
      <c r="F6" s="13">
        <f t="shared" si="0"/>
        <v>1.3322788784607174E-7</v>
      </c>
      <c r="G6" s="13">
        <f t="shared" si="1"/>
        <v>0.38950788716247664</v>
      </c>
      <c r="H6" s="13">
        <f t="shared" si="2"/>
        <v>2.0844051750143828</v>
      </c>
      <c r="I6" s="13">
        <f t="shared" si="3"/>
        <v>3.5780471403328127</v>
      </c>
      <c r="J6" s="27"/>
      <c r="K6" s="32">
        <f t="shared" ref="K6:K19" si="9">(F6*G6*1/3)/(
_xlfn.NORM.DIST(A6,$T$3,$T$11,FALSE)+_xlfn.NORM.DIST(A6,$U$3,$U$11,FALSE)+_xlfn.NORM.DIST(A6,$V$3,$V$11,FALSE) * 1/3
* _xlfn.NORM.DIST(B6,$T$4,$T$12,FALSE)+_xlfn.NORM.DIST(B6,$U$4,$U$12,FALSE)+_xlfn.NORM.DIST(B6,$V$4,$V$12,FALSE) * 1/3)</f>
        <v>3.8308548444963521E-6</v>
      </c>
      <c r="L6">
        <f t="shared" si="4"/>
        <v>9.256696629419591E-8</v>
      </c>
      <c r="M6">
        <f t="shared" si="5"/>
        <v>1.5889855437340589E-7</v>
      </c>
      <c r="N6">
        <f t="shared" si="6"/>
        <v>0.27063075190346153</v>
      </c>
      <c r="O6">
        <f t="shared" si="7"/>
        <v>0.46455919393292511</v>
      </c>
      <c r="P6">
        <f t="shared" si="8"/>
        <v>2.4860333252517091</v>
      </c>
      <c r="S6" s="7" t="s">
        <v>157</v>
      </c>
      <c r="T6" s="18">
        <v>0.24000000000000002</v>
      </c>
      <c r="U6" s="19">
        <v>1.342857142857143</v>
      </c>
      <c r="V6" s="20">
        <v>1.9771428571428569</v>
      </c>
      <c r="AA6" s="16"/>
      <c r="AB6" s="17"/>
    </row>
    <row r="7" spans="1:28" ht="15">
      <c r="A7" s="37">
        <v>4</v>
      </c>
      <c r="B7" s="37">
        <f t="shared" ref="B7:B17" si="10">B3+1</f>
        <v>4</v>
      </c>
      <c r="C7" s="11">
        <v>1.7</v>
      </c>
      <c r="D7" s="11">
        <v>0.4</v>
      </c>
      <c r="E7" s="12" t="s">
        <v>4</v>
      </c>
      <c r="F7" s="13">
        <f t="shared" si="0"/>
        <v>1.7148894068879626E-2</v>
      </c>
      <c r="G7" s="13">
        <f t="shared" si="1"/>
        <v>0.38950788716247664</v>
      </c>
      <c r="H7" s="13">
        <f t="shared" si="2"/>
        <v>1.0071600449157041</v>
      </c>
      <c r="I7" s="13">
        <f t="shared" si="3"/>
        <v>1.1664186122760216</v>
      </c>
      <c r="J7" s="27"/>
      <c r="K7" s="32">
        <f t="shared" si="9"/>
        <v>9.9592468132526063E-2</v>
      </c>
      <c r="L7">
        <f t="shared" si="4"/>
        <v>5.7572269735558183E-3</v>
      </c>
      <c r="M7">
        <f t="shared" si="5"/>
        <v>6.6675964072970238E-3</v>
      </c>
      <c r="N7">
        <f t="shared" si="6"/>
        <v>0.13076559370986032</v>
      </c>
      <c r="O7">
        <f t="shared" si="7"/>
        <v>0.15144308307154039</v>
      </c>
      <c r="P7">
        <f t="shared" si="8"/>
        <v>0.39159007397681039</v>
      </c>
      <c r="R7" s="14"/>
      <c r="AA7" s="16"/>
      <c r="AB7" s="17"/>
    </row>
    <row r="8" spans="1:28" ht="15">
      <c r="A8" s="37">
        <v>5</v>
      </c>
      <c r="B8" s="37">
        <f t="shared" si="10"/>
        <v>4</v>
      </c>
      <c r="C8" s="11">
        <v>1.4</v>
      </c>
      <c r="D8" s="11">
        <v>0.3</v>
      </c>
      <c r="E8" s="12" t="s">
        <v>4</v>
      </c>
      <c r="F8" s="13">
        <f t="shared" si="0"/>
        <v>1.0919289779837835</v>
      </c>
      <c r="G8" s="13">
        <f t="shared" si="1"/>
        <v>0.38950788716247664</v>
      </c>
      <c r="H8" s="13">
        <f t="shared" si="2"/>
        <v>2.0844051750143828</v>
      </c>
      <c r="I8" s="13">
        <f t="shared" si="3"/>
        <v>3.2589679537223013</v>
      </c>
      <c r="J8" s="27"/>
      <c r="K8" s="32">
        <f t="shared" si="9"/>
        <v>0.11555743339315119</v>
      </c>
      <c r="L8">
        <f t="shared" si="4"/>
        <v>0.75867413748585477</v>
      </c>
      <c r="M8">
        <f t="shared" si="5"/>
        <v>1.186187182329965</v>
      </c>
      <c r="N8">
        <f t="shared" si="6"/>
        <v>0.27063075190346153</v>
      </c>
      <c r="O8">
        <f t="shared" si="7"/>
        <v>0.42313124066153113</v>
      </c>
      <c r="P8">
        <f t="shared" si="8"/>
        <v>2.2643365559815991</v>
      </c>
      <c r="R8" s="14"/>
      <c r="AA8" s="16"/>
      <c r="AB8" s="17"/>
    </row>
    <row r="9" spans="1:28" ht="15">
      <c r="A9" s="37">
        <v>6</v>
      </c>
      <c r="B9" s="37">
        <f t="shared" si="10"/>
        <v>4</v>
      </c>
      <c r="C9" s="11">
        <v>1.5</v>
      </c>
      <c r="D9" s="11">
        <v>0.2</v>
      </c>
      <c r="E9" s="12" t="s">
        <v>4</v>
      </c>
      <c r="F9" s="13">
        <f t="shared" si="0"/>
        <v>3.4392992468676685E-2</v>
      </c>
      <c r="G9" s="13">
        <f t="shared" si="1"/>
        <v>0.38950788716247664</v>
      </c>
      <c r="H9" s="13">
        <f t="shared" si="2"/>
        <v>2.2814424845383012</v>
      </c>
      <c r="I9" s="13">
        <f t="shared" si="3"/>
        <v>3.5780471403328127</v>
      </c>
      <c r="J9" s="27"/>
      <c r="K9" s="32">
        <f t="shared" si="9"/>
        <v>5.3387058621673132E-3</v>
      </c>
      <c r="L9">
        <f t="shared" si="4"/>
        <v>2.6155211396148272E-2</v>
      </c>
      <c r="M9">
        <f t="shared" si="5"/>
        <v>4.1019916116678858E-2</v>
      </c>
      <c r="N9">
        <f t="shared" si="6"/>
        <v>0.29621328061174163</v>
      </c>
      <c r="O9">
        <f t="shared" si="7"/>
        <v>0.46455919393292511</v>
      </c>
      <c r="P9">
        <f t="shared" si="8"/>
        <v>2.721036252545352</v>
      </c>
      <c r="R9" s="14"/>
      <c r="AA9" s="16"/>
      <c r="AB9" s="17"/>
    </row>
    <row r="10" spans="1:28" ht="15">
      <c r="A10" s="37">
        <v>3</v>
      </c>
      <c r="B10" s="37">
        <f t="shared" si="10"/>
        <v>5</v>
      </c>
      <c r="C10" s="11">
        <v>1.4</v>
      </c>
      <c r="D10" s="11">
        <v>0.2</v>
      </c>
      <c r="E10" s="12" t="s">
        <v>4</v>
      </c>
      <c r="F10" s="13">
        <f t="shared" si="0"/>
        <v>1.3322788784607174E-7</v>
      </c>
      <c r="G10" s="13">
        <f t="shared" si="1"/>
        <v>2.5191583898565093E-4</v>
      </c>
      <c r="H10" s="13">
        <f t="shared" si="2"/>
        <v>2.0844051750143828</v>
      </c>
      <c r="I10" s="13">
        <f t="shared" si="3"/>
        <v>3.5780471403328127</v>
      </c>
      <c r="J10" s="27"/>
      <c r="K10" s="32">
        <f t="shared" si="9"/>
        <v>4.6905869755025297E-5</v>
      </c>
      <c r="L10">
        <f t="shared" si="4"/>
        <v>9.256696629419591E-8</v>
      </c>
      <c r="M10">
        <f t="shared" si="5"/>
        <v>1.5889855437340589E-7</v>
      </c>
      <c r="N10">
        <f t="shared" si="6"/>
        <v>1.7503155948326028E-4</v>
      </c>
      <c r="O10">
        <f t="shared" si="7"/>
        <v>3.0045558242904985E-4</v>
      </c>
      <c r="P10">
        <f t="shared" si="8"/>
        <v>2.4860333252517091</v>
      </c>
      <c r="R10" s="14" t="s">
        <v>31</v>
      </c>
      <c r="S10" s="15" t="s">
        <v>173</v>
      </c>
      <c r="T10" s="6" t="s">
        <v>170</v>
      </c>
      <c r="U10" s="7" t="s">
        <v>171</v>
      </c>
      <c r="V10" s="7" t="s">
        <v>172</v>
      </c>
      <c r="AA10" s="16"/>
      <c r="AB10" s="17"/>
    </row>
    <row r="11" spans="1:28" ht="15">
      <c r="A11" s="37">
        <v>4</v>
      </c>
      <c r="B11" s="37">
        <f t="shared" si="10"/>
        <v>5</v>
      </c>
      <c r="C11" s="11">
        <v>1.5</v>
      </c>
      <c r="D11" s="11">
        <v>0.1</v>
      </c>
      <c r="E11" s="12" t="s">
        <v>4</v>
      </c>
      <c r="F11" s="13">
        <f t="shared" si="0"/>
        <v>1.7148894068879626E-2</v>
      </c>
      <c r="G11" s="13">
        <f t="shared" si="1"/>
        <v>2.5191583898565093E-4</v>
      </c>
      <c r="H11" s="13">
        <f t="shared" si="2"/>
        <v>2.2814424845383012</v>
      </c>
      <c r="I11" s="13">
        <f t="shared" si="3"/>
        <v>1.5436624687650176</v>
      </c>
      <c r="J11" s="27"/>
      <c r="K11" s="32">
        <f t="shared" si="9"/>
        <v>8.0999251199735114E-5</v>
      </c>
      <c r="L11">
        <f t="shared" si="4"/>
        <v>1.3041405163862957E-2</v>
      </c>
      <c r="M11">
        <f t="shared" si="5"/>
        <v>8.8240347183188295E-3</v>
      </c>
      <c r="N11">
        <f t="shared" si="6"/>
        <v>1.9157716586332471E-4</v>
      </c>
      <c r="O11">
        <f t="shared" si="7"/>
        <v>1.2962434197653352E-4</v>
      </c>
      <c r="P11">
        <f t="shared" si="8"/>
        <v>1.1739257126759299</v>
      </c>
      <c r="R11" s="14"/>
      <c r="S11" s="7" t="s">
        <v>154</v>
      </c>
      <c r="T11" s="18">
        <v>0.36246124104585903</v>
      </c>
      <c r="U11" s="19">
        <v>0.53378307368059086</v>
      </c>
      <c r="V11" s="20">
        <v>0.69599092044691813</v>
      </c>
      <c r="AA11" s="16"/>
      <c r="AB11" s="17"/>
    </row>
    <row r="12" spans="1:28" ht="15">
      <c r="A12" s="37">
        <v>5</v>
      </c>
      <c r="B12" s="37">
        <f t="shared" si="10"/>
        <v>5</v>
      </c>
      <c r="C12" s="11">
        <v>1.5</v>
      </c>
      <c r="D12" s="11">
        <v>0.2</v>
      </c>
      <c r="E12" s="12" t="s">
        <v>4</v>
      </c>
      <c r="F12" s="13">
        <f t="shared" si="0"/>
        <v>1.0919289779837835</v>
      </c>
      <c r="G12" s="13">
        <f t="shared" si="1"/>
        <v>2.5191583898565093E-4</v>
      </c>
      <c r="H12" s="13">
        <f t="shared" si="2"/>
        <v>2.2814424845383012</v>
      </c>
      <c r="I12" s="13">
        <f t="shared" si="3"/>
        <v>3.5780471403328127</v>
      </c>
      <c r="J12" s="27"/>
      <c r="K12" s="32">
        <f t="shared" si="9"/>
        <v>7.5321513718106553E-5</v>
      </c>
      <c r="L12">
        <f t="shared" si="4"/>
        <v>0.83039105349023035</v>
      </c>
      <c r="M12">
        <f t="shared" si="5"/>
        <v>1.3023244523738025</v>
      </c>
      <c r="N12">
        <f t="shared" si="6"/>
        <v>1.9157716586332471E-4</v>
      </c>
      <c r="O12">
        <f t="shared" si="7"/>
        <v>3.0045558242904985E-4</v>
      </c>
      <c r="P12">
        <f t="shared" si="8"/>
        <v>2.721036252545352</v>
      </c>
      <c r="R12" s="14"/>
      <c r="S12" s="7" t="s">
        <v>155</v>
      </c>
      <c r="T12" s="18">
        <v>0.37477163915190381</v>
      </c>
      <c r="U12" s="19">
        <v>0.31971626076093218</v>
      </c>
      <c r="V12" s="20">
        <v>0.34986191753967527</v>
      </c>
      <c r="AA12" s="16"/>
      <c r="AB12" s="17"/>
    </row>
    <row r="13" spans="1:28" ht="15">
      <c r="A13" s="37">
        <v>6</v>
      </c>
      <c r="B13" s="37">
        <f t="shared" si="10"/>
        <v>5</v>
      </c>
      <c r="C13" s="11">
        <v>1.6</v>
      </c>
      <c r="D13" s="11">
        <v>0.2</v>
      </c>
      <c r="E13" s="12" t="s">
        <v>4</v>
      </c>
      <c r="F13" s="13">
        <f t="shared" si="0"/>
        <v>3.4392992468676685E-2</v>
      </c>
      <c r="G13" s="13">
        <f t="shared" si="1"/>
        <v>2.5191583898565093E-4</v>
      </c>
      <c r="H13" s="13">
        <f t="shared" si="2"/>
        <v>1.790255321058086</v>
      </c>
      <c r="I13" s="13">
        <f t="shared" si="3"/>
        <v>3.5780471403328127</v>
      </c>
      <c r="J13" s="27"/>
      <c r="K13" s="32">
        <f t="shared" si="9"/>
        <v>3.6944974115000239E-6</v>
      </c>
      <c r="L13">
        <f t="shared" si="4"/>
        <v>2.0524079258053038E-2</v>
      </c>
      <c r="M13">
        <f t="shared" si="5"/>
        <v>4.1019916116678858E-2</v>
      </c>
      <c r="N13">
        <f t="shared" si="6"/>
        <v>1.5033122373429121E-4</v>
      </c>
      <c r="O13">
        <f t="shared" si="7"/>
        <v>3.0045558242904985E-4</v>
      </c>
      <c r="P13">
        <f t="shared" si="8"/>
        <v>2.1352059773258283</v>
      </c>
      <c r="R13" s="14"/>
      <c r="S13" s="7" t="s">
        <v>156</v>
      </c>
      <c r="T13" s="18">
        <v>0.17335057014058855</v>
      </c>
      <c r="U13" s="19">
        <v>0.47287783346035023</v>
      </c>
      <c r="V13" s="20">
        <v>0.60650534993170913</v>
      </c>
    </row>
    <row r="14" spans="1:28" ht="15">
      <c r="A14" s="37">
        <v>3</v>
      </c>
      <c r="B14" s="37">
        <f t="shared" si="10"/>
        <v>6</v>
      </c>
      <c r="C14" s="11">
        <v>1.4</v>
      </c>
      <c r="D14" s="11">
        <v>0.1</v>
      </c>
      <c r="E14" s="12" t="s">
        <v>4</v>
      </c>
      <c r="F14" s="13">
        <f t="shared" si="0"/>
        <v>1.3322788784607174E-7</v>
      </c>
      <c r="G14" s="13">
        <f t="shared" si="1"/>
        <v>1.3179945118061845E-10</v>
      </c>
      <c r="H14" s="13">
        <f t="shared" si="2"/>
        <v>2.0844051750143828</v>
      </c>
      <c r="I14" s="13">
        <f t="shared" si="3"/>
        <v>1.5436624687650176</v>
      </c>
      <c r="J14" s="27"/>
      <c r="K14" s="32">
        <f t="shared" si="9"/>
        <v>2.5708124033158114E-11</v>
      </c>
      <c r="L14">
        <f t="shared" si="4"/>
        <v>9.256696629419591E-8</v>
      </c>
      <c r="M14">
        <f t="shared" si="5"/>
        <v>6.8552963420271997E-8</v>
      </c>
      <c r="N14">
        <f t="shared" si="6"/>
        <v>9.1574486034978862E-11</v>
      </c>
      <c r="O14">
        <f t="shared" si="7"/>
        <v>6.7817955397115951E-11</v>
      </c>
      <c r="P14">
        <f t="shared" si="8"/>
        <v>1.0725393461230934</v>
      </c>
      <c r="R14" s="14"/>
      <c r="S14" s="7" t="s">
        <v>157</v>
      </c>
      <c r="T14" s="18">
        <v>0.10346923384727075</v>
      </c>
      <c r="U14" s="19">
        <v>0.21595984687479416</v>
      </c>
      <c r="V14" s="20">
        <v>0.27341598804936379</v>
      </c>
    </row>
    <row r="15" spans="1:28" ht="15">
      <c r="A15" s="37">
        <v>4</v>
      </c>
      <c r="B15" s="37">
        <f t="shared" si="10"/>
        <v>6</v>
      </c>
      <c r="C15" s="11">
        <v>1.1000000000000001</v>
      </c>
      <c r="D15" s="11">
        <v>0.1</v>
      </c>
      <c r="E15" s="12" t="s">
        <v>4</v>
      </c>
      <c r="F15" s="13">
        <f t="shared" si="0"/>
        <v>1.7148894068879626E-2</v>
      </c>
      <c r="G15" s="13">
        <f t="shared" si="1"/>
        <v>1.3179945118061845E-10</v>
      </c>
      <c r="H15" s="13">
        <f t="shared" si="2"/>
        <v>0.21585812347373132</v>
      </c>
      <c r="I15" s="13">
        <f t="shared" si="3"/>
        <v>1.5436624687650176</v>
      </c>
      <c r="J15" s="27"/>
      <c r="K15" s="32">
        <f t="shared" si="9"/>
        <v>4.2377993925397665E-11</v>
      </c>
      <c r="L15">
        <f t="shared" si="4"/>
        <v>1.2339093644527189E-3</v>
      </c>
      <c r="M15">
        <f t="shared" si="5"/>
        <v>8.8240347183188295E-3</v>
      </c>
      <c r="N15">
        <f t="shared" si="6"/>
        <v>9.4833274022386535E-12</v>
      </c>
      <c r="O15">
        <f t="shared" si="7"/>
        <v>6.7817955397115951E-11</v>
      </c>
      <c r="P15">
        <f t="shared" si="8"/>
        <v>0.1110706945948147</v>
      </c>
      <c r="R15" s="14"/>
    </row>
    <row r="16" spans="1:28" ht="15">
      <c r="A16" s="37">
        <v>5</v>
      </c>
      <c r="B16" s="37">
        <f t="shared" si="10"/>
        <v>6</v>
      </c>
      <c r="C16" s="11">
        <v>1.2</v>
      </c>
      <c r="D16" s="11">
        <v>0.2</v>
      </c>
      <c r="E16" s="12" t="s">
        <v>4</v>
      </c>
      <c r="F16" s="13">
        <f t="shared" si="0"/>
        <v>1.0919289779837835</v>
      </c>
      <c r="G16" s="13">
        <f t="shared" si="1"/>
        <v>1.3179945118061845E-10</v>
      </c>
      <c r="H16" s="13">
        <f t="shared" si="2"/>
        <v>0.64115285289087831</v>
      </c>
      <c r="I16" s="13">
        <f t="shared" si="3"/>
        <v>3.5780471403328127</v>
      </c>
      <c r="J16" s="27"/>
      <c r="K16" s="32">
        <f t="shared" si="9"/>
        <v>3.9407449307977311E-11</v>
      </c>
      <c r="L16">
        <f t="shared" si="4"/>
        <v>0.23336445979617462</v>
      </c>
      <c r="M16">
        <f t="shared" si="5"/>
        <v>1.3023244523738025</v>
      </c>
      <c r="N16">
        <f t="shared" si="6"/>
        <v>2.8167864711301853E-11</v>
      </c>
      <c r="O16">
        <f t="shared" si="7"/>
        <v>1.5719488313141533E-10</v>
      </c>
      <c r="P16">
        <f t="shared" si="8"/>
        <v>0.76469171060081054</v>
      </c>
      <c r="R16" s="14"/>
    </row>
    <row r="17" spans="1:35" ht="15">
      <c r="A17" s="37">
        <v>6</v>
      </c>
      <c r="B17" s="37">
        <f t="shared" si="10"/>
        <v>6</v>
      </c>
      <c r="C17" s="11">
        <v>1.5</v>
      </c>
      <c r="D17" s="11">
        <v>0.4</v>
      </c>
      <c r="E17" s="12" t="s">
        <v>4</v>
      </c>
      <c r="F17" s="13">
        <f t="shared" si="0"/>
        <v>3.4392992468676685E-2</v>
      </c>
      <c r="G17" s="13">
        <f t="shared" si="1"/>
        <v>1.3179945118061845E-10</v>
      </c>
      <c r="H17" s="13">
        <f t="shared" si="2"/>
        <v>2.2814424845383012</v>
      </c>
      <c r="I17" s="13">
        <f t="shared" si="3"/>
        <v>1.1664186122760216</v>
      </c>
      <c r="J17" s="27"/>
      <c r="K17" s="32">
        <f>(F17*G17*1/3)/(
_xlfn.NORM.DIST(A17,$T$3,$T$11,FALSE)+_xlfn.NORM.DIST(A17,$U$3,$U$11,FALSE)+_xlfn.NORM.DIST(A17,$V$3,$V$11,FALSE) * 1/3
* _xlfn.NORM.DIST(B17,$T$4,$T$12,FALSE)+_xlfn.NORM.DIST(B17,$U$4,$U$12,FALSE)+_xlfn.NORM.DIST(B17,$V$4,$V$12,FALSE) * 1/3)</f>
        <v>1.932998642920525E-12</v>
      </c>
      <c r="L17">
        <f t="shared" si="4"/>
        <v>2.6155211396148272E-2</v>
      </c>
      <c r="M17">
        <f t="shared" si="5"/>
        <v>1.3372208849111174E-2</v>
      </c>
      <c r="N17">
        <f t="shared" si="6"/>
        <v>1.0023095578743156E-10</v>
      </c>
      <c r="O17">
        <f t="shared" si="7"/>
        <v>5.1244444314946073E-11</v>
      </c>
      <c r="P17">
        <f t="shared" si="8"/>
        <v>0.88703899226757477</v>
      </c>
      <c r="R17" s="14" t="s">
        <v>70</v>
      </c>
      <c r="S17" s="6" t="s">
        <v>154</v>
      </c>
      <c r="T17" s="6" t="s">
        <v>170</v>
      </c>
      <c r="U17" s="7" t="s">
        <v>171</v>
      </c>
      <c r="V17" s="7" t="s">
        <v>172</v>
      </c>
      <c r="W17" s="14" t="s">
        <v>43</v>
      </c>
      <c r="AE17" s="6" t="s">
        <v>154</v>
      </c>
      <c r="AF17" s="6" t="s">
        <v>170</v>
      </c>
      <c r="AG17" s="7" t="s">
        <v>171</v>
      </c>
      <c r="AH17" s="7" t="s">
        <v>172</v>
      </c>
      <c r="AI17" s="14" t="s">
        <v>43</v>
      </c>
    </row>
    <row r="18" spans="1:35" ht="15">
      <c r="A18" s="11">
        <v>5.4</v>
      </c>
      <c r="B18" s="11">
        <v>3.9</v>
      </c>
      <c r="C18" s="11">
        <v>1.3</v>
      </c>
      <c r="D18" s="11">
        <v>0.4</v>
      </c>
      <c r="E18" s="12" t="s">
        <v>4</v>
      </c>
      <c r="F18" s="13">
        <f t="shared" si="0"/>
        <v>0.68263184581203518</v>
      </c>
      <c r="G18" s="13">
        <f t="shared" si="1"/>
        <v>0.54875422165348509</v>
      </c>
      <c r="H18" s="13">
        <f t="shared" si="2"/>
        <v>1.3653148928726633</v>
      </c>
      <c r="I18" s="13">
        <f t="shared" si="3"/>
        <v>1.1664186122760216</v>
      </c>
      <c r="J18" s="27"/>
      <c r="K18" s="32">
        <f>(F18*G18*1/3)/(
_xlfn.NORM.DIST(A18,$T$3,$T$11,FALSE)+_xlfn.NORM.DIST(A18,$U$3,$U$11,FALSE)+_xlfn.NORM.DIST(A18,$V$3,$V$11,FALSE) * 1/3
* _xlfn.NORM.DIST(B18,$T$4,$T$12,FALSE)+_xlfn.NORM.DIST(B18,$U$4,$U$12,FALSE)+_xlfn.NORM.DIST(B18,$V$4,$V$12,FALSE) * 1/3)</f>
        <v>0.11284248636925072</v>
      </c>
      <c r="L18">
        <f t="shared" si="4"/>
        <v>0.31066914181210908</v>
      </c>
      <c r="M18">
        <f t="shared" si="5"/>
        <v>0.26541149676249776</v>
      </c>
      <c r="N18">
        <f t="shared" si="6"/>
        <v>0.24974077045008322</v>
      </c>
      <c r="O18">
        <f t="shared" si="7"/>
        <v>0.21335904590055546</v>
      </c>
      <c r="P18">
        <f t="shared" si="8"/>
        <v>0.53084290088810571</v>
      </c>
      <c r="R18" s="14" t="s">
        <v>59</v>
      </c>
      <c r="S18" s="15">
        <v>0</v>
      </c>
      <c r="T18" s="21">
        <v>9.153264504990077E-43</v>
      </c>
      <c r="U18" s="21">
        <v>2.2839868065772361E-28</v>
      </c>
      <c r="V18" s="21">
        <v>1.3482108939878221E-20</v>
      </c>
      <c r="AE18" s="15">
        <v>0</v>
      </c>
      <c r="AF18" s="21">
        <f t="shared" ref="AF18:AF28" si="11">((1/(SQRT(2*PI())*T$12)))*EXP((-1/2)*((AE18-T$4)^2)/((T$12)^2)) * ((1/(SQRT(2*PI())*T$11)))*EXP((-1/2)*((AE18-T$3)^2)/((T$11)^2))</f>
        <v>2.4452568903449528E-61</v>
      </c>
      <c r="AG18" s="21">
        <f t="shared" ref="AG18:AG28" si="12">((1/(SQRT(2*PI())*U$12)))*EXP((-1/2)*((AE18-U$4)^2)/((U$12)^2)) * ((1/(SQRT(2*PI())*U$11)))*EXP((-1/2)*((AE18-U$3)^2)/((U$11)^2))</f>
        <v>1.4851399880081338E-44</v>
      </c>
      <c r="AH18" s="21">
        <f t="shared" ref="AH18:AH28" si="13">((1/(SQRT(2*PI())*V$12)))*EXP((-1/2)*((AE18-V$4)^2)/((V$12)^2)) * ((1/(SQRT(2*PI())*V$11)))*EXP((-1/2)*((AE18-V$3)^2)/((V$11)^2))</f>
        <v>7.6305234140905211E-36</v>
      </c>
    </row>
    <row r="19" spans="1:35" ht="15">
      <c r="A19" s="11">
        <v>5.0999999999999996</v>
      </c>
      <c r="B19" s="11">
        <v>3.5</v>
      </c>
      <c r="C19" s="11">
        <v>1.4</v>
      </c>
      <c r="D19" s="11">
        <v>0.3</v>
      </c>
      <c r="E19" s="12" t="s">
        <v>4</v>
      </c>
      <c r="F19" s="13">
        <f t="shared" si="0"/>
        <v>1.088372777046718</v>
      </c>
      <c r="G19" s="13">
        <f t="shared" si="1"/>
        <v>1.0607578103705189</v>
      </c>
      <c r="H19" s="13">
        <f t="shared" si="2"/>
        <v>2.0844051750143828</v>
      </c>
      <c r="I19" s="13">
        <f t="shared" si="3"/>
        <v>3.2589679537223013</v>
      </c>
      <c r="J19" s="27"/>
      <c r="K19" s="32">
        <f t="shared" ref="K19:K82" si="14">(F19*G19*1/3)/(
_xlfn.NORM.DIST(A19,$T$3,$T$11,FALSE)+_xlfn.NORM.DIST(A19,$U$3,$U$11,FALSE)+_xlfn.NORM.DIST(A19,$V$3,$V$11,FALSE) * 1/3
* _xlfn.NORM.DIST(B19,$T$4,$T$12,FALSE)+_xlfn.NORM.DIST(B19,$U$4,$U$12,FALSE)+_xlfn.NORM.DIST(B19,$V$4,$V$12,FALSE) * 1/3)</f>
        <v>0.26035857647054134</v>
      </c>
      <c r="L19">
        <f t="shared" si="4"/>
        <v>0.75620328294031802</v>
      </c>
      <c r="M19">
        <f t="shared" si="5"/>
        <v>1.1823240006996669</v>
      </c>
      <c r="N19">
        <f t="shared" si="6"/>
        <v>0.73701635645774488</v>
      </c>
      <c r="O19">
        <f t="shared" si="7"/>
        <v>1.1523252368860528</v>
      </c>
      <c r="P19">
        <f t="shared" si="8"/>
        <v>2.2643365559815991</v>
      </c>
      <c r="S19" s="15">
        <v>1</v>
      </c>
      <c r="T19" s="21">
        <v>9.7334116286655663E-28</v>
      </c>
      <c r="U19" s="21">
        <v>5.6899023023159422E-20</v>
      </c>
      <c r="V19" s="21">
        <v>4.1125927328749392E-15</v>
      </c>
      <c r="AE19" s="15">
        <v>1</v>
      </c>
      <c r="AF19" s="21">
        <f t="shared" si="11"/>
        <v>3.9271469198287986E-37</v>
      </c>
      <c r="AG19" s="21">
        <f t="shared" si="12"/>
        <v>1.6092787812908553E-26</v>
      </c>
      <c r="AH19" s="21">
        <f t="shared" si="13"/>
        <v>1.0328601428598471E-21</v>
      </c>
    </row>
    <row r="20" spans="1:35" ht="15">
      <c r="A20" s="11">
        <v>5.7</v>
      </c>
      <c r="B20" s="11">
        <v>3.8</v>
      </c>
      <c r="C20" s="11">
        <v>1.7</v>
      </c>
      <c r="D20" s="11">
        <v>0.3</v>
      </c>
      <c r="E20" s="12" t="s">
        <v>4</v>
      </c>
      <c r="F20" s="13">
        <f t="shared" si="0"/>
        <v>0.21581616765050216</v>
      </c>
      <c r="G20" s="13">
        <f t="shared" si="1"/>
        <v>0.71997709740384497</v>
      </c>
      <c r="H20" s="13">
        <f t="shared" si="2"/>
        <v>1.0071600449157041</v>
      </c>
      <c r="I20" s="13">
        <f t="shared" si="3"/>
        <v>3.2589679537223013</v>
      </c>
      <c r="J20" s="27"/>
      <c r="K20" s="32">
        <f t="shared" si="14"/>
        <v>5.5636015879652938E-2</v>
      </c>
      <c r="L20">
        <f t="shared" si="4"/>
        <v>7.245380703480496E-2</v>
      </c>
      <c r="M20">
        <f t="shared" si="5"/>
        <v>0.23444599142271536</v>
      </c>
      <c r="N20">
        <f t="shared" si="6"/>
        <v>0.24171072191984491</v>
      </c>
      <c r="O20">
        <f t="shared" si="7"/>
        <v>0.78212742928437684</v>
      </c>
      <c r="P20">
        <f t="shared" si="8"/>
        <v>1.0941007702165977</v>
      </c>
      <c r="S20" s="15">
        <v>2</v>
      </c>
      <c r="T20" s="21">
        <v>5.1200177543953576E-16</v>
      </c>
      <c r="U20" s="21">
        <v>4.2390764883431472E-13</v>
      </c>
      <c r="V20" s="21">
        <v>1.5919085245288371E-10</v>
      </c>
      <c r="AE20" s="15">
        <v>2</v>
      </c>
      <c r="AF20" s="21">
        <f t="shared" si="11"/>
        <v>2.5238643862859016E-19</v>
      </c>
      <c r="AG20" s="21">
        <f t="shared" si="12"/>
        <v>2.9414549168491254E-14</v>
      </c>
      <c r="AH20" s="21">
        <f t="shared" si="13"/>
        <v>5.0224213650064711E-12</v>
      </c>
    </row>
    <row r="21" spans="1:35" ht="15">
      <c r="A21" s="11">
        <v>5.0999999999999996</v>
      </c>
      <c r="B21" s="11">
        <v>3.8</v>
      </c>
      <c r="C21" s="11">
        <v>1.5</v>
      </c>
      <c r="D21" s="11">
        <v>0.3</v>
      </c>
      <c r="E21" s="12" t="s">
        <v>4</v>
      </c>
      <c r="F21" s="13">
        <f t="shared" si="0"/>
        <v>1.088372777046718</v>
      </c>
      <c r="G21" s="13">
        <f t="shared" si="1"/>
        <v>0.71997709740384497</v>
      </c>
      <c r="H21" s="13">
        <f t="shared" si="2"/>
        <v>2.2814424845383012</v>
      </c>
      <c r="I21" s="13">
        <f t="shared" si="3"/>
        <v>3.2589679537223013</v>
      </c>
      <c r="J21" s="27"/>
      <c r="K21" s="32">
        <f t="shared" si="14"/>
        <v>0.20065719606680604</v>
      </c>
      <c r="L21">
        <f t="shared" si="4"/>
        <v>0.82768663085643823</v>
      </c>
      <c r="M21">
        <f t="shared" si="5"/>
        <v>1.1823240006996669</v>
      </c>
      <c r="N21">
        <f t="shared" si="6"/>
        <v>0.54752877930390087</v>
      </c>
      <c r="O21">
        <f t="shared" si="7"/>
        <v>0.78212742928437684</v>
      </c>
      <c r="P21">
        <f t="shared" si="8"/>
        <v>2.4783826484569702</v>
      </c>
      <c r="S21" s="15">
        <v>3</v>
      </c>
      <c r="T21" s="21">
        <v>1.3322788784607174E-7</v>
      </c>
      <c r="U21" s="21">
        <v>9.444803376921116E-8</v>
      </c>
      <c r="V21" s="21">
        <v>7.8192490466576038E-7</v>
      </c>
      <c r="AE21" s="15">
        <v>3</v>
      </c>
      <c r="AF21" s="21">
        <f t="shared" si="11"/>
        <v>6.4906933317269526E-8</v>
      </c>
      <c r="AG21" s="21">
        <f t="shared" si="12"/>
        <v>9.0690151191506068E-8</v>
      </c>
      <c r="AH21" s="21">
        <f t="shared" si="13"/>
        <v>8.7734258638888516E-7</v>
      </c>
    </row>
    <row r="22" spans="1:35" ht="15">
      <c r="A22" s="11">
        <v>5.4</v>
      </c>
      <c r="B22" s="11">
        <v>3.4</v>
      </c>
      <c r="C22" s="11">
        <v>1.7</v>
      </c>
      <c r="D22" s="11">
        <v>0.2</v>
      </c>
      <c r="E22" s="12" t="s">
        <v>4</v>
      </c>
      <c r="F22" s="13">
        <f t="shared" si="0"/>
        <v>0.68263184581203518</v>
      </c>
      <c r="G22" s="13">
        <f t="shared" si="1"/>
        <v>1.0468243155796613</v>
      </c>
      <c r="H22" s="13">
        <f t="shared" si="2"/>
        <v>1.0071600449157041</v>
      </c>
      <c r="I22" s="13">
        <f t="shared" si="3"/>
        <v>3.5780471403328127</v>
      </c>
      <c r="J22" s="27"/>
      <c r="K22" s="32">
        <f t="shared" si="14"/>
        <v>0.16403818845863469</v>
      </c>
      <c r="L22">
        <f t="shared" si="4"/>
        <v>0.22917317349631311</v>
      </c>
      <c r="M22">
        <f t="shared" si="5"/>
        <v>0.81416297460262066</v>
      </c>
      <c r="N22">
        <f t="shared" si="6"/>
        <v>0.35143987489935424</v>
      </c>
      <c r="O22">
        <f t="shared" si="7"/>
        <v>1.2485289162635536</v>
      </c>
      <c r="P22">
        <f t="shared" si="8"/>
        <v>1.2012220395227007</v>
      </c>
      <c r="S22" s="15">
        <v>4</v>
      </c>
      <c r="T22" s="21">
        <v>1.7148894068879626E-2</v>
      </c>
      <c r="U22" s="21">
        <v>6.2931750801460901E-4</v>
      </c>
      <c r="V22" s="21">
        <v>4.8736744524352461E-4</v>
      </c>
      <c r="AE22" s="15">
        <v>4</v>
      </c>
      <c r="AF22" s="21">
        <f t="shared" si="11"/>
        <v>6.6796294959424298E-3</v>
      </c>
      <c r="AG22" s="21">
        <f t="shared" si="12"/>
        <v>4.7165568506988964E-7</v>
      </c>
      <c r="AH22" s="21">
        <f t="shared" si="13"/>
        <v>5.5056641190550525E-6</v>
      </c>
    </row>
    <row r="23" spans="1:35" ht="15">
      <c r="A23" s="11">
        <v>5.0999999999999996</v>
      </c>
      <c r="B23" s="11">
        <v>3.7</v>
      </c>
      <c r="C23" s="11">
        <v>1.5</v>
      </c>
      <c r="D23" s="11">
        <v>0.4</v>
      </c>
      <c r="E23" s="12" t="s">
        <v>4</v>
      </c>
      <c r="F23" s="13">
        <f t="shared" si="0"/>
        <v>1.088372777046718</v>
      </c>
      <c r="G23" s="13">
        <f t="shared" si="1"/>
        <v>0.87970827678095131</v>
      </c>
      <c r="H23" s="13">
        <f t="shared" si="2"/>
        <v>2.2814424845383012</v>
      </c>
      <c r="I23" s="13">
        <f t="shared" si="3"/>
        <v>1.1664186122760216</v>
      </c>
      <c r="J23" s="27"/>
      <c r="K23" s="32">
        <f t="shared" si="14"/>
        <v>0.23946960216343818</v>
      </c>
      <c r="L23">
        <f t="shared" si="4"/>
        <v>0.82768663085643823</v>
      </c>
      <c r="M23">
        <f t="shared" si="5"/>
        <v>0.42316608808061085</v>
      </c>
      <c r="N23">
        <f t="shared" si="6"/>
        <v>0.66900127888268035</v>
      </c>
      <c r="O23">
        <f t="shared" si="7"/>
        <v>0.34203603580352254</v>
      </c>
      <c r="P23">
        <f t="shared" si="8"/>
        <v>0.88703899226757477</v>
      </c>
      <c r="S23" s="15">
        <v>5</v>
      </c>
      <c r="T23" s="21">
        <v>1.0919289779837835</v>
      </c>
      <c r="U23" s="21">
        <v>0.12540126924558198</v>
      </c>
      <c r="V23" s="21">
        <v>3.8547171798705274E-2</v>
      </c>
      <c r="AE23" s="15">
        <v>5</v>
      </c>
      <c r="AF23" s="21">
        <f t="shared" si="11"/>
        <v>2.7507420460152918E-4</v>
      </c>
      <c r="AG23" s="21">
        <f t="shared" si="12"/>
        <v>4.137681325705105E-12</v>
      </c>
      <c r="AH23" s="21">
        <f t="shared" si="13"/>
        <v>1.2411796696784718E-9</v>
      </c>
    </row>
    <row r="24" spans="1:35" ht="15">
      <c r="A24" s="11">
        <v>4.5999999999999996</v>
      </c>
      <c r="B24" s="11">
        <v>3.6</v>
      </c>
      <c r="C24" s="11">
        <v>1</v>
      </c>
      <c r="D24" s="11">
        <v>0.2</v>
      </c>
      <c r="E24" s="12" t="s">
        <v>4</v>
      </c>
      <c r="F24" s="13">
        <f t="shared" si="0"/>
        <v>0.51676489826687222</v>
      </c>
      <c r="G24" s="13">
        <f t="shared" si="1"/>
        <v>1.0010087265543191</v>
      </c>
      <c r="H24" s="13">
        <f t="shared" si="2"/>
        <v>5.2101866551804481E-2</v>
      </c>
      <c r="I24" s="13">
        <f t="shared" si="3"/>
        <v>3.5780471403328127</v>
      </c>
      <c r="J24" s="27"/>
      <c r="K24" s="32">
        <f t="shared" si="14"/>
        <v>0.26601089614083362</v>
      </c>
      <c r="L24">
        <f t="shared" si="4"/>
        <v>8.9748052560524646E-3</v>
      </c>
      <c r="M24">
        <f t="shared" si="5"/>
        <v>0.61633638882271968</v>
      </c>
      <c r="N24">
        <f t="shared" si="6"/>
        <v>1.7384807696041622E-2</v>
      </c>
      <c r="O24">
        <f t="shared" si="7"/>
        <v>1.1938854704986239</v>
      </c>
      <c r="P24">
        <f t="shared" si="8"/>
        <v>6.2140978207228616E-2</v>
      </c>
      <c r="S24" s="15">
        <v>6</v>
      </c>
      <c r="T24" s="21">
        <v>3.4392992468676685E-2</v>
      </c>
      <c r="U24" s="21">
        <v>0.7472901794835104</v>
      </c>
      <c r="V24" s="21">
        <v>0.38687712831795201</v>
      </c>
      <c r="AE24" s="15">
        <v>6</v>
      </c>
      <c r="AF24" s="21">
        <f t="shared" si="11"/>
        <v>4.5329775318307316E-12</v>
      </c>
      <c r="AG24" s="21">
        <f t="shared" si="12"/>
        <v>6.1228838803316112E-23</v>
      </c>
      <c r="AH24" s="21">
        <f t="shared" si="13"/>
        <v>1.0051804450952663E-17</v>
      </c>
    </row>
    <row r="25" spans="1:35" ht="15">
      <c r="A25" s="11">
        <v>5.0999999999999996</v>
      </c>
      <c r="B25" s="11">
        <v>3.3</v>
      </c>
      <c r="C25" s="11">
        <v>1.7</v>
      </c>
      <c r="D25" s="11">
        <v>0.5</v>
      </c>
      <c r="E25" s="12" t="s">
        <v>4</v>
      </c>
      <c r="F25" s="13">
        <f t="shared" si="0"/>
        <v>1.088372777046718</v>
      </c>
      <c r="G25" s="13">
        <f t="shared" si="1"/>
        <v>0.96207860025303538</v>
      </c>
      <c r="H25" s="13">
        <f t="shared" si="2"/>
        <v>1.0071600449157041</v>
      </c>
      <c r="I25" s="13">
        <f t="shared" si="3"/>
        <v>0.1640473091440873</v>
      </c>
      <c r="J25" s="27"/>
      <c r="K25" s="32">
        <f t="shared" si="14"/>
        <v>0.19215022851393077</v>
      </c>
      <c r="L25">
        <f t="shared" si="4"/>
        <v>0.36538852500513402</v>
      </c>
      <c r="M25">
        <f t="shared" si="5"/>
        <v>5.9514875140063914E-2</v>
      </c>
      <c r="N25">
        <f t="shared" si="6"/>
        <v>0.32298904208109491</v>
      </c>
      <c r="O25">
        <f t="shared" si="7"/>
        <v>5.2608801852206823E-2</v>
      </c>
      <c r="P25">
        <f t="shared" si="8"/>
        <v>5.507396508195312E-2</v>
      </c>
      <c r="S25" s="15">
        <v>7</v>
      </c>
      <c r="T25" s="21">
        <v>5.358741858060431E-7</v>
      </c>
      <c r="U25" s="21">
        <v>0.13317780191966949</v>
      </c>
      <c r="V25" s="21">
        <v>0.4927176554631385</v>
      </c>
      <c r="AE25" s="15">
        <v>7</v>
      </c>
      <c r="AF25" s="21">
        <f t="shared" si="11"/>
        <v>2.989189689623659E-26</v>
      </c>
      <c r="AG25" s="21">
        <f t="shared" si="12"/>
        <v>1.5283471983584179E-39</v>
      </c>
      <c r="AH25" s="21">
        <f t="shared" si="13"/>
        <v>2.9244072153843324E-30</v>
      </c>
    </row>
    <row r="26" spans="1:35" ht="15">
      <c r="A26" s="11">
        <v>4.8</v>
      </c>
      <c r="B26" s="11">
        <v>3.4</v>
      </c>
      <c r="C26" s="11">
        <v>1.9</v>
      </c>
      <c r="D26" s="11">
        <v>0.2</v>
      </c>
      <c r="E26" s="12" t="s">
        <v>4</v>
      </c>
      <c r="F26" s="13">
        <f t="shared" si="0"/>
        <v>0.87469642777063583</v>
      </c>
      <c r="G26" s="13">
        <f t="shared" si="1"/>
        <v>1.0468243155796613</v>
      </c>
      <c r="H26" s="13">
        <f t="shared" si="2"/>
        <v>0.11746262965821762</v>
      </c>
      <c r="I26" s="13">
        <f t="shared" si="3"/>
        <v>3.5780471403328127</v>
      </c>
      <c r="J26" s="27"/>
      <c r="K26" s="32">
        <f t="shared" si="14"/>
        <v>0.23942017998757403</v>
      </c>
      <c r="L26">
        <f t="shared" si="4"/>
        <v>3.4248047519529361E-2</v>
      </c>
      <c r="M26">
        <f t="shared" si="5"/>
        <v>1.0432350173480167</v>
      </c>
      <c r="N26">
        <f t="shared" si="6"/>
        <v>4.0987578966050292E-2</v>
      </c>
      <c r="O26">
        <f t="shared" si="7"/>
        <v>1.2485289162635536</v>
      </c>
      <c r="P26">
        <f t="shared" si="8"/>
        <v>0.14009560871485258</v>
      </c>
      <c r="S26" s="15">
        <v>8</v>
      </c>
      <c r="T26" s="21">
        <v>4.1302183111332174E-15</v>
      </c>
      <c r="U26" s="21">
        <v>7.0978960564152343E-4</v>
      </c>
      <c r="V26" s="21">
        <v>7.9628351787455476E-2</v>
      </c>
      <c r="AE26" s="15">
        <v>8</v>
      </c>
      <c r="AF26" s="21">
        <f t="shared" si="11"/>
        <v>7.8878672568031456E-47</v>
      </c>
      <c r="AG26" s="21">
        <f t="shared" si="12"/>
        <v>6.4350962243301176E-62</v>
      </c>
      <c r="AH26" s="21">
        <f t="shared" si="13"/>
        <v>3.0564415858424621E-47</v>
      </c>
    </row>
    <row r="27" spans="1:35" ht="15">
      <c r="A27" s="11">
        <v>5</v>
      </c>
      <c r="B27" s="11">
        <v>3</v>
      </c>
      <c r="C27" s="11">
        <v>1.6</v>
      </c>
      <c r="D27" s="11">
        <v>0.2</v>
      </c>
      <c r="E27" s="12" t="s">
        <v>4</v>
      </c>
      <c r="F27" s="13">
        <f t="shared" si="0"/>
        <v>1.0919289779837835</v>
      </c>
      <c r="G27" s="13">
        <f t="shared" si="1"/>
        <v>0.48718728763651514</v>
      </c>
      <c r="H27" s="13">
        <f t="shared" si="2"/>
        <v>1.790255321058086</v>
      </c>
      <c r="I27" s="13">
        <f t="shared" si="3"/>
        <v>3.5780471403328127</v>
      </c>
      <c r="J27" s="27"/>
      <c r="K27" s="32">
        <f t="shared" si="14"/>
        <v>6.9326688423162156E-2</v>
      </c>
      <c r="L27">
        <f t="shared" si="4"/>
        <v>0.65161055435099535</v>
      </c>
      <c r="M27">
        <f t="shared" si="5"/>
        <v>1.3023244523738025</v>
      </c>
      <c r="N27">
        <f t="shared" si="6"/>
        <v>0.29072987801437583</v>
      </c>
      <c r="O27">
        <f t="shared" si="7"/>
        <v>0.58105969377811073</v>
      </c>
      <c r="P27">
        <f t="shared" si="8"/>
        <v>2.1352059773258283</v>
      </c>
      <c r="S27" s="15">
        <v>9</v>
      </c>
      <c r="T27" s="21">
        <v>1.5747096103595496E-26</v>
      </c>
      <c r="U27" s="21">
        <v>1.1313126738254751E-7</v>
      </c>
      <c r="V27" s="21">
        <v>1.6329837430931855E-3</v>
      </c>
      <c r="AE27" s="15">
        <v>9</v>
      </c>
      <c r="AF27" s="21">
        <f t="shared" si="11"/>
        <v>8.3291737099777553E-74</v>
      </c>
      <c r="AG27" s="21">
        <f t="shared" si="12"/>
        <v>4.570409182227685E-90</v>
      </c>
      <c r="AH27" s="21">
        <f t="shared" si="13"/>
        <v>1.1475689555044308E-68</v>
      </c>
    </row>
    <row r="28" spans="1:35" ht="15">
      <c r="A28" s="11">
        <v>5</v>
      </c>
      <c r="B28" s="11">
        <v>3.4</v>
      </c>
      <c r="C28" s="11">
        <v>1.6</v>
      </c>
      <c r="D28" s="11">
        <v>0.4</v>
      </c>
      <c r="E28" s="12" t="s">
        <v>4</v>
      </c>
      <c r="F28" s="13">
        <f t="shared" si="0"/>
        <v>1.0919289779837835</v>
      </c>
      <c r="G28" s="13">
        <f t="shared" si="1"/>
        <v>1.0468243155796613</v>
      </c>
      <c r="H28" s="13">
        <f t="shared" si="2"/>
        <v>1.790255321058086</v>
      </c>
      <c r="I28" s="13">
        <f t="shared" si="3"/>
        <v>1.1664186122760216</v>
      </c>
      <c r="J28" s="27"/>
      <c r="K28" s="32">
        <f t="shared" si="14"/>
        <v>0.24319946452677785</v>
      </c>
      <c r="L28">
        <f t="shared" si="4"/>
        <v>0.65161055435099535</v>
      </c>
      <c r="M28">
        <f t="shared" si="5"/>
        <v>0.42454876106793976</v>
      </c>
      <c r="N28">
        <f t="shared" si="6"/>
        <v>0.62469426705982589</v>
      </c>
      <c r="O28">
        <f t="shared" si="7"/>
        <v>0.40701178849174152</v>
      </c>
      <c r="P28">
        <f t="shared" si="8"/>
        <v>0.69606237573611196</v>
      </c>
      <c r="S28" s="15">
        <v>10</v>
      </c>
      <c r="T28" s="21">
        <v>2.9699233934110242E-41</v>
      </c>
      <c r="U28" s="21">
        <v>5.3925091987878536E-13</v>
      </c>
      <c r="V28" s="21">
        <v>4.2495263730283862E-6</v>
      </c>
      <c r="AE28" s="15">
        <v>10</v>
      </c>
      <c r="AF28" s="21">
        <f t="shared" si="11"/>
        <v>3.5194958263924935E-107</v>
      </c>
      <c r="AG28" s="21">
        <f t="shared" si="12"/>
        <v>5.4754792812108245E-124</v>
      </c>
      <c r="AH28" s="21">
        <f t="shared" si="13"/>
        <v>1.5478394796131763E-94</v>
      </c>
    </row>
    <row r="29" spans="1:35" ht="15">
      <c r="A29" s="11">
        <v>5.2</v>
      </c>
      <c r="B29" s="11">
        <v>3.5</v>
      </c>
      <c r="C29" s="11">
        <v>1.5</v>
      </c>
      <c r="D29" s="11">
        <v>0.2</v>
      </c>
      <c r="E29" s="12" t="s">
        <v>4</v>
      </c>
      <c r="F29" s="13">
        <f t="shared" si="0"/>
        <v>1.0053195363575278</v>
      </c>
      <c r="G29" s="13">
        <f t="shared" si="1"/>
        <v>1.0607578103705189</v>
      </c>
      <c r="H29" s="13">
        <f t="shared" si="2"/>
        <v>2.2814424845383012</v>
      </c>
      <c r="I29" s="13">
        <f t="shared" si="3"/>
        <v>3.5780471403328127</v>
      </c>
      <c r="J29" s="27"/>
      <c r="K29" s="32">
        <f t="shared" si="14"/>
        <v>0.24289897585988443</v>
      </c>
      <c r="L29">
        <f t="shared" si="4"/>
        <v>0.76452623359413707</v>
      </c>
      <c r="M29">
        <f t="shared" si="5"/>
        <v>1.1990268973949205</v>
      </c>
      <c r="N29">
        <f t="shared" si="6"/>
        <v>0.80668597812837484</v>
      </c>
      <c r="O29">
        <f t="shared" si="7"/>
        <v>1.2651471499939768</v>
      </c>
      <c r="P29">
        <f t="shared" si="8"/>
        <v>2.721036252545352</v>
      </c>
    </row>
    <row r="30" spans="1:35" ht="15">
      <c r="A30" s="11">
        <v>5.2</v>
      </c>
      <c r="B30" s="11">
        <v>3.4</v>
      </c>
      <c r="C30" s="11">
        <v>1.4</v>
      </c>
      <c r="D30" s="11">
        <v>0.2</v>
      </c>
      <c r="E30" s="12" t="s">
        <v>4</v>
      </c>
      <c r="F30" s="13">
        <f t="shared" si="0"/>
        <v>1.0053195363575278</v>
      </c>
      <c r="G30" s="13">
        <f t="shared" si="1"/>
        <v>1.0468243155796613</v>
      </c>
      <c r="H30" s="13">
        <f t="shared" si="2"/>
        <v>2.0844051750143828</v>
      </c>
      <c r="I30" s="13">
        <f t="shared" si="3"/>
        <v>3.5780471403328127</v>
      </c>
      <c r="J30" s="27"/>
      <c r="K30" s="32">
        <f t="shared" si="14"/>
        <v>0.21874443175462624</v>
      </c>
      <c r="L30">
        <f t="shared" si="4"/>
        <v>0.6984977480422303</v>
      </c>
      <c r="M30">
        <f t="shared" si="5"/>
        <v>1.1990268973949205</v>
      </c>
      <c r="N30">
        <f t="shared" si="6"/>
        <v>0.72733534024171176</v>
      </c>
      <c r="O30">
        <f t="shared" si="7"/>
        <v>1.2485289162635536</v>
      </c>
      <c r="P30">
        <f t="shared" si="8"/>
        <v>2.4860333252517091</v>
      </c>
      <c r="S30" s="6" t="s">
        <v>155</v>
      </c>
      <c r="T30" s="6" t="s">
        <v>170</v>
      </c>
      <c r="U30" s="7" t="s">
        <v>171</v>
      </c>
      <c r="V30" s="7" t="s">
        <v>172</v>
      </c>
    </row>
    <row r="31" spans="1:35" ht="15">
      <c r="A31" s="11">
        <v>4.7</v>
      </c>
      <c r="B31" s="11">
        <v>3.2</v>
      </c>
      <c r="C31" s="11">
        <v>1.6</v>
      </c>
      <c r="D31" s="11">
        <v>0.2</v>
      </c>
      <c r="E31" s="12" t="s">
        <v>4</v>
      </c>
      <c r="F31" s="13">
        <f t="shared" si="0"/>
        <v>0.69839897452730437</v>
      </c>
      <c r="G31" s="13">
        <f t="shared" si="1"/>
        <v>0.82342964152061415</v>
      </c>
      <c r="H31" s="13">
        <f t="shared" si="2"/>
        <v>1.790255321058086</v>
      </c>
      <c r="I31" s="13">
        <f t="shared" si="3"/>
        <v>3.5780471403328127</v>
      </c>
      <c r="J31" s="27"/>
      <c r="K31" s="32">
        <f t="shared" si="14"/>
        <v>0.12548412554725916</v>
      </c>
      <c r="L31">
        <f t="shared" si="4"/>
        <v>0.41677082678967242</v>
      </c>
      <c r="M31">
        <f t="shared" si="5"/>
        <v>0.83296815120626344</v>
      </c>
      <c r="N31">
        <f t="shared" si="6"/>
        <v>0.49138309908307726</v>
      </c>
      <c r="O31">
        <f t="shared" si="7"/>
        <v>0.98209002470270212</v>
      </c>
      <c r="P31">
        <f t="shared" si="8"/>
        <v>2.1352059773258283</v>
      </c>
      <c r="S31" s="15">
        <v>0</v>
      </c>
      <c r="T31" s="21">
        <v>2.6714587882955574E-19</v>
      </c>
      <c r="U31" s="21">
        <v>6.5024017815310956E-17</v>
      </c>
      <c r="V31" s="21">
        <v>5.6597402143224666E-16</v>
      </c>
    </row>
    <row r="32" spans="1:35" ht="15">
      <c r="A32" s="11">
        <v>4.8</v>
      </c>
      <c r="B32" s="11">
        <v>3.1</v>
      </c>
      <c r="C32" s="11">
        <v>1.6</v>
      </c>
      <c r="D32" s="11">
        <v>0.2</v>
      </c>
      <c r="E32" s="12" t="s">
        <v>4</v>
      </c>
      <c r="F32" s="13">
        <f t="shared" si="0"/>
        <v>0.87469642777063583</v>
      </c>
      <c r="G32" s="13">
        <f t="shared" si="1"/>
        <v>0.65632905053798574</v>
      </c>
      <c r="H32" s="13">
        <f t="shared" si="2"/>
        <v>1.790255321058086</v>
      </c>
      <c r="I32" s="13">
        <f t="shared" si="3"/>
        <v>3.5780471403328127</v>
      </c>
      <c r="J32" s="27"/>
      <c r="K32" s="32">
        <f t="shared" si="14"/>
        <v>9.5365684390396083E-2</v>
      </c>
      <c r="L32">
        <f t="shared" si="4"/>
        <v>0.52197664470896021</v>
      </c>
      <c r="M32">
        <f t="shared" si="5"/>
        <v>1.0432350173480167</v>
      </c>
      <c r="N32">
        <f t="shared" si="6"/>
        <v>0.39166552503021013</v>
      </c>
      <c r="O32">
        <f t="shared" si="7"/>
        <v>0.78279209413159656</v>
      </c>
      <c r="P32">
        <f t="shared" si="8"/>
        <v>2.1352059773258283</v>
      </c>
      <c r="S32" s="15">
        <v>1</v>
      </c>
      <c r="T32" s="21">
        <v>4.0347075307727471E-10</v>
      </c>
      <c r="U32" s="21">
        <v>2.8283065258182654E-7</v>
      </c>
      <c r="V32" s="21">
        <v>2.5114573942696689E-7</v>
      </c>
    </row>
    <row r="33" spans="1:22" ht="15">
      <c r="A33" s="11">
        <v>5.4</v>
      </c>
      <c r="B33" s="11">
        <v>3.4</v>
      </c>
      <c r="C33" s="11">
        <v>1.5</v>
      </c>
      <c r="D33" s="11">
        <v>0.4</v>
      </c>
      <c r="E33" s="12" t="s">
        <v>4</v>
      </c>
      <c r="F33" s="13">
        <f t="shared" si="0"/>
        <v>0.68263184581203518</v>
      </c>
      <c r="G33" s="13">
        <f t="shared" si="1"/>
        <v>1.0468243155796613</v>
      </c>
      <c r="H33" s="13">
        <f t="shared" si="2"/>
        <v>2.2814424845383012</v>
      </c>
      <c r="I33" s="13">
        <f t="shared" si="3"/>
        <v>1.1664186122760216</v>
      </c>
      <c r="J33" s="27"/>
      <c r="K33" s="32">
        <f t="shared" si="14"/>
        <v>0.16403818845863469</v>
      </c>
      <c r="L33">
        <f t="shared" si="4"/>
        <v>0.51912843144479204</v>
      </c>
      <c r="M33">
        <f t="shared" si="5"/>
        <v>0.26541149676249776</v>
      </c>
      <c r="N33">
        <f t="shared" si="6"/>
        <v>0.79608982247038962</v>
      </c>
      <c r="O33">
        <f t="shared" si="7"/>
        <v>0.40701178849174152</v>
      </c>
      <c r="P33">
        <f t="shared" si="8"/>
        <v>0.88703899226757477</v>
      </c>
      <c r="S33" s="15">
        <v>2</v>
      </c>
      <c r="T33" s="21">
        <v>4.9294055359852063E-4</v>
      </c>
      <c r="U33" s="21">
        <v>6.9389050302293545E-2</v>
      </c>
      <c r="V33" s="21">
        <v>3.1549685723889033E-2</v>
      </c>
    </row>
    <row r="34" spans="1:22" ht="15">
      <c r="A34" s="11">
        <v>5.2</v>
      </c>
      <c r="B34" s="11">
        <v>4.0999999999999996</v>
      </c>
      <c r="C34" s="11">
        <v>1.5</v>
      </c>
      <c r="D34" s="11">
        <v>0.1</v>
      </c>
      <c r="E34" s="12" t="s">
        <v>4</v>
      </c>
      <c r="F34" s="13">
        <f t="shared" si="0"/>
        <v>1.0053195363575278</v>
      </c>
      <c r="G34" s="13">
        <f t="shared" si="1"/>
        <v>0.25747426498137316</v>
      </c>
      <c r="H34" s="13">
        <f t="shared" si="2"/>
        <v>2.2814424845383012</v>
      </c>
      <c r="I34" s="13">
        <f t="shared" si="3"/>
        <v>1.5436624687650176</v>
      </c>
      <c r="J34" s="27"/>
      <c r="K34" s="32">
        <f t="shared" si="14"/>
        <v>6.8995810625170281E-2</v>
      </c>
      <c r="L34">
        <f t="shared" si="4"/>
        <v>0.76452623359413707</v>
      </c>
      <c r="M34">
        <f t="shared" si="5"/>
        <v>0.51729134579712133</v>
      </c>
      <c r="N34">
        <f t="shared" si="6"/>
        <v>0.19580424226792564</v>
      </c>
      <c r="O34">
        <f t="shared" si="7"/>
        <v>0.13248445317486826</v>
      </c>
      <c r="P34">
        <f t="shared" si="8"/>
        <v>1.1739257126759299</v>
      </c>
      <c r="S34" s="15">
        <v>3</v>
      </c>
      <c r="T34" s="21">
        <v>0.48718728763651514</v>
      </c>
      <c r="U34" s="21">
        <v>0.9602121671808681</v>
      </c>
      <c r="V34" s="21">
        <v>1.1220292142554429</v>
      </c>
    </row>
    <row r="35" spans="1:22" ht="15">
      <c r="A35" s="11">
        <v>5.5</v>
      </c>
      <c r="B35" s="11">
        <v>4.2</v>
      </c>
      <c r="C35" s="11">
        <v>1.4</v>
      </c>
      <c r="D35" s="11">
        <v>0.2</v>
      </c>
      <c r="E35" s="12" t="s">
        <v>4</v>
      </c>
      <c r="F35" s="13">
        <f t="shared" si="0"/>
        <v>0.5018137022146486</v>
      </c>
      <c r="G35" s="13">
        <f t="shared" si="1"/>
        <v>0.15850048191178392</v>
      </c>
      <c r="H35" s="13">
        <f t="shared" si="2"/>
        <v>2.0844051750143828</v>
      </c>
      <c r="I35" s="13">
        <f t="shared" si="3"/>
        <v>3.5780471403328127</v>
      </c>
      <c r="J35" s="27"/>
      <c r="K35" s="32">
        <f t="shared" si="14"/>
        <v>2.6902896258327494E-2</v>
      </c>
      <c r="L35">
        <f t="shared" si="4"/>
        <v>0.34866102592977999</v>
      </c>
      <c r="M35">
        <f t="shared" si="5"/>
        <v>0.59850436072964841</v>
      </c>
      <c r="N35">
        <f t="shared" si="6"/>
        <v>0.11012640824639866</v>
      </c>
      <c r="O35">
        <f t="shared" si="7"/>
        <v>0.18904073201527705</v>
      </c>
      <c r="P35">
        <f t="shared" si="8"/>
        <v>2.4860333252517091</v>
      </c>
      <c r="S35" s="15">
        <v>4</v>
      </c>
      <c r="T35" s="21">
        <v>0.38950788716247664</v>
      </c>
      <c r="U35" s="21">
        <v>7.4947173575050222E-4</v>
      </c>
      <c r="V35" s="21">
        <v>1.1296741653115581E-2</v>
      </c>
    </row>
    <row r="36" spans="1:22" ht="15">
      <c r="A36" s="11">
        <v>4.9000000000000004</v>
      </c>
      <c r="B36" s="11">
        <v>3.1</v>
      </c>
      <c r="C36" s="11">
        <v>1.5</v>
      </c>
      <c r="D36" s="11">
        <v>0.1</v>
      </c>
      <c r="E36" s="12" t="s">
        <v>4</v>
      </c>
      <c r="F36" s="13">
        <f t="shared" si="0"/>
        <v>1.0152062569384694</v>
      </c>
      <c r="G36" s="13">
        <f t="shared" si="1"/>
        <v>0.65632905053798574</v>
      </c>
      <c r="H36" s="13">
        <f t="shared" si="2"/>
        <v>2.2814424845383012</v>
      </c>
      <c r="I36" s="13">
        <f t="shared" si="3"/>
        <v>1.5436624687650176</v>
      </c>
      <c r="J36" s="27"/>
      <c r="K36" s="32">
        <f t="shared" si="14"/>
        <v>0.10198251792599536</v>
      </c>
      <c r="L36">
        <f t="shared" si="4"/>
        <v>0.77204489504951024</v>
      </c>
      <c r="M36">
        <f t="shared" si="5"/>
        <v>0.52237859896377681</v>
      </c>
      <c r="N36">
        <f t="shared" si="6"/>
        <v>0.49912565991134877</v>
      </c>
      <c r="O36">
        <f t="shared" si="7"/>
        <v>0.3377168408252223</v>
      </c>
      <c r="P36">
        <f t="shared" si="8"/>
        <v>1.1739257126759299</v>
      </c>
      <c r="S36" s="15">
        <v>5</v>
      </c>
      <c r="T36" s="21">
        <v>2.5191583898565093E-4</v>
      </c>
      <c r="U36" s="21">
        <v>3.2995529874597979E-11</v>
      </c>
      <c r="V36" s="21">
        <v>3.2198981449532978E-8</v>
      </c>
    </row>
    <row r="37" spans="1:22" ht="15">
      <c r="A37" s="22">
        <v>7</v>
      </c>
      <c r="B37" s="22">
        <v>3.2</v>
      </c>
      <c r="C37" s="22">
        <v>4.7</v>
      </c>
      <c r="D37" s="22">
        <v>1.4</v>
      </c>
      <c r="E37" s="23" t="s">
        <v>47</v>
      </c>
      <c r="F37" s="13">
        <f t="shared" ref="F37:F71" si="15">((1/(SQRT(2*PI())*U$11)))*EXP((-1/2)*((A37-U$3)^2)/((U$11)^2))</f>
        <v>0.13317780191966949</v>
      </c>
      <c r="G37" s="13">
        <f t="shared" ref="G37:G71" si="16">((1/(SQRT(2*PI())*U$12)))*EXP((-1/2)*((B37-U$4)^2)/((U$12)^2))</f>
        <v>0.50204179329013721</v>
      </c>
      <c r="H37" s="13">
        <f t="shared" ref="H37:H71" si="17">((1/(SQRT(2*PI())*U$13)))*EXP((-1/2)*((C37-U$5)^2)/((U$13)^2))</f>
        <v>0.60490576488823788</v>
      </c>
      <c r="I37" s="13">
        <f t="shared" ref="I37:I71" si="18">((1/(SQRT(2*PI())*U$14)))*EXP((-1/2)*((D37-U$6)^2)/((U$14)^2))</f>
        <v>1.7837498656061797</v>
      </c>
      <c r="J37" s="27"/>
      <c r="K37" s="32">
        <f t="shared" si="14"/>
        <v>2.1083358259794391E-2</v>
      </c>
      <c r="L37">
        <f t="shared" si="4"/>
        <v>2.6853340045450633E-2</v>
      </c>
      <c r="M37">
        <f t="shared" si="5"/>
        <v>7.9185295425312288E-2</v>
      </c>
      <c r="N37">
        <f t="shared" si="6"/>
        <v>0.10122932499201101</v>
      </c>
      <c r="O37">
        <f t="shared" si="7"/>
        <v>0.29850566043665583</v>
      </c>
      <c r="P37">
        <f t="shared" si="8"/>
        <v>0.35966685894126588</v>
      </c>
      <c r="S37" s="15">
        <v>6</v>
      </c>
      <c r="T37" s="21">
        <v>1.3179945118061845E-10</v>
      </c>
      <c r="U37" s="21">
        <v>8.1934488749249233E-23</v>
      </c>
      <c r="V37" s="21">
        <v>2.5981904111663236E-17</v>
      </c>
    </row>
    <row r="38" spans="1:22" ht="15">
      <c r="A38" s="22">
        <v>6.4</v>
      </c>
      <c r="B38" s="22">
        <v>3.2</v>
      </c>
      <c r="C38" s="22">
        <v>4.5</v>
      </c>
      <c r="D38" s="22">
        <v>1.5</v>
      </c>
      <c r="E38" s="23" t="s">
        <v>47</v>
      </c>
      <c r="F38" s="13">
        <f t="shared" si="15"/>
        <v>0.57118352863087829</v>
      </c>
      <c r="G38" s="13">
        <f t="shared" si="16"/>
        <v>0.50204179329013721</v>
      </c>
      <c r="H38" s="13">
        <f t="shared" si="17"/>
        <v>0.78103168150176294</v>
      </c>
      <c r="I38" s="13">
        <f t="shared" si="18"/>
        <v>1.4176322987779144</v>
      </c>
      <c r="J38" s="27"/>
      <c r="K38" s="32">
        <f t="shared" si="14"/>
        <v>6.3271288982304386E-2</v>
      </c>
      <c r="L38">
        <f t="shared" si="4"/>
        <v>0.14870414393756173</v>
      </c>
      <c r="M38">
        <f t="shared" si="5"/>
        <v>0.26990940623902421</v>
      </c>
      <c r="N38">
        <f t="shared" si="6"/>
        <v>0.13070351533251878</v>
      </c>
      <c r="O38">
        <f t="shared" si="7"/>
        <v>0.23723688716816121</v>
      </c>
      <c r="P38">
        <f t="shared" si="8"/>
        <v>0.3690719126885747</v>
      </c>
      <c r="S38" s="15">
        <v>7</v>
      </c>
      <c r="T38" s="21">
        <v>5.5781557850700075E-20</v>
      </c>
      <c r="U38" s="21">
        <v>1.1475990565456922E-38</v>
      </c>
      <c r="V38" s="21">
        <v>5.9352596420265984E-30</v>
      </c>
    </row>
    <row r="39" spans="1:22" ht="15">
      <c r="A39" s="22">
        <v>6.9</v>
      </c>
      <c r="B39" s="22">
        <v>3.1</v>
      </c>
      <c r="C39" s="22">
        <v>4.9000000000000004</v>
      </c>
      <c r="D39" s="22">
        <v>1.5</v>
      </c>
      <c r="E39" s="23" t="s">
        <v>47</v>
      </c>
      <c r="F39" s="13">
        <f t="shared" si="15"/>
        <v>0.18532269226539133</v>
      </c>
      <c r="G39" s="13">
        <f t="shared" si="16"/>
        <v>0.72911658903159038</v>
      </c>
      <c r="H39" s="13">
        <f t="shared" si="17"/>
        <v>0.39176005045771739</v>
      </c>
      <c r="I39" s="13">
        <f t="shared" si="18"/>
        <v>1.4176322987779144</v>
      </c>
      <c r="J39" s="27"/>
      <c r="K39" s="32">
        <f t="shared" si="14"/>
        <v>3.2853060329862495E-2</v>
      </c>
      <c r="L39">
        <f t="shared" si="4"/>
        <v>2.4200675757616578E-2</v>
      </c>
      <c r="M39">
        <f t="shared" si="5"/>
        <v>8.7573144750632909E-2</v>
      </c>
      <c r="N39">
        <f t="shared" si="6"/>
        <v>9.5212917236191547E-2</v>
      </c>
      <c r="O39">
        <f t="shared" si="7"/>
        <v>0.34453974206198845</v>
      </c>
      <c r="P39">
        <f t="shared" si="8"/>
        <v>0.18512390029990855</v>
      </c>
      <c r="S39" s="15">
        <v>8</v>
      </c>
      <c r="T39" s="21">
        <v>1.9097942681482456E-32</v>
      </c>
      <c r="U39" s="21">
        <v>9.0662023974187903E-59</v>
      </c>
      <c r="V39" s="21">
        <v>3.8383835872940536E-46</v>
      </c>
    </row>
    <row r="40" spans="1:22" ht="15">
      <c r="A40" s="22">
        <v>5.5</v>
      </c>
      <c r="B40" s="22">
        <v>2.2999999999999998</v>
      </c>
      <c r="C40" s="22">
        <v>4</v>
      </c>
      <c r="D40" s="22">
        <v>1.3</v>
      </c>
      <c r="E40" s="23" t="s">
        <v>47</v>
      </c>
      <c r="F40" s="13">
        <f t="shared" si="15"/>
        <v>0.47470761720783838</v>
      </c>
      <c r="G40" s="13">
        <f t="shared" si="16"/>
        <v>0.42631055318647409</v>
      </c>
      <c r="H40" s="13">
        <f t="shared" si="17"/>
        <v>0.67645962290382611</v>
      </c>
      <c r="I40" s="13">
        <f t="shared" si="18"/>
        <v>1.811278826505067</v>
      </c>
      <c r="J40" s="27"/>
      <c r="K40" s="32">
        <f t="shared" si="14"/>
        <v>4.5713420279781793E-2</v>
      </c>
      <c r="L40">
        <f t="shared" si="4"/>
        <v>0.10704017857532938</v>
      </c>
      <c r="M40">
        <f t="shared" si="5"/>
        <v>0.28660928527641</v>
      </c>
      <c r="N40">
        <f t="shared" si="6"/>
        <v>9.6127292016147906E-2</v>
      </c>
      <c r="O40">
        <f t="shared" si="7"/>
        <v>0.25738909283410755</v>
      </c>
      <c r="P40">
        <f t="shared" si="8"/>
        <v>0.40841899731710074</v>
      </c>
      <c r="S40" s="15">
        <v>9</v>
      </c>
      <c r="T40" s="21">
        <v>5.2893394789633477E-48</v>
      </c>
      <c r="U40" s="21">
        <v>4.0399168929780336E-83</v>
      </c>
      <c r="V40" s="21">
        <v>7.0274364968919682E-66</v>
      </c>
    </row>
    <row r="41" spans="1:22" ht="15">
      <c r="A41" s="22">
        <v>6.5</v>
      </c>
      <c r="B41" s="22">
        <v>2.8</v>
      </c>
      <c r="C41" s="22">
        <v>4.5999999999999996</v>
      </c>
      <c r="D41" s="22">
        <v>1.5</v>
      </c>
      <c r="E41" s="23" t="s">
        <v>47</v>
      </c>
      <c r="F41" s="13">
        <f t="shared" si="15"/>
        <v>0.48920530251510841</v>
      </c>
      <c r="G41" s="13">
        <f t="shared" si="16"/>
        <v>1.2417867142281156</v>
      </c>
      <c r="H41" s="13">
        <f t="shared" si="17"/>
        <v>0.70289267631354047</v>
      </c>
      <c r="I41" s="13">
        <f t="shared" si="18"/>
        <v>1.4176322987779144</v>
      </c>
      <c r="J41" s="27"/>
      <c r="K41" s="32">
        <f t="shared" si="14"/>
        <v>9.5329445249981021E-2</v>
      </c>
      <c r="L41">
        <f t="shared" si="4"/>
        <v>0.11461960811720658</v>
      </c>
      <c r="M41">
        <f t="shared" si="5"/>
        <v>0.23117107919294605</v>
      </c>
      <c r="N41">
        <f t="shared" si="6"/>
        <v>0.29094759565813261</v>
      </c>
      <c r="O41">
        <f t="shared" si="7"/>
        <v>0.58679898476102543</v>
      </c>
      <c r="P41">
        <f t="shared" si="8"/>
        <v>0.33214778683884161</v>
      </c>
      <c r="S41" s="15">
        <v>10</v>
      </c>
      <c r="T41" s="21">
        <v>1.1850459962033813E-66</v>
      </c>
      <c r="U41" s="21">
        <v>1.0153861735537923E-111</v>
      </c>
      <c r="V41" s="21">
        <v>3.642381159079906E-89</v>
      </c>
    </row>
    <row r="42" spans="1:22" ht="15">
      <c r="A42" s="22">
        <v>5.7</v>
      </c>
      <c r="B42" s="22">
        <v>2.8</v>
      </c>
      <c r="C42" s="22">
        <v>4.5</v>
      </c>
      <c r="D42" s="22">
        <v>1.3</v>
      </c>
      <c r="E42" s="23" t="s">
        <v>47</v>
      </c>
      <c r="F42" s="13">
        <f t="shared" si="15"/>
        <v>0.63238094257604582</v>
      </c>
      <c r="G42" s="13">
        <f t="shared" si="16"/>
        <v>1.2417867142281156</v>
      </c>
      <c r="H42" s="13">
        <f t="shared" si="17"/>
        <v>0.78103168150176294</v>
      </c>
      <c r="I42" s="13">
        <f t="shared" si="18"/>
        <v>1.811278826505067</v>
      </c>
      <c r="J42" s="27"/>
      <c r="K42" s="32">
        <f t="shared" si="14"/>
        <v>0.10643466539136849</v>
      </c>
      <c r="L42">
        <f t="shared" si="4"/>
        <v>0.16463651697661294</v>
      </c>
      <c r="M42">
        <f t="shared" si="5"/>
        <v>0.3818060705244361</v>
      </c>
      <c r="N42">
        <f t="shared" si="6"/>
        <v>0.32329158849337808</v>
      </c>
      <c r="O42">
        <f t="shared" si="7"/>
        <v>0.74974066083889468</v>
      </c>
      <c r="P42">
        <f t="shared" si="8"/>
        <v>0.47155538251126417</v>
      </c>
    </row>
    <row r="43" spans="1:22" ht="15">
      <c r="A43" s="22">
        <v>6.3</v>
      </c>
      <c r="B43" s="22">
        <v>3.3</v>
      </c>
      <c r="C43" s="22">
        <v>4.7</v>
      </c>
      <c r="D43" s="22">
        <v>1.6</v>
      </c>
      <c r="E43" s="23" t="s">
        <v>47</v>
      </c>
      <c r="F43" s="13">
        <f t="shared" si="15"/>
        <v>0.64389899418404861</v>
      </c>
      <c r="G43" s="13">
        <f t="shared" si="16"/>
        <v>0.31346992704590249</v>
      </c>
      <c r="H43" s="13">
        <f t="shared" si="17"/>
        <v>0.60490576488823788</v>
      </c>
      <c r="I43" s="13">
        <f t="shared" si="18"/>
        <v>0.90923102933917588</v>
      </c>
      <c r="J43" s="27"/>
      <c r="K43" s="32">
        <f t="shared" si="14"/>
        <v>4.9918887892649713E-2</v>
      </c>
      <c r="L43">
        <f t="shared" si="4"/>
        <v>0.12983273786255631</v>
      </c>
      <c r="M43">
        <f t="shared" si="5"/>
        <v>0.19515098175747417</v>
      </c>
      <c r="N43">
        <f t="shared" si="6"/>
        <v>6.3206588663053925E-2</v>
      </c>
      <c r="O43">
        <f t="shared" si="7"/>
        <v>9.500552814494076E-2</v>
      </c>
      <c r="P43">
        <f t="shared" si="8"/>
        <v>0.18333303042084467</v>
      </c>
      <c r="S43" s="6" t="s">
        <v>156</v>
      </c>
      <c r="T43" s="6" t="s">
        <v>170</v>
      </c>
      <c r="U43" s="7" t="s">
        <v>171</v>
      </c>
      <c r="V43" s="7" t="s">
        <v>172</v>
      </c>
    </row>
    <row r="44" spans="1:22" ht="15">
      <c r="A44" s="22">
        <v>4.9000000000000004</v>
      </c>
      <c r="B44" s="22">
        <v>2.4</v>
      </c>
      <c r="C44" s="22">
        <v>3.3</v>
      </c>
      <c r="D44" s="22">
        <v>1</v>
      </c>
      <c r="E44" s="23" t="s">
        <v>47</v>
      </c>
      <c r="F44" s="13">
        <f t="shared" si="15"/>
        <v>8.6486781427157669E-2</v>
      </c>
      <c r="G44" s="13">
        <f t="shared" si="16"/>
        <v>0.64204287799976789</v>
      </c>
      <c r="H44" s="13">
        <f t="shared" si="17"/>
        <v>8.4554082783705881E-2</v>
      </c>
      <c r="I44" s="13">
        <f t="shared" si="18"/>
        <v>0.52387225593796893</v>
      </c>
      <c r="J44" s="27"/>
      <c r="K44" s="32">
        <f t="shared" si="14"/>
        <v>9.9466722856346654E-3</v>
      </c>
      <c r="L44">
        <f t="shared" si="4"/>
        <v>2.437603492162722E-3</v>
      </c>
      <c r="M44">
        <f t="shared" si="5"/>
        <v>1.5102675098353039E-2</v>
      </c>
      <c r="N44">
        <f t="shared" si="6"/>
        <v>1.8095782219027048E-2</v>
      </c>
      <c r="O44">
        <f t="shared" si="7"/>
        <v>0.11211615030221485</v>
      </c>
      <c r="P44">
        <f t="shared" si="8"/>
        <v>1.4765179365555259E-2</v>
      </c>
      <c r="S44" s="15">
        <v>0</v>
      </c>
      <c r="T44" s="21">
        <v>3.9354626966740484E-16</v>
      </c>
      <c r="U44" s="21">
        <v>7.101198415628703E-19</v>
      </c>
      <c r="V44" s="21">
        <v>1.3656622313754985E-19</v>
      </c>
    </row>
    <row r="45" spans="1:22" ht="15">
      <c r="A45" s="22">
        <v>6.6</v>
      </c>
      <c r="B45" s="22">
        <v>2.9</v>
      </c>
      <c r="C45" s="22">
        <v>4.5999999999999996</v>
      </c>
      <c r="D45" s="22">
        <v>1.3</v>
      </c>
      <c r="E45" s="23" t="s">
        <v>47</v>
      </c>
      <c r="F45" s="13">
        <f t="shared" si="15"/>
        <v>0.40454253224344822</v>
      </c>
      <c r="G45" s="13">
        <f t="shared" si="16"/>
        <v>1.1467019418248148</v>
      </c>
      <c r="H45" s="13">
        <f t="shared" si="17"/>
        <v>0.70289267631354047</v>
      </c>
      <c r="I45" s="13">
        <f t="shared" si="18"/>
        <v>1.811278826505067</v>
      </c>
      <c r="J45" s="27"/>
      <c r="K45" s="32">
        <f t="shared" si="14"/>
        <v>7.756144995654439E-2</v>
      </c>
      <c r="L45">
        <f t="shared" si="4"/>
        <v>9.4783327723751351E-2</v>
      </c>
      <c r="M45">
        <f t="shared" si="5"/>
        <v>0.24424644102443369</v>
      </c>
      <c r="N45">
        <f t="shared" si="6"/>
        <v>0.26866946560772592</v>
      </c>
      <c r="O45">
        <f t="shared" si="7"/>
        <v>0.69233231584651067</v>
      </c>
      <c r="P45">
        <f t="shared" si="8"/>
        <v>0.42437820730406511</v>
      </c>
      <c r="S45" s="15">
        <v>1</v>
      </c>
      <c r="T45" s="21">
        <v>5.2101866551804481E-2</v>
      </c>
      <c r="U45" s="21">
        <v>1.816805970897894E-11</v>
      </c>
      <c r="V45" s="21">
        <v>1.5379153077825519E-13</v>
      </c>
    </row>
    <row r="46" spans="1:22" ht="15">
      <c r="A46" s="22">
        <v>5.2</v>
      </c>
      <c r="B46" s="22">
        <v>2.7</v>
      </c>
      <c r="C46" s="22">
        <v>3.9</v>
      </c>
      <c r="D46" s="22">
        <v>1.4</v>
      </c>
      <c r="E46" s="23" t="s">
        <v>47</v>
      </c>
      <c r="F46" s="13">
        <f t="shared" si="15"/>
        <v>0.23728975219031564</v>
      </c>
      <c r="G46" s="13">
        <f t="shared" si="16"/>
        <v>1.2194291939182957</v>
      </c>
      <c r="H46" s="13">
        <f t="shared" si="17"/>
        <v>0.57476661968428178</v>
      </c>
      <c r="I46" s="13">
        <f t="shared" si="18"/>
        <v>1.7837498656061797</v>
      </c>
      <c r="J46" s="27"/>
      <c r="K46" s="32">
        <f t="shared" si="14"/>
        <v>3.4855113441243264E-2</v>
      </c>
      <c r="L46">
        <f t="shared" si="4"/>
        <v>4.5462076250716202E-2</v>
      </c>
      <c r="M46">
        <f t="shared" si="5"/>
        <v>0.14108852119306639</v>
      </c>
      <c r="N46">
        <f t="shared" si="6"/>
        <v>0.23362906524424912</v>
      </c>
      <c r="O46">
        <f t="shared" si="7"/>
        <v>0.72505222025600402</v>
      </c>
      <c r="P46">
        <f t="shared" si="8"/>
        <v>0.34174662687225194</v>
      </c>
      <c r="S46" s="15">
        <v>2</v>
      </c>
      <c r="T46" s="21">
        <v>2.435103554738095E-2</v>
      </c>
      <c r="U46" s="21">
        <v>5.3103020052440744E-6</v>
      </c>
      <c r="V46" s="21">
        <v>1.142584193290548E-8</v>
      </c>
    </row>
    <row r="47" spans="1:22" ht="15">
      <c r="A47" s="22">
        <v>5</v>
      </c>
      <c r="B47" s="22">
        <v>2</v>
      </c>
      <c r="C47" s="22">
        <v>3.5</v>
      </c>
      <c r="D47" s="22">
        <v>1</v>
      </c>
      <c r="E47" s="23" t="s">
        <v>47</v>
      </c>
      <c r="F47" s="13">
        <f t="shared" si="15"/>
        <v>0.12540126924558198</v>
      </c>
      <c r="G47" s="13">
        <f t="shared" si="16"/>
        <v>6.9389050302293545E-2</v>
      </c>
      <c r="H47" s="13">
        <f t="shared" si="17"/>
        <v>0.19154620428716757</v>
      </c>
      <c r="I47" s="13">
        <f t="shared" si="18"/>
        <v>0.52387225593796893</v>
      </c>
      <c r="J47" s="27"/>
      <c r="K47" s="32">
        <f t="shared" si="14"/>
        <v>2.2358906262469683E-3</v>
      </c>
      <c r="L47">
        <f t="shared" si="4"/>
        <v>8.0067123789281172E-3</v>
      </c>
      <c r="M47">
        <f t="shared" si="5"/>
        <v>2.1898081939055892E-2</v>
      </c>
      <c r="N47">
        <f t="shared" si="6"/>
        <v>4.4304030681652212E-3</v>
      </c>
      <c r="O47">
        <f t="shared" si="7"/>
        <v>1.2116999439751907E-2</v>
      </c>
      <c r="P47">
        <f t="shared" si="8"/>
        <v>3.3448580718757843E-2</v>
      </c>
      <c r="S47" s="15">
        <v>3</v>
      </c>
      <c r="T47" s="21">
        <v>4.0177994740603458E-17</v>
      </c>
      <c r="U47" s="21">
        <v>1.773224259874747E-2</v>
      </c>
      <c r="V47" s="21">
        <v>5.6002920353078142E-5</v>
      </c>
    </row>
    <row r="48" spans="1:22" ht="15">
      <c r="A48" s="22">
        <v>5.9</v>
      </c>
      <c r="B48" s="22">
        <v>3</v>
      </c>
      <c r="C48" s="22">
        <v>4.2</v>
      </c>
      <c r="D48" s="22">
        <v>1.5</v>
      </c>
      <c r="E48" s="23" t="s">
        <v>47</v>
      </c>
      <c r="F48" s="13">
        <f t="shared" si="15"/>
        <v>0.73208507941796597</v>
      </c>
      <c r="G48" s="13">
        <f t="shared" si="16"/>
        <v>0.9602121671808681</v>
      </c>
      <c r="H48" s="13">
        <f t="shared" si="17"/>
        <v>0.81936531318290839</v>
      </c>
      <c r="I48" s="13">
        <f t="shared" si="18"/>
        <v>1.4176322987779144</v>
      </c>
      <c r="J48" s="27"/>
      <c r="K48" s="32">
        <f t="shared" si="14"/>
        <v>0.1070191840020738</v>
      </c>
      <c r="L48">
        <f t="shared" si="4"/>
        <v>0.19994837345794533</v>
      </c>
      <c r="M48">
        <f t="shared" si="5"/>
        <v>0.3459424846787677</v>
      </c>
      <c r="N48">
        <f t="shared" si="6"/>
        <v>0.26225484769473034</v>
      </c>
      <c r="O48">
        <f t="shared" si="7"/>
        <v>0.45374259395837896</v>
      </c>
      <c r="P48">
        <f t="shared" si="8"/>
        <v>0.38718624415545738</v>
      </c>
      <c r="S48" s="15">
        <v>4</v>
      </c>
      <c r="T48" s="21">
        <v>2.3402688442138069E-46</v>
      </c>
      <c r="U48" s="21">
        <v>0.67645962290382611</v>
      </c>
      <c r="V48" s="21">
        <v>1.8109222647826453E-2</v>
      </c>
    </row>
    <row r="49" spans="1:22" ht="15">
      <c r="A49" s="22">
        <v>6</v>
      </c>
      <c r="B49" s="22">
        <v>2.2000000000000002</v>
      </c>
      <c r="C49" s="22">
        <v>4</v>
      </c>
      <c r="D49" s="22">
        <v>1</v>
      </c>
      <c r="E49" s="23" t="s">
        <v>47</v>
      </c>
      <c r="F49" s="13">
        <f t="shared" si="15"/>
        <v>0.7472901794835104</v>
      </c>
      <c r="G49" s="13">
        <f t="shared" si="16"/>
        <v>0.25668545033424445</v>
      </c>
      <c r="H49" s="13">
        <f t="shared" si="17"/>
        <v>0.67645962290382611</v>
      </c>
      <c r="I49" s="13">
        <f t="shared" si="18"/>
        <v>0.52387225593796893</v>
      </c>
      <c r="J49" s="27"/>
      <c r="K49" s="32">
        <f t="shared" si="14"/>
        <v>5.9197102993284734E-2</v>
      </c>
      <c r="L49">
        <f t="shared" si="4"/>
        <v>0.16850387767104932</v>
      </c>
      <c r="M49">
        <f t="shared" si="5"/>
        <v>0.13049486405543875</v>
      </c>
      <c r="N49">
        <f t="shared" si="6"/>
        <v>5.7879114312667256E-2</v>
      </c>
      <c r="O49">
        <f t="shared" si="7"/>
        <v>4.4823461977684699E-2</v>
      </c>
      <c r="P49">
        <f t="shared" si="8"/>
        <v>0.11812614290052503</v>
      </c>
      <c r="S49" s="15">
        <v>5</v>
      </c>
      <c r="T49" s="21">
        <v>4.8122692089710407E-90</v>
      </c>
      <c r="U49" s="21">
        <v>0.29481791146731745</v>
      </c>
      <c r="V49" s="21">
        <v>0.38632749050547049</v>
      </c>
    </row>
    <row r="50" spans="1:22" ht="15">
      <c r="A50" s="22">
        <v>6.1</v>
      </c>
      <c r="B50" s="22">
        <v>2.9</v>
      </c>
      <c r="C50" s="22">
        <v>4.7</v>
      </c>
      <c r="D50" s="22">
        <v>1.4</v>
      </c>
      <c r="E50" s="23" t="s">
        <v>47</v>
      </c>
      <c r="F50" s="13">
        <f t="shared" si="15"/>
        <v>0.73650304487530083</v>
      </c>
      <c r="G50" s="13">
        <f t="shared" si="16"/>
        <v>1.1467019418248148</v>
      </c>
      <c r="H50" s="13">
        <f t="shared" si="17"/>
        <v>0.60490576488823788</v>
      </c>
      <c r="I50" s="13">
        <f t="shared" si="18"/>
        <v>1.7837498656061797</v>
      </c>
      <c r="J50" s="27"/>
      <c r="K50" s="32">
        <f t="shared" si="14"/>
        <v>0.12103014003334132</v>
      </c>
      <c r="L50">
        <f t="shared" si="4"/>
        <v>0.14850497923427</v>
      </c>
      <c r="M50">
        <f t="shared" si="5"/>
        <v>0.43791240243828661</v>
      </c>
      <c r="N50">
        <f t="shared" si="6"/>
        <v>0.23121553840612241</v>
      </c>
      <c r="O50">
        <f t="shared" si="7"/>
        <v>0.68180981154011955</v>
      </c>
      <c r="P50">
        <f t="shared" si="8"/>
        <v>0.35966685894126588</v>
      </c>
      <c r="S50" s="15">
        <v>6</v>
      </c>
      <c r="T50" s="21">
        <v>3.4933391333354821E-148</v>
      </c>
      <c r="U50" s="21">
        <v>1.4679106541839824E-3</v>
      </c>
      <c r="V50" s="21">
        <v>0.54372348101350476</v>
      </c>
    </row>
    <row r="51" spans="1:22" ht="15">
      <c r="A51" s="22">
        <v>5.6</v>
      </c>
      <c r="B51" s="22">
        <v>2.9</v>
      </c>
      <c r="C51" s="22">
        <v>3.6</v>
      </c>
      <c r="D51" s="22">
        <v>1.3</v>
      </c>
      <c r="E51" s="23" t="s">
        <v>47</v>
      </c>
      <c r="F51" s="13">
        <f t="shared" si="15"/>
        <v>0.55760121436302268</v>
      </c>
      <c r="G51" s="13">
        <f t="shared" si="16"/>
        <v>1.1467019418248148</v>
      </c>
      <c r="H51" s="13">
        <f t="shared" si="17"/>
        <v>0.26959419755163899</v>
      </c>
      <c r="I51" s="13">
        <f t="shared" si="18"/>
        <v>1.811278826505067</v>
      </c>
      <c r="J51" s="27"/>
      <c r="K51" s="32">
        <f t="shared" si="14"/>
        <v>8.7127398905271811E-2</v>
      </c>
      <c r="L51">
        <f t="shared" si="4"/>
        <v>5.0108683980006181E-2</v>
      </c>
      <c r="M51">
        <f t="shared" si="5"/>
        <v>0.336657091069752</v>
      </c>
      <c r="N51">
        <f t="shared" si="6"/>
        <v>0.10304806327905572</v>
      </c>
      <c r="O51">
        <f t="shared" si="7"/>
        <v>0.69233231584651067</v>
      </c>
      <c r="P51">
        <f t="shared" si="8"/>
        <v>0.16277008725796929</v>
      </c>
      <c r="S51" s="15">
        <v>7</v>
      </c>
      <c r="T51" s="21">
        <v>8.9523747508549267E-221</v>
      </c>
      <c r="U51" s="21">
        <v>8.349859181397661E-8</v>
      </c>
      <c r="V51" s="21">
        <v>5.0485566662795169E-2</v>
      </c>
    </row>
    <row r="52" spans="1:22" ht="15">
      <c r="A52" s="22">
        <v>6.7</v>
      </c>
      <c r="B52" s="22">
        <v>3.1</v>
      </c>
      <c r="C52" s="22">
        <v>4.4000000000000004</v>
      </c>
      <c r="D52" s="22">
        <v>1.4</v>
      </c>
      <c r="E52" s="23" t="s">
        <v>47</v>
      </c>
      <c r="F52" s="13">
        <f t="shared" si="15"/>
        <v>0.32299423715952352</v>
      </c>
      <c r="G52" s="13">
        <f t="shared" si="16"/>
        <v>0.72911658903159038</v>
      </c>
      <c r="H52" s="13">
        <f t="shared" si="17"/>
        <v>0.82990163663753047</v>
      </c>
      <c r="I52" s="13">
        <f t="shared" si="18"/>
        <v>1.7837498656061797</v>
      </c>
      <c r="J52" s="27"/>
      <c r="K52" s="32">
        <f t="shared" si="14"/>
        <v>5.1722125992582489E-2</v>
      </c>
      <c r="L52">
        <f t="shared" si="4"/>
        <v>8.9351148681059742E-2</v>
      </c>
      <c r="M52">
        <f t="shared" si="5"/>
        <v>0.19204697570829019</v>
      </c>
      <c r="N52">
        <f t="shared" si="6"/>
        <v>0.20169835017896351</v>
      </c>
      <c r="O52">
        <f t="shared" si="7"/>
        <v>0.43352053923211181</v>
      </c>
      <c r="P52">
        <f t="shared" si="8"/>
        <v>0.49344564427284776</v>
      </c>
      <c r="S52" s="15">
        <v>8</v>
      </c>
      <c r="T52" s="21">
        <v>8.0992056944157163E-308</v>
      </c>
      <c r="U52" s="21">
        <v>5.4261581959020752E-14</v>
      </c>
      <c r="V52" s="21">
        <v>3.0925950240715683E-4</v>
      </c>
    </row>
    <row r="53" spans="1:22" ht="15">
      <c r="A53" s="22">
        <v>5.6</v>
      </c>
      <c r="B53" s="22">
        <v>3</v>
      </c>
      <c r="C53" s="22">
        <v>4.5</v>
      </c>
      <c r="D53" s="22">
        <v>1.5</v>
      </c>
      <c r="E53" s="23" t="s">
        <v>47</v>
      </c>
      <c r="F53" s="13">
        <f t="shared" si="15"/>
        <v>0.55760121436302268</v>
      </c>
      <c r="G53" s="13">
        <f t="shared" si="16"/>
        <v>0.9602121671808681</v>
      </c>
      <c r="H53" s="13">
        <f t="shared" si="17"/>
        <v>0.78103168150176294</v>
      </c>
      <c r="I53" s="13">
        <f t="shared" si="18"/>
        <v>1.4176322987779144</v>
      </c>
      <c r="J53" s="27"/>
      <c r="K53" s="32">
        <f t="shared" si="14"/>
        <v>7.877205347940873E-2</v>
      </c>
      <c r="L53">
        <f t="shared" si="4"/>
        <v>0.1451680713537922</v>
      </c>
      <c r="M53">
        <f t="shared" si="5"/>
        <v>0.26349116377293613</v>
      </c>
      <c r="N53">
        <f t="shared" si="6"/>
        <v>0.24998537451057509</v>
      </c>
      <c r="O53">
        <f t="shared" si="7"/>
        <v>0.45374259395837896</v>
      </c>
      <c r="P53">
        <f t="shared" si="8"/>
        <v>0.3690719126885747</v>
      </c>
      <c r="S53" s="15">
        <v>9</v>
      </c>
      <c r="T53" s="21">
        <v>0</v>
      </c>
      <c r="U53" s="21">
        <v>4.0284643281614439E-22</v>
      </c>
      <c r="V53" s="21">
        <v>1.2498144491006487E-7</v>
      </c>
    </row>
    <row r="54" spans="1:22" ht="15">
      <c r="A54" s="22">
        <v>5.8</v>
      </c>
      <c r="B54" s="22">
        <v>2.7</v>
      </c>
      <c r="C54" s="22">
        <v>4.0999999999999996</v>
      </c>
      <c r="D54" s="22">
        <v>1</v>
      </c>
      <c r="E54" s="23" t="s">
        <v>47</v>
      </c>
      <c r="F54" s="13">
        <f t="shared" si="15"/>
        <v>0.6924547336454635</v>
      </c>
      <c r="G54" s="13">
        <f t="shared" si="16"/>
        <v>1.2194291939182957</v>
      </c>
      <c r="H54" s="13">
        <f t="shared" si="17"/>
        <v>0.76132581849168735</v>
      </c>
      <c r="I54" s="13">
        <f t="shared" si="18"/>
        <v>0.52387225593796893</v>
      </c>
      <c r="J54" s="27"/>
      <c r="K54" s="32">
        <f t="shared" si="14"/>
        <v>0.11963578643706588</v>
      </c>
      <c r="L54">
        <f t="shared" si="4"/>
        <v>0.17572788895369193</v>
      </c>
      <c r="M54">
        <f t="shared" si="5"/>
        <v>0.12091927448325811</v>
      </c>
      <c r="N54">
        <f t="shared" si="6"/>
        <v>0.30946097638416836</v>
      </c>
      <c r="O54">
        <f t="shared" si="7"/>
        <v>0.21294170759153219</v>
      </c>
      <c r="P54">
        <f t="shared" si="8"/>
        <v>0.1329458246790203</v>
      </c>
      <c r="S54" s="15">
        <v>10</v>
      </c>
      <c r="T54" s="21">
        <v>0</v>
      </c>
      <c r="U54" s="21">
        <v>3.4168063441029761E-32</v>
      </c>
      <c r="V54" s="21">
        <v>3.3322279331236712E-12</v>
      </c>
    </row>
    <row r="55" spans="1:22" ht="15">
      <c r="A55" s="22">
        <v>6.2</v>
      </c>
      <c r="B55" s="22">
        <v>2.2000000000000002</v>
      </c>
      <c r="C55" s="22">
        <v>4.5</v>
      </c>
      <c r="D55" s="22">
        <v>1.5</v>
      </c>
      <c r="E55" s="23" t="s">
        <v>47</v>
      </c>
      <c r="F55" s="13">
        <f t="shared" si="15"/>
        <v>0.70083756260693097</v>
      </c>
      <c r="G55" s="13">
        <f t="shared" si="16"/>
        <v>0.25668545033424445</v>
      </c>
      <c r="H55" s="13">
        <f t="shared" si="17"/>
        <v>0.78103168150176294</v>
      </c>
      <c r="I55" s="13">
        <f t="shared" si="18"/>
        <v>1.4176322987779144</v>
      </c>
      <c r="J55" s="27"/>
      <c r="K55" s="32">
        <f t="shared" si="14"/>
        <v>5.9590579518796816E-2</v>
      </c>
      <c r="L55">
        <f t="shared" si="4"/>
        <v>0.1824587799941628</v>
      </c>
      <c r="M55">
        <f t="shared" si="5"/>
        <v>0.33117665498279136</v>
      </c>
      <c r="N55">
        <f t="shared" si="6"/>
        <v>6.6826489630530728E-2</v>
      </c>
      <c r="O55">
        <f t="shared" si="7"/>
        <v>0.12129519500672636</v>
      </c>
      <c r="P55">
        <f t="shared" si="8"/>
        <v>0.3690719126885747</v>
      </c>
    </row>
    <row r="56" spans="1:22" ht="15">
      <c r="A56" s="22">
        <v>5.6</v>
      </c>
      <c r="B56" s="22">
        <v>2.5</v>
      </c>
      <c r="C56" s="22">
        <v>3.9</v>
      </c>
      <c r="D56" s="22">
        <v>1.1000000000000001</v>
      </c>
      <c r="E56" s="23" t="s">
        <v>47</v>
      </c>
      <c r="F56" s="13">
        <f t="shared" si="15"/>
        <v>0.55760121436302268</v>
      </c>
      <c r="G56" s="13">
        <f t="shared" si="16"/>
        <v>0.8768293934447815</v>
      </c>
      <c r="H56" s="13">
        <f t="shared" si="17"/>
        <v>0.57476661968428178</v>
      </c>
      <c r="I56" s="13">
        <f t="shared" si="18"/>
        <v>0.9815920517751352</v>
      </c>
      <c r="J56" s="27"/>
      <c r="K56" s="32">
        <f t="shared" si="14"/>
        <v>8.3452211713121879E-2</v>
      </c>
      <c r="L56">
        <f t="shared" si="4"/>
        <v>0.10683018837042838</v>
      </c>
      <c r="M56">
        <f t="shared" si="5"/>
        <v>0.18244564002630215</v>
      </c>
      <c r="N56">
        <f t="shared" si="6"/>
        <v>0.16799075550335874</v>
      </c>
      <c r="O56">
        <f t="shared" si="7"/>
        <v>0.28689625445607014</v>
      </c>
      <c r="P56">
        <f t="shared" si="8"/>
        <v>0.18806211516925098</v>
      </c>
      <c r="S56" s="6" t="s">
        <v>157</v>
      </c>
      <c r="T56" s="6" t="s">
        <v>170</v>
      </c>
      <c r="U56" s="7" t="s">
        <v>171</v>
      </c>
      <c r="V56" s="7" t="s">
        <v>172</v>
      </c>
    </row>
    <row r="57" spans="1:22" ht="15">
      <c r="A57" s="22">
        <v>5.9</v>
      </c>
      <c r="B57" s="22">
        <v>3.2</v>
      </c>
      <c r="C57" s="22">
        <v>4.8</v>
      </c>
      <c r="D57" s="22">
        <v>1.8</v>
      </c>
      <c r="E57" s="23" t="s">
        <v>47</v>
      </c>
      <c r="F57" s="13">
        <f t="shared" si="15"/>
        <v>0.73208507941796597</v>
      </c>
      <c r="G57" s="13">
        <f t="shared" si="16"/>
        <v>0.50204179329013721</v>
      </c>
      <c r="H57" s="13">
        <f t="shared" si="17"/>
        <v>0.49781131805273393</v>
      </c>
      <c r="I57" s="13">
        <f t="shared" si="18"/>
        <v>0.19657964908608694</v>
      </c>
      <c r="J57" s="27"/>
      <c r="K57" s="32">
        <f t="shared" si="14"/>
        <v>7.284886294816531E-2</v>
      </c>
      <c r="L57">
        <f t="shared" si="4"/>
        <v>0.12148007943726601</v>
      </c>
      <c r="M57">
        <f t="shared" si="5"/>
        <v>4.7971009337714608E-2</v>
      </c>
      <c r="N57">
        <f t="shared" si="6"/>
        <v>8.3307362278440461E-2</v>
      </c>
      <c r="O57">
        <f t="shared" si="7"/>
        <v>3.2897066517174986E-2</v>
      </c>
      <c r="P57">
        <f t="shared" si="8"/>
        <v>3.2619858071296283E-2</v>
      </c>
      <c r="S57" s="15">
        <v>-5</v>
      </c>
      <c r="T57" s="21">
        <v>0</v>
      </c>
      <c r="U57" s="21">
        <v>8.8945258819693519E-188</v>
      </c>
      <c r="V57" s="21">
        <v>5.7553751334123987E-142</v>
      </c>
    </row>
    <row r="58" spans="1:22" ht="15">
      <c r="A58" s="22">
        <v>6.1</v>
      </c>
      <c r="B58" s="22">
        <v>2.8</v>
      </c>
      <c r="C58" s="22">
        <v>4</v>
      </c>
      <c r="D58" s="22">
        <v>1.3</v>
      </c>
      <c r="E58" s="23" t="s">
        <v>47</v>
      </c>
      <c r="F58" s="13">
        <f t="shared" si="15"/>
        <v>0.73650304487530083</v>
      </c>
      <c r="G58" s="13">
        <f t="shared" si="16"/>
        <v>1.2417867142281156</v>
      </c>
      <c r="H58" s="13">
        <f t="shared" si="17"/>
        <v>0.67645962290382611</v>
      </c>
      <c r="I58" s="13">
        <f t="shared" si="18"/>
        <v>1.811278826505067</v>
      </c>
      <c r="J58" s="27"/>
      <c r="K58" s="32">
        <f t="shared" si="14"/>
        <v>0.12821509831355254</v>
      </c>
      <c r="L58">
        <f t="shared" si="4"/>
        <v>0.16607152400128858</v>
      </c>
      <c r="M58">
        <f t="shared" si="5"/>
        <v>0.44467079027971451</v>
      </c>
      <c r="N58">
        <f t="shared" si="6"/>
        <v>0.28000619081124412</v>
      </c>
      <c r="O58">
        <f t="shared" si="7"/>
        <v>0.74974066083889468</v>
      </c>
      <c r="P58">
        <f t="shared" si="8"/>
        <v>0.40841899731710074</v>
      </c>
      <c r="S58" s="15">
        <v>-4</v>
      </c>
      <c r="T58" s="21">
        <v>0</v>
      </c>
      <c r="U58" s="21">
        <v>2.2762632719683653E-133</v>
      </c>
      <c r="V58" s="21">
        <v>2.4481580904188624E-104</v>
      </c>
    </row>
    <row r="59" spans="1:22" ht="15">
      <c r="A59" s="22">
        <v>6.3</v>
      </c>
      <c r="B59" s="22">
        <v>2.5</v>
      </c>
      <c r="C59" s="22">
        <v>4.9000000000000004</v>
      </c>
      <c r="D59" s="22">
        <v>1.5</v>
      </c>
      <c r="E59" s="23" t="s">
        <v>47</v>
      </c>
      <c r="F59" s="13">
        <f t="shared" si="15"/>
        <v>0.64389899418404861</v>
      </c>
      <c r="G59" s="13">
        <f t="shared" si="16"/>
        <v>0.8768293934447815</v>
      </c>
      <c r="H59" s="13">
        <f t="shared" si="17"/>
        <v>0.39176005045771739</v>
      </c>
      <c r="I59" s="13">
        <f t="shared" si="18"/>
        <v>1.4176322987779144</v>
      </c>
      <c r="J59" s="27"/>
      <c r="K59" s="32">
        <f t="shared" si="14"/>
        <v>0.11043585588264289</v>
      </c>
      <c r="L59">
        <f t="shared" si="4"/>
        <v>8.4084634150405443E-2</v>
      </c>
      <c r="M59">
        <f t="shared" si="5"/>
        <v>0.30427067043530659</v>
      </c>
      <c r="N59">
        <f t="shared" si="6"/>
        <v>0.11450224247291245</v>
      </c>
      <c r="O59">
        <f t="shared" si="7"/>
        <v>0.41434055622172333</v>
      </c>
      <c r="P59">
        <f t="shared" si="8"/>
        <v>0.18512390029990855</v>
      </c>
      <c r="S59" s="15">
        <v>-3</v>
      </c>
      <c r="T59" s="21">
        <v>4.6072897158237522E-213</v>
      </c>
      <c r="U59" s="21">
        <v>2.8406810670885158E-88</v>
      </c>
      <c r="V59" s="21">
        <v>1.6148622466116944E-72</v>
      </c>
    </row>
    <row r="60" spans="1:22" ht="15">
      <c r="A60" s="22">
        <v>6.1</v>
      </c>
      <c r="B60" s="22">
        <v>2.8</v>
      </c>
      <c r="C60" s="22">
        <v>4.7</v>
      </c>
      <c r="D60" s="22">
        <v>1.2</v>
      </c>
      <c r="E60" s="23" t="s">
        <v>47</v>
      </c>
      <c r="F60" s="13">
        <f t="shared" si="15"/>
        <v>0.73650304487530083</v>
      </c>
      <c r="G60" s="13">
        <f t="shared" si="16"/>
        <v>1.2417867142281156</v>
      </c>
      <c r="H60" s="13">
        <f t="shared" si="17"/>
        <v>0.60490576488823788</v>
      </c>
      <c r="I60" s="13">
        <f t="shared" si="18"/>
        <v>1.4842862703376611</v>
      </c>
      <c r="J60" s="27"/>
      <c r="K60" s="32">
        <f t="shared" si="14"/>
        <v>0.12821509831355254</v>
      </c>
      <c r="L60">
        <f t="shared" si="4"/>
        <v>0.14850497923427</v>
      </c>
      <c r="M60">
        <f t="shared" si="5"/>
        <v>0.36439378585676374</v>
      </c>
      <c r="N60">
        <f t="shared" si="6"/>
        <v>0.2503879807327366</v>
      </c>
      <c r="O60">
        <f t="shared" si="7"/>
        <v>0.61438899020550286</v>
      </c>
      <c r="P60">
        <f t="shared" si="8"/>
        <v>0.29928444055723757</v>
      </c>
      <c r="S60" s="15">
        <v>-2</v>
      </c>
      <c r="T60" s="21">
        <v>6.5192567999757769E-102</v>
      </c>
      <c r="U60" s="21">
        <v>1.7287124526361218E-52</v>
      </c>
      <c r="V60" s="21">
        <v>1.6518161316840761E-46</v>
      </c>
    </row>
    <row r="61" spans="1:22" ht="15">
      <c r="A61" s="22">
        <v>6.4</v>
      </c>
      <c r="B61" s="22">
        <v>2.9</v>
      </c>
      <c r="C61" s="22">
        <v>4.3</v>
      </c>
      <c r="D61" s="22">
        <v>1.3</v>
      </c>
      <c r="E61" s="23" t="s">
        <v>47</v>
      </c>
      <c r="F61" s="13">
        <f t="shared" si="15"/>
        <v>0.57118352863087829</v>
      </c>
      <c r="G61" s="13">
        <f t="shared" si="16"/>
        <v>1.1467019418248148</v>
      </c>
      <c r="H61" s="13">
        <f t="shared" si="17"/>
        <v>0.84326277454099552</v>
      </c>
      <c r="I61" s="13">
        <f t="shared" si="18"/>
        <v>1.811278826505067</v>
      </c>
      <c r="J61" s="27"/>
      <c r="K61" s="32">
        <f t="shared" si="14"/>
        <v>0.10116294218286218</v>
      </c>
      <c r="L61">
        <f t="shared" si="4"/>
        <v>0.16055260237513017</v>
      </c>
      <c r="M61">
        <f t="shared" si="5"/>
        <v>0.34485754381918682</v>
      </c>
      <c r="N61">
        <f t="shared" si="6"/>
        <v>0.32232368701158015</v>
      </c>
      <c r="O61">
        <f t="shared" si="7"/>
        <v>0.69233231584651067</v>
      </c>
      <c r="P61">
        <f t="shared" si="8"/>
        <v>0.50912800290200699</v>
      </c>
      <c r="S61" s="15">
        <v>-1</v>
      </c>
      <c r="T61" s="21">
        <v>2.5060086460376439E-31</v>
      </c>
      <c r="U61" s="21">
        <v>5.1300706011707752E-26</v>
      </c>
      <c r="V61" s="21">
        <v>2.6201015509713192E-26</v>
      </c>
    </row>
    <row r="62" spans="1:22" ht="15">
      <c r="A62" s="22">
        <v>6.6</v>
      </c>
      <c r="B62" s="22">
        <v>3</v>
      </c>
      <c r="C62" s="22">
        <v>4.4000000000000004</v>
      </c>
      <c r="D62" s="22">
        <v>1.4</v>
      </c>
      <c r="E62" s="23" t="s">
        <v>47</v>
      </c>
      <c r="F62" s="13">
        <f t="shared" si="15"/>
        <v>0.40454253224344822</v>
      </c>
      <c r="G62" s="13">
        <f t="shared" si="16"/>
        <v>0.9602121671808681</v>
      </c>
      <c r="H62" s="13">
        <f t="shared" si="17"/>
        <v>0.82990163663753047</v>
      </c>
      <c r="I62" s="13">
        <f t="shared" si="18"/>
        <v>1.7837498656061797</v>
      </c>
      <c r="J62" s="27"/>
      <c r="K62" s="32">
        <f t="shared" si="14"/>
        <v>7.0680637815940819E-2</v>
      </c>
      <c r="L62">
        <f t="shared" si="4"/>
        <v>0.11191016986610954</v>
      </c>
      <c r="M62">
        <f t="shared" si="5"/>
        <v>0.24053422917374476</v>
      </c>
      <c r="N62">
        <f t="shared" si="6"/>
        <v>0.26562721635422415</v>
      </c>
      <c r="O62">
        <f t="shared" si="7"/>
        <v>0.57092610805409727</v>
      </c>
      <c r="P62">
        <f t="shared" si="8"/>
        <v>0.49344564427284776</v>
      </c>
      <c r="S62" s="15">
        <v>0</v>
      </c>
      <c r="T62" s="21">
        <v>0.26169712500896986</v>
      </c>
      <c r="U62" s="21">
        <v>7.423765098189618E-9</v>
      </c>
      <c r="V62" s="21">
        <v>6.4447302554574011E-12</v>
      </c>
    </row>
    <row r="63" spans="1:22" ht="15">
      <c r="A63" s="22">
        <v>6.8</v>
      </c>
      <c r="B63" s="22">
        <v>2.8</v>
      </c>
      <c r="C63" s="22">
        <v>4.8</v>
      </c>
      <c r="D63" s="22">
        <v>1.4</v>
      </c>
      <c r="E63" s="23" t="s">
        <v>47</v>
      </c>
      <c r="F63" s="13">
        <f t="shared" si="15"/>
        <v>0.24899057672303029</v>
      </c>
      <c r="G63" s="13">
        <f t="shared" si="16"/>
        <v>1.2417867142281156</v>
      </c>
      <c r="H63" s="13">
        <f t="shared" si="17"/>
        <v>0.49781131805273393</v>
      </c>
      <c r="I63" s="13">
        <f t="shared" si="18"/>
        <v>1.7837498656061797</v>
      </c>
      <c r="J63" s="27"/>
      <c r="K63" s="32">
        <f t="shared" si="14"/>
        <v>5.4740168201985295E-2</v>
      </c>
      <c r="L63">
        <f t="shared" si="4"/>
        <v>4.1316775727067358E-2</v>
      </c>
      <c r="M63">
        <f t="shared" si="5"/>
        <v>0.14804563592230346</v>
      </c>
      <c r="N63">
        <f t="shared" si="6"/>
        <v>0.2060584936500906</v>
      </c>
      <c r="O63">
        <f t="shared" si="7"/>
        <v>0.73834562820531346</v>
      </c>
      <c r="P63">
        <f t="shared" si="8"/>
        <v>0.29599029055793308</v>
      </c>
      <c r="S63" s="15">
        <v>1</v>
      </c>
      <c r="T63" s="21">
        <v>7.4241587223373066E-12</v>
      </c>
      <c r="U63" s="21">
        <v>0.52387225593796893</v>
      </c>
      <c r="V63" s="21">
        <v>2.4582246227061425E-3</v>
      </c>
    </row>
    <row r="64" spans="1:22" ht="15">
      <c r="A64" s="22">
        <v>6.7</v>
      </c>
      <c r="B64" s="22">
        <v>3</v>
      </c>
      <c r="C64" s="22">
        <v>5</v>
      </c>
      <c r="D64" s="22">
        <v>1.7</v>
      </c>
      <c r="E64" s="23" t="s">
        <v>47</v>
      </c>
      <c r="F64" s="13">
        <f t="shared" si="15"/>
        <v>0.32299423715952352</v>
      </c>
      <c r="G64" s="13">
        <f t="shared" si="16"/>
        <v>0.9602121671808681</v>
      </c>
      <c r="H64" s="13">
        <f t="shared" si="17"/>
        <v>0.29481791146731745</v>
      </c>
      <c r="I64" s="13">
        <f t="shared" si="18"/>
        <v>0.47061514637387664</v>
      </c>
      <c r="J64" s="27"/>
      <c r="K64" s="32">
        <f t="shared" si="14"/>
        <v>5.908575707226766E-2</v>
      </c>
      <c r="L64">
        <f t="shared" si="4"/>
        <v>3.1741495471783378E-2</v>
      </c>
      <c r="M64">
        <f t="shared" si="5"/>
        <v>5.066866006624926E-2</v>
      </c>
      <c r="N64">
        <f t="shared" si="6"/>
        <v>9.4362581897923389E-2</v>
      </c>
      <c r="O64">
        <f t="shared" si="7"/>
        <v>0.15063012986926716</v>
      </c>
      <c r="P64">
        <f t="shared" si="8"/>
        <v>4.6248591519610728E-2</v>
      </c>
      <c r="S64" s="15">
        <v>2</v>
      </c>
      <c r="T64" s="21">
        <v>5.7217312476423423E-63</v>
      </c>
      <c r="U64" s="21">
        <v>1.8027141779903819E-2</v>
      </c>
      <c r="V64" s="21">
        <v>1.4540139847939622</v>
      </c>
    </row>
    <row r="65" spans="1:22" ht="15">
      <c r="A65" s="22">
        <v>6</v>
      </c>
      <c r="B65" s="22">
        <v>2.9</v>
      </c>
      <c r="C65" s="22">
        <v>4.5</v>
      </c>
      <c r="D65" s="22">
        <v>1.5</v>
      </c>
      <c r="E65" s="23" t="s">
        <v>47</v>
      </c>
      <c r="F65" s="13">
        <f t="shared" si="15"/>
        <v>0.7472901794835104</v>
      </c>
      <c r="G65" s="13">
        <f t="shared" si="16"/>
        <v>1.1467019418248148</v>
      </c>
      <c r="H65" s="13">
        <f t="shared" si="17"/>
        <v>0.78103168150176294</v>
      </c>
      <c r="I65" s="13">
        <f t="shared" si="18"/>
        <v>1.4176322987779144</v>
      </c>
      <c r="J65" s="27"/>
      <c r="K65" s="32">
        <f t="shared" si="14"/>
        <v>0.12156043352366042</v>
      </c>
      <c r="L65">
        <f t="shared" si="4"/>
        <v>0.19455243515058679</v>
      </c>
      <c r="M65">
        <f t="shared" si="5"/>
        <v>0.35312756499845638</v>
      </c>
      <c r="N65">
        <f t="shared" si="6"/>
        <v>0.29853684860159058</v>
      </c>
      <c r="O65">
        <f t="shared" si="7"/>
        <v>0.54186723660073677</v>
      </c>
      <c r="P65">
        <f t="shared" si="8"/>
        <v>0.3690719126885747</v>
      </c>
      <c r="S65" s="15">
        <v>3</v>
      </c>
      <c r="T65" s="21">
        <v>1.1979524273267935E-154</v>
      </c>
      <c r="U65" s="21">
        <v>3.0250227677471714E-13</v>
      </c>
      <c r="V65" s="21">
        <v>1.3336620771728306E-3</v>
      </c>
    </row>
    <row r="66" spans="1:22" ht="15">
      <c r="A66" s="22">
        <v>5.7</v>
      </c>
      <c r="B66" s="22">
        <v>2.6</v>
      </c>
      <c r="C66" s="22">
        <v>3.5</v>
      </c>
      <c r="D66" s="22">
        <v>1</v>
      </c>
      <c r="E66" s="23" t="s">
        <v>47</v>
      </c>
      <c r="F66" s="13">
        <f t="shared" si="15"/>
        <v>0.63238094257604582</v>
      </c>
      <c r="G66" s="13">
        <f t="shared" si="16"/>
        <v>1.0858736262146018</v>
      </c>
      <c r="H66" s="13">
        <f t="shared" si="17"/>
        <v>0.19154620428716757</v>
      </c>
      <c r="I66" s="13">
        <f t="shared" si="18"/>
        <v>0.52387225593796893</v>
      </c>
      <c r="J66" s="27"/>
      <c r="K66" s="32">
        <f t="shared" si="14"/>
        <v>0.10505531216812559</v>
      </c>
      <c r="L66">
        <f t="shared" ref="L66:L106" si="19">1/3*F66*H66</f>
        <v>4.0376723071327614E-2</v>
      </c>
      <c r="M66">
        <f t="shared" ref="M66:M106" si="20">1/3*F66*I66</f>
        <v>0.11042894366649743</v>
      </c>
      <c r="N66">
        <f t="shared" ref="N66:N106" si="21">1/3*G66*H66</f>
        <v>6.9331657145649844E-2</v>
      </c>
      <c r="O66">
        <f t="shared" ref="O66:O106" si="22">1/3*G66*I66</f>
        <v>0.18961968874286209</v>
      </c>
      <c r="P66">
        <f t="shared" ref="P66:P106" si="23">1/3*H66*I66</f>
        <v>3.3448580718757843E-2</v>
      </c>
      <c r="S66" s="15">
        <v>4</v>
      </c>
      <c r="T66" s="21">
        <v>6.8137092685112502E-287</v>
      </c>
      <c r="U66" s="21">
        <v>2.4753163984577313E-33</v>
      </c>
      <c r="V66" s="21">
        <v>1.8969383646729769E-12</v>
      </c>
    </row>
    <row r="67" spans="1:22" ht="15">
      <c r="A67" s="22">
        <v>5.5</v>
      </c>
      <c r="B67" s="22">
        <v>2.4</v>
      </c>
      <c r="C67" s="22">
        <v>3.8</v>
      </c>
      <c r="D67" s="22">
        <v>1.1000000000000001</v>
      </c>
      <c r="E67" s="23" t="s">
        <v>47</v>
      </c>
      <c r="F67" s="13">
        <f t="shared" si="15"/>
        <v>0.47470761720783838</v>
      </c>
      <c r="G67" s="13">
        <f t="shared" si="16"/>
        <v>0.64204287799976789</v>
      </c>
      <c r="H67" s="13">
        <f t="shared" si="17"/>
        <v>0.46700285380673207</v>
      </c>
      <c r="I67" s="13">
        <f t="shared" si="18"/>
        <v>0.9815920517751352</v>
      </c>
      <c r="J67" s="27"/>
      <c r="K67" s="32">
        <f t="shared" si="14"/>
        <v>5.8505534631013371E-2</v>
      </c>
      <c r="L67">
        <f t="shared" si="19"/>
        <v>7.3896603986618084E-2</v>
      </c>
      <c r="M67">
        <f t="shared" si="20"/>
        <v>0.15532307465610917</v>
      </c>
      <c r="N67">
        <f t="shared" si="21"/>
        <v>9.9945285430726366E-2</v>
      </c>
      <c r="O67">
        <f t="shared" si="22"/>
        <v>0.21007472864780163</v>
      </c>
      <c r="P67">
        <f t="shared" si="23"/>
        <v>0.15280209648433121</v>
      </c>
      <c r="S67" s="15">
        <v>5</v>
      </c>
      <c r="T67" s="21">
        <v>0</v>
      </c>
      <c r="U67" s="21">
        <v>9.8771827243335538E-63</v>
      </c>
      <c r="V67" s="21">
        <v>4.1839919209770029E-27</v>
      </c>
    </row>
    <row r="68" spans="1:22" ht="15">
      <c r="A68" s="22">
        <v>5.5</v>
      </c>
      <c r="B68" s="22">
        <v>2.4</v>
      </c>
      <c r="C68" s="22">
        <v>3.7</v>
      </c>
      <c r="D68" s="22">
        <v>1</v>
      </c>
      <c r="E68" s="23" t="s">
        <v>47</v>
      </c>
      <c r="F68" s="13">
        <f t="shared" si="15"/>
        <v>0.47470761720783838</v>
      </c>
      <c r="G68" s="13">
        <f t="shared" si="16"/>
        <v>0.64204287799976789</v>
      </c>
      <c r="H68" s="13">
        <f t="shared" si="17"/>
        <v>0.36284894838475068</v>
      </c>
      <c r="I68" s="13">
        <f t="shared" si="18"/>
        <v>0.52387225593796893</v>
      </c>
      <c r="J68" s="27"/>
      <c r="K68" s="32">
        <f t="shared" si="14"/>
        <v>5.8505534631013371E-2</v>
      </c>
      <c r="L68">
        <f t="shared" si="19"/>
        <v>5.7415719898031639E-2</v>
      </c>
      <c r="M68">
        <f t="shared" si="20"/>
        <v>8.2895383445869358E-2</v>
      </c>
      <c r="N68">
        <f t="shared" si="21"/>
        <v>7.7654861033378181E-2</v>
      </c>
      <c r="O68">
        <f t="shared" si="22"/>
        <v>0.11211615030221485</v>
      </c>
      <c r="P68">
        <f t="shared" si="23"/>
        <v>6.3362165718346325E-2</v>
      </c>
    </row>
    <row r="69" spans="1:22" ht="15">
      <c r="A69" s="22">
        <v>5.8</v>
      </c>
      <c r="B69" s="22">
        <v>2.7</v>
      </c>
      <c r="C69" s="22">
        <v>3.9</v>
      </c>
      <c r="D69" s="22">
        <v>1.2</v>
      </c>
      <c r="E69" s="23" t="s">
        <v>47</v>
      </c>
      <c r="F69" s="13">
        <f t="shared" si="15"/>
        <v>0.6924547336454635</v>
      </c>
      <c r="G69" s="13">
        <f t="shared" si="16"/>
        <v>1.2194291939182957</v>
      </c>
      <c r="H69" s="13">
        <f t="shared" si="17"/>
        <v>0.57476661968428178</v>
      </c>
      <c r="I69" s="13">
        <f t="shared" si="18"/>
        <v>1.4842862703376611</v>
      </c>
      <c r="J69" s="27"/>
      <c r="K69" s="32">
        <f t="shared" si="14"/>
        <v>0.11963578643706588</v>
      </c>
      <c r="L69">
        <f t="shared" si="19"/>
        <v>0.13266662218059425</v>
      </c>
      <c r="M69">
        <f t="shared" si="20"/>
        <v>0.34260035132676114</v>
      </c>
      <c r="N69">
        <f t="shared" si="21"/>
        <v>0.23362906524424912</v>
      </c>
      <c r="O69">
        <f t="shared" si="22"/>
        <v>0.60332733672728256</v>
      </c>
      <c r="P69">
        <f t="shared" si="23"/>
        <v>0.28437273408192248</v>
      </c>
    </row>
    <row r="70" spans="1:22" ht="15">
      <c r="A70" s="22">
        <v>6</v>
      </c>
      <c r="B70" s="22">
        <v>2.7</v>
      </c>
      <c r="C70" s="22">
        <v>5.0999999999999996</v>
      </c>
      <c r="D70" s="22">
        <v>1.6</v>
      </c>
      <c r="E70" s="23" t="s">
        <v>47</v>
      </c>
      <c r="F70" s="13">
        <f t="shared" si="15"/>
        <v>0.7472901794835104</v>
      </c>
      <c r="G70" s="13">
        <f t="shared" si="16"/>
        <v>1.2194291939182957</v>
      </c>
      <c r="H70" s="13">
        <f t="shared" si="17"/>
        <v>0.21216117955909936</v>
      </c>
      <c r="I70" s="13">
        <f t="shared" si="18"/>
        <v>0.90923102933917588</v>
      </c>
      <c r="J70" s="27"/>
      <c r="K70" s="32">
        <f t="shared" si="14"/>
        <v>0.13093158774784275</v>
      </c>
      <c r="L70">
        <f t="shared" si="19"/>
        <v>5.2848655317384211E-2</v>
      </c>
      <c r="M70">
        <f t="shared" si="20"/>
        <v>0.22648647303561653</v>
      </c>
      <c r="N70">
        <f t="shared" si="21"/>
        <v>8.6238512056835775E-2</v>
      </c>
      <c r="O70">
        <f t="shared" si="22"/>
        <v>0.36958095373085786</v>
      </c>
      <c r="P70">
        <f t="shared" si="23"/>
        <v>6.4301175892111206E-2</v>
      </c>
    </row>
    <row r="71" spans="1:22" ht="15">
      <c r="A71" s="22">
        <v>5.4</v>
      </c>
      <c r="B71" s="22">
        <v>3</v>
      </c>
      <c r="C71" s="22">
        <v>4.5</v>
      </c>
      <c r="D71" s="22">
        <v>1.5</v>
      </c>
      <c r="E71" s="23" t="s">
        <v>47</v>
      </c>
      <c r="F71" s="13">
        <f t="shared" si="15"/>
        <v>0.39019908113265928</v>
      </c>
      <c r="G71" s="13">
        <f t="shared" si="16"/>
        <v>0.9602121671808681</v>
      </c>
      <c r="H71" s="13">
        <f t="shared" si="17"/>
        <v>0.78103168150176294</v>
      </c>
      <c r="I71" s="13">
        <f t="shared" si="18"/>
        <v>1.4176322987779144</v>
      </c>
      <c r="J71" s="27"/>
      <c r="K71" s="32">
        <f t="shared" si="14"/>
        <v>5.1454324046116481E-2</v>
      </c>
      <c r="L71">
        <f t="shared" si="19"/>
        <v>0.10158594815249457</v>
      </c>
      <c r="M71">
        <f t="shared" si="20"/>
        <v>0.18438627345570724</v>
      </c>
      <c r="N71">
        <f t="shared" si="21"/>
        <v>0.24998537451057509</v>
      </c>
      <c r="O71">
        <f t="shared" si="22"/>
        <v>0.45374259395837896</v>
      </c>
      <c r="P71">
        <f t="shared" si="23"/>
        <v>0.3690719126885747</v>
      </c>
    </row>
    <row r="72" spans="1:22" ht="15">
      <c r="A72" s="24">
        <v>6.3</v>
      </c>
      <c r="B72" s="24">
        <v>3.3</v>
      </c>
      <c r="C72" s="24">
        <v>6</v>
      </c>
      <c r="D72" s="24">
        <v>2.5</v>
      </c>
      <c r="E72" s="25" t="s">
        <v>68</v>
      </c>
      <c r="F72" s="13">
        <f t="shared" ref="F72:F106" si="24">((1/(SQRT(2*PI())*V$11)))*EXP((-1/2)*((A72-V$3)^2)/((V$11)^2))</f>
        <v>0.5166767276081099</v>
      </c>
      <c r="G72" s="13">
        <f t="shared" ref="G72:G106" si="25">((1/(SQRT(2*PI()))))*EXP(((B72-V$4)^2)/(2*V$12)^2)</f>
        <v>0.52203445797663217</v>
      </c>
      <c r="H72" s="13">
        <f t="shared" ref="H72:H106" si="26">((1/(SQRT(2*PI())*V$13)))*EXP((-1/2)*((C72-V$5)^2)/((V$13)^2))</f>
        <v>0.54372348101350476</v>
      </c>
      <c r="I72" s="13">
        <f t="shared" ref="I72:I106" si="27">((1/(SQRT(2*PI()))))*EXP(((D72-V$6)^2)/(2*V$14)^2)</f>
        <v>0.99530843939135805</v>
      </c>
      <c r="J72" s="27"/>
      <c r="K72" s="32">
        <f t="shared" si="14"/>
        <v>6.6706682516897181E-2</v>
      </c>
      <c r="L72">
        <f t="shared" si="19"/>
        <v>9.3643089631249302E-2</v>
      </c>
      <c r="M72">
        <f t="shared" si="20"/>
        <v>0.17141756914182055</v>
      </c>
      <c r="N72">
        <f t="shared" si="21"/>
        <v>9.4614130900017537E-2</v>
      </c>
      <c r="O72">
        <f t="shared" si="22"/>
        <v>0.17319510055907841</v>
      </c>
      <c r="P72">
        <f t="shared" si="23"/>
        <v>0.18039085644932937</v>
      </c>
    </row>
    <row r="73" spans="1:22" ht="15">
      <c r="A73" s="24">
        <v>5.8</v>
      </c>
      <c r="B73" s="24">
        <v>2.7</v>
      </c>
      <c r="C73" s="24">
        <v>5.0999999999999996</v>
      </c>
      <c r="D73" s="24">
        <v>1.9</v>
      </c>
      <c r="E73" s="25" t="s">
        <v>68</v>
      </c>
      <c r="F73" s="13">
        <f t="shared" si="24"/>
        <v>0.28772750891085369</v>
      </c>
      <c r="G73" s="13">
        <f t="shared" si="25"/>
        <v>0.44749985031462397</v>
      </c>
      <c r="H73" s="13">
        <f t="shared" si="26"/>
        <v>0.4517793335075842</v>
      </c>
      <c r="I73" s="13">
        <f t="shared" si="27"/>
        <v>0.40696132081983111</v>
      </c>
      <c r="J73" s="27"/>
      <c r="K73" s="32">
        <f t="shared" si="14"/>
        <v>1.8242628426079783E-2</v>
      </c>
      <c r="L73">
        <f t="shared" si="19"/>
        <v>4.3329780735847659E-2</v>
      </c>
      <c r="M73">
        <f t="shared" si="20"/>
        <v>3.9031322354186916E-2</v>
      </c>
      <c r="N73">
        <f t="shared" si="21"/>
        <v>6.7390394706628165E-2</v>
      </c>
      <c r="O73">
        <f t="shared" si="22"/>
        <v>6.0705043383572022E-2</v>
      </c>
      <c r="P73">
        <f t="shared" si="23"/>
        <v>6.1285571427783139E-2</v>
      </c>
    </row>
    <row r="74" spans="1:22" ht="15">
      <c r="A74" s="24">
        <v>7.1</v>
      </c>
      <c r="B74" s="24">
        <v>3</v>
      </c>
      <c r="C74" s="24">
        <v>5.9</v>
      </c>
      <c r="D74" s="24">
        <v>2.1</v>
      </c>
      <c r="E74" s="25" t="s">
        <v>68</v>
      </c>
      <c r="F74" s="13">
        <f t="shared" si="24"/>
        <v>0.45059885182432285</v>
      </c>
      <c r="G74" s="13">
        <f t="shared" si="25"/>
        <v>0.40217463865257275</v>
      </c>
      <c r="H74" s="13">
        <f t="shared" si="26"/>
        <v>0.59383301739400318</v>
      </c>
      <c r="I74" s="13">
        <f t="shared" si="27"/>
        <v>0.41959656312585919</v>
      </c>
      <c r="J74" s="27"/>
      <c r="K74" s="32">
        <f t="shared" si="14"/>
        <v>4.0276307375892183E-2</v>
      </c>
      <c r="L74">
        <f t="shared" si="19"/>
        <v>8.9193491937703651E-2</v>
      </c>
      <c r="M74">
        <f t="shared" si="20"/>
        <v>6.3023243191314707E-2</v>
      </c>
      <c r="N74">
        <f t="shared" si="21"/>
        <v>7.9608193063466712E-2</v>
      </c>
      <c r="O74">
        <f t="shared" si="22"/>
        <v>5.6250365385001277E-2</v>
      </c>
      <c r="P74">
        <f t="shared" si="23"/>
        <v>8.3056764389727422E-2</v>
      </c>
    </row>
    <row r="75" spans="1:22" ht="15">
      <c r="A75" s="24">
        <v>6.3</v>
      </c>
      <c r="B75" s="24">
        <v>2.9</v>
      </c>
      <c r="C75" s="24">
        <v>5.6</v>
      </c>
      <c r="D75" s="24">
        <v>1.8</v>
      </c>
      <c r="E75" s="25" t="s">
        <v>68</v>
      </c>
      <c r="F75" s="13">
        <f t="shared" si="24"/>
        <v>0.5166767276081099</v>
      </c>
      <c r="G75" s="13">
        <f t="shared" si="25"/>
        <v>0.40006797180400666</v>
      </c>
      <c r="H75" s="13">
        <f t="shared" si="26"/>
        <v>0.65718114979870013</v>
      </c>
      <c r="I75" s="13">
        <f t="shared" si="27"/>
        <v>0.4430826695036818</v>
      </c>
      <c r="J75" s="27"/>
      <c r="K75" s="32">
        <f t="shared" si="14"/>
        <v>3.0907081121378004E-2</v>
      </c>
      <c r="L75">
        <f t="shared" si="19"/>
        <v>0.11318340197457581</v>
      </c>
      <c r="M75">
        <f t="shared" si="20"/>
        <v>7.6310167913009319E-2</v>
      </c>
      <c r="N75">
        <f t="shared" si="21"/>
        <v>8.7639043235930345E-2</v>
      </c>
      <c r="O75">
        <f t="shared" si="22"/>
        <v>5.9087728309947657E-2</v>
      </c>
      <c r="P75">
        <f t="shared" si="23"/>
        <v>9.706185940010234E-2</v>
      </c>
    </row>
    <row r="76" spans="1:22" ht="15">
      <c r="A76" s="24">
        <v>6.5</v>
      </c>
      <c r="B76" s="24">
        <v>3</v>
      </c>
      <c r="C76" s="24">
        <v>5.8</v>
      </c>
      <c r="D76" s="24">
        <v>2.2000000000000002</v>
      </c>
      <c r="E76" s="25" t="s">
        <v>68</v>
      </c>
      <c r="F76" s="13">
        <f t="shared" si="24"/>
        <v>0.56513866769056775</v>
      </c>
      <c r="G76" s="13">
        <f t="shared" si="25"/>
        <v>0.40217463865257275</v>
      </c>
      <c r="H76" s="13">
        <f t="shared" si="26"/>
        <v>0.63116696477466061</v>
      </c>
      <c r="I76" s="13">
        <f t="shared" si="27"/>
        <v>0.47102324472054102</v>
      </c>
      <c r="J76" s="27"/>
      <c r="K76" s="32">
        <f t="shared" si="14"/>
        <v>3.955067058624951E-2</v>
      </c>
      <c r="L76">
        <f t="shared" si="19"/>
        <v>0.11889895252101705</v>
      </c>
      <c r="M76">
        <f t="shared" si="20"/>
        <v>8.8731149657551592E-2</v>
      </c>
      <c r="N76">
        <f t="shared" si="21"/>
        <v>8.4613115329230063E-2</v>
      </c>
      <c r="O76">
        <f t="shared" si="22"/>
        <v>6.3144534414148634E-2</v>
      </c>
      <c r="P76">
        <f t="shared" si="23"/>
        <v>9.9098103902858684E-2</v>
      </c>
    </row>
    <row r="77" spans="1:22" ht="15">
      <c r="A77" s="24">
        <v>7.6</v>
      </c>
      <c r="B77" s="24">
        <v>3</v>
      </c>
      <c r="C77" s="24">
        <v>6.6</v>
      </c>
      <c r="D77" s="24">
        <v>2.1</v>
      </c>
      <c r="E77" s="25" t="s">
        <v>68</v>
      </c>
      <c r="F77" s="13">
        <f t="shared" si="24"/>
        <v>0.21147865602214838</v>
      </c>
      <c r="G77" s="13">
        <f t="shared" si="25"/>
        <v>0.40217463865257275</v>
      </c>
      <c r="H77" s="13">
        <f t="shared" si="26"/>
        <v>0.18102042329507576</v>
      </c>
      <c r="I77" s="13">
        <f t="shared" si="27"/>
        <v>0.41959656312585919</v>
      </c>
      <c r="J77" s="27"/>
      <c r="K77" s="32">
        <f t="shared" si="14"/>
        <v>2.0583444061515063E-2</v>
      </c>
      <c r="L77">
        <f t="shared" si="19"/>
        <v>1.2760651943667673E-2</v>
      </c>
      <c r="M77">
        <f t="shared" si="20"/>
        <v>2.957857241378975E-2</v>
      </c>
      <c r="N77">
        <f t="shared" si="21"/>
        <v>2.4267274442477615E-2</v>
      </c>
      <c r="O77">
        <f t="shared" si="22"/>
        <v>5.6250365385001277E-2</v>
      </c>
      <c r="P77">
        <f t="shared" si="23"/>
        <v>2.5318515823400667E-2</v>
      </c>
    </row>
    <row r="78" spans="1:22" ht="15">
      <c r="A78" s="24">
        <v>4.9000000000000004</v>
      </c>
      <c r="B78" s="24">
        <v>2.5</v>
      </c>
      <c r="C78" s="24">
        <v>4.5</v>
      </c>
      <c r="D78" s="24">
        <v>1.7</v>
      </c>
      <c r="E78" s="25" t="s">
        <v>68</v>
      </c>
      <c r="F78" s="13">
        <f t="shared" si="24"/>
        <v>2.7322718966503227E-2</v>
      </c>
      <c r="G78" s="13">
        <f t="shared" si="25"/>
        <v>0.58940417275697288</v>
      </c>
      <c r="H78" s="13">
        <f t="shared" si="26"/>
        <v>0.11749161588651087</v>
      </c>
      <c r="I78" s="13">
        <f t="shared" si="27"/>
        <v>0.5157791024217836</v>
      </c>
      <c r="J78" s="27"/>
      <c r="K78" s="32">
        <f t="shared" si="14"/>
        <v>2.493283305001676E-3</v>
      </c>
      <c r="L78">
        <f t="shared" si="19"/>
        <v>1.0700634672624941E-3</v>
      </c>
      <c r="M78">
        <f t="shared" si="20"/>
        <v>4.6974958214218918E-3</v>
      </c>
      <c r="N78">
        <f t="shared" si="21"/>
        <v>2.3083349555822981E-2</v>
      </c>
      <c r="O78">
        <f t="shared" si="22"/>
        <v>0.10133411839608178</v>
      </c>
      <c r="P78">
        <f t="shared" si="23"/>
        <v>2.019990672800985E-2</v>
      </c>
    </row>
    <row r="79" spans="1:22" ht="15">
      <c r="A79" s="24">
        <v>7.3</v>
      </c>
      <c r="B79" s="24">
        <v>2.9</v>
      </c>
      <c r="C79" s="24">
        <v>6.3</v>
      </c>
      <c r="D79" s="24">
        <v>1.8</v>
      </c>
      <c r="E79" s="25" t="s">
        <v>68</v>
      </c>
      <c r="F79" s="13">
        <f t="shared" si="24"/>
        <v>0.35422346677205735</v>
      </c>
      <c r="G79" s="13">
        <f t="shared" si="25"/>
        <v>0.40006797180400666</v>
      </c>
      <c r="H79" s="13">
        <f t="shared" si="26"/>
        <v>0.35455313694643598</v>
      </c>
      <c r="I79" s="13">
        <f t="shared" si="27"/>
        <v>0.4430826695036818</v>
      </c>
      <c r="J79" s="27"/>
      <c r="K79" s="32">
        <f t="shared" si="14"/>
        <v>2.9441465186322138E-2</v>
      </c>
      <c r="L79">
        <f t="shared" si="19"/>
        <v>4.1863680441358186E-2</v>
      </c>
      <c r="M79">
        <f t="shared" si="20"/>
        <v>5.23167597527373E-2</v>
      </c>
      <c r="N79">
        <f t="shared" si="21"/>
        <v>4.7281784798302952E-2</v>
      </c>
      <c r="O79">
        <f t="shared" si="22"/>
        <v>5.9087728309947657E-2</v>
      </c>
      <c r="P79">
        <f t="shared" si="23"/>
        <v>5.2365450133043771E-2</v>
      </c>
    </row>
    <row r="80" spans="1:22" ht="15">
      <c r="A80" s="24">
        <v>6.7</v>
      </c>
      <c r="B80" s="24">
        <v>2.5</v>
      </c>
      <c r="C80" s="24">
        <v>5.8</v>
      </c>
      <c r="D80" s="24">
        <v>1.8</v>
      </c>
      <c r="E80" s="25" t="s">
        <v>68</v>
      </c>
      <c r="F80" s="13">
        <f t="shared" si="24"/>
        <v>0.56915286703603196</v>
      </c>
      <c r="G80" s="13">
        <f t="shared" si="25"/>
        <v>0.58940417275697288</v>
      </c>
      <c r="H80" s="13">
        <f t="shared" si="26"/>
        <v>0.63116696477466061</v>
      </c>
      <c r="I80" s="13">
        <f t="shared" si="27"/>
        <v>0.4430826695036818</v>
      </c>
      <c r="J80" s="27"/>
      <c r="K80" s="32">
        <f t="shared" si="14"/>
        <v>8.0961735236123364E-2</v>
      </c>
      <c r="L80">
        <f t="shared" si="19"/>
        <v>0.11974349585997608</v>
      </c>
      <c r="M80">
        <f t="shared" si="20"/>
        <v>8.4060590560666365E-2</v>
      </c>
      <c r="N80">
        <f t="shared" si="21"/>
        <v>0.12400414758151275</v>
      </c>
      <c r="O80">
        <f t="shared" si="22"/>
        <v>8.7051591427256256E-2</v>
      </c>
      <c r="P80">
        <f t="shared" si="23"/>
        <v>9.3219714551630972E-2</v>
      </c>
    </row>
    <row r="81" spans="1:16" ht="15">
      <c r="A81" s="24">
        <v>7.2</v>
      </c>
      <c r="B81" s="24">
        <v>3.6</v>
      </c>
      <c r="C81" s="24">
        <v>6.1</v>
      </c>
      <c r="D81" s="24">
        <v>2.5</v>
      </c>
      <c r="E81" s="25" t="s">
        <v>68</v>
      </c>
      <c r="F81" s="13">
        <f t="shared" si="24"/>
        <v>0.40366071236421924</v>
      </c>
      <c r="G81" s="13">
        <f t="shared" si="25"/>
        <v>0.9786927359905907</v>
      </c>
      <c r="H81" s="13">
        <f t="shared" si="26"/>
        <v>0.48449076484680903</v>
      </c>
      <c r="I81" s="13">
        <f t="shared" si="27"/>
        <v>0.99530843939135805</v>
      </c>
      <c r="J81" s="27"/>
      <c r="K81" s="32">
        <f t="shared" si="14"/>
        <v>0.43579442877196289</v>
      </c>
      <c r="L81">
        <f t="shared" si="19"/>
        <v>6.5189962423982784E-2</v>
      </c>
      <c r="M81">
        <f t="shared" si="20"/>
        <v>0.13392230455561163</v>
      </c>
      <c r="N81">
        <f t="shared" si="21"/>
        <v>0.15805586407003247</v>
      </c>
      <c r="O81">
        <f t="shared" si="22"/>
        <v>0.32470037990081774</v>
      </c>
      <c r="P81">
        <f t="shared" si="23"/>
        <v>0.1607392490197343</v>
      </c>
    </row>
    <row r="82" spans="1:16" ht="15">
      <c r="A82" s="24">
        <v>6.5</v>
      </c>
      <c r="B82" s="24">
        <v>3.2</v>
      </c>
      <c r="C82" s="24">
        <v>5.0999999999999996</v>
      </c>
      <c r="D82" s="24">
        <v>2</v>
      </c>
      <c r="E82" s="25" t="s">
        <v>68</v>
      </c>
      <c r="F82" s="13">
        <f t="shared" si="24"/>
        <v>0.56513866769056775</v>
      </c>
      <c r="G82" s="13">
        <f t="shared" si="25"/>
        <v>0.45940675140295656</v>
      </c>
      <c r="H82" s="13">
        <f t="shared" si="26"/>
        <v>0.4517793335075842</v>
      </c>
      <c r="I82" s="13">
        <f t="shared" si="27"/>
        <v>0.39963991112097957</v>
      </c>
      <c r="J82" s="27"/>
      <c r="K82" s="32">
        <f t="shared" si="14"/>
        <v>6.0378308607614319E-2</v>
      </c>
      <c r="L82">
        <f t="shared" si="19"/>
        <v>8.5105990209536256E-2</v>
      </c>
      <c r="M82">
        <f t="shared" si="20"/>
        <v>7.5283988975629101E-2</v>
      </c>
      <c r="N82">
        <f t="shared" si="21"/>
        <v>6.9183491985904053E-2</v>
      </c>
      <c r="O82">
        <f t="shared" si="22"/>
        <v>6.1199091099685174E-2</v>
      </c>
      <c r="P82">
        <f t="shared" si="23"/>
        <v>6.0183017563088775E-2</v>
      </c>
    </row>
    <row r="83" spans="1:16" ht="15">
      <c r="A83" s="24">
        <v>6.4</v>
      </c>
      <c r="B83" s="24">
        <v>2.7</v>
      </c>
      <c r="C83" s="24">
        <v>5.3</v>
      </c>
      <c r="D83" s="24">
        <v>1.9</v>
      </c>
      <c r="E83" s="25" t="s">
        <v>68</v>
      </c>
      <c r="F83" s="13">
        <f t="shared" si="24"/>
        <v>0.5459712062115577</v>
      </c>
      <c r="G83" s="13">
        <f t="shared" si="25"/>
        <v>0.44749985031462397</v>
      </c>
      <c r="H83" s="13">
        <f t="shared" si="26"/>
        <v>0.5694411598743615</v>
      </c>
      <c r="I83" s="13">
        <f t="shared" si="27"/>
        <v>0.40696132081983111</v>
      </c>
      <c r="J83" s="27"/>
      <c r="K83" s="32">
        <f t="shared" ref="K83:K106" si="28">(F83*G83*1/3)/(
_xlfn.NORM.DIST(A83,$T$3,$T$11,FALSE)+_xlfn.NORM.DIST(A83,$U$3,$U$11,FALSE)+_xlfn.NORM.DIST(A83,$V$3,$V$11,FALSE) * 1/3
* _xlfn.NORM.DIST(B83,$T$4,$T$12,FALSE)+_xlfn.NORM.DIST(B83,$U$4,$U$12,FALSE)+_xlfn.NORM.DIST(B83,$V$4,$V$12,FALSE) * 1/3)</f>
        <v>3.8463027170839208E-2</v>
      </c>
      <c r="L83">
        <f t="shared" si="19"/>
        <v>0.10363282564103787</v>
      </c>
      <c r="M83">
        <f t="shared" si="20"/>
        <v>7.4063054403150627E-2</v>
      </c>
      <c r="N83">
        <f t="shared" si="21"/>
        <v>8.4941611268920872E-2</v>
      </c>
      <c r="O83">
        <f t="shared" si="22"/>
        <v>6.0705043383572022E-2</v>
      </c>
      <c r="P83">
        <f t="shared" si="23"/>
        <v>7.7246842183882253E-2</v>
      </c>
    </row>
    <row r="84" spans="1:16" ht="15">
      <c r="A84" s="24">
        <v>6.8</v>
      </c>
      <c r="B84" s="24">
        <v>3</v>
      </c>
      <c r="C84" s="24">
        <v>5.5</v>
      </c>
      <c r="D84" s="24">
        <v>2.1</v>
      </c>
      <c r="E84" s="25" t="s">
        <v>68</v>
      </c>
      <c r="F84" s="13">
        <f t="shared" si="24"/>
        <v>0.55375485656740431</v>
      </c>
      <c r="G84" s="13">
        <f t="shared" si="25"/>
        <v>0.40217463865257275</v>
      </c>
      <c r="H84" s="13">
        <f t="shared" si="26"/>
        <v>0.64379265416844389</v>
      </c>
      <c r="I84" s="13">
        <f t="shared" si="27"/>
        <v>0.41959656312585919</v>
      </c>
      <c r="J84" s="27"/>
      <c r="K84" s="32">
        <f t="shared" si="28"/>
        <v>4.4368665979620941E-2</v>
      </c>
      <c r="L84">
        <f t="shared" si="19"/>
        <v>0.11883443628939838</v>
      </c>
      <c r="M84">
        <f t="shared" si="20"/>
        <v>7.7451211543311985E-2</v>
      </c>
      <c r="N84">
        <f t="shared" si="21"/>
        <v>8.6305692685791538E-2</v>
      </c>
      <c r="O84">
        <f t="shared" si="22"/>
        <v>5.6250365385001277E-2</v>
      </c>
      <c r="P84">
        <f t="shared" si="23"/>
        <v>9.0044395018251289E-2</v>
      </c>
    </row>
    <row r="85" spans="1:16" ht="15">
      <c r="A85" s="24">
        <v>5.7</v>
      </c>
      <c r="B85" s="24">
        <v>2.5</v>
      </c>
      <c r="C85" s="24">
        <v>5</v>
      </c>
      <c r="D85" s="24">
        <v>2</v>
      </c>
      <c r="E85" s="25" t="s">
        <v>68</v>
      </c>
      <c r="F85" s="13">
        <f t="shared" si="24"/>
        <v>0.24056764610662673</v>
      </c>
      <c r="G85" s="13">
        <f t="shared" si="25"/>
        <v>0.58940417275697288</v>
      </c>
      <c r="H85" s="13">
        <f t="shared" si="26"/>
        <v>0.38632749050547049</v>
      </c>
      <c r="I85" s="13">
        <f t="shared" si="27"/>
        <v>0.39963991112097957</v>
      </c>
      <c r="J85" s="27"/>
      <c r="K85" s="32">
        <f t="shared" si="28"/>
        <v>2.484710878875768E-2</v>
      </c>
      <c r="L85">
        <f t="shared" si="19"/>
        <v>3.0979298339060407E-2</v>
      </c>
      <c r="M85">
        <f t="shared" si="20"/>
        <v>3.2046810902878524E-2</v>
      </c>
      <c r="N85">
        <f t="shared" si="21"/>
        <v>7.5901011651551373E-2</v>
      </c>
      <c r="O85">
        <f t="shared" si="22"/>
        <v>7.8516477071643706E-2</v>
      </c>
      <c r="P85">
        <f t="shared" si="23"/>
        <v>5.1463961323065764E-2</v>
      </c>
    </row>
    <row r="86" spans="1:16" ht="15">
      <c r="A86" s="24">
        <v>5.8</v>
      </c>
      <c r="B86" s="24">
        <v>2.8</v>
      </c>
      <c r="C86" s="24">
        <v>5.0999999999999996</v>
      </c>
      <c r="D86" s="24">
        <v>2.4</v>
      </c>
      <c r="E86" s="25" t="s">
        <v>68</v>
      </c>
      <c r="F86" s="13">
        <f t="shared" si="24"/>
        <v>0.28772750891085369</v>
      </c>
      <c r="G86" s="13">
        <f t="shared" si="25"/>
        <v>0.41456553034093269</v>
      </c>
      <c r="H86" s="13">
        <f t="shared" si="26"/>
        <v>0.4517793335075842</v>
      </c>
      <c r="I86" s="13">
        <f t="shared" si="27"/>
        <v>0.72544621975382073</v>
      </c>
      <c r="J86" s="27"/>
      <c r="K86" s="32">
        <f t="shared" si="28"/>
        <v>1.6340324441358217E-2</v>
      </c>
      <c r="L86">
        <f t="shared" si="19"/>
        <v>4.3329780735847659E-2</v>
      </c>
      <c r="M86">
        <f t="shared" si="20"/>
        <v>6.9576944552854195E-2</v>
      </c>
      <c r="N86">
        <f t="shared" si="21"/>
        <v>6.2430712997548245E-2</v>
      </c>
      <c r="O86">
        <f t="shared" si="22"/>
        <v>0.10024833227535582</v>
      </c>
      <c r="P86">
        <f t="shared" si="23"/>
        <v>0.10924720321865919</v>
      </c>
    </row>
    <row r="87" spans="1:16" ht="15">
      <c r="A87" s="24">
        <v>6.4</v>
      </c>
      <c r="B87" s="24">
        <v>3.2</v>
      </c>
      <c r="C87" s="24">
        <v>5.3</v>
      </c>
      <c r="D87" s="24">
        <v>2.2999999999999998</v>
      </c>
      <c r="E87" s="25" t="s">
        <v>68</v>
      </c>
      <c r="F87" s="13">
        <f t="shared" si="24"/>
        <v>0.5459712062115577</v>
      </c>
      <c r="G87" s="13">
        <f t="shared" si="25"/>
        <v>0.45940675140295656</v>
      </c>
      <c r="H87" s="13">
        <f t="shared" si="26"/>
        <v>0.5694411598743615</v>
      </c>
      <c r="I87" s="13">
        <f t="shared" si="27"/>
        <v>0.56532749277014971</v>
      </c>
      <c r="J87" s="27"/>
      <c r="K87" s="32">
        <f t="shared" si="28"/>
        <v>5.5342432916249677E-2</v>
      </c>
      <c r="L87">
        <f t="shared" si="19"/>
        <v>0.10363282564103787</v>
      </c>
      <c r="M87">
        <f t="shared" si="20"/>
        <v>0.1028841777107581</v>
      </c>
      <c r="N87">
        <f t="shared" si="21"/>
        <v>8.7201704457670684E-2</v>
      </c>
      <c r="O87">
        <f t="shared" si="22"/>
        <v>8.6571755644104298E-2</v>
      </c>
      <c r="P87">
        <f t="shared" si="23"/>
        <v>0.10730691439729959</v>
      </c>
    </row>
    <row r="88" spans="1:16" ht="15">
      <c r="A88" s="24">
        <v>6.5</v>
      </c>
      <c r="B88" s="24">
        <v>3</v>
      </c>
      <c r="C88" s="24">
        <v>5.5</v>
      </c>
      <c r="D88" s="24">
        <v>1.8</v>
      </c>
      <c r="E88" s="25" t="s">
        <v>68</v>
      </c>
      <c r="F88" s="13">
        <f t="shared" si="24"/>
        <v>0.56513866769056775</v>
      </c>
      <c r="G88" s="13">
        <f t="shared" si="25"/>
        <v>0.40217463865257275</v>
      </c>
      <c r="H88" s="13">
        <f t="shared" si="26"/>
        <v>0.64379265416844389</v>
      </c>
      <c r="I88" s="13">
        <f t="shared" si="27"/>
        <v>0.4430826695036818</v>
      </c>
      <c r="J88" s="27"/>
      <c r="K88" s="32">
        <f t="shared" si="28"/>
        <v>3.955067058624951E-2</v>
      </c>
      <c r="L88">
        <f t="shared" si="19"/>
        <v>0.1212773742819096</v>
      </c>
      <c r="M88">
        <f t="shared" si="20"/>
        <v>8.346771650669696E-2</v>
      </c>
      <c r="N88">
        <f t="shared" si="21"/>
        <v>8.6305692685791538E-2</v>
      </c>
      <c r="O88">
        <f t="shared" si="22"/>
        <v>5.9398870833620172E-2</v>
      </c>
      <c r="P88">
        <f t="shared" si="23"/>
        <v>9.50844559386049E-2</v>
      </c>
    </row>
    <row r="89" spans="1:16" ht="15">
      <c r="A89" s="24">
        <v>7.7</v>
      </c>
      <c r="B89" s="24">
        <v>3.8</v>
      </c>
      <c r="C89" s="24">
        <v>6.7</v>
      </c>
      <c r="D89" s="24">
        <v>2.2000000000000002</v>
      </c>
      <c r="E89" s="25" t="s">
        <v>68</v>
      </c>
      <c r="F89" s="13">
        <f t="shared" si="24"/>
        <v>0.17086974445418607</v>
      </c>
      <c r="G89" s="13">
        <f t="shared" si="25"/>
        <v>1.8252092607053196</v>
      </c>
      <c r="H89" s="13">
        <f t="shared" si="26"/>
        <v>0.13702411028675165</v>
      </c>
      <c r="I89" s="13">
        <f t="shared" si="27"/>
        <v>0.47102324472054102</v>
      </c>
      <c r="J89" s="27"/>
      <c r="K89" s="32">
        <f t="shared" si="28"/>
        <v>1.4650705216327302</v>
      </c>
      <c r="L89">
        <f t="shared" si="19"/>
        <v>7.8044249029198213E-3</v>
      </c>
      <c r="M89">
        <f t="shared" si="20"/>
        <v>2.6827873819126796E-2</v>
      </c>
      <c r="N89">
        <f t="shared" si="21"/>
        <v>8.3365891678428714E-2</v>
      </c>
      <c r="O89">
        <f t="shared" si="22"/>
        <v>0.28657199609046646</v>
      </c>
      <c r="P89">
        <f t="shared" si="23"/>
        <v>2.1513847010737008E-2</v>
      </c>
    </row>
    <row r="90" spans="1:16" ht="15">
      <c r="A90" s="24">
        <v>7.7</v>
      </c>
      <c r="B90" s="24">
        <v>2.6</v>
      </c>
      <c r="C90" s="24">
        <v>6.9</v>
      </c>
      <c r="D90" s="24">
        <v>2.2999999999999998</v>
      </c>
      <c r="E90" s="25" t="s">
        <v>68</v>
      </c>
      <c r="F90" s="13">
        <f t="shared" si="24"/>
        <v>0.17086974445418607</v>
      </c>
      <c r="G90" s="13">
        <f t="shared" si="25"/>
        <v>0.50319104084943356</v>
      </c>
      <c r="H90" s="13">
        <f t="shared" si="26"/>
        <v>7.2363042824086884E-2</v>
      </c>
      <c r="I90" s="13">
        <f t="shared" si="27"/>
        <v>0.56532749277014971</v>
      </c>
      <c r="J90" s="27"/>
      <c r="K90" s="32">
        <f t="shared" si="28"/>
        <v>2.1486583664593065E-2</v>
      </c>
      <c r="L90">
        <f t="shared" si="19"/>
        <v>4.1215515450930161E-3</v>
      </c>
      <c r="M90">
        <f t="shared" si="20"/>
        <v>3.2199121407520397E-2</v>
      </c>
      <c r="N90">
        <f t="shared" si="21"/>
        <v>1.2137478279228137E-2</v>
      </c>
      <c r="O90">
        <f t="shared" si="22"/>
        <v>9.4822576502604075E-2</v>
      </c>
      <c r="P90">
        <f t="shared" si="23"/>
        <v>1.3636272522986669E-2</v>
      </c>
    </row>
    <row r="91" spans="1:16" ht="15">
      <c r="A91" s="24">
        <v>6</v>
      </c>
      <c r="B91" s="24">
        <v>2.2000000000000002</v>
      </c>
      <c r="C91" s="24">
        <v>5</v>
      </c>
      <c r="D91" s="24">
        <v>1.5</v>
      </c>
      <c r="E91" s="25" t="s">
        <v>68</v>
      </c>
      <c r="F91" s="13">
        <f t="shared" si="24"/>
        <v>0.38687712831795201</v>
      </c>
      <c r="G91" s="13">
        <f t="shared" si="25"/>
        <v>1.2103080654047571</v>
      </c>
      <c r="H91" s="13">
        <f t="shared" si="26"/>
        <v>0.38632749050547049</v>
      </c>
      <c r="I91" s="13">
        <f t="shared" si="27"/>
        <v>0.85420821933199365</v>
      </c>
      <c r="J91" s="27"/>
      <c r="K91" s="32">
        <f t="shared" si="28"/>
        <v>0.14450368067841401</v>
      </c>
      <c r="L91">
        <f t="shared" si="19"/>
        <v>4.9820423372345761E-2</v>
      </c>
      <c r="M91">
        <f t="shared" si="20"/>
        <v>0.11015787429358433</v>
      </c>
      <c r="N91">
        <f t="shared" si="21"/>
        <v>0.15585842588211687</v>
      </c>
      <c r="O91">
        <f t="shared" si="22"/>
        <v>0.34461836579751587</v>
      </c>
      <c r="P91">
        <f t="shared" si="23"/>
        <v>0.11000137258122519</v>
      </c>
    </row>
    <row r="92" spans="1:16" ht="15">
      <c r="A92" s="24">
        <v>6.9</v>
      </c>
      <c r="B92" s="24">
        <v>3.2</v>
      </c>
      <c r="C92" s="24">
        <v>5.7</v>
      </c>
      <c r="D92" s="24">
        <v>2.2999999999999998</v>
      </c>
      <c r="E92" s="25" t="s">
        <v>68</v>
      </c>
      <c r="F92" s="13">
        <f t="shared" si="24"/>
        <v>0.5277650341590554</v>
      </c>
      <c r="G92" s="13">
        <f t="shared" si="25"/>
        <v>0.45940675140295656</v>
      </c>
      <c r="H92" s="13">
        <f t="shared" si="26"/>
        <v>0.65285667003053105</v>
      </c>
      <c r="I92" s="13">
        <f t="shared" si="27"/>
        <v>0.56532749277014971</v>
      </c>
      <c r="J92" s="27"/>
      <c r="K92" s="32">
        <f t="shared" si="28"/>
        <v>7.2234327500956069E-2</v>
      </c>
      <c r="L92">
        <f t="shared" si="19"/>
        <v>0.11485164091987678</v>
      </c>
      <c r="M92">
        <f t="shared" si="20"/>
        <v>9.9453361177630387E-2</v>
      </c>
      <c r="N92">
        <f t="shared" si="21"/>
        <v>9.9975587303492736E-2</v>
      </c>
      <c r="O92">
        <f t="shared" si="22"/>
        <v>8.6571755644104298E-2</v>
      </c>
      <c r="P92">
        <f t="shared" si="23"/>
        <v>0.12302594146887634</v>
      </c>
    </row>
    <row r="93" spans="1:16" ht="15">
      <c r="A93" s="24">
        <v>5.6</v>
      </c>
      <c r="B93" s="24">
        <v>2.8</v>
      </c>
      <c r="C93" s="24">
        <v>4.9000000000000004</v>
      </c>
      <c r="D93" s="24">
        <v>2</v>
      </c>
      <c r="E93" s="25" t="s">
        <v>68</v>
      </c>
      <c r="F93" s="13">
        <f t="shared" si="24"/>
        <v>0.19702779504850881</v>
      </c>
      <c r="G93" s="13">
        <f t="shared" si="25"/>
        <v>0.41456553034093269</v>
      </c>
      <c r="H93" s="13">
        <f t="shared" si="26"/>
        <v>0.32149819008249386</v>
      </c>
      <c r="I93" s="13">
        <f t="shared" si="27"/>
        <v>0.39963991112097957</v>
      </c>
      <c r="J93" s="27"/>
      <c r="K93" s="32">
        <f t="shared" si="28"/>
        <v>1.0858353127377846E-2</v>
      </c>
      <c r="L93">
        <f t="shared" si="19"/>
        <v>2.1114693168013374E-2</v>
      </c>
      <c r="M93">
        <f t="shared" si="20"/>
        <v>2.6246723500516211E-2</v>
      </c>
      <c r="N93">
        <f t="shared" si="21"/>
        <v>4.4427355891733016E-2</v>
      </c>
      <c r="O93">
        <f t="shared" si="22"/>
        <v>5.5225643899757364E-2</v>
      </c>
      <c r="P93">
        <f t="shared" si="23"/>
        <v>4.2827836036707881E-2</v>
      </c>
    </row>
    <row r="94" spans="1:16" ht="15">
      <c r="A94" s="24">
        <v>7.7</v>
      </c>
      <c r="B94" s="24">
        <v>2.8</v>
      </c>
      <c r="C94" s="24">
        <v>6.7</v>
      </c>
      <c r="D94" s="24">
        <v>2</v>
      </c>
      <c r="E94" s="25" t="s">
        <v>68</v>
      </c>
      <c r="F94" s="13">
        <f t="shared" si="24"/>
        <v>0.17086974445418607</v>
      </c>
      <c r="G94" s="13">
        <f t="shared" si="25"/>
        <v>0.41456553034093269</v>
      </c>
      <c r="H94" s="13">
        <f t="shared" si="26"/>
        <v>0.13702411028675165</v>
      </c>
      <c r="I94" s="13">
        <f t="shared" si="27"/>
        <v>0.39963991112097957</v>
      </c>
      <c r="J94" s="27"/>
      <c r="K94" s="32">
        <f t="shared" si="28"/>
        <v>1.4656375405934877E-2</v>
      </c>
      <c r="L94">
        <f t="shared" si="19"/>
        <v>7.8044249029198213E-3</v>
      </c>
      <c r="M94">
        <f t="shared" si="20"/>
        <v>2.2762123162311802E-2</v>
      </c>
      <c r="N94">
        <f t="shared" si="21"/>
        <v>1.8935157650173881E-2</v>
      </c>
      <c r="O94">
        <f t="shared" si="22"/>
        <v>5.5225643899757364E-2</v>
      </c>
      <c r="P94">
        <f t="shared" si="23"/>
        <v>1.825343441880958E-2</v>
      </c>
    </row>
    <row r="95" spans="1:16" ht="15">
      <c r="A95" s="24">
        <v>6.3</v>
      </c>
      <c r="B95" s="24">
        <v>2.7</v>
      </c>
      <c r="C95" s="24">
        <v>4.9000000000000004</v>
      </c>
      <c r="D95" s="24">
        <v>1.8</v>
      </c>
      <c r="E95" s="25" t="s">
        <v>68</v>
      </c>
      <c r="F95" s="13">
        <f t="shared" si="24"/>
        <v>0.5166767276081099</v>
      </c>
      <c r="G95" s="13">
        <f t="shared" si="25"/>
        <v>0.44749985031462397</v>
      </c>
      <c r="H95" s="13">
        <f t="shared" si="26"/>
        <v>0.32149819008249386</v>
      </c>
      <c r="I95" s="13">
        <f t="shared" si="27"/>
        <v>0.4430826695036818</v>
      </c>
      <c r="J95" s="27"/>
      <c r="K95" s="32">
        <f t="shared" si="28"/>
        <v>3.5183189959671922E-2</v>
      </c>
      <c r="L95">
        <f t="shared" si="19"/>
        <v>5.5370210927917669E-2</v>
      </c>
      <c r="M95">
        <f t="shared" si="20"/>
        <v>7.6310167913009319E-2</v>
      </c>
      <c r="N95">
        <f t="shared" si="21"/>
        <v>4.7956797312779506E-2</v>
      </c>
      <c r="O95">
        <f t="shared" si="22"/>
        <v>6.6093142759967194E-2</v>
      </c>
      <c r="P95">
        <f t="shared" si="23"/>
        <v>4.7483425434117835E-2</v>
      </c>
    </row>
    <row r="96" spans="1:16" ht="15">
      <c r="A96" s="24">
        <v>6.7</v>
      </c>
      <c r="B96" s="24">
        <v>3.3</v>
      </c>
      <c r="C96" s="24">
        <v>5.7</v>
      </c>
      <c r="D96" s="24">
        <v>2.1</v>
      </c>
      <c r="E96" s="25" t="s">
        <v>68</v>
      </c>
      <c r="F96" s="13">
        <f t="shared" si="24"/>
        <v>0.56915286703603196</v>
      </c>
      <c r="G96" s="13">
        <f t="shared" si="25"/>
        <v>0.52203445797663217</v>
      </c>
      <c r="H96" s="13">
        <f t="shared" si="26"/>
        <v>0.65285667003053105</v>
      </c>
      <c r="I96" s="13">
        <f t="shared" si="27"/>
        <v>0.41959656312585919</v>
      </c>
      <c r="J96" s="27"/>
      <c r="K96" s="32">
        <f t="shared" si="28"/>
        <v>9.5138417191178548E-2</v>
      </c>
      <c r="L96">
        <f t="shared" si="19"/>
        <v>0.12385841517049113</v>
      </c>
      <c r="M96">
        <f t="shared" si="20"/>
        <v>7.9604862300516041E-2</v>
      </c>
      <c r="N96">
        <f t="shared" si="21"/>
        <v>0.11360455929193909</v>
      </c>
      <c r="O96">
        <f t="shared" si="22"/>
        <v>7.3014621466755206E-2</v>
      </c>
      <c r="P96">
        <f t="shared" si="23"/>
        <v>9.131213831953465E-2</v>
      </c>
    </row>
    <row r="97" spans="1:16" ht="15">
      <c r="A97" s="24">
        <v>7.2</v>
      </c>
      <c r="B97" s="24">
        <v>3.2</v>
      </c>
      <c r="C97" s="24">
        <v>6</v>
      </c>
      <c r="D97" s="24">
        <v>1.8</v>
      </c>
      <c r="E97" s="25" t="s">
        <v>68</v>
      </c>
      <c r="F97" s="13">
        <f t="shared" si="24"/>
        <v>0.40366071236421924</v>
      </c>
      <c r="G97" s="13">
        <f t="shared" si="25"/>
        <v>0.45940675140295656</v>
      </c>
      <c r="H97" s="13">
        <f t="shared" si="26"/>
        <v>0.54372348101350476</v>
      </c>
      <c r="I97" s="13">
        <f t="shared" si="27"/>
        <v>0.4430826695036818</v>
      </c>
      <c r="J97" s="27"/>
      <c r="K97" s="32">
        <f t="shared" si="28"/>
        <v>6.4298850971618679E-2</v>
      </c>
      <c r="L97">
        <f t="shared" si="19"/>
        <v>7.3159935891688108E-2</v>
      </c>
      <c r="M97">
        <f t="shared" si="20"/>
        <v>5.9618355336032033E-2</v>
      </c>
      <c r="N97">
        <f t="shared" si="21"/>
        <v>8.3263412691307118E-2</v>
      </c>
      <c r="O97">
        <f t="shared" si="22"/>
        <v>6.7851723266545441E-2</v>
      </c>
      <c r="P97">
        <f t="shared" si="23"/>
        <v>8.0304817146432714E-2</v>
      </c>
    </row>
    <row r="98" spans="1:16" ht="15">
      <c r="A98" s="24">
        <v>6.2</v>
      </c>
      <c r="B98" s="24">
        <v>2.8</v>
      </c>
      <c r="C98" s="24">
        <v>4.8</v>
      </c>
      <c r="D98" s="24">
        <v>1.8</v>
      </c>
      <c r="E98" s="25" t="s">
        <v>68</v>
      </c>
      <c r="F98" s="13">
        <f t="shared" si="24"/>
        <v>0.47896359703163216</v>
      </c>
      <c r="G98" s="13">
        <f t="shared" si="25"/>
        <v>0.41456553034093269</v>
      </c>
      <c r="H98" s="13">
        <f t="shared" si="26"/>
        <v>0.2603725032083633</v>
      </c>
      <c r="I98" s="13">
        <f t="shared" si="27"/>
        <v>0.4430826695036818</v>
      </c>
      <c r="J98" s="27"/>
      <c r="K98" s="32">
        <f t="shared" si="28"/>
        <v>2.8331951845474209E-2</v>
      </c>
      <c r="L98">
        <f t="shared" si="19"/>
        <v>4.1569650234935959E-2</v>
      </c>
      <c r="M98">
        <f t="shared" si="20"/>
        <v>7.0740156389287101E-2</v>
      </c>
      <c r="N98">
        <f t="shared" si="21"/>
        <v>3.5980488292923773E-2</v>
      </c>
      <c r="O98">
        <f t="shared" si="22"/>
        <v>6.1228933955890012E-2</v>
      </c>
      <c r="P98">
        <f t="shared" si="23"/>
        <v>3.8455514595639187E-2</v>
      </c>
    </row>
    <row r="99" spans="1:16" ht="15">
      <c r="A99" s="24">
        <v>6.1</v>
      </c>
      <c r="B99" s="24">
        <v>3</v>
      </c>
      <c r="C99" s="24">
        <v>4.9000000000000004</v>
      </c>
      <c r="D99" s="24">
        <v>1.8</v>
      </c>
      <c r="E99" s="25" t="s">
        <v>68</v>
      </c>
      <c r="F99" s="13">
        <f t="shared" si="24"/>
        <v>0.43493119535109948</v>
      </c>
      <c r="G99" s="13">
        <f t="shared" si="25"/>
        <v>0.40217463865257275</v>
      </c>
      <c r="H99" s="13">
        <f t="shared" si="26"/>
        <v>0.32149819008249386</v>
      </c>
      <c r="I99" s="13">
        <f t="shared" si="27"/>
        <v>0.4430826695036818</v>
      </c>
      <c r="J99" s="27"/>
      <c r="K99" s="32">
        <f t="shared" si="28"/>
        <v>2.7026479175799641E-2</v>
      </c>
      <c r="L99">
        <f t="shared" si="19"/>
        <v>4.6609864038598015E-2</v>
      </c>
      <c r="M99">
        <f t="shared" si="20"/>
        <v>6.4236825028864158E-2</v>
      </c>
      <c r="N99">
        <f t="shared" si="21"/>
        <v>4.3099472807961031E-2</v>
      </c>
      <c r="O99">
        <f t="shared" si="22"/>
        <v>5.9398870833620172E-2</v>
      </c>
      <c r="P99">
        <f t="shared" si="23"/>
        <v>4.7483425434117835E-2</v>
      </c>
    </row>
    <row r="100" spans="1:16" ht="15">
      <c r="A100" s="24">
        <v>6.4</v>
      </c>
      <c r="B100" s="24">
        <v>2.8</v>
      </c>
      <c r="C100" s="24">
        <v>5.6</v>
      </c>
      <c r="D100" s="24">
        <v>2.1</v>
      </c>
      <c r="E100" s="25" t="s">
        <v>68</v>
      </c>
      <c r="F100" s="13">
        <f t="shared" si="24"/>
        <v>0.5459712062115577</v>
      </c>
      <c r="G100" s="13">
        <f t="shared" si="25"/>
        <v>0.41456553034093269</v>
      </c>
      <c r="H100" s="13">
        <f t="shared" si="26"/>
        <v>0.65718114979870013</v>
      </c>
      <c r="I100" s="13">
        <f t="shared" si="27"/>
        <v>0.41959656312585919</v>
      </c>
      <c r="J100" s="27"/>
      <c r="K100" s="32">
        <f t="shared" si="28"/>
        <v>3.4209507604335394E-2</v>
      </c>
      <c r="L100">
        <f t="shared" si="19"/>
        <v>0.11960066168503156</v>
      </c>
      <c r="M100">
        <f t="shared" si="20"/>
        <v>7.6362547230683114E-2</v>
      </c>
      <c r="N100">
        <f t="shared" si="21"/>
        <v>9.0814883965454007E-2</v>
      </c>
      <c r="O100">
        <f t="shared" si="22"/>
        <v>5.7983423907168145E-2</v>
      </c>
      <c r="P100">
        <f t="shared" si="23"/>
        <v>9.1916983935544996E-2</v>
      </c>
    </row>
    <row r="101" spans="1:16" ht="15">
      <c r="A101" s="24">
        <v>7.2</v>
      </c>
      <c r="B101" s="24">
        <v>3</v>
      </c>
      <c r="C101" s="24">
        <v>5.8</v>
      </c>
      <c r="D101" s="24">
        <v>1.6</v>
      </c>
      <c r="E101" s="25" t="s">
        <v>68</v>
      </c>
      <c r="F101" s="13">
        <f t="shared" si="24"/>
        <v>0.40366071236421924</v>
      </c>
      <c r="G101" s="13">
        <f t="shared" si="25"/>
        <v>0.40217463865257275</v>
      </c>
      <c r="H101" s="13">
        <f t="shared" si="26"/>
        <v>0.63116696477466061</v>
      </c>
      <c r="I101" s="13">
        <f t="shared" si="27"/>
        <v>0.6419335430134141</v>
      </c>
      <c r="J101" s="27"/>
      <c r="K101" s="32">
        <f t="shared" si="28"/>
        <v>3.7021866593383426E-2</v>
      </c>
      <c r="L101">
        <f t="shared" si="19"/>
        <v>8.492576887390052E-2</v>
      </c>
      <c r="M101">
        <f t="shared" si="20"/>
        <v>8.6374450421093957E-2</v>
      </c>
      <c r="N101">
        <f t="shared" si="21"/>
        <v>8.4613115329230063E-2</v>
      </c>
      <c r="O101">
        <f t="shared" si="22"/>
        <v>8.605646356679518E-2</v>
      </c>
      <c r="P101">
        <f t="shared" si="23"/>
        <v>0.13505574864360687</v>
      </c>
    </row>
    <row r="102" spans="1:16" ht="15">
      <c r="A102" s="24">
        <v>7.4</v>
      </c>
      <c r="B102" s="24">
        <v>2.8</v>
      </c>
      <c r="C102" s="24">
        <v>6.1</v>
      </c>
      <c r="D102" s="24">
        <v>1.9</v>
      </c>
      <c r="E102" s="25" t="s">
        <v>68</v>
      </c>
      <c r="F102" s="13">
        <f t="shared" si="24"/>
        <v>0.30448971055847851</v>
      </c>
      <c r="G102" s="13">
        <f t="shared" si="25"/>
        <v>0.41456553034093269</v>
      </c>
      <c r="H102" s="13">
        <f t="shared" si="26"/>
        <v>0.48449076484680903</v>
      </c>
      <c r="I102" s="13">
        <f t="shared" si="27"/>
        <v>0.40696132081983111</v>
      </c>
      <c r="J102" s="27"/>
      <c r="K102" s="32">
        <f t="shared" si="28"/>
        <v>2.5644445468512193E-2</v>
      </c>
      <c r="L102">
        <f t="shared" si="19"/>
        <v>4.9174150918820249E-2</v>
      </c>
      <c r="M102">
        <f t="shared" si="20"/>
        <v>4.1305178261642164E-2</v>
      </c>
      <c r="N102">
        <f t="shared" si="21"/>
        <v>6.6951056958000493E-2</v>
      </c>
      <c r="O102">
        <f t="shared" si="22"/>
        <v>5.6237378597973238E-2</v>
      </c>
      <c r="P102">
        <f t="shared" si="23"/>
        <v>6.5723000529022524E-2</v>
      </c>
    </row>
    <row r="103" spans="1:16" ht="15">
      <c r="A103" s="24">
        <v>7.9</v>
      </c>
      <c r="B103" s="24">
        <v>3.8</v>
      </c>
      <c r="C103" s="24">
        <v>6.4</v>
      </c>
      <c r="D103" s="24">
        <v>2</v>
      </c>
      <c r="E103" s="25" t="s">
        <v>68</v>
      </c>
      <c r="F103" s="13">
        <f t="shared" si="24"/>
        <v>0.10484935478317432</v>
      </c>
      <c r="G103" s="13">
        <f t="shared" si="25"/>
        <v>1.8252092607053196</v>
      </c>
      <c r="H103" s="13">
        <f t="shared" si="26"/>
        <v>0.29118550129175724</v>
      </c>
      <c r="I103" s="13">
        <f t="shared" si="27"/>
        <v>0.39963991112097957</v>
      </c>
      <c r="J103" s="27"/>
      <c r="K103" s="32">
        <f t="shared" si="28"/>
        <v>1.2366745747433447</v>
      </c>
      <c r="L103">
        <f t="shared" si="19"/>
        <v>1.017687064421864E-2</v>
      </c>
      <c r="M103">
        <f t="shared" si="20"/>
        <v>1.3967328942213279E-2</v>
      </c>
      <c r="N103">
        <f t="shared" si="21"/>
        <v>0.17715815784694536</v>
      </c>
      <c r="O103">
        <f t="shared" si="22"/>
        <v>0.24314215557515423</v>
      </c>
      <c r="P103">
        <f t="shared" si="23"/>
        <v>3.8789782618651916E-2</v>
      </c>
    </row>
    <row r="104" spans="1:16" ht="15">
      <c r="A104" s="24">
        <v>6.4</v>
      </c>
      <c r="B104" s="24">
        <v>2.8</v>
      </c>
      <c r="C104" s="24">
        <v>5.6</v>
      </c>
      <c r="D104" s="24">
        <v>2.2000000000000002</v>
      </c>
      <c r="E104" s="25" t="s">
        <v>68</v>
      </c>
      <c r="F104" s="13">
        <f t="shared" si="24"/>
        <v>0.5459712062115577</v>
      </c>
      <c r="G104" s="13">
        <f t="shared" si="25"/>
        <v>0.41456553034093269</v>
      </c>
      <c r="H104" s="13">
        <f t="shared" si="26"/>
        <v>0.65718114979870013</v>
      </c>
      <c r="I104" s="13">
        <f t="shared" si="27"/>
        <v>0.47102324472054102</v>
      </c>
      <c r="J104" s="27"/>
      <c r="K104" s="32">
        <f t="shared" si="28"/>
        <v>3.4209507604335394E-2</v>
      </c>
      <c r="L104">
        <f t="shared" si="19"/>
        <v>0.11960066168503156</v>
      </c>
      <c r="M104">
        <f t="shared" si="20"/>
        <v>8.5721709691251827E-2</v>
      </c>
      <c r="N104">
        <f t="shared" si="21"/>
        <v>9.0814883965454007E-2</v>
      </c>
      <c r="O104">
        <f t="shared" si="22"/>
        <v>6.5090000416825999E-2</v>
      </c>
      <c r="P104">
        <f t="shared" si="23"/>
        <v>0.10318253251578655</v>
      </c>
    </row>
    <row r="105" spans="1:16" ht="15">
      <c r="A105" s="24">
        <v>6.3</v>
      </c>
      <c r="B105" s="24">
        <v>2.8</v>
      </c>
      <c r="C105" s="24">
        <v>5.0999999999999996</v>
      </c>
      <c r="D105" s="24">
        <v>1.5</v>
      </c>
      <c r="E105" s="25" t="s">
        <v>68</v>
      </c>
      <c r="F105" s="13">
        <f t="shared" si="24"/>
        <v>0.5166767276081099</v>
      </c>
      <c r="G105" s="13">
        <f t="shared" si="25"/>
        <v>0.41456553034093269</v>
      </c>
      <c r="H105" s="13">
        <f t="shared" si="26"/>
        <v>0.4517793335075842</v>
      </c>
      <c r="I105" s="13">
        <f t="shared" si="27"/>
        <v>0.85420821933199365</v>
      </c>
      <c r="J105" s="27"/>
      <c r="K105" s="32">
        <f t="shared" si="28"/>
        <v>3.1345842344927613E-2</v>
      </c>
      <c r="L105">
        <f t="shared" si="19"/>
        <v>7.7807955879223831E-2</v>
      </c>
      <c r="M105">
        <f t="shared" si="20"/>
        <v>0.14711650248680169</v>
      </c>
      <c r="N105">
        <f t="shared" si="21"/>
        <v>6.2430712997548245E-2</v>
      </c>
      <c r="O105">
        <f t="shared" si="22"/>
        <v>0.11804176115631722</v>
      </c>
      <c r="P105">
        <f t="shared" si="23"/>
        <v>0.12863787333550278</v>
      </c>
    </row>
    <row r="106" spans="1:16" ht="15">
      <c r="A106" s="24">
        <v>6.1</v>
      </c>
      <c r="B106" s="24">
        <v>2.6</v>
      </c>
      <c r="C106" s="24">
        <v>5.6</v>
      </c>
      <c r="D106" s="24">
        <v>1.4</v>
      </c>
      <c r="E106" s="25" t="s">
        <v>68</v>
      </c>
      <c r="F106" s="13">
        <f t="shared" si="24"/>
        <v>0.43493119535109948</v>
      </c>
      <c r="G106" s="13">
        <f t="shared" si="25"/>
        <v>0.50319104084943356</v>
      </c>
      <c r="H106" s="13">
        <f t="shared" si="26"/>
        <v>0.65718114979870013</v>
      </c>
      <c r="I106" s="13">
        <f t="shared" si="27"/>
        <v>1.2153035637374172</v>
      </c>
      <c r="J106" s="27"/>
      <c r="K106" s="32">
        <f t="shared" si="28"/>
        <v>3.4941165640629761E-2</v>
      </c>
      <c r="L106">
        <f t="shared" si="19"/>
        <v>9.5276194348052859E-2</v>
      </c>
      <c r="M106">
        <f t="shared" si="20"/>
        <v>0.17619114389692198</v>
      </c>
      <c r="N106">
        <f t="shared" si="21"/>
        <v>0.11022922226461181</v>
      </c>
      <c r="O106">
        <f t="shared" si="22"/>
        <v>0.20384328839501895</v>
      </c>
      <c r="P106">
        <f t="shared" si="23"/>
        <v>0.26622486445713789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&amp;CPage &amp;P</oddFooter>
  </headerFooter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TotalTime>148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names</vt:lpstr>
      <vt:lpstr>Objetivos</vt:lpstr>
      <vt:lpstr>Resolução</vt:lpstr>
      <vt:lpstr>Resolução (2)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felansu</dc:creator>
  <cp:lastModifiedBy>felansu</cp:lastModifiedBy>
  <cp:revision>6</cp:revision>
  <dcterms:created xsi:type="dcterms:W3CDTF">2017-04-03T21:44:02Z</dcterms:created>
  <dcterms:modified xsi:type="dcterms:W3CDTF">2017-04-07T22:53:23Z</dcterms:modified>
</cp:coreProperties>
</file>