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omments2.xml" ContentType="application/vnd.openxmlformats-officedocument.spreadsheetml.comments+xml"/>
  <Override PartName="/xl/pivotTables/pivotTable1.xml" ContentType="application/vnd.openxmlformats-officedocument.spreadsheetml.pivotTable+xml"/>
  <Override PartName="/xl/tables/table3.xml" ContentType="application/vnd.openxmlformats-officedocument.spreadsheetml.table+xml"/>
  <Override PartName="/xl/pivotTables/pivotTable2.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pivotTables/pivotTable3.xml" ContentType="application/vnd.openxmlformats-officedocument.spreadsheetml.pivotTable+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defaultThemeVersion="166925"/>
  <mc:AlternateContent xmlns:mc="http://schemas.openxmlformats.org/markup-compatibility/2006">
    <mc:Choice Requires="x15">
      <x15ac:absPath xmlns:x15ac="http://schemas.microsoft.com/office/spreadsheetml/2010/11/ac" url="/Users/feleshiawest/Desktop/"/>
    </mc:Choice>
  </mc:AlternateContent>
  <xr:revisionPtr revIDLastSave="0" documentId="13_ncr:1_{B4A6C90E-EB9D-A142-9A0E-B5FB8B907ADB}" xr6:coauthVersionLast="36" xr6:coauthVersionMax="36" xr10:uidLastSave="{00000000-0000-0000-0000-000000000000}"/>
  <bookViews>
    <workbookView xWindow="0" yWindow="460" windowWidth="28800" windowHeight="16280" xr2:uid="{00000000-000D-0000-FFFF-FFFF00000000}"/>
  </bookViews>
  <sheets>
    <sheet name="Documentation" sheetId="6" r:id="rId1"/>
    <sheet name="Student Representatives" sheetId="25" r:id="rId2"/>
    <sheet name="Academic Groups" sheetId="28" r:id="rId3"/>
    <sheet name="Academic PivotTable" sheetId="33" r:id="rId4"/>
    <sheet name="All Groups" sheetId="26" r:id="rId5"/>
    <sheet name="All Groups PivotTable" sheetId="27" r:id="rId6"/>
    <sheet name="Activities PivotTable" sheetId="31" r:id="rId7"/>
  </sheets>
  <definedNames>
    <definedName name="AAA">#REF!</definedName>
    <definedName name="Online">#REF!</definedName>
    <definedName name="Other_referrals">#REF!</definedName>
    <definedName name="Q1_Sales">#REF!</definedName>
    <definedName name="Q2_Sales">#REF!</definedName>
    <definedName name="Q3_Sales">#REF!</definedName>
    <definedName name="Q4_Sales">#REF!</definedName>
    <definedName name="Slicer_Activities">#N/A</definedName>
    <definedName name="Totals_2020">#REF!</definedName>
    <definedName name="Totals_2021">#REF!</definedName>
    <definedName name="Walkup">#REF!</definedName>
  </definedNames>
  <calcPr calcId="181029" concurrentCalc="0"/>
  <pivotCaches>
    <pivotCache cacheId="0" r:id="rId8"/>
    <pivotCache cacheId="1" r:id="rId9"/>
  </pivotCaches>
  <extLst>
    <ext xmlns:x14="http://schemas.microsoft.com/office/spreadsheetml/2009/9/main" uri="{BBE1A952-AA13-448e-AADC-164F8A28A991}">
      <x14:slicerCaches>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17" i="28" l="1"/>
  <c r="A14" i="28"/>
  <c r="M2" i="25"/>
  <c r="M3" i="25"/>
  <c r="M4" i="25"/>
  <c r="M5" i="25"/>
  <c r="M6" i="25"/>
  <c r="M7" i="25"/>
  <c r="M8" i="25"/>
  <c r="M9" i="25"/>
  <c r="M10" i="25"/>
  <c r="M11" i="25"/>
  <c r="M12" i="25"/>
  <c r="M13" i="25"/>
  <c r="M14" i="25"/>
  <c r="M15" i="25"/>
  <c r="M16" i="25"/>
  <c r="M17" i="25"/>
  <c r="M18" i="25"/>
  <c r="M19" i="25"/>
  <c r="M20" i="25"/>
  <c r="M21" i="25"/>
  <c r="M22" i="25"/>
  <c r="M23" i="25"/>
  <c r="M24" i="25"/>
  <c r="M25" i="25"/>
  <c r="M26" i="25"/>
  <c r="M27" i="25"/>
  <c r="M28" i="25"/>
  <c r="M29" i="25"/>
  <c r="M30" i="25"/>
  <c r="M31" i="25"/>
  <c r="L2" i="25"/>
  <c r="L3" i="25"/>
  <c r="L4" i="25"/>
  <c r="L5" i="25"/>
  <c r="L6" i="25"/>
  <c r="L7" i="25"/>
  <c r="L8" i="25"/>
  <c r="L9" i="25"/>
  <c r="L10" i="25"/>
  <c r="L11" i="25"/>
  <c r="L12" i="25"/>
  <c r="L13" i="25"/>
  <c r="L14" i="25"/>
  <c r="L15" i="25"/>
  <c r="L16" i="25"/>
  <c r="L17" i="25"/>
  <c r="L18" i="25"/>
  <c r="L19" i="25"/>
  <c r="L20" i="25"/>
  <c r="L21" i="25"/>
  <c r="L22" i="25"/>
  <c r="L23" i="25"/>
  <c r="L24" i="25"/>
  <c r="L25" i="25"/>
  <c r="L26" i="25"/>
  <c r="L27" i="25"/>
  <c r="L28" i="25"/>
  <c r="L29" i="25"/>
  <c r="L30" i="25"/>
  <c r="L31" i="25"/>
  <c r="K3" i="25"/>
  <c r="K4" i="25"/>
  <c r="K5" i="25"/>
  <c r="K6" i="25"/>
  <c r="K7" i="25"/>
  <c r="K8" i="25"/>
  <c r="K9" i="25"/>
  <c r="K10" i="25"/>
  <c r="K11" i="25"/>
  <c r="K12" i="25"/>
  <c r="K13" i="25"/>
  <c r="K14" i="25"/>
  <c r="K15" i="25"/>
  <c r="K16" i="25"/>
  <c r="K17" i="25"/>
  <c r="K18" i="25"/>
  <c r="K19" i="25"/>
  <c r="K20" i="25"/>
  <c r="K21" i="25"/>
  <c r="K22" i="25"/>
  <c r="K23" i="25"/>
  <c r="K24" i="25"/>
  <c r="K25" i="25"/>
  <c r="K26" i="25"/>
  <c r="K27" i="25"/>
  <c r="K28" i="25"/>
  <c r="K29" i="25"/>
  <c r="K30" i="25"/>
  <c r="K31" i="25"/>
  <c r="K2" i="25"/>
  <c r="R9" i="25"/>
  <c r="R8" i="25"/>
  <c r="Q9" i="25"/>
  <c r="Q8" i="25"/>
  <c r="Q3" i="25"/>
  <c r="N3" i="25"/>
  <c r="N4" i="25"/>
  <c r="N5" i="25"/>
  <c r="N6" i="25"/>
  <c r="N7" i="25"/>
  <c r="N8" i="25"/>
  <c r="N9" i="25"/>
  <c r="N10" i="25"/>
  <c r="N11" i="25"/>
  <c r="N12" i="25"/>
  <c r="N13" i="25"/>
  <c r="N14" i="25"/>
  <c r="N15" i="25"/>
  <c r="N16" i="25"/>
  <c r="N17" i="25"/>
  <c r="N18" i="25"/>
  <c r="N19" i="25"/>
  <c r="N20" i="25"/>
  <c r="N21" i="25"/>
  <c r="N22" i="25"/>
  <c r="N23" i="25"/>
  <c r="N24" i="25"/>
  <c r="N25" i="25"/>
  <c r="N26" i="25"/>
  <c r="N27" i="25"/>
  <c r="N28" i="25"/>
  <c r="N29" i="25"/>
  <c r="N30" i="25"/>
  <c r="N31" i="25"/>
  <c r="N2" i="25"/>
  <c r="J2" i="25"/>
  <c r="J3" i="25"/>
  <c r="J4" i="25"/>
  <c r="J5" i="25"/>
  <c r="J6" i="25"/>
  <c r="J7" i="25"/>
  <c r="J8" i="25"/>
  <c r="J9" i="25"/>
  <c r="J10" i="25"/>
  <c r="J11" i="25"/>
  <c r="J12" i="25"/>
  <c r="J13" i="25"/>
  <c r="J14" i="25"/>
  <c r="J15" i="25"/>
  <c r="J16" i="25"/>
  <c r="J17" i="25"/>
  <c r="J18" i="25"/>
  <c r="J19" i="25"/>
  <c r="J20" i="25"/>
  <c r="J21" i="25"/>
  <c r="J22" i="25"/>
  <c r="J23" i="25"/>
  <c r="J24" i="25"/>
  <c r="J25" i="25"/>
  <c r="J26" i="25"/>
  <c r="J27" i="25"/>
  <c r="J28" i="25"/>
  <c r="J29" i="25"/>
  <c r="J30" i="25"/>
  <c r="J31" i="25"/>
  <c r="E4" i="25"/>
  <c r="E2" i="25"/>
  <c r="E3" i="25"/>
  <c r="E5" i="25"/>
  <c r="E6" i="25"/>
  <c r="E7" i="25"/>
  <c r="E8" i="25"/>
  <c r="E9" i="25"/>
  <c r="E10" i="25"/>
  <c r="E11" i="25"/>
  <c r="E12" i="25"/>
  <c r="E13" i="25"/>
  <c r="E14" i="25"/>
  <c r="E15" i="25"/>
  <c r="E16" i="25"/>
  <c r="E17" i="25"/>
  <c r="E18" i="25"/>
  <c r="E19" i="25"/>
  <c r="E20" i="25"/>
  <c r="E21" i="25"/>
  <c r="E22" i="25"/>
  <c r="E23" i="25"/>
  <c r="E24" i="25"/>
  <c r="E25" i="25"/>
  <c r="E26" i="25"/>
  <c r="E27" i="25"/>
  <c r="E28" i="25"/>
  <c r="E29" i="25"/>
  <c r="E30" i="25"/>
  <c r="E31" i="2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Grading Engine</author>
  </authors>
  <commentList>
    <comment ref="K2" authorId="0" shapeId="0" xr:uid="{00000000-0006-0000-0200-000001000000}">
      <text>
        <r>
          <rPr>
            <b/>
            <sz val="9"/>
            <color rgb="FF000000"/>
            <rFont val="Tahoma"/>
            <charset val="1"/>
          </rPr>
          <t>Grading Error:</t>
        </r>
        <r>
          <rPr>
            <sz val="9"/>
            <color rgb="FF000000"/>
            <rFont val="Tahoma"/>
            <charset val="1"/>
          </rPr>
          <t xml:space="preserve">
</t>
        </r>
        <r>
          <rPr>
            <sz val="9"/>
            <color rgb="FF000000"/>
            <rFont val="Tahoma"/>
            <charset val="1"/>
          </rPr>
          <t>Step 3: In the Student Representatives worksheet, the formula in cell K2 should use a structured reference to the Post-Secondary Years value in the logical1 argument of the OR function.</t>
        </r>
      </text>
    </comment>
    <comment ref="L2" authorId="0" shapeId="0" xr:uid="{00000000-0006-0000-0200-00001F000000}">
      <text>
        <r>
          <rPr>
            <b/>
            <sz val="9"/>
            <color rgb="FF000000"/>
            <rFont val="Tahoma"/>
            <charset val="1"/>
          </rPr>
          <t>Grading Error:</t>
        </r>
        <r>
          <rPr>
            <sz val="9"/>
            <color rgb="FF000000"/>
            <rFont val="Tahoma"/>
            <charset val="1"/>
          </rPr>
          <t xml:space="preserve">
</t>
        </r>
        <r>
          <rPr>
            <sz val="9"/>
            <color rgb="FF000000"/>
            <rFont val="Tahoma"/>
            <charset val="1"/>
          </rPr>
          <t>Step 4: In the Student Representatives worksheet, the formula in cell L2 should use a structured reference to the Age value in the logical1 argument of the AND function.</t>
        </r>
      </text>
    </comment>
    <comment ref="M2" authorId="0" shapeId="0" xr:uid="{00000000-0006-0000-0200-00003D000000}">
      <text>
        <r>
          <rPr>
            <b/>
            <sz val="9"/>
            <color rgb="FF000000"/>
            <rFont val="Tahoma"/>
            <charset val="1"/>
          </rPr>
          <t>Grading Error:</t>
        </r>
        <r>
          <rPr>
            <sz val="9"/>
            <color rgb="FF000000"/>
            <rFont val="Tahoma"/>
            <charset val="1"/>
          </rPr>
          <t xml:space="preserve">
</t>
        </r>
        <r>
          <rPr>
            <sz val="9"/>
            <color rgb="FF000000"/>
            <rFont val="Tahoma"/>
            <charset val="1"/>
          </rPr>
          <t>Step 5: In the Student Representatives worksheet, the formula in cell M2 should use a structured reference to the Finance Certified value in the logical_test argument of the inner IF function.</t>
        </r>
      </text>
    </comment>
    <comment ref="K3" authorId="0" shapeId="0" xr:uid="{00000000-0006-0000-0200-000002000000}">
      <text>
        <r>
          <rPr>
            <b/>
            <sz val="9"/>
            <color rgb="FF000000"/>
            <rFont val="Tahoma"/>
            <charset val="1"/>
          </rPr>
          <t>Grading Error:</t>
        </r>
        <r>
          <rPr>
            <sz val="9"/>
            <color rgb="FF000000"/>
            <rFont val="Tahoma"/>
            <charset val="1"/>
          </rPr>
          <t xml:space="preserve">
</t>
        </r>
        <r>
          <rPr>
            <sz val="9"/>
            <color rgb="FF000000"/>
            <rFont val="Tahoma"/>
            <charset val="1"/>
          </rPr>
          <t>Step 3: In the Student Representatives worksheet, cell K2 contains an incorrect formula.</t>
        </r>
      </text>
    </comment>
    <comment ref="L3" authorId="0" shapeId="0" xr:uid="{00000000-0006-0000-0200-000020000000}">
      <text>
        <r>
          <rPr>
            <b/>
            <sz val="9"/>
            <color indexed="81"/>
            <rFont val="Tahoma"/>
            <charset val="1"/>
          </rPr>
          <t>Grading Error:</t>
        </r>
        <r>
          <rPr>
            <sz val="9"/>
            <color indexed="81"/>
            <rFont val="Tahoma"/>
            <charset val="1"/>
          </rPr>
          <t xml:space="preserve">
Step 4: In the Student Representatives worksheet, cell L2 contains an incorrect formula.</t>
        </r>
      </text>
    </comment>
    <comment ref="M3" authorId="0" shapeId="0" xr:uid="{00000000-0006-0000-0200-00003E000000}">
      <text>
        <r>
          <rPr>
            <b/>
            <sz val="9"/>
            <color indexed="81"/>
            <rFont val="Tahoma"/>
            <charset val="1"/>
          </rPr>
          <t>Grading Error:</t>
        </r>
        <r>
          <rPr>
            <sz val="9"/>
            <color indexed="81"/>
            <rFont val="Tahoma"/>
            <charset val="1"/>
          </rPr>
          <t xml:space="preserve">
Step 5: In the Student Representatives worksheet, cell M2 contains an incorrect formula.</t>
        </r>
      </text>
    </comment>
    <comment ref="K4" authorId="0" shapeId="0" xr:uid="{00000000-0006-0000-0200-000003000000}">
      <text>
        <r>
          <rPr>
            <b/>
            <sz val="9"/>
            <color indexed="81"/>
            <rFont val="Tahoma"/>
            <charset val="1"/>
          </rPr>
          <t>Grading Error:</t>
        </r>
        <r>
          <rPr>
            <sz val="9"/>
            <color indexed="81"/>
            <rFont val="Tahoma"/>
            <charset val="1"/>
          </rPr>
          <t xml:space="preserve">
Step 3: In the Student Representatives worksheet, cell K2 contains an incorrect formula.</t>
        </r>
      </text>
    </comment>
    <comment ref="L4" authorId="0" shapeId="0" xr:uid="{00000000-0006-0000-0200-000021000000}">
      <text>
        <r>
          <rPr>
            <b/>
            <sz val="9"/>
            <color rgb="FF000000"/>
            <rFont val="Tahoma"/>
            <charset val="1"/>
          </rPr>
          <t>Grading Error:</t>
        </r>
        <r>
          <rPr>
            <sz val="9"/>
            <color rgb="FF000000"/>
            <rFont val="Tahoma"/>
            <charset val="1"/>
          </rPr>
          <t xml:space="preserve">
</t>
        </r>
        <r>
          <rPr>
            <sz val="9"/>
            <color rgb="FF000000"/>
            <rFont val="Tahoma"/>
            <charset val="1"/>
          </rPr>
          <t>Step 4: In the Student Representatives worksheet, cell L2 contains an incorrect formula.</t>
        </r>
      </text>
    </comment>
    <comment ref="M4" authorId="0" shapeId="0" xr:uid="{00000000-0006-0000-0200-00003F000000}">
      <text>
        <r>
          <rPr>
            <b/>
            <sz val="9"/>
            <color indexed="81"/>
            <rFont val="Tahoma"/>
            <charset val="1"/>
          </rPr>
          <t>Grading Error:</t>
        </r>
        <r>
          <rPr>
            <sz val="9"/>
            <color indexed="81"/>
            <rFont val="Tahoma"/>
            <charset val="1"/>
          </rPr>
          <t xml:space="preserve">
Step 5: In the Student Representatives worksheet, cell M2 contains an incorrect formula.</t>
        </r>
      </text>
    </comment>
    <comment ref="K5" authorId="0" shapeId="0" xr:uid="{00000000-0006-0000-0200-000004000000}">
      <text>
        <r>
          <rPr>
            <b/>
            <sz val="9"/>
            <color rgb="FF000000"/>
            <rFont val="Tahoma"/>
            <charset val="1"/>
          </rPr>
          <t>Grading Error:</t>
        </r>
        <r>
          <rPr>
            <sz val="9"/>
            <color rgb="FF000000"/>
            <rFont val="Tahoma"/>
            <charset val="1"/>
          </rPr>
          <t xml:space="preserve">
</t>
        </r>
        <r>
          <rPr>
            <sz val="9"/>
            <color rgb="FF000000"/>
            <rFont val="Tahoma"/>
            <charset val="1"/>
          </rPr>
          <t>Step 3: In the Student Representatives worksheet, cell K2 contains an incorrect formula.</t>
        </r>
      </text>
    </comment>
    <comment ref="L5" authorId="0" shapeId="0" xr:uid="{00000000-0006-0000-0200-000022000000}">
      <text>
        <r>
          <rPr>
            <b/>
            <sz val="9"/>
            <color rgb="FF000000"/>
            <rFont val="Tahoma"/>
            <charset val="1"/>
          </rPr>
          <t>Grading Error:</t>
        </r>
        <r>
          <rPr>
            <sz val="9"/>
            <color rgb="FF000000"/>
            <rFont val="Tahoma"/>
            <charset val="1"/>
          </rPr>
          <t xml:space="preserve">
</t>
        </r>
        <r>
          <rPr>
            <sz val="9"/>
            <color rgb="FF000000"/>
            <rFont val="Tahoma"/>
            <charset val="1"/>
          </rPr>
          <t>Step 4: In the Student Representatives worksheet, cell L2 contains an incorrect formula.</t>
        </r>
      </text>
    </comment>
    <comment ref="M5" authorId="0" shapeId="0" xr:uid="{00000000-0006-0000-0200-000040000000}">
      <text>
        <r>
          <rPr>
            <b/>
            <sz val="9"/>
            <color indexed="81"/>
            <rFont val="Tahoma"/>
            <charset val="1"/>
          </rPr>
          <t>Grading Error:</t>
        </r>
        <r>
          <rPr>
            <sz val="9"/>
            <color indexed="81"/>
            <rFont val="Tahoma"/>
            <charset val="1"/>
          </rPr>
          <t xml:space="preserve">
Step 5: In the Student Representatives worksheet, cell M2 contains an incorrect formula.</t>
        </r>
      </text>
    </comment>
    <comment ref="K6" authorId="0" shapeId="0" xr:uid="{00000000-0006-0000-0200-000005000000}">
      <text>
        <r>
          <rPr>
            <b/>
            <sz val="9"/>
            <color rgb="FF000000"/>
            <rFont val="Tahoma"/>
            <charset val="1"/>
          </rPr>
          <t>Grading Error:</t>
        </r>
        <r>
          <rPr>
            <sz val="9"/>
            <color rgb="FF000000"/>
            <rFont val="Tahoma"/>
            <charset val="1"/>
          </rPr>
          <t xml:space="preserve">
</t>
        </r>
        <r>
          <rPr>
            <sz val="9"/>
            <color rgb="FF000000"/>
            <rFont val="Tahoma"/>
            <charset val="1"/>
          </rPr>
          <t>Step 3: In the Student Representatives worksheet, cell K2 contains an incorrect formula.</t>
        </r>
      </text>
    </comment>
    <comment ref="L6" authorId="0" shapeId="0" xr:uid="{00000000-0006-0000-0200-000023000000}">
      <text>
        <r>
          <rPr>
            <b/>
            <sz val="9"/>
            <color indexed="81"/>
            <rFont val="Tahoma"/>
            <charset val="1"/>
          </rPr>
          <t>Grading Error:</t>
        </r>
        <r>
          <rPr>
            <sz val="9"/>
            <color indexed="81"/>
            <rFont val="Tahoma"/>
            <charset val="1"/>
          </rPr>
          <t xml:space="preserve">
Step 4: In the Student Representatives worksheet, cell L2 contains an incorrect formula.</t>
        </r>
      </text>
    </comment>
    <comment ref="M6" authorId="0" shapeId="0" xr:uid="{00000000-0006-0000-0200-000041000000}">
      <text>
        <r>
          <rPr>
            <b/>
            <sz val="9"/>
            <color indexed="81"/>
            <rFont val="Tahoma"/>
            <charset val="1"/>
          </rPr>
          <t>Grading Error:</t>
        </r>
        <r>
          <rPr>
            <sz val="9"/>
            <color indexed="81"/>
            <rFont val="Tahoma"/>
            <charset val="1"/>
          </rPr>
          <t xml:space="preserve">
Step 5: In the Student Representatives worksheet, cell M2 contains an incorrect formula.</t>
        </r>
      </text>
    </comment>
    <comment ref="K7" authorId="0" shapeId="0" xr:uid="{00000000-0006-0000-0200-000006000000}">
      <text>
        <r>
          <rPr>
            <b/>
            <sz val="9"/>
            <color indexed="81"/>
            <rFont val="Tahoma"/>
            <charset val="1"/>
          </rPr>
          <t>Grading Error:</t>
        </r>
        <r>
          <rPr>
            <sz val="9"/>
            <color indexed="81"/>
            <rFont val="Tahoma"/>
            <charset val="1"/>
          </rPr>
          <t xml:space="preserve">
Step 3: In the Student Representatives worksheet, cell K2 contains an incorrect formula.</t>
        </r>
      </text>
    </comment>
    <comment ref="L7" authorId="0" shapeId="0" xr:uid="{00000000-0006-0000-0200-000024000000}">
      <text>
        <r>
          <rPr>
            <b/>
            <sz val="9"/>
            <color indexed="81"/>
            <rFont val="Tahoma"/>
            <charset val="1"/>
          </rPr>
          <t>Grading Error:</t>
        </r>
        <r>
          <rPr>
            <sz val="9"/>
            <color indexed="81"/>
            <rFont val="Tahoma"/>
            <charset val="1"/>
          </rPr>
          <t xml:space="preserve">
Step 4: In the Student Representatives worksheet, cell L2 contains an incorrect formula.</t>
        </r>
      </text>
    </comment>
    <comment ref="M7" authorId="0" shapeId="0" xr:uid="{00000000-0006-0000-0200-000042000000}">
      <text>
        <r>
          <rPr>
            <b/>
            <sz val="9"/>
            <color indexed="81"/>
            <rFont val="Tahoma"/>
            <charset val="1"/>
          </rPr>
          <t>Grading Error:</t>
        </r>
        <r>
          <rPr>
            <sz val="9"/>
            <color indexed="81"/>
            <rFont val="Tahoma"/>
            <charset val="1"/>
          </rPr>
          <t xml:space="preserve">
Step 5: In the Student Representatives worksheet, cell M2 contains an incorrect formula.</t>
        </r>
      </text>
    </comment>
    <comment ref="K8" authorId="0" shapeId="0" xr:uid="{00000000-0006-0000-0200-000007000000}">
      <text>
        <r>
          <rPr>
            <b/>
            <sz val="9"/>
            <color indexed="81"/>
            <rFont val="Tahoma"/>
            <charset val="1"/>
          </rPr>
          <t>Grading Error:</t>
        </r>
        <r>
          <rPr>
            <sz val="9"/>
            <color indexed="81"/>
            <rFont val="Tahoma"/>
            <charset val="1"/>
          </rPr>
          <t xml:space="preserve">
Step 3: In the Student Representatives worksheet, cell K2 contains an incorrect formula.</t>
        </r>
      </text>
    </comment>
    <comment ref="L8" authorId="0" shapeId="0" xr:uid="{00000000-0006-0000-0200-000025000000}">
      <text>
        <r>
          <rPr>
            <b/>
            <sz val="9"/>
            <color indexed="81"/>
            <rFont val="Tahoma"/>
            <charset val="1"/>
          </rPr>
          <t>Grading Error:</t>
        </r>
        <r>
          <rPr>
            <sz val="9"/>
            <color indexed="81"/>
            <rFont val="Tahoma"/>
            <charset val="1"/>
          </rPr>
          <t xml:space="preserve">
Step 4: In the Student Representatives worksheet, cell L2 contains an incorrect formula.</t>
        </r>
      </text>
    </comment>
    <comment ref="M8" authorId="0" shapeId="0" xr:uid="{00000000-0006-0000-0200-000043000000}">
      <text>
        <r>
          <rPr>
            <b/>
            <sz val="9"/>
            <color indexed="81"/>
            <rFont val="Tahoma"/>
            <charset val="1"/>
          </rPr>
          <t>Grading Error:</t>
        </r>
        <r>
          <rPr>
            <sz val="9"/>
            <color indexed="81"/>
            <rFont val="Tahoma"/>
            <charset val="1"/>
          </rPr>
          <t xml:space="preserve">
Step 5: In the Student Representatives worksheet, cell M2 contains an incorrect formula.</t>
        </r>
      </text>
    </comment>
    <comment ref="K9" authorId="0" shapeId="0" xr:uid="{00000000-0006-0000-0200-000008000000}">
      <text>
        <r>
          <rPr>
            <b/>
            <sz val="9"/>
            <color indexed="81"/>
            <rFont val="Tahoma"/>
            <charset val="1"/>
          </rPr>
          <t>Grading Error:</t>
        </r>
        <r>
          <rPr>
            <sz val="9"/>
            <color indexed="81"/>
            <rFont val="Tahoma"/>
            <charset val="1"/>
          </rPr>
          <t xml:space="preserve">
Step 3: In the Student Representatives worksheet, cell K2 contains an incorrect formula.</t>
        </r>
      </text>
    </comment>
    <comment ref="L9" authorId="0" shapeId="0" xr:uid="{00000000-0006-0000-0200-000026000000}">
      <text>
        <r>
          <rPr>
            <b/>
            <sz val="9"/>
            <color rgb="FF000000"/>
            <rFont val="Tahoma"/>
            <charset val="1"/>
          </rPr>
          <t>Grading Error:</t>
        </r>
        <r>
          <rPr>
            <sz val="9"/>
            <color rgb="FF000000"/>
            <rFont val="Tahoma"/>
            <charset val="1"/>
          </rPr>
          <t xml:space="preserve">
</t>
        </r>
        <r>
          <rPr>
            <sz val="9"/>
            <color rgb="FF000000"/>
            <rFont val="Tahoma"/>
            <charset val="1"/>
          </rPr>
          <t>Step 4: In the Student Representatives worksheet, cell L2 contains an incorrect formula.</t>
        </r>
      </text>
    </comment>
    <comment ref="M9" authorId="0" shapeId="0" xr:uid="{00000000-0006-0000-0200-000044000000}">
      <text>
        <r>
          <rPr>
            <b/>
            <sz val="9"/>
            <color indexed="81"/>
            <rFont val="Tahoma"/>
            <charset val="1"/>
          </rPr>
          <t>Grading Error:</t>
        </r>
        <r>
          <rPr>
            <sz val="9"/>
            <color indexed="81"/>
            <rFont val="Tahoma"/>
            <charset val="1"/>
          </rPr>
          <t xml:space="preserve">
Step 5: In the Student Representatives worksheet, cell M2 contains an incorrect formula.</t>
        </r>
      </text>
    </comment>
    <comment ref="K10" authorId="0" shapeId="0" xr:uid="{00000000-0006-0000-0200-000009000000}">
      <text>
        <r>
          <rPr>
            <b/>
            <sz val="9"/>
            <color indexed="81"/>
            <rFont val="Tahoma"/>
            <charset val="1"/>
          </rPr>
          <t>Grading Error:</t>
        </r>
        <r>
          <rPr>
            <sz val="9"/>
            <color indexed="81"/>
            <rFont val="Tahoma"/>
            <charset val="1"/>
          </rPr>
          <t xml:space="preserve">
Step 3: In the Student Representatives worksheet, cell K2 contains an incorrect formula.</t>
        </r>
      </text>
    </comment>
    <comment ref="L10" authorId="0" shapeId="0" xr:uid="{00000000-0006-0000-0200-000027000000}">
      <text>
        <r>
          <rPr>
            <b/>
            <sz val="9"/>
            <color indexed="81"/>
            <rFont val="Tahoma"/>
            <charset val="1"/>
          </rPr>
          <t>Grading Error:</t>
        </r>
        <r>
          <rPr>
            <sz val="9"/>
            <color indexed="81"/>
            <rFont val="Tahoma"/>
            <charset val="1"/>
          </rPr>
          <t xml:space="preserve">
Step 4: In the Student Representatives worksheet, cell L2 contains an incorrect formula.</t>
        </r>
      </text>
    </comment>
    <comment ref="M10" authorId="0" shapeId="0" xr:uid="{00000000-0006-0000-0200-000045000000}">
      <text>
        <r>
          <rPr>
            <b/>
            <sz val="9"/>
            <color indexed="81"/>
            <rFont val="Tahoma"/>
            <charset val="1"/>
          </rPr>
          <t>Grading Error:</t>
        </r>
        <r>
          <rPr>
            <sz val="9"/>
            <color indexed="81"/>
            <rFont val="Tahoma"/>
            <charset val="1"/>
          </rPr>
          <t xml:space="preserve">
Step 5: In the Student Representatives worksheet, cell M2 contains an incorrect formula.</t>
        </r>
      </text>
    </comment>
    <comment ref="K11" authorId="0" shapeId="0" xr:uid="{00000000-0006-0000-0200-00000A000000}">
      <text>
        <r>
          <rPr>
            <b/>
            <sz val="9"/>
            <color indexed="81"/>
            <rFont val="Tahoma"/>
            <charset val="1"/>
          </rPr>
          <t>Grading Error:</t>
        </r>
        <r>
          <rPr>
            <sz val="9"/>
            <color indexed="81"/>
            <rFont val="Tahoma"/>
            <charset val="1"/>
          </rPr>
          <t xml:space="preserve">
Step 3: In the Student Representatives worksheet, cell K2 contains an incorrect formula.</t>
        </r>
      </text>
    </comment>
    <comment ref="L11" authorId="0" shapeId="0" xr:uid="{00000000-0006-0000-0200-000028000000}">
      <text>
        <r>
          <rPr>
            <b/>
            <sz val="9"/>
            <color indexed="81"/>
            <rFont val="Tahoma"/>
            <charset val="1"/>
          </rPr>
          <t>Grading Error:</t>
        </r>
        <r>
          <rPr>
            <sz val="9"/>
            <color indexed="81"/>
            <rFont val="Tahoma"/>
            <charset val="1"/>
          </rPr>
          <t xml:space="preserve">
Step 4: In the Student Representatives worksheet, cell L2 contains an incorrect formula.</t>
        </r>
      </text>
    </comment>
    <comment ref="M11" authorId="0" shapeId="0" xr:uid="{00000000-0006-0000-0200-000046000000}">
      <text>
        <r>
          <rPr>
            <b/>
            <sz val="9"/>
            <color indexed="81"/>
            <rFont val="Tahoma"/>
            <charset val="1"/>
          </rPr>
          <t>Grading Error:</t>
        </r>
        <r>
          <rPr>
            <sz val="9"/>
            <color indexed="81"/>
            <rFont val="Tahoma"/>
            <charset val="1"/>
          </rPr>
          <t xml:space="preserve">
Step 5: In the Student Representatives worksheet, cell M2 contains an incorrect formula.</t>
        </r>
      </text>
    </comment>
    <comment ref="K12" authorId="0" shapeId="0" xr:uid="{00000000-0006-0000-0200-00000B000000}">
      <text>
        <r>
          <rPr>
            <b/>
            <sz val="9"/>
            <color rgb="FF000000"/>
            <rFont val="Tahoma"/>
            <charset val="1"/>
          </rPr>
          <t>Grading Error:</t>
        </r>
        <r>
          <rPr>
            <sz val="9"/>
            <color rgb="FF000000"/>
            <rFont val="Tahoma"/>
            <charset val="1"/>
          </rPr>
          <t xml:space="preserve">
</t>
        </r>
        <r>
          <rPr>
            <sz val="9"/>
            <color rgb="FF000000"/>
            <rFont val="Tahoma"/>
            <charset val="1"/>
          </rPr>
          <t>Step 3: In the Student Representatives worksheet, cell K2 contains an incorrect formula.</t>
        </r>
      </text>
    </comment>
    <comment ref="L12" authorId="0" shapeId="0" xr:uid="{00000000-0006-0000-0200-000029000000}">
      <text>
        <r>
          <rPr>
            <b/>
            <sz val="9"/>
            <color rgb="FF000000"/>
            <rFont val="Tahoma"/>
            <charset val="1"/>
          </rPr>
          <t>Grading Error:</t>
        </r>
        <r>
          <rPr>
            <sz val="9"/>
            <color rgb="FF000000"/>
            <rFont val="Tahoma"/>
            <charset val="1"/>
          </rPr>
          <t xml:space="preserve">
</t>
        </r>
        <r>
          <rPr>
            <sz val="9"/>
            <color rgb="FF000000"/>
            <rFont val="Tahoma"/>
            <charset val="1"/>
          </rPr>
          <t>Step 4: In the Student Representatives worksheet, cell L2 contains an incorrect formula.</t>
        </r>
      </text>
    </comment>
    <comment ref="M12" authorId="0" shapeId="0" xr:uid="{00000000-0006-0000-0200-000047000000}">
      <text>
        <r>
          <rPr>
            <b/>
            <sz val="9"/>
            <color indexed="81"/>
            <rFont val="Tahoma"/>
            <charset val="1"/>
          </rPr>
          <t>Grading Error:</t>
        </r>
        <r>
          <rPr>
            <sz val="9"/>
            <color indexed="81"/>
            <rFont val="Tahoma"/>
            <charset val="1"/>
          </rPr>
          <t xml:space="preserve">
Step 5: In the Student Representatives worksheet, cell M2 contains an incorrect formula.</t>
        </r>
      </text>
    </comment>
    <comment ref="K13" authorId="0" shapeId="0" xr:uid="{00000000-0006-0000-0200-00000C000000}">
      <text>
        <r>
          <rPr>
            <b/>
            <sz val="9"/>
            <color rgb="FF000000"/>
            <rFont val="Tahoma"/>
            <charset val="1"/>
          </rPr>
          <t>Grading Error:</t>
        </r>
        <r>
          <rPr>
            <sz val="9"/>
            <color rgb="FF000000"/>
            <rFont val="Tahoma"/>
            <charset val="1"/>
          </rPr>
          <t xml:space="preserve">
</t>
        </r>
        <r>
          <rPr>
            <sz val="9"/>
            <color rgb="FF000000"/>
            <rFont val="Tahoma"/>
            <charset val="1"/>
          </rPr>
          <t>Step 3: In the Student Representatives worksheet, cell K2 contains an incorrect formula.</t>
        </r>
      </text>
    </comment>
    <comment ref="L13" authorId="0" shapeId="0" xr:uid="{00000000-0006-0000-0200-00002A000000}">
      <text>
        <r>
          <rPr>
            <b/>
            <sz val="9"/>
            <color indexed="81"/>
            <rFont val="Tahoma"/>
            <charset val="1"/>
          </rPr>
          <t>Grading Error:</t>
        </r>
        <r>
          <rPr>
            <sz val="9"/>
            <color indexed="81"/>
            <rFont val="Tahoma"/>
            <charset val="1"/>
          </rPr>
          <t xml:space="preserve">
Step 4: In the Student Representatives worksheet, cell L2 contains an incorrect formula.</t>
        </r>
      </text>
    </comment>
    <comment ref="M13" authorId="0" shapeId="0" xr:uid="{00000000-0006-0000-0200-000048000000}">
      <text>
        <r>
          <rPr>
            <b/>
            <sz val="9"/>
            <color indexed="81"/>
            <rFont val="Tahoma"/>
            <charset val="1"/>
          </rPr>
          <t>Grading Error:</t>
        </r>
        <r>
          <rPr>
            <sz val="9"/>
            <color indexed="81"/>
            <rFont val="Tahoma"/>
            <charset val="1"/>
          </rPr>
          <t xml:space="preserve">
Step 5: In the Student Representatives worksheet, cell M2 contains an incorrect formula.</t>
        </r>
      </text>
    </comment>
    <comment ref="K14" authorId="0" shapeId="0" xr:uid="{00000000-0006-0000-0200-00000D000000}">
      <text>
        <r>
          <rPr>
            <b/>
            <sz val="9"/>
            <color rgb="FF000000"/>
            <rFont val="Tahoma"/>
            <charset val="1"/>
          </rPr>
          <t>Grading Error:</t>
        </r>
        <r>
          <rPr>
            <sz val="9"/>
            <color rgb="FF000000"/>
            <rFont val="Tahoma"/>
            <charset val="1"/>
          </rPr>
          <t xml:space="preserve">
</t>
        </r>
        <r>
          <rPr>
            <sz val="9"/>
            <color rgb="FF000000"/>
            <rFont val="Tahoma"/>
            <charset val="1"/>
          </rPr>
          <t>Step 3: In the Student Representatives worksheet, cell K2 contains an incorrect formula.</t>
        </r>
      </text>
    </comment>
    <comment ref="L14" authorId="0" shapeId="0" xr:uid="{00000000-0006-0000-0200-00002B000000}">
      <text>
        <r>
          <rPr>
            <b/>
            <sz val="9"/>
            <color rgb="FF000000"/>
            <rFont val="Tahoma"/>
            <charset val="1"/>
          </rPr>
          <t>Grading Error:</t>
        </r>
        <r>
          <rPr>
            <sz val="9"/>
            <color rgb="FF000000"/>
            <rFont val="Tahoma"/>
            <charset val="1"/>
          </rPr>
          <t xml:space="preserve">
</t>
        </r>
        <r>
          <rPr>
            <sz val="9"/>
            <color rgb="FF000000"/>
            <rFont val="Tahoma"/>
            <charset val="1"/>
          </rPr>
          <t>Step 4: In the Student Representatives worksheet, cell L2 contains an incorrect formula.</t>
        </r>
      </text>
    </comment>
    <comment ref="M14" authorId="0" shapeId="0" xr:uid="{00000000-0006-0000-0200-000049000000}">
      <text>
        <r>
          <rPr>
            <b/>
            <sz val="9"/>
            <color rgb="FF000000"/>
            <rFont val="Tahoma"/>
            <charset val="1"/>
          </rPr>
          <t>Grading Error:</t>
        </r>
        <r>
          <rPr>
            <sz val="9"/>
            <color rgb="FF000000"/>
            <rFont val="Tahoma"/>
            <charset val="1"/>
          </rPr>
          <t xml:space="preserve">
</t>
        </r>
        <r>
          <rPr>
            <sz val="9"/>
            <color rgb="FF000000"/>
            <rFont val="Tahoma"/>
            <charset val="1"/>
          </rPr>
          <t>Step 5: In the Student Representatives worksheet, cell M2 contains an incorrect formula.</t>
        </r>
      </text>
    </comment>
    <comment ref="K15" authorId="0" shapeId="0" xr:uid="{00000000-0006-0000-0200-00000E000000}">
      <text>
        <r>
          <rPr>
            <b/>
            <sz val="9"/>
            <color indexed="81"/>
            <rFont val="Tahoma"/>
            <charset val="1"/>
          </rPr>
          <t>Grading Error:</t>
        </r>
        <r>
          <rPr>
            <sz val="9"/>
            <color indexed="81"/>
            <rFont val="Tahoma"/>
            <charset val="1"/>
          </rPr>
          <t xml:space="preserve">
Step 3: In the Student Representatives worksheet, cell K2 contains an incorrect formula.</t>
        </r>
      </text>
    </comment>
    <comment ref="L15" authorId="0" shapeId="0" xr:uid="{00000000-0006-0000-0200-00002C000000}">
      <text>
        <r>
          <rPr>
            <b/>
            <sz val="9"/>
            <color rgb="FF000000"/>
            <rFont val="Tahoma"/>
            <charset val="1"/>
          </rPr>
          <t>Grading Error:</t>
        </r>
        <r>
          <rPr>
            <sz val="9"/>
            <color rgb="FF000000"/>
            <rFont val="Tahoma"/>
            <charset val="1"/>
          </rPr>
          <t xml:space="preserve">
</t>
        </r>
        <r>
          <rPr>
            <sz val="9"/>
            <color rgb="FF000000"/>
            <rFont val="Tahoma"/>
            <charset val="1"/>
          </rPr>
          <t>Step 4: In the Student Representatives worksheet, cell L2 contains an incorrect formula.</t>
        </r>
      </text>
    </comment>
    <comment ref="M15" authorId="0" shapeId="0" xr:uid="{00000000-0006-0000-0200-00004A000000}">
      <text>
        <r>
          <rPr>
            <b/>
            <sz val="9"/>
            <color indexed="81"/>
            <rFont val="Tahoma"/>
            <charset val="1"/>
          </rPr>
          <t>Grading Error:</t>
        </r>
        <r>
          <rPr>
            <sz val="9"/>
            <color indexed="81"/>
            <rFont val="Tahoma"/>
            <charset val="1"/>
          </rPr>
          <t xml:space="preserve">
Step 5: In the Student Representatives worksheet, cell M2 contains an incorrect formula.</t>
        </r>
      </text>
    </comment>
    <comment ref="K16" authorId="0" shapeId="0" xr:uid="{00000000-0006-0000-0200-00000F000000}">
      <text>
        <r>
          <rPr>
            <b/>
            <sz val="9"/>
            <color indexed="81"/>
            <rFont val="Tahoma"/>
            <charset val="1"/>
          </rPr>
          <t>Grading Error:</t>
        </r>
        <r>
          <rPr>
            <sz val="9"/>
            <color indexed="81"/>
            <rFont val="Tahoma"/>
            <charset val="1"/>
          </rPr>
          <t xml:space="preserve">
Step 3: In the Student Representatives worksheet, cell K2 contains an incorrect formula.</t>
        </r>
      </text>
    </comment>
    <comment ref="L16" authorId="0" shapeId="0" xr:uid="{00000000-0006-0000-0200-00002D000000}">
      <text>
        <r>
          <rPr>
            <b/>
            <sz val="9"/>
            <color indexed="81"/>
            <rFont val="Tahoma"/>
            <charset val="1"/>
          </rPr>
          <t>Grading Error:</t>
        </r>
        <r>
          <rPr>
            <sz val="9"/>
            <color indexed="81"/>
            <rFont val="Tahoma"/>
            <charset val="1"/>
          </rPr>
          <t xml:space="preserve">
Step 4: In the Student Representatives worksheet, cell L2 contains an incorrect formula.</t>
        </r>
      </text>
    </comment>
    <comment ref="M16" authorId="0" shapeId="0" xr:uid="{00000000-0006-0000-0200-00004B000000}">
      <text>
        <r>
          <rPr>
            <b/>
            <sz val="9"/>
            <color indexed="81"/>
            <rFont val="Tahoma"/>
            <charset val="1"/>
          </rPr>
          <t>Grading Error:</t>
        </r>
        <r>
          <rPr>
            <sz val="9"/>
            <color indexed="81"/>
            <rFont val="Tahoma"/>
            <charset val="1"/>
          </rPr>
          <t xml:space="preserve">
Step 5: In the Student Representatives worksheet, cell M2 contains an incorrect formula.</t>
        </r>
      </text>
    </comment>
    <comment ref="K17" authorId="0" shapeId="0" xr:uid="{00000000-0006-0000-0200-000010000000}">
      <text>
        <r>
          <rPr>
            <b/>
            <sz val="9"/>
            <color rgb="FF000000"/>
            <rFont val="Tahoma"/>
            <charset val="1"/>
          </rPr>
          <t>Grading Error:</t>
        </r>
        <r>
          <rPr>
            <sz val="9"/>
            <color rgb="FF000000"/>
            <rFont val="Tahoma"/>
            <charset val="1"/>
          </rPr>
          <t xml:space="preserve">
</t>
        </r>
        <r>
          <rPr>
            <sz val="9"/>
            <color rgb="FF000000"/>
            <rFont val="Tahoma"/>
            <charset val="1"/>
          </rPr>
          <t>Step 3: In the Student Representatives worksheet, cell K2 contains an incorrect formula.</t>
        </r>
      </text>
    </comment>
    <comment ref="L17" authorId="0" shapeId="0" xr:uid="{00000000-0006-0000-0200-00002E000000}">
      <text>
        <r>
          <rPr>
            <b/>
            <sz val="9"/>
            <color indexed="81"/>
            <rFont val="Tahoma"/>
            <charset val="1"/>
          </rPr>
          <t>Grading Error:</t>
        </r>
        <r>
          <rPr>
            <sz val="9"/>
            <color indexed="81"/>
            <rFont val="Tahoma"/>
            <charset val="1"/>
          </rPr>
          <t xml:space="preserve">
Step 4: In the Student Representatives worksheet, cell L2 contains an incorrect formula.</t>
        </r>
      </text>
    </comment>
    <comment ref="M17" authorId="0" shapeId="0" xr:uid="{00000000-0006-0000-0200-00004C000000}">
      <text>
        <r>
          <rPr>
            <b/>
            <sz val="9"/>
            <color indexed="81"/>
            <rFont val="Tahoma"/>
            <charset val="1"/>
          </rPr>
          <t>Grading Error:</t>
        </r>
        <r>
          <rPr>
            <sz val="9"/>
            <color indexed="81"/>
            <rFont val="Tahoma"/>
            <charset val="1"/>
          </rPr>
          <t xml:space="preserve">
Step 5: In the Student Representatives worksheet, cell M2 contains an incorrect formula.</t>
        </r>
      </text>
    </comment>
    <comment ref="K18" authorId="0" shapeId="0" xr:uid="{00000000-0006-0000-0200-000011000000}">
      <text>
        <r>
          <rPr>
            <b/>
            <sz val="9"/>
            <color rgb="FF000000"/>
            <rFont val="Tahoma"/>
            <charset val="1"/>
          </rPr>
          <t>Grading Error:</t>
        </r>
        <r>
          <rPr>
            <sz val="9"/>
            <color rgb="FF000000"/>
            <rFont val="Tahoma"/>
            <charset val="1"/>
          </rPr>
          <t xml:space="preserve">
</t>
        </r>
        <r>
          <rPr>
            <sz val="9"/>
            <color rgb="FF000000"/>
            <rFont val="Tahoma"/>
            <charset val="1"/>
          </rPr>
          <t>Step 3: In the Student Representatives worksheet, cell K2 contains an incorrect formula.</t>
        </r>
      </text>
    </comment>
    <comment ref="L18" authorId="0" shapeId="0" xr:uid="{00000000-0006-0000-0200-00002F000000}">
      <text>
        <r>
          <rPr>
            <b/>
            <sz val="9"/>
            <color indexed="81"/>
            <rFont val="Tahoma"/>
            <charset val="1"/>
          </rPr>
          <t>Grading Error:</t>
        </r>
        <r>
          <rPr>
            <sz val="9"/>
            <color indexed="81"/>
            <rFont val="Tahoma"/>
            <charset val="1"/>
          </rPr>
          <t xml:space="preserve">
Step 4: In the Student Representatives worksheet, cell L2 contains an incorrect formula.</t>
        </r>
      </text>
    </comment>
    <comment ref="M18" authorId="0" shapeId="0" xr:uid="{00000000-0006-0000-0200-00004D000000}">
      <text>
        <r>
          <rPr>
            <b/>
            <sz val="9"/>
            <color indexed="81"/>
            <rFont val="Tahoma"/>
            <charset val="1"/>
          </rPr>
          <t>Grading Error:</t>
        </r>
        <r>
          <rPr>
            <sz val="9"/>
            <color indexed="81"/>
            <rFont val="Tahoma"/>
            <charset val="1"/>
          </rPr>
          <t xml:space="preserve">
Step 5: In the Student Representatives worksheet, cell M2 contains an incorrect formula.</t>
        </r>
      </text>
    </comment>
    <comment ref="K19" authorId="0" shapeId="0" xr:uid="{00000000-0006-0000-0200-000012000000}">
      <text>
        <r>
          <rPr>
            <b/>
            <sz val="9"/>
            <color indexed="81"/>
            <rFont val="Tahoma"/>
            <charset val="1"/>
          </rPr>
          <t>Grading Error:</t>
        </r>
        <r>
          <rPr>
            <sz val="9"/>
            <color indexed="81"/>
            <rFont val="Tahoma"/>
            <charset val="1"/>
          </rPr>
          <t xml:space="preserve">
Step 3: In the Student Representatives worksheet, cell K2 contains an incorrect formula.</t>
        </r>
      </text>
    </comment>
    <comment ref="L19" authorId="0" shapeId="0" xr:uid="{00000000-0006-0000-0200-000030000000}">
      <text>
        <r>
          <rPr>
            <b/>
            <sz val="9"/>
            <color indexed="81"/>
            <rFont val="Tahoma"/>
            <charset val="1"/>
          </rPr>
          <t>Grading Error:</t>
        </r>
        <r>
          <rPr>
            <sz val="9"/>
            <color indexed="81"/>
            <rFont val="Tahoma"/>
            <charset val="1"/>
          </rPr>
          <t xml:space="preserve">
Step 4: In the Student Representatives worksheet, cell L2 contains an incorrect formula.</t>
        </r>
      </text>
    </comment>
    <comment ref="M19" authorId="0" shapeId="0" xr:uid="{00000000-0006-0000-0200-00004E000000}">
      <text>
        <r>
          <rPr>
            <b/>
            <sz val="9"/>
            <color rgb="FF000000"/>
            <rFont val="Tahoma"/>
            <charset val="1"/>
          </rPr>
          <t>Grading Error:</t>
        </r>
        <r>
          <rPr>
            <sz val="9"/>
            <color rgb="FF000000"/>
            <rFont val="Tahoma"/>
            <charset val="1"/>
          </rPr>
          <t xml:space="preserve">
</t>
        </r>
        <r>
          <rPr>
            <sz val="9"/>
            <color rgb="FF000000"/>
            <rFont val="Tahoma"/>
            <charset val="1"/>
          </rPr>
          <t>Step 5: In the Student Representatives worksheet, cell M2 contains an incorrect formula.</t>
        </r>
      </text>
    </comment>
    <comment ref="K20" authorId="0" shapeId="0" xr:uid="{00000000-0006-0000-0200-000013000000}">
      <text>
        <r>
          <rPr>
            <b/>
            <sz val="9"/>
            <color rgb="FF000000"/>
            <rFont val="Tahoma"/>
            <charset val="1"/>
          </rPr>
          <t>Grading Error:</t>
        </r>
        <r>
          <rPr>
            <sz val="9"/>
            <color rgb="FF000000"/>
            <rFont val="Tahoma"/>
            <charset val="1"/>
          </rPr>
          <t xml:space="preserve">
</t>
        </r>
        <r>
          <rPr>
            <sz val="9"/>
            <color rgb="FF000000"/>
            <rFont val="Tahoma"/>
            <charset val="1"/>
          </rPr>
          <t>Step 3: In the Student Representatives worksheet, cell K2 contains an incorrect formula.</t>
        </r>
      </text>
    </comment>
    <comment ref="L20" authorId="0" shapeId="0" xr:uid="{00000000-0006-0000-0200-000031000000}">
      <text>
        <r>
          <rPr>
            <b/>
            <sz val="9"/>
            <color indexed="81"/>
            <rFont val="Tahoma"/>
            <charset val="1"/>
          </rPr>
          <t>Grading Error:</t>
        </r>
        <r>
          <rPr>
            <sz val="9"/>
            <color indexed="81"/>
            <rFont val="Tahoma"/>
            <charset val="1"/>
          </rPr>
          <t xml:space="preserve">
Step 4: In the Student Representatives worksheet, cell L2 contains an incorrect formula.</t>
        </r>
      </text>
    </comment>
    <comment ref="M20" authorId="0" shapeId="0" xr:uid="{00000000-0006-0000-0200-00004F000000}">
      <text>
        <r>
          <rPr>
            <b/>
            <sz val="9"/>
            <color rgb="FF000000"/>
            <rFont val="Tahoma"/>
            <charset val="1"/>
          </rPr>
          <t>Grading Error:</t>
        </r>
        <r>
          <rPr>
            <sz val="9"/>
            <color rgb="FF000000"/>
            <rFont val="Tahoma"/>
            <charset val="1"/>
          </rPr>
          <t xml:space="preserve">
</t>
        </r>
        <r>
          <rPr>
            <sz val="9"/>
            <color rgb="FF000000"/>
            <rFont val="Tahoma"/>
            <charset val="1"/>
          </rPr>
          <t>Step 5: In the Student Representatives worksheet, cell M2 contains an incorrect formula.</t>
        </r>
      </text>
    </comment>
    <comment ref="K21" authorId="0" shapeId="0" xr:uid="{00000000-0006-0000-0200-000014000000}">
      <text>
        <r>
          <rPr>
            <b/>
            <sz val="9"/>
            <color indexed="81"/>
            <rFont val="Tahoma"/>
            <charset val="1"/>
          </rPr>
          <t>Grading Error:</t>
        </r>
        <r>
          <rPr>
            <sz val="9"/>
            <color indexed="81"/>
            <rFont val="Tahoma"/>
            <charset val="1"/>
          </rPr>
          <t xml:space="preserve">
Step 3: In the Student Representatives worksheet, cell K2 contains an incorrect formula.</t>
        </r>
      </text>
    </comment>
    <comment ref="L21" authorId="0" shapeId="0" xr:uid="{00000000-0006-0000-0200-000032000000}">
      <text>
        <r>
          <rPr>
            <b/>
            <sz val="9"/>
            <color indexed="81"/>
            <rFont val="Tahoma"/>
            <charset val="1"/>
          </rPr>
          <t>Grading Error:</t>
        </r>
        <r>
          <rPr>
            <sz val="9"/>
            <color indexed="81"/>
            <rFont val="Tahoma"/>
            <charset val="1"/>
          </rPr>
          <t xml:space="preserve">
Step 4: In the Student Representatives worksheet, cell L2 contains an incorrect formula.</t>
        </r>
      </text>
    </comment>
    <comment ref="M21" authorId="0" shapeId="0" xr:uid="{00000000-0006-0000-0200-000050000000}">
      <text>
        <r>
          <rPr>
            <b/>
            <sz val="9"/>
            <color indexed="81"/>
            <rFont val="Tahoma"/>
            <charset val="1"/>
          </rPr>
          <t>Grading Error:</t>
        </r>
        <r>
          <rPr>
            <sz val="9"/>
            <color indexed="81"/>
            <rFont val="Tahoma"/>
            <charset val="1"/>
          </rPr>
          <t xml:space="preserve">
Step 5: In the Student Representatives worksheet, cell M2 contains an incorrect formula.</t>
        </r>
      </text>
    </comment>
    <comment ref="K22" authorId="0" shapeId="0" xr:uid="{00000000-0006-0000-0200-000015000000}">
      <text>
        <r>
          <rPr>
            <b/>
            <sz val="9"/>
            <color indexed="81"/>
            <rFont val="Tahoma"/>
            <charset val="1"/>
          </rPr>
          <t>Grading Error:</t>
        </r>
        <r>
          <rPr>
            <sz val="9"/>
            <color indexed="81"/>
            <rFont val="Tahoma"/>
            <charset val="1"/>
          </rPr>
          <t xml:space="preserve">
Step 3: In the Student Representatives worksheet, cell K2 contains an incorrect formula.</t>
        </r>
      </text>
    </comment>
    <comment ref="L22" authorId="0" shapeId="0" xr:uid="{00000000-0006-0000-0200-000033000000}">
      <text>
        <r>
          <rPr>
            <b/>
            <sz val="9"/>
            <color indexed="81"/>
            <rFont val="Tahoma"/>
            <charset val="1"/>
          </rPr>
          <t>Grading Error:</t>
        </r>
        <r>
          <rPr>
            <sz val="9"/>
            <color indexed="81"/>
            <rFont val="Tahoma"/>
            <charset val="1"/>
          </rPr>
          <t xml:space="preserve">
Step 4: In the Student Representatives worksheet, cell L2 contains an incorrect formula.</t>
        </r>
      </text>
    </comment>
    <comment ref="M22" authorId="0" shapeId="0" xr:uid="{00000000-0006-0000-0200-000051000000}">
      <text>
        <r>
          <rPr>
            <b/>
            <sz val="9"/>
            <color indexed="81"/>
            <rFont val="Tahoma"/>
            <charset val="1"/>
          </rPr>
          <t>Grading Error:</t>
        </r>
        <r>
          <rPr>
            <sz val="9"/>
            <color indexed="81"/>
            <rFont val="Tahoma"/>
            <charset val="1"/>
          </rPr>
          <t xml:space="preserve">
Step 5: In the Student Representatives worksheet, cell M2 contains an incorrect formula.</t>
        </r>
      </text>
    </comment>
    <comment ref="K23" authorId="0" shapeId="0" xr:uid="{00000000-0006-0000-0200-000016000000}">
      <text>
        <r>
          <rPr>
            <b/>
            <sz val="9"/>
            <color indexed="81"/>
            <rFont val="Tahoma"/>
            <charset val="1"/>
          </rPr>
          <t>Grading Error:</t>
        </r>
        <r>
          <rPr>
            <sz val="9"/>
            <color indexed="81"/>
            <rFont val="Tahoma"/>
            <charset val="1"/>
          </rPr>
          <t xml:space="preserve">
Step 3: In the Student Representatives worksheet, cell K2 contains an incorrect formula.</t>
        </r>
      </text>
    </comment>
    <comment ref="L23" authorId="0" shapeId="0" xr:uid="{00000000-0006-0000-0200-000034000000}">
      <text>
        <r>
          <rPr>
            <b/>
            <sz val="9"/>
            <color indexed="81"/>
            <rFont val="Tahoma"/>
            <charset val="1"/>
          </rPr>
          <t>Grading Error:</t>
        </r>
        <r>
          <rPr>
            <sz val="9"/>
            <color indexed="81"/>
            <rFont val="Tahoma"/>
            <charset val="1"/>
          </rPr>
          <t xml:space="preserve">
Step 4: In the Student Representatives worksheet, cell L2 contains an incorrect formula.</t>
        </r>
      </text>
    </comment>
    <comment ref="M23" authorId="0" shapeId="0" xr:uid="{00000000-0006-0000-0200-000052000000}">
      <text>
        <r>
          <rPr>
            <b/>
            <sz val="9"/>
            <color indexed="81"/>
            <rFont val="Tahoma"/>
            <charset val="1"/>
          </rPr>
          <t>Grading Error:</t>
        </r>
        <r>
          <rPr>
            <sz val="9"/>
            <color indexed="81"/>
            <rFont val="Tahoma"/>
            <charset val="1"/>
          </rPr>
          <t xml:space="preserve">
Step 5: In the Student Representatives worksheet, cell M2 contains an incorrect formula.</t>
        </r>
      </text>
    </comment>
    <comment ref="K24" authorId="0" shapeId="0" xr:uid="{00000000-0006-0000-0200-000017000000}">
      <text>
        <r>
          <rPr>
            <b/>
            <sz val="9"/>
            <color indexed="81"/>
            <rFont val="Tahoma"/>
            <charset val="1"/>
          </rPr>
          <t>Grading Error:</t>
        </r>
        <r>
          <rPr>
            <sz val="9"/>
            <color indexed="81"/>
            <rFont val="Tahoma"/>
            <charset val="1"/>
          </rPr>
          <t xml:space="preserve">
Step 3: In the Student Representatives worksheet, cell K2 contains an incorrect formula.</t>
        </r>
      </text>
    </comment>
    <comment ref="L24" authorId="0" shapeId="0" xr:uid="{00000000-0006-0000-0200-000035000000}">
      <text>
        <r>
          <rPr>
            <b/>
            <sz val="9"/>
            <color indexed="81"/>
            <rFont val="Tahoma"/>
            <charset val="1"/>
          </rPr>
          <t>Grading Error:</t>
        </r>
        <r>
          <rPr>
            <sz val="9"/>
            <color indexed="81"/>
            <rFont val="Tahoma"/>
            <charset val="1"/>
          </rPr>
          <t xml:space="preserve">
Step 4: In the Student Representatives worksheet, cell L2 contains an incorrect formula.</t>
        </r>
      </text>
    </comment>
    <comment ref="M24" authorId="0" shapeId="0" xr:uid="{00000000-0006-0000-0200-000053000000}">
      <text>
        <r>
          <rPr>
            <b/>
            <sz val="9"/>
            <color rgb="FF000000"/>
            <rFont val="Tahoma"/>
            <charset val="1"/>
          </rPr>
          <t>Grading Error:</t>
        </r>
        <r>
          <rPr>
            <sz val="9"/>
            <color rgb="FF000000"/>
            <rFont val="Tahoma"/>
            <charset val="1"/>
          </rPr>
          <t xml:space="preserve">
</t>
        </r>
        <r>
          <rPr>
            <sz val="9"/>
            <color rgb="FF000000"/>
            <rFont val="Tahoma"/>
            <charset val="1"/>
          </rPr>
          <t>Step 5: In the Student Representatives worksheet, cell M2 contains an incorrect formula.</t>
        </r>
      </text>
    </comment>
    <comment ref="K25" authorId="0" shapeId="0" xr:uid="{00000000-0006-0000-0200-000018000000}">
      <text>
        <r>
          <rPr>
            <b/>
            <sz val="9"/>
            <color indexed="81"/>
            <rFont val="Tahoma"/>
            <charset val="1"/>
          </rPr>
          <t>Grading Error:</t>
        </r>
        <r>
          <rPr>
            <sz val="9"/>
            <color indexed="81"/>
            <rFont val="Tahoma"/>
            <charset val="1"/>
          </rPr>
          <t xml:space="preserve">
Step 3: In the Student Representatives worksheet, cell K2 contains an incorrect formula.</t>
        </r>
      </text>
    </comment>
    <comment ref="L25" authorId="0" shapeId="0" xr:uid="{00000000-0006-0000-0200-000036000000}">
      <text>
        <r>
          <rPr>
            <b/>
            <sz val="9"/>
            <color rgb="FF000000"/>
            <rFont val="Tahoma"/>
            <charset val="1"/>
          </rPr>
          <t>Grading Error:</t>
        </r>
        <r>
          <rPr>
            <sz val="9"/>
            <color rgb="FF000000"/>
            <rFont val="Tahoma"/>
            <charset val="1"/>
          </rPr>
          <t xml:space="preserve">
</t>
        </r>
        <r>
          <rPr>
            <sz val="9"/>
            <color rgb="FF000000"/>
            <rFont val="Tahoma"/>
            <charset val="1"/>
          </rPr>
          <t>Step 4: In the Student Representatives worksheet, cell L2 contains an incorrect formula.</t>
        </r>
      </text>
    </comment>
    <comment ref="M25" authorId="0" shapeId="0" xr:uid="{00000000-0006-0000-0200-000054000000}">
      <text>
        <r>
          <rPr>
            <b/>
            <sz val="9"/>
            <color indexed="81"/>
            <rFont val="Tahoma"/>
            <charset val="1"/>
          </rPr>
          <t>Grading Error:</t>
        </r>
        <r>
          <rPr>
            <sz val="9"/>
            <color indexed="81"/>
            <rFont val="Tahoma"/>
            <charset val="1"/>
          </rPr>
          <t xml:space="preserve">
Step 5: In the Student Representatives worksheet, cell M2 contains an incorrect formula.</t>
        </r>
      </text>
    </comment>
    <comment ref="K26" authorId="0" shapeId="0" xr:uid="{00000000-0006-0000-0200-000019000000}">
      <text>
        <r>
          <rPr>
            <b/>
            <sz val="9"/>
            <color rgb="FF000000"/>
            <rFont val="Tahoma"/>
            <charset val="1"/>
          </rPr>
          <t>Grading Error:</t>
        </r>
        <r>
          <rPr>
            <sz val="9"/>
            <color rgb="FF000000"/>
            <rFont val="Tahoma"/>
            <charset val="1"/>
          </rPr>
          <t xml:space="preserve">
</t>
        </r>
        <r>
          <rPr>
            <sz val="9"/>
            <color rgb="FF000000"/>
            <rFont val="Tahoma"/>
            <charset val="1"/>
          </rPr>
          <t>Step 3: In the Student Representatives worksheet, cell K2 contains an incorrect formula.</t>
        </r>
      </text>
    </comment>
    <comment ref="L26" authorId="0" shapeId="0" xr:uid="{00000000-0006-0000-0200-000037000000}">
      <text>
        <r>
          <rPr>
            <b/>
            <sz val="9"/>
            <color rgb="FF000000"/>
            <rFont val="Tahoma"/>
            <charset val="1"/>
          </rPr>
          <t>Grading Error:</t>
        </r>
        <r>
          <rPr>
            <sz val="9"/>
            <color rgb="FF000000"/>
            <rFont val="Tahoma"/>
            <charset val="1"/>
          </rPr>
          <t xml:space="preserve">
</t>
        </r>
        <r>
          <rPr>
            <sz val="9"/>
            <color rgb="FF000000"/>
            <rFont val="Tahoma"/>
            <charset val="1"/>
          </rPr>
          <t>Step 4: In the Student Representatives worksheet, cell L2 contains an incorrect formula.</t>
        </r>
      </text>
    </comment>
    <comment ref="M26" authorId="0" shapeId="0" xr:uid="{00000000-0006-0000-0200-000055000000}">
      <text>
        <r>
          <rPr>
            <b/>
            <sz val="9"/>
            <color indexed="81"/>
            <rFont val="Tahoma"/>
            <charset val="1"/>
          </rPr>
          <t>Grading Error:</t>
        </r>
        <r>
          <rPr>
            <sz val="9"/>
            <color indexed="81"/>
            <rFont val="Tahoma"/>
            <charset val="1"/>
          </rPr>
          <t xml:space="preserve">
Step 5: In the Student Representatives worksheet, cell M2 contains an incorrect formula.</t>
        </r>
      </text>
    </comment>
    <comment ref="K27" authorId="0" shapeId="0" xr:uid="{00000000-0006-0000-0200-00001A000000}">
      <text>
        <r>
          <rPr>
            <b/>
            <sz val="9"/>
            <color indexed="81"/>
            <rFont val="Tahoma"/>
            <charset val="1"/>
          </rPr>
          <t>Grading Error:</t>
        </r>
        <r>
          <rPr>
            <sz val="9"/>
            <color indexed="81"/>
            <rFont val="Tahoma"/>
            <charset val="1"/>
          </rPr>
          <t xml:space="preserve">
Step 3: In the Student Representatives worksheet, cell K2 contains an incorrect formula.</t>
        </r>
      </text>
    </comment>
    <comment ref="L27" authorId="0" shapeId="0" xr:uid="{00000000-0006-0000-0200-000038000000}">
      <text>
        <r>
          <rPr>
            <b/>
            <sz val="9"/>
            <color indexed="81"/>
            <rFont val="Tahoma"/>
            <charset val="1"/>
          </rPr>
          <t>Grading Error:</t>
        </r>
        <r>
          <rPr>
            <sz val="9"/>
            <color indexed="81"/>
            <rFont val="Tahoma"/>
            <charset val="1"/>
          </rPr>
          <t xml:space="preserve">
Step 4: In the Student Representatives worksheet, cell L2 contains an incorrect formula.</t>
        </r>
      </text>
    </comment>
    <comment ref="M27" authorId="0" shapeId="0" xr:uid="{00000000-0006-0000-0200-000056000000}">
      <text>
        <r>
          <rPr>
            <b/>
            <sz val="9"/>
            <color indexed="81"/>
            <rFont val="Tahoma"/>
            <charset val="1"/>
          </rPr>
          <t>Grading Error:</t>
        </r>
        <r>
          <rPr>
            <sz val="9"/>
            <color indexed="81"/>
            <rFont val="Tahoma"/>
            <charset val="1"/>
          </rPr>
          <t xml:space="preserve">
Step 5: In the Student Representatives worksheet, cell M2 contains an incorrect formula.</t>
        </r>
      </text>
    </comment>
    <comment ref="K28" authorId="0" shapeId="0" xr:uid="{00000000-0006-0000-0200-00001B000000}">
      <text>
        <r>
          <rPr>
            <b/>
            <sz val="9"/>
            <color indexed="81"/>
            <rFont val="Tahoma"/>
            <charset val="1"/>
          </rPr>
          <t>Grading Error:</t>
        </r>
        <r>
          <rPr>
            <sz val="9"/>
            <color indexed="81"/>
            <rFont val="Tahoma"/>
            <charset val="1"/>
          </rPr>
          <t xml:space="preserve">
Step 3: In the Student Representatives worksheet, cell K2 contains an incorrect formula.</t>
        </r>
      </text>
    </comment>
    <comment ref="L28" authorId="0" shapeId="0" xr:uid="{00000000-0006-0000-0200-000039000000}">
      <text>
        <r>
          <rPr>
            <b/>
            <sz val="9"/>
            <color indexed="81"/>
            <rFont val="Tahoma"/>
            <charset val="1"/>
          </rPr>
          <t>Grading Error:</t>
        </r>
        <r>
          <rPr>
            <sz val="9"/>
            <color indexed="81"/>
            <rFont val="Tahoma"/>
            <charset val="1"/>
          </rPr>
          <t xml:space="preserve">
Step 4: In the Student Representatives worksheet, cell L2 contains an incorrect formula.</t>
        </r>
      </text>
    </comment>
    <comment ref="M28" authorId="0" shapeId="0" xr:uid="{00000000-0006-0000-0200-000057000000}">
      <text>
        <r>
          <rPr>
            <b/>
            <sz val="9"/>
            <color indexed="81"/>
            <rFont val="Tahoma"/>
            <charset val="1"/>
          </rPr>
          <t>Grading Error:</t>
        </r>
        <r>
          <rPr>
            <sz val="9"/>
            <color indexed="81"/>
            <rFont val="Tahoma"/>
            <charset val="1"/>
          </rPr>
          <t xml:space="preserve">
Step 5: In the Student Representatives worksheet, cell M2 contains an incorrect formula.</t>
        </r>
      </text>
    </comment>
    <comment ref="K29" authorId="0" shapeId="0" xr:uid="{00000000-0006-0000-0200-00001C000000}">
      <text>
        <r>
          <rPr>
            <b/>
            <sz val="9"/>
            <color indexed="81"/>
            <rFont val="Tahoma"/>
            <charset val="1"/>
          </rPr>
          <t>Grading Error:</t>
        </r>
        <r>
          <rPr>
            <sz val="9"/>
            <color indexed="81"/>
            <rFont val="Tahoma"/>
            <charset val="1"/>
          </rPr>
          <t xml:space="preserve">
Step 3: In the Student Representatives worksheet, cell K2 contains an incorrect formula.</t>
        </r>
      </text>
    </comment>
    <comment ref="L29" authorId="0" shapeId="0" xr:uid="{00000000-0006-0000-0200-00003A000000}">
      <text>
        <r>
          <rPr>
            <b/>
            <sz val="9"/>
            <color indexed="81"/>
            <rFont val="Tahoma"/>
            <charset val="1"/>
          </rPr>
          <t>Grading Error:</t>
        </r>
        <r>
          <rPr>
            <sz val="9"/>
            <color indexed="81"/>
            <rFont val="Tahoma"/>
            <charset val="1"/>
          </rPr>
          <t xml:space="preserve">
Step 4: In the Student Representatives worksheet, cell L2 contains an incorrect formula.</t>
        </r>
      </text>
    </comment>
    <comment ref="M29" authorId="0" shapeId="0" xr:uid="{00000000-0006-0000-0200-000058000000}">
      <text>
        <r>
          <rPr>
            <b/>
            <sz val="9"/>
            <color indexed="81"/>
            <rFont val="Tahoma"/>
            <charset val="1"/>
          </rPr>
          <t>Grading Error:</t>
        </r>
        <r>
          <rPr>
            <sz val="9"/>
            <color indexed="81"/>
            <rFont val="Tahoma"/>
            <charset val="1"/>
          </rPr>
          <t xml:space="preserve">
Step 5: In the Student Representatives worksheet, cell M2 contains an incorrect formula.</t>
        </r>
      </text>
    </comment>
    <comment ref="K30" authorId="0" shapeId="0" xr:uid="{00000000-0006-0000-0200-00001D000000}">
      <text>
        <r>
          <rPr>
            <b/>
            <sz val="9"/>
            <color indexed="81"/>
            <rFont val="Tahoma"/>
            <charset val="1"/>
          </rPr>
          <t>Grading Error:</t>
        </r>
        <r>
          <rPr>
            <sz val="9"/>
            <color indexed="81"/>
            <rFont val="Tahoma"/>
            <charset val="1"/>
          </rPr>
          <t xml:space="preserve">
Step 3: In the Student Representatives worksheet, cell K2 contains an incorrect formula.</t>
        </r>
      </text>
    </comment>
    <comment ref="L30" authorId="0" shapeId="0" xr:uid="{00000000-0006-0000-0200-00003B000000}">
      <text>
        <r>
          <rPr>
            <b/>
            <sz val="9"/>
            <color indexed="81"/>
            <rFont val="Tahoma"/>
            <charset val="1"/>
          </rPr>
          <t>Grading Error:</t>
        </r>
        <r>
          <rPr>
            <sz val="9"/>
            <color indexed="81"/>
            <rFont val="Tahoma"/>
            <charset val="1"/>
          </rPr>
          <t xml:space="preserve">
Step 4: In the Student Representatives worksheet, cell L2 contains an incorrect formula.</t>
        </r>
      </text>
    </comment>
    <comment ref="M30" authorId="0" shapeId="0" xr:uid="{00000000-0006-0000-0200-000059000000}">
      <text>
        <r>
          <rPr>
            <b/>
            <sz val="9"/>
            <color rgb="FF000000"/>
            <rFont val="Tahoma"/>
            <charset val="1"/>
          </rPr>
          <t>Grading Error:</t>
        </r>
        <r>
          <rPr>
            <sz val="9"/>
            <color rgb="FF000000"/>
            <rFont val="Tahoma"/>
            <charset val="1"/>
          </rPr>
          <t xml:space="preserve">
</t>
        </r>
        <r>
          <rPr>
            <sz val="9"/>
            <color rgb="FF000000"/>
            <rFont val="Tahoma"/>
            <charset val="1"/>
          </rPr>
          <t>Step 5: In the Student Representatives worksheet, cell M2 contains an incorrect formula.</t>
        </r>
      </text>
    </comment>
    <comment ref="K31" authorId="0" shapeId="0" xr:uid="{00000000-0006-0000-0200-00001E000000}">
      <text>
        <r>
          <rPr>
            <b/>
            <sz val="9"/>
            <color rgb="FF000000"/>
            <rFont val="Tahoma"/>
            <charset val="1"/>
          </rPr>
          <t>Grading Error:</t>
        </r>
        <r>
          <rPr>
            <sz val="9"/>
            <color rgb="FF000000"/>
            <rFont val="Tahoma"/>
            <charset val="1"/>
          </rPr>
          <t xml:space="preserve">
</t>
        </r>
        <r>
          <rPr>
            <sz val="9"/>
            <color rgb="FF000000"/>
            <rFont val="Tahoma"/>
            <charset val="1"/>
          </rPr>
          <t>Step 3: In the Student Representatives worksheet, cell K2 contains an incorrect formula.</t>
        </r>
      </text>
    </comment>
    <comment ref="L31" authorId="0" shapeId="0" xr:uid="{00000000-0006-0000-0200-00003C000000}">
      <text>
        <r>
          <rPr>
            <b/>
            <sz val="9"/>
            <color indexed="81"/>
            <rFont val="Tahoma"/>
            <charset val="1"/>
          </rPr>
          <t>Grading Error:</t>
        </r>
        <r>
          <rPr>
            <sz val="9"/>
            <color indexed="81"/>
            <rFont val="Tahoma"/>
            <charset val="1"/>
          </rPr>
          <t xml:space="preserve">
Step 4: In the Student Representatives worksheet, cell L2 contains an incorrect formula.</t>
        </r>
      </text>
    </comment>
    <comment ref="M31" authorId="0" shapeId="0" xr:uid="{00000000-0006-0000-0200-00005A000000}">
      <text>
        <r>
          <rPr>
            <b/>
            <sz val="9"/>
            <color indexed="81"/>
            <rFont val="Tahoma"/>
            <charset val="1"/>
          </rPr>
          <t>Grading Error:</t>
        </r>
        <r>
          <rPr>
            <sz val="9"/>
            <color indexed="81"/>
            <rFont val="Tahoma"/>
            <charset val="1"/>
          </rPr>
          <t xml:space="preserve">
Step 5: In the Student Representatives worksheet, cell M2 contains an incorrect formula.</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Grading Engine</author>
  </authors>
  <commentList>
    <comment ref="A14" authorId="0" shapeId="0" xr:uid="{00000000-0006-0000-0300-000001000000}">
      <text>
        <r>
          <rPr>
            <b/>
            <sz val="9"/>
            <color rgb="FF000000"/>
            <rFont val="Tahoma"/>
            <charset val="1"/>
          </rPr>
          <t>Grading Error:</t>
        </r>
        <r>
          <rPr>
            <sz val="9"/>
            <color rgb="FF000000"/>
            <rFont val="Tahoma"/>
            <charset val="1"/>
          </rPr>
          <t xml:space="preserve">
</t>
        </r>
        <r>
          <rPr>
            <sz val="9"/>
            <color rgb="FF000000"/>
            <rFont val="Tahoma"/>
            <charset val="1"/>
          </rPr>
          <t>Step 11: In the Academic Groups worksheet, the formula in cell A14 should use a structured reference to the AcademicGroups table in the array argument of the INDEX function.</t>
        </r>
      </text>
    </comment>
    <comment ref="A17" authorId="0" shapeId="0" xr:uid="{00000000-0006-0000-0300-000002000000}">
      <text>
        <r>
          <rPr>
            <b/>
            <sz val="9"/>
            <color rgb="FF000000"/>
            <rFont val="Tahoma"/>
            <charset val="1"/>
          </rPr>
          <t>Grading Error:</t>
        </r>
        <r>
          <rPr>
            <sz val="9"/>
            <color rgb="FF000000"/>
            <rFont val="Tahoma"/>
            <charset val="1"/>
          </rPr>
          <t xml:space="preserve">
</t>
        </r>
        <r>
          <rPr>
            <sz val="9"/>
            <color rgb="FF000000"/>
            <rFont val="Tahoma"/>
            <charset val="1"/>
          </rPr>
          <t>Step 12: In the Academic Groups worksheet, the formula in cell A17 should use a structured reference to the 2023 column in the AcademicGroups table in the range argument of the SUMIF function.</t>
        </r>
      </text>
    </comment>
  </commentList>
</comments>
</file>

<file path=xl/sharedStrings.xml><?xml version="1.0" encoding="utf-8"?>
<sst xmlns="http://schemas.openxmlformats.org/spreadsheetml/2006/main" count="445" uniqueCount="158">
  <si>
    <t>Note: Do not edit this sheet. If your name does not appear in cell B6, please download a new copy of the file from the SAM website.</t>
  </si>
  <si>
    <t>Feleshia West</t>
  </si>
  <si>
    <t>Author:</t>
  </si>
  <si>
    <t>Service</t>
  </si>
  <si>
    <t>2021</t>
  </si>
  <si>
    <t>2022</t>
  </si>
  <si>
    <t>2023</t>
  </si>
  <si>
    <t>Grand Total</t>
  </si>
  <si>
    <t>Valerian State College</t>
  </si>
  <si>
    <t>Name</t>
  </si>
  <si>
    <t>Age</t>
  </si>
  <si>
    <t>Class</t>
  </si>
  <si>
    <t>Grad Student</t>
  </si>
  <si>
    <t>Group Name</t>
  </si>
  <si>
    <t>Type</t>
  </si>
  <si>
    <t>Shannon	Garner</t>
  </si>
  <si>
    <t>Kay 	Colbert</t>
  </si>
  <si>
    <t>Brandon 	Miles</t>
  </si>
  <si>
    <t>Michael 	Alvarez</t>
  </si>
  <si>
    <t>Ida 	Smith</t>
  </si>
  <si>
    <t>Betty 	Garza</t>
  </si>
  <si>
    <t>Leroy 	Pirkle</t>
  </si>
  <si>
    <t>Warren 	Stewart</t>
  </si>
  <si>
    <t>Stacy 	Wiggins</t>
  </si>
  <si>
    <t>Billy 	Herald</t>
  </si>
  <si>
    <t>Margaret 	Cruz</t>
  </si>
  <si>
    <t>Chester 	Keese</t>
  </si>
  <si>
    <t>Claudette 	Littell</t>
  </si>
  <si>
    <t>Florence 	Miller</t>
  </si>
  <si>
    <t>Kimberly 	Gerace</t>
  </si>
  <si>
    <t>Roman 	Goble</t>
  </si>
  <si>
    <t>Jocelyn 	Allen</t>
  </si>
  <si>
    <t>Ron 	Morse</t>
  </si>
  <si>
    <t>Roberta 	Ervin</t>
  </si>
  <si>
    <t>James 	Rusnak</t>
  </si>
  <si>
    <t>Suzanne 	Lawrence</t>
  </si>
  <si>
    <t>Emory 	Little</t>
  </si>
  <si>
    <t>Floretta 	Cauthen</t>
  </si>
  <si>
    <t>Beverly 	Berry</t>
  </si>
  <si>
    <t>Stephanie 	Papa</t>
  </si>
  <si>
    <t>Wallace 	Rivera</t>
  </si>
  <si>
    <t>Larry 	Russell</t>
  </si>
  <si>
    <t>Aaron 	Sifford</t>
  </si>
  <si>
    <t>Michael 	Crozier</t>
  </si>
  <si>
    <t>Laura L	i</t>
  </si>
  <si>
    <t>Yes</t>
  </si>
  <si>
    <t>No</t>
  </si>
  <si>
    <t>Qualified Driver</t>
  </si>
  <si>
    <t>Officer Qualified</t>
  </si>
  <si>
    <t>Leadership Training</t>
  </si>
  <si>
    <t>Base Rate</t>
  </si>
  <si>
    <t>Student ID</t>
  </si>
  <si>
    <t>Student Name</t>
  </si>
  <si>
    <t>All Students</t>
  </si>
  <si>
    <t>Total Students</t>
  </si>
  <si>
    <t>Postsecondary Years</t>
  </si>
  <si>
    <t>G62918</t>
  </si>
  <si>
    <t>P49234</t>
  </si>
  <si>
    <t>W99035</t>
  </si>
  <si>
    <t>V42056</t>
  </si>
  <si>
    <t>T59828</t>
  </si>
  <si>
    <t>F72412</t>
  </si>
  <si>
    <t>W20999</t>
  </si>
  <si>
    <t>Q18870</t>
  </si>
  <si>
    <t>W75774</t>
  </si>
  <si>
    <t>N25220</t>
  </si>
  <si>
    <t>O94361</t>
  </si>
  <si>
    <t>G87578</t>
  </si>
  <si>
    <t>B68170</t>
  </si>
  <si>
    <t>M89375</t>
  </si>
  <si>
    <t>S63900</t>
  </si>
  <si>
    <t>Y96036</t>
  </si>
  <si>
    <t>C82505</t>
  </si>
  <si>
    <t>Y75358</t>
  </si>
  <si>
    <t>J60811</t>
  </si>
  <si>
    <t>Q56783</t>
  </si>
  <si>
    <t>Q75281</t>
  </si>
  <si>
    <t>V73596</t>
  </si>
  <si>
    <t>L86947</t>
  </si>
  <si>
    <t>W90960</t>
  </si>
  <si>
    <t>P40886</t>
  </si>
  <si>
    <t>U88627</t>
  </si>
  <si>
    <t>Y88831</t>
  </si>
  <si>
    <t>P83373</t>
  </si>
  <si>
    <t>B53454</t>
  </si>
  <si>
    <t>A60088</t>
  </si>
  <si>
    <t>Post-Secondary Years</t>
  </si>
  <si>
    <t>Finance Certified</t>
  </si>
  <si>
    <t>Elected</t>
  </si>
  <si>
    <t>Elected Students</t>
  </si>
  <si>
    <t>Average Post-Secondary Years</t>
  </si>
  <si>
    <t>Astronomy Society</t>
  </si>
  <si>
    <t>Accounting and Finance Forum</t>
  </si>
  <si>
    <t>Communication Studies Club</t>
  </si>
  <si>
    <t>Computing Club</t>
  </si>
  <si>
    <t>Investigative Forensics Club</t>
  </si>
  <si>
    <t>Environmental Management Club</t>
  </si>
  <si>
    <t>History Club</t>
  </si>
  <si>
    <t>Humanities and English Club</t>
  </si>
  <si>
    <t>Nursing Club</t>
  </si>
  <si>
    <t>Psychology Association for Students</t>
  </si>
  <si>
    <t>Academic</t>
  </si>
  <si>
    <t>Activities</t>
  </si>
  <si>
    <t>Professional</t>
  </si>
  <si>
    <t>Field</t>
  </si>
  <si>
    <t>Office</t>
  </si>
  <si>
    <t>None</t>
  </si>
  <si>
    <t>Private</t>
  </si>
  <si>
    <t>Public</t>
  </si>
  <si>
    <t>Row Labels</t>
  </si>
  <si>
    <t>2021 Membership</t>
  </si>
  <si>
    <t>2022 Membership</t>
  </si>
  <si>
    <t>2023 Membership</t>
  </si>
  <si>
    <t>Broomstick Ball</t>
  </si>
  <si>
    <t>Running Club</t>
  </si>
  <si>
    <t>Pickup Field Hockey</t>
  </si>
  <si>
    <t>Badminton Club</t>
  </si>
  <si>
    <t>Frisbee Golf Association</t>
  </si>
  <si>
    <t>Sailing Club</t>
  </si>
  <si>
    <t>Ultramarathoners Fellowship</t>
  </si>
  <si>
    <t>Recreational Rock Climbers</t>
  </si>
  <si>
    <t>Camping and Excursion Club</t>
  </si>
  <si>
    <t>Take A Hike</t>
  </si>
  <si>
    <t>Recreational</t>
  </si>
  <si>
    <t>Cultural</t>
  </si>
  <si>
    <t>Black Students Association</t>
  </si>
  <si>
    <t>Latinx Students at Valerian</t>
  </si>
  <si>
    <t>College Republicans</t>
  </si>
  <si>
    <t>College Democrats</t>
  </si>
  <si>
    <t>Democratic Socialists at Valerian</t>
  </si>
  <si>
    <t>Libertarian Valerians</t>
  </si>
  <si>
    <t>LGBTQI* Students Association</t>
  </si>
  <si>
    <t>International Students at Valerian</t>
  </si>
  <si>
    <t>Arab Students Association</t>
  </si>
  <si>
    <t>Hillel</t>
  </si>
  <si>
    <t>Pi Beta Phi</t>
  </si>
  <si>
    <t>Greek</t>
  </si>
  <si>
    <t>Chi Omega</t>
  </si>
  <si>
    <t>Sigma Sigma Sigma</t>
  </si>
  <si>
    <t>Alpha Phi</t>
  </si>
  <si>
    <t>Alpha Chi Omega</t>
  </si>
  <si>
    <t>Delta Delta Delta</t>
  </si>
  <si>
    <t>Alpha Phi Alpha</t>
  </si>
  <si>
    <t>Tau Kappa Epsilon</t>
  </si>
  <si>
    <t>Sigma Nu</t>
  </si>
  <si>
    <t>Kappa Delta</t>
  </si>
  <si>
    <t>Educational</t>
  </si>
  <si>
    <t>Political</t>
  </si>
  <si>
    <t>Fraternal</t>
  </si>
  <si>
    <t>Mentor</t>
  </si>
  <si>
    <t>Largest Academic Club, 2023:</t>
  </si>
  <si>
    <t>2023 membership in large groups:</t>
  </si>
  <si>
    <r>
      <rPr>
        <b/>
        <sz val="10"/>
        <color theme="0"/>
        <rFont val="Century Gothic"/>
        <family val="2"/>
      </rPr>
      <t>New Perspectives Excel 2019</t>
    </r>
    <r>
      <rPr>
        <sz val="10"/>
        <color theme="0"/>
        <rFont val="Century Gothic"/>
        <family val="2"/>
      </rPr>
      <t xml:space="preserve"> | Module 7: SAM Project 1a</t>
    </r>
  </si>
  <si>
    <t>SUMMARIZING YOUR DATA WITH PIVOTTABLES</t>
  </si>
  <si>
    <t>Tier</t>
  </si>
  <si>
    <t xml:space="preserve">2021 Membership </t>
  </si>
  <si>
    <t xml:space="preserve">2022 Membership </t>
  </si>
  <si>
    <t xml:space="preserve">2023 Membership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</si>
</sst>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0"/>
      <name val="Arial"/>
      <family val="2"/>
    </font>
    <font>
      <i/>
      <sz val="10"/>
      <name val="Century Gothic"/>
      <family val="2"/>
    </font>
    <font>
      <sz val="10"/>
      <name val="Century Gothic"/>
      <family val="2"/>
    </font>
    <font>
      <i/>
      <sz val="10"/>
      <color rgb="FFCC6600"/>
      <name val="Century Gothic"/>
      <family val="2"/>
    </font>
    <font>
      <sz val="11"/>
      <color rgb="FF000000"/>
      <name val="Century Gothic"/>
      <family val="2"/>
    </font>
    <font>
      <sz val="28"/>
      <color rgb="FF0070C0"/>
      <name val="Century Gothic"/>
      <family val="2"/>
    </font>
    <font>
      <sz val="10"/>
      <color rgb="FF0070C0"/>
      <name val="Century Gothic"/>
      <family val="2"/>
    </font>
    <font>
      <sz val="11"/>
      <color rgb="FF4B4C4C"/>
      <name val="Century Gothic"/>
      <family val="2"/>
    </font>
    <font>
      <sz val="10"/>
      <color theme="0"/>
      <name val="Century Gothic"/>
      <family val="2"/>
    </font>
    <font>
      <b/>
      <sz val="10"/>
      <color theme="0"/>
      <name val="Century Gothic"/>
      <family val="2"/>
    </font>
    <font>
      <sz val="11"/>
      <color theme="1"/>
      <name val="Calibri"/>
      <family val="2"/>
      <scheme val="minor"/>
    </font>
    <font>
      <b/>
      <sz val="11"/>
      <color theme="0"/>
      <name val="Calibri"/>
      <family val="2"/>
      <scheme val="minor"/>
    </font>
    <font>
      <sz val="11"/>
      <color theme="0"/>
      <name val="Calibri"/>
      <family val="2"/>
      <scheme val="minor"/>
    </font>
    <font>
      <b/>
      <sz val="11"/>
      <color theme="8" tint="-0.499984740745262"/>
      <name val="Calibri"/>
      <family val="2"/>
      <scheme val="minor"/>
    </font>
    <font>
      <b/>
      <sz val="9"/>
      <color indexed="81"/>
      <name val="Tahoma"/>
      <charset val="1"/>
    </font>
    <font>
      <sz val="9"/>
      <color indexed="81"/>
      <name val="Tahoma"/>
      <charset val="1"/>
    </font>
    <font>
      <b/>
      <sz val="9"/>
      <color rgb="FF000000"/>
      <name val="Tahoma"/>
      <charset val="1"/>
    </font>
    <font>
      <sz val="9"/>
      <color rgb="FF000000"/>
      <name val="Tahoma"/>
      <charset val="1"/>
    </font>
  </fonts>
  <fills count="8">
    <fill>
      <patternFill patternType="none"/>
    </fill>
    <fill>
      <patternFill patternType="gray125"/>
    </fill>
    <fill>
      <patternFill patternType="solid">
        <fgColor theme="0"/>
        <bgColor indexed="64"/>
      </patternFill>
    </fill>
    <fill>
      <patternFill patternType="solid">
        <fgColor theme="0"/>
        <bgColor theme="0"/>
      </patternFill>
    </fill>
    <fill>
      <patternFill patternType="solid">
        <fgColor rgb="FFE34601"/>
        <bgColor indexed="64"/>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s>
  <borders count="9">
    <border>
      <left/>
      <right/>
      <top/>
      <bottom/>
      <diagonal/>
    </border>
    <border>
      <left/>
      <right style="thick">
        <color rgb="FF93A5B2"/>
      </right>
      <top/>
      <bottom/>
      <diagonal/>
    </border>
    <border>
      <left/>
      <right/>
      <top/>
      <bottom style="thin">
        <color rgb="FF93A5B2"/>
      </bottom>
      <diagonal/>
    </border>
    <border>
      <left/>
      <right/>
      <top/>
      <bottom style="thick">
        <color rgb="FF93A5B2"/>
      </bottom>
      <diagonal/>
    </border>
    <border>
      <left/>
      <right style="thick">
        <color rgb="FF93A5B2"/>
      </right>
      <top/>
      <bottom style="thick">
        <color rgb="FF93A5B2"/>
      </bottom>
      <diagonal/>
    </border>
    <border>
      <left/>
      <right style="thick">
        <color rgb="FF93A5B2"/>
      </right>
      <top/>
      <bottom style="thin">
        <color rgb="FFE34601"/>
      </bottom>
      <diagonal/>
    </border>
    <border>
      <left/>
      <right/>
      <top/>
      <bottom style="thin">
        <color rgb="FFE34601"/>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s>
  <cellStyleXfs count="9">
    <xf numFmtId="0" fontId="0" fillId="0" borderId="0"/>
    <xf numFmtId="0" fontId="1" fillId="0" borderId="0"/>
    <xf numFmtId="0" fontId="5" fillId="2" borderId="0">
      <alignment vertical="top" wrapText="1"/>
    </xf>
    <xf numFmtId="0" fontId="6" fillId="2" borderId="0">
      <alignment vertical="top" wrapText="1"/>
    </xf>
    <xf numFmtId="0" fontId="5" fillId="2" borderId="0">
      <alignment vertical="top" wrapText="1"/>
    </xf>
    <xf numFmtId="0" fontId="1" fillId="0" borderId="0"/>
    <xf numFmtId="0" fontId="13" fillId="5" borderId="0" applyNumberFormat="0" applyBorder="0" applyAlignment="0" applyProtection="0"/>
    <xf numFmtId="0" fontId="11" fillId="6" borderId="0" applyNumberFormat="0" applyBorder="0" applyAlignment="0" applyProtection="0"/>
    <xf numFmtId="0" fontId="11" fillId="7" borderId="0" applyNumberFormat="0" applyBorder="0" applyAlignment="0" applyProtection="0"/>
  </cellStyleXfs>
  <cellXfs count="32">
    <xf numFmtId="0" fontId="0" fillId="0" borderId="0" xfId="0"/>
    <xf numFmtId="0" fontId="3" fillId="2" borderId="0" xfId="5" applyFont="1" applyFill="1" applyBorder="1" applyAlignment="1">
      <alignment horizontal="left"/>
    </xf>
    <xf numFmtId="0" fontId="3" fillId="2" borderId="1" xfId="5" applyFont="1" applyFill="1" applyBorder="1" applyAlignment="1">
      <alignment horizontal="left"/>
    </xf>
    <xf numFmtId="0" fontId="1" fillId="0" borderId="0" xfId="5" applyFill="1"/>
    <xf numFmtId="0" fontId="1" fillId="0" borderId="0" xfId="5" applyFill="1" applyAlignment="1">
      <alignment wrapText="1"/>
    </xf>
    <xf numFmtId="0" fontId="7" fillId="2" borderId="1" xfId="5" applyFont="1" applyFill="1" applyBorder="1" applyAlignment="1">
      <alignment horizontal="left" wrapText="1"/>
    </xf>
    <xf numFmtId="0" fontId="3" fillId="2" borderId="0" xfId="5" applyFont="1" applyFill="1" applyBorder="1" applyAlignment="1">
      <alignment horizontal="right"/>
    </xf>
    <xf numFmtId="0" fontId="4" fillId="3" borderId="2" xfId="5" applyFont="1" applyFill="1" applyBorder="1" applyAlignment="1">
      <alignment horizontal="left"/>
    </xf>
    <xf numFmtId="0" fontId="8" fillId="2" borderId="0" xfId="2" applyFont="1" applyBorder="1" applyAlignment="1">
      <alignment horizontal="left" vertical="top" wrapText="1"/>
    </xf>
    <xf numFmtId="0" fontId="6" fillId="2" borderId="0" xfId="3" applyBorder="1" applyAlignment="1">
      <alignment horizontal="left" vertical="top" wrapText="1"/>
    </xf>
    <xf numFmtId="0" fontId="3" fillId="0" borderId="0" xfId="5" applyFont="1" applyFill="1" applyBorder="1" applyAlignment="1">
      <alignment vertical="center"/>
    </xf>
    <xf numFmtId="0" fontId="3" fillId="4" borderId="5" xfId="5" applyFont="1" applyFill="1" applyBorder="1" applyAlignment="1">
      <alignment horizontal="left"/>
    </xf>
    <xf numFmtId="0" fontId="9" fillId="4" borderId="6" xfId="5" applyFont="1" applyFill="1" applyBorder="1" applyAlignment="1">
      <alignment vertical="center"/>
    </xf>
    <xf numFmtId="2" fontId="0" fillId="0" borderId="0" xfId="0" applyNumberFormat="1"/>
    <xf numFmtId="0" fontId="13" fillId="5" borderId="7" xfId="6" applyBorder="1"/>
    <xf numFmtId="0" fontId="11" fillId="7" borderId="7" xfId="8" applyBorder="1"/>
    <xf numFmtId="0" fontId="11" fillId="6" borderId="7" xfId="7" applyBorder="1"/>
    <xf numFmtId="0" fontId="12" fillId="5" borderId="7" xfId="6" applyFont="1" applyBorder="1"/>
    <xf numFmtId="0" fontId="12" fillId="5" borderId="8" xfId="6" applyFont="1" applyBorder="1"/>
    <xf numFmtId="0" fontId="0" fillId="0" borderId="0" xfId="0" pivotButton="1"/>
    <xf numFmtId="0" fontId="0" fillId="0" borderId="0" xfId="0" applyAlignment="1">
      <alignment horizontal="left"/>
    </xf>
    <xf numFmtId="0" fontId="0" fillId="0" borderId="0" xfId="0" applyAlignment="1">
      <alignment horizontal="left" indent="1"/>
    </xf>
    <xf numFmtId="1" fontId="0" fillId="0" borderId="0" xfId="0" applyNumberFormat="1"/>
    <xf numFmtId="0" fontId="12" fillId="5" borderId="0" xfId="6" applyFont="1"/>
    <xf numFmtId="0" fontId="14" fillId="0" borderId="0" xfId="0" applyFont="1"/>
    <xf numFmtId="0" fontId="14" fillId="0" borderId="0" xfId="0" applyFont="1" applyAlignment="1">
      <alignment horizontal="left"/>
    </xf>
    <xf numFmtId="0" fontId="0" fillId="0" borderId="0" xfId="0" quotePrefix="1"/>
    <xf numFmtId="0" fontId="0" fillId="0" borderId="0" xfId="0" applyNumberFormat="1"/>
    <xf numFmtId="0" fontId="2" fillId="2" borderId="0" xfId="5" applyFont="1" applyFill="1" applyBorder="1" applyAlignment="1">
      <alignment horizontal="center" vertical="center" wrapText="1"/>
    </xf>
    <xf numFmtId="0" fontId="2" fillId="2" borderId="1" xfId="5" applyFont="1" applyFill="1" applyBorder="1" applyAlignment="1">
      <alignment horizontal="center" vertical="center" wrapText="1"/>
    </xf>
    <xf numFmtId="0" fontId="2" fillId="2" borderId="3" xfId="5" applyFont="1" applyFill="1" applyBorder="1" applyAlignment="1">
      <alignment horizontal="center" vertical="center" wrapText="1"/>
    </xf>
    <xf numFmtId="0" fontId="2" fillId="2" borderId="4" xfId="5" applyFont="1" applyFill="1" applyBorder="1" applyAlignment="1">
      <alignment horizontal="center" vertical="center" wrapText="1"/>
    </xf>
  </cellXfs>
  <cellStyles count="9">
    <cellStyle name="20% - Accent5" xfId="7" builtinId="46"/>
    <cellStyle name="40% - Accent5" xfId="8" builtinId="47"/>
    <cellStyle name="Accent5" xfId="6" builtinId="45"/>
    <cellStyle name="Normal" xfId="0" builtinId="0"/>
    <cellStyle name="Normal 2" xfId="1" xr:uid="{00000000-0005-0000-0000-000003000000}"/>
    <cellStyle name="Normal 2 2" xfId="5" xr:uid="{00000000-0005-0000-0000-000004000000}"/>
    <cellStyle name="Project Header" xfId="4" xr:uid="{00000000-0005-0000-0000-000006000000}"/>
    <cellStyle name="Student Name" xfId="3" xr:uid="{00000000-0005-0000-0000-000007000000}"/>
    <cellStyle name="Submission" xfId="2" xr:uid="{00000000-0005-0000-0000-000008000000}"/>
  </cellStyles>
  <dxfs count="14">
    <dxf>
      <numFmt numFmtId="1" formatCode="0"/>
    </dxf>
    <dxf>
      <numFmt numFmtId="0" formatCode="General"/>
    </dxf>
    <dxf>
      <numFmt numFmtId="1" formatCode="0"/>
    </dxf>
    <dxf>
      <numFmt numFmtId="1" formatCode="0"/>
    </dxf>
    <dxf>
      <numFmt numFmtId="1" formatCode="0"/>
    </dxf>
    <dxf>
      <numFmt numFmtId="1" formatCode="0"/>
    </dxf>
    <dxf>
      <numFmt numFmtId="1" formatCode="0"/>
    </dxf>
    <dxf>
      <numFmt numFmtId="1" formatCode="0"/>
    </dxf>
    <dxf>
      <numFmt numFmtId="0" formatCode="General"/>
    </dxf>
    <dxf>
      <numFmt numFmtId="0" formatCode="General"/>
    </dxf>
    <dxf>
      <numFmt numFmtId="0" formatCode="General"/>
    </dxf>
    <dxf>
      <numFmt numFmtId="0" formatCode="General"/>
    </dxf>
    <dxf>
      <numFmt numFmtId="0" formatCode="General"/>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[NP_EX19_7c_FeleshiaWest_2.xlsx]Activities PivotTable!Activities</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a:t>
            </a:r>
            <a:r>
              <a:rPr lang="en-US" sz="1400" b="1" i="0" u="none" strike="noStrike" baseline="0">
                <a:effectLst/>
              </a:rPr>
              <a:t>Membership by Type</a:t>
            </a:r>
            <a:r>
              <a:rPr lang="en-US" sz="1400" b="0" i="0" u="none" strike="noStrike" baseline="0">
                <a:effectLst/>
              </a:rPr>
              <a: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'Activities PivotTable'!$B$1</c:f>
              <c:strCache>
                <c:ptCount val="1"/>
                <c:pt idx="0">
                  <c:v>2021 Membership</c:v>
                </c:pt>
              </c:strCache>
            </c:strRef>
          </c:tx>
          <c:spPr>
            <a:solidFill>
              <a:schemeClr val="accent1"/>
            </a:solidFill>
            <a:ln>
              <a:noFill/>
            </a:ln>
            <a:effectLst/>
          </c:spPr>
          <c:invertIfNegative val="0"/>
          <c:cat>
            <c:multiLvlStrRef>
              <c:f>'Activities PivotTable'!$A$2:$A$10</c:f>
              <c:multiLvlStrCache>
                <c:ptCount val="4"/>
                <c:lvl>
                  <c:pt idx="0">
                    <c:v>Field</c:v>
                  </c:pt>
                  <c:pt idx="1">
                    <c:v>Educational</c:v>
                  </c:pt>
                  <c:pt idx="2">
                    <c:v>Fraternal</c:v>
                  </c:pt>
                  <c:pt idx="3">
                    <c:v>Field</c:v>
                  </c:pt>
                </c:lvl>
                <c:lvl>
                  <c:pt idx="0">
                    <c:v>Academic</c:v>
                  </c:pt>
                  <c:pt idx="1">
                    <c:v>Cultural</c:v>
                  </c:pt>
                  <c:pt idx="2">
                    <c:v>Greek</c:v>
                  </c:pt>
                  <c:pt idx="3">
                    <c:v>Recreational</c:v>
                  </c:pt>
                </c:lvl>
              </c:multiLvlStrCache>
            </c:multiLvlStrRef>
          </c:cat>
          <c:val>
            <c:numRef>
              <c:f>'Activities PivotTable'!$B$2:$B$10</c:f>
              <c:numCache>
                <c:formatCode>0</c:formatCode>
                <c:ptCount val="4"/>
                <c:pt idx="0">
                  <c:v>97</c:v>
                </c:pt>
                <c:pt idx="1">
                  <c:v>129</c:v>
                </c:pt>
                <c:pt idx="2">
                  <c:v>306</c:v>
                </c:pt>
                <c:pt idx="3">
                  <c:v>298</c:v>
                </c:pt>
              </c:numCache>
            </c:numRef>
          </c:val>
          <c:extLst>
            <c:ext xmlns:c16="http://schemas.microsoft.com/office/drawing/2014/chart" uri="{C3380CC4-5D6E-409C-BE32-E72D297353CC}">
              <c16:uniqueId val="{00000000-103F-0D4B-9A7C-7315B6BE50DF}"/>
            </c:ext>
          </c:extLst>
        </c:ser>
        <c:ser>
          <c:idx val="1"/>
          <c:order val="1"/>
          <c:tx>
            <c:strRef>
              <c:f>'Activities PivotTable'!$C$1</c:f>
              <c:strCache>
                <c:ptCount val="1"/>
                <c:pt idx="0">
                  <c:v>2022 Membership</c:v>
                </c:pt>
              </c:strCache>
            </c:strRef>
          </c:tx>
          <c:spPr>
            <a:solidFill>
              <a:schemeClr val="accent2"/>
            </a:solidFill>
            <a:ln>
              <a:noFill/>
            </a:ln>
            <a:effectLst/>
          </c:spPr>
          <c:invertIfNegative val="0"/>
          <c:cat>
            <c:multiLvlStrRef>
              <c:f>'Activities PivotTable'!$A$2:$A$10</c:f>
              <c:multiLvlStrCache>
                <c:ptCount val="4"/>
                <c:lvl>
                  <c:pt idx="0">
                    <c:v>Field</c:v>
                  </c:pt>
                  <c:pt idx="1">
                    <c:v>Educational</c:v>
                  </c:pt>
                  <c:pt idx="2">
                    <c:v>Fraternal</c:v>
                  </c:pt>
                  <c:pt idx="3">
                    <c:v>Field</c:v>
                  </c:pt>
                </c:lvl>
                <c:lvl>
                  <c:pt idx="0">
                    <c:v>Academic</c:v>
                  </c:pt>
                  <c:pt idx="1">
                    <c:v>Cultural</c:v>
                  </c:pt>
                  <c:pt idx="2">
                    <c:v>Greek</c:v>
                  </c:pt>
                  <c:pt idx="3">
                    <c:v>Recreational</c:v>
                  </c:pt>
                </c:lvl>
              </c:multiLvlStrCache>
            </c:multiLvlStrRef>
          </c:cat>
          <c:val>
            <c:numRef>
              <c:f>'Activities PivotTable'!$C$2:$C$10</c:f>
              <c:numCache>
                <c:formatCode>0</c:formatCode>
                <c:ptCount val="4"/>
                <c:pt idx="0">
                  <c:v>140</c:v>
                </c:pt>
                <c:pt idx="1">
                  <c:v>122</c:v>
                </c:pt>
                <c:pt idx="2">
                  <c:v>333</c:v>
                </c:pt>
                <c:pt idx="3">
                  <c:v>356</c:v>
                </c:pt>
              </c:numCache>
            </c:numRef>
          </c:val>
          <c:extLst>
            <c:ext xmlns:c16="http://schemas.microsoft.com/office/drawing/2014/chart" uri="{C3380CC4-5D6E-409C-BE32-E72D297353CC}">
              <c16:uniqueId val="{00000001-103F-0D4B-9A7C-7315B6BE50DF}"/>
            </c:ext>
          </c:extLst>
        </c:ser>
        <c:ser>
          <c:idx val="2"/>
          <c:order val="2"/>
          <c:tx>
            <c:strRef>
              <c:f>'Activities PivotTable'!$D$1</c:f>
              <c:strCache>
                <c:ptCount val="1"/>
                <c:pt idx="0">
                  <c:v>2023 Membership</c:v>
                </c:pt>
              </c:strCache>
            </c:strRef>
          </c:tx>
          <c:spPr>
            <a:solidFill>
              <a:schemeClr val="accent3"/>
            </a:solidFill>
            <a:ln>
              <a:noFill/>
            </a:ln>
            <a:effectLst/>
          </c:spPr>
          <c:invertIfNegative val="0"/>
          <c:cat>
            <c:multiLvlStrRef>
              <c:f>'Activities PivotTable'!$A$2:$A$10</c:f>
              <c:multiLvlStrCache>
                <c:ptCount val="4"/>
                <c:lvl>
                  <c:pt idx="0">
                    <c:v>Field</c:v>
                  </c:pt>
                  <c:pt idx="1">
                    <c:v>Educational</c:v>
                  </c:pt>
                  <c:pt idx="2">
                    <c:v>Fraternal</c:v>
                  </c:pt>
                  <c:pt idx="3">
                    <c:v>Field</c:v>
                  </c:pt>
                </c:lvl>
                <c:lvl>
                  <c:pt idx="0">
                    <c:v>Academic</c:v>
                  </c:pt>
                  <c:pt idx="1">
                    <c:v>Cultural</c:v>
                  </c:pt>
                  <c:pt idx="2">
                    <c:v>Greek</c:v>
                  </c:pt>
                  <c:pt idx="3">
                    <c:v>Recreational</c:v>
                  </c:pt>
                </c:lvl>
              </c:multiLvlStrCache>
            </c:multiLvlStrRef>
          </c:cat>
          <c:val>
            <c:numRef>
              <c:f>'Activities PivotTable'!$D$2:$D$10</c:f>
              <c:numCache>
                <c:formatCode>0</c:formatCode>
                <c:ptCount val="4"/>
                <c:pt idx="0">
                  <c:v>179</c:v>
                </c:pt>
                <c:pt idx="1">
                  <c:v>130</c:v>
                </c:pt>
                <c:pt idx="2">
                  <c:v>383</c:v>
                </c:pt>
                <c:pt idx="3">
                  <c:v>350</c:v>
                </c:pt>
              </c:numCache>
            </c:numRef>
          </c:val>
          <c:extLst>
            <c:ext xmlns:c16="http://schemas.microsoft.com/office/drawing/2014/chart" uri="{C3380CC4-5D6E-409C-BE32-E72D297353CC}">
              <c16:uniqueId val="{00000002-103F-0D4B-9A7C-7315B6BE50DF}"/>
            </c:ext>
          </c:extLst>
        </c:ser>
        <c:dLbls>
          <c:showLegendKey val="0"/>
          <c:showVal val="0"/>
          <c:showCatName val="0"/>
          <c:showSerName val="0"/>
          <c:showPercent val="0"/>
          <c:showBubbleSize val="0"/>
        </c:dLbls>
        <c:gapWidth val="219"/>
        <c:overlap val="-27"/>
        <c:axId val="833546144"/>
        <c:axId val="825537200"/>
      </c:barChart>
      <c:catAx>
        <c:axId val="8335461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5537200"/>
        <c:crosses val="autoZero"/>
        <c:auto val="1"/>
        <c:lblAlgn val="ctr"/>
        <c:lblOffset val="100"/>
        <c:noMultiLvlLbl val="0"/>
      </c:catAx>
      <c:valAx>
        <c:axId val="82553720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35461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3841648</xdr:colOff>
      <xdr:row>0</xdr:row>
      <xdr:rowOff>0</xdr:rowOff>
    </xdr:from>
    <xdr:to>
      <xdr:col>3</xdr:col>
      <xdr:colOff>0</xdr:colOff>
      <xdr:row>1</xdr:row>
      <xdr:rowOff>0</xdr:rowOff>
    </xdr:to>
    <xdr:pic>
      <xdr:nvPicPr>
        <xdr:cNvPr id="2" name="Picture 1" descr="SAM logo" title="SAM logo">
          <a:extLst>
            <a:ext uri="{FF2B5EF4-FFF2-40B4-BE49-F238E27FC236}">
              <a16:creationId xmlns:a16="http://schemas.microsoft.com/office/drawing/2014/main" id="{C0C22176-135C-474F-AB8A-1448BB12E75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52448" y="0"/>
          <a:ext cx="666852" cy="1905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266700</xdr:colOff>
      <xdr:row>2</xdr:row>
      <xdr:rowOff>139701</xdr:rowOff>
    </xdr:from>
    <xdr:to>
      <xdr:col>9</xdr:col>
      <xdr:colOff>500380</xdr:colOff>
      <xdr:row>13</xdr:row>
      <xdr:rowOff>55881</xdr:rowOff>
    </xdr:to>
    <mc:AlternateContent xmlns:mc="http://schemas.openxmlformats.org/markup-compatibility/2006" xmlns:a14="http://schemas.microsoft.com/office/drawing/2010/main">
      <mc:Choice Requires="a14">
        <xdr:graphicFrame macro="">
          <xdr:nvGraphicFramePr>
            <xdr:cNvPr id="2" name="Activities">
              <a:extLst>
                <a:ext uri="{FF2B5EF4-FFF2-40B4-BE49-F238E27FC236}">
                  <a16:creationId xmlns:a16="http://schemas.microsoft.com/office/drawing/2014/main" id="{81A67BC0-C66D-4749-B33C-B8E7790D8ED9}"/>
                </a:ext>
              </a:extLst>
            </xdr:cNvPr>
            <xdr:cNvGraphicFramePr/>
          </xdr:nvGraphicFramePr>
          <xdr:xfrm>
            <a:off x="0" y="0"/>
            <a:ext cx="0" cy="0"/>
          </xdr:xfrm>
          <a:graphic>
            <a:graphicData uri="http://schemas.microsoft.com/office/drawing/2010/slicer">
              <sle:slicer xmlns:sle="http://schemas.microsoft.com/office/drawing/2010/slicer" name="Activities"/>
            </a:graphicData>
          </a:graphic>
        </xdr:graphicFrame>
      </mc:Choice>
      <mc:Fallback xmlns="">
        <xdr:sp macro="" textlink="">
          <xdr:nvSpPr>
            <xdr:cNvPr id="0" name=""/>
            <xdr:cNvSpPr>
              <a:spLocks noTextEdit="1"/>
            </xdr:cNvSpPr>
          </xdr:nvSpPr>
          <xdr:spPr>
            <a:xfrm>
              <a:off x="6057900" y="520701"/>
              <a:ext cx="2926080" cy="20116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5</xdr:col>
      <xdr:colOff>114300</xdr:colOff>
      <xdr:row>2</xdr:row>
      <xdr:rowOff>50800</xdr:rowOff>
    </xdr:from>
    <xdr:to>
      <xdr:col>14</xdr:col>
      <xdr:colOff>419100</xdr:colOff>
      <xdr:row>18</xdr:row>
      <xdr:rowOff>127000</xdr:rowOff>
    </xdr:to>
    <xdr:graphicFrame macro="">
      <xdr:nvGraphicFramePr>
        <xdr:cNvPr id="5" name="Chart 4">
          <a:extLst>
            <a:ext uri="{FF2B5EF4-FFF2-40B4-BE49-F238E27FC236}">
              <a16:creationId xmlns:a16="http://schemas.microsoft.com/office/drawing/2014/main" id="{D63E78C2-3526-0F4C-BBF3-16EC76AA68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eleshia" refreshedDate="44150.649922337965" createdVersion="6" refreshedVersion="6" minRefreshableVersion="3" recordCount="10" xr:uid="{2C450800-26C7-7D40-A091-34A932A7EE48}">
  <cacheSource type="worksheet">
    <worksheetSource name="AcademicGroups"/>
  </cacheSource>
  <cacheFields count="7">
    <cacheField name="Group Name" numFmtId="0">
      <sharedItems count="10">
        <s v="Computing Club"/>
        <s v="Astronomy Society"/>
        <s v="Humanities and English Club"/>
        <s v="Environmental Management Club"/>
        <s v="Communication Studies Club"/>
        <s v="Nursing Club"/>
        <s v="History Club"/>
        <s v="Psychology Association for Students"/>
        <s v="Investigative Forensics Club"/>
        <s v="Accounting and Finance Forum"/>
      </sharedItems>
    </cacheField>
    <cacheField name="Type" numFmtId="0">
      <sharedItems/>
    </cacheField>
    <cacheField name="Activities" numFmtId="0">
      <sharedItems count="3">
        <s v="Field"/>
        <s v="Professional"/>
        <s v="Service"/>
      </sharedItems>
    </cacheField>
    <cacheField name="Office" numFmtId="0">
      <sharedItems/>
    </cacheField>
    <cacheField name="2021" numFmtId="0">
      <sharedItems containsSemiMixedTypes="0" containsString="0" containsNumber="1" containsInteger="1" minValue="5" maxValue="54"/>
    </cacheField>
    <cacheField name="2022" numFmtId="0">
      <sharedItems containsSemiMixedTypes="0" containsString="0" containsNumber="1" containsInteger="1" minValue="6" maxValue="81"/>
    </cacheField>
    <cacheField name="2023" numFmtId="0">
      <sharedItems containsSemiMixedTypes="0" containsString="0" containsNumber="1" containsInteger="1" minValue="5" maxValue="93"/>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eleshia" refreshedDate="44150.656001157404" createdVersion="6" refreshedVersion="6" minRefreshableVersion="3" recordCount="40" xr:uid="{99DB4D58-CD0E-4E41-B84F-F7E3A46B19B0}">
  <cacheSource type="worksheet">
    <worksheetSource name="AllGroups"/>
  </cacheSource>
  <cacheFields count="7">
    <cacheField name="Group Name" numFmtId="0">
      <sharedItems count="40">
        <s v="Accounting and Finance Forum"/>
        <s v="Alpha Chi Omega"/>
        <s v="Alpha Phi"/>
        <s v="Alpha Phi Alpha"/>
        <s v="Arab Students Association"/>
        <s v="Astronomy Society"/>
        <s v="Badminton Club"/>
        <s v="Black Students Association"/>
        <s v="Broomstick Ball"/>
        <s v="Camping and Excursion Club"/>
        <s v="Chi Omega"/>
        <s v="College Democrats"/>
        <s v="College Republicans"/>
        <s v="Communication Studies Club"/>
        <s v="Computing Club"/>
        <s v="Delta Delta Delta"/>
        <s v="Democratic Socialists at Valerian"/>
        <s v="Environmental Management Club"/>
        <s v="Frisbee Golf Association"/>
        <s v="Hillel"/>
        <s v="History Club"/>
        <s v="Humanities and English Club"/>
        <s v="International Students at Valerian"/>
        <s v="Investigative Forensics Club"/>
        <s v="Kappa Delta"/>
        <s v="Latinx Students at Valerian"/>
        <s v="LGBTQI* Students Association"/>
        <s v="Libertarian Valerians"/>
        <s v="Nursing Club"/>
        <s v="Pi Beta Phi"/>
        <s v="Pickup Field Hockey"/>
        <s v="Psychology Association for Students"/>
        <s v="Recreational Rock Climbers"/>
        <s v="Running Club"/>
        <s v="Sailing Club"/>
        <s v="Sigma Nu"/>
        <s v="Sigma Sigma Sigma"/>
        <s v="Take A Hike"/>
        <s v="Tau Kappa Epsilon"/>
        <s v="Ultramarathoners Fellowship"/>
      </sharedItems>
    </cacheField>
    <cacheField name="Type" numFmtId="0">
      <sharedItems count="4">
        <s v="Academic"/>
        <s v="Greek"/>
        <s v="Cultural"/>
        <s v="Recreational"/>
      </sharedItems>
    </cacheField>
    <cacheField name="Activities" numFmtId="0">
      <sharedItems count="6">
        <s v="Professional"/>
        <s v="Fraternal"/>
        <s v="Educational"/>
        <s v="Field"/>
        <s v="Political"/>
        <s v="Service"/>
      </sharedItems>
    </cacheField>
    <cacheField name="Office" numFmtId="0">
      <sharedItems count="3">
        <s v="None"/>
        <s v="Private"/>
        <s v="Public"/>
      </sharedItems>
    </cacheField>
    <cacheField name="2021" numFmtId="0">
      <sharedItems containsSemiMixedTypes="0" containsString="0" containsNumber="1" containsInteger="1" minValue="4" maxValue="54"/>
    </cacheField>
    <cacheField name="2022" numFmtId="0">
      <sharedItems containsSemiMixedTypes="0" containsString="0" containsNumber="1" containsInteger="1" minValue="3" maxValue="81"/>
    </cacheField>
    <cacheField name="2023" numFmtId="0">
      <sharedItems containsSemiMixedTypes="0" containsString="0" containsNumber="1" containsInteger="1" minValue="4" maxValue="93"/>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
  <r>
    <x v="0"/>
    <s v="Academic"/>
    <x v="0"/>
    <s v="Public"/>
    <n v="54"/>
    <n v="81"/>
    <n v="93"/>
  </r>
  <r>
    <x v="1"/>
    <s v="Academic"/>
    <x v="0"/>
    <s v="Private"/>
    <n v="37"/>
    <n v="51"/>
    <n v="76"/>
  </r>
  <r>
    <x v="2"/>
    <s v="Academic"/>
    <x v="1"/>
    <s v="None"/>
    <n v="47"/>
    <n v="54"/>
    <n v="64"/>
  </r>
  <r>
    <x v="3"/>
    <s v="Academic"/>
    <x v="2"/>
    <s v="Private"/>
    <n v="45"/>
    <n v="44"/>
    <n v="52"/>
  </r>
  <r>
    <x v="4"/>
    <s v="Academic"/>
    <x v="1"/>
    <s v="Public"/>
    <n v="30"/>
    <n v="32"/>
    <n v="51"/>
  </r>
  <r>
    <x v="5"/>
    <s v="Academic"/>
    <x v="2"/>
    <s v="Private"/>
    <n v="44"/>
    <n v="47"/>
    <n v="41"/>
  </r>
  <r>
    <x v="6"/>
    <s v="Academic"/>
    <x v="1"/>
    <s v="None"/>
    <n v="48"/>
    <n v="40"/>
    <n v="40"/>
  </r>
  <r>
    <x v="7"/>
    <s v="Academic"/>
    <x v="1"/>
    <s v="Private"/>
    <n v="29"/>
    <n v="26"/>
    <n v="23"/>
  </r>
  <r>
    <x v="8"/>
    <s v="Academic"/>
    <x v="0"/>
    <s v="Public"/>
    <n v="6"/>
    <n v="8"/>
    <n v="10"/>
  </r>
  <r>
    <x v="9"/>
    <s v="Academic"/>
    <x v="1"/>
    <s v="None"/>
    <n v="5"/>
    <n v="6"/>
    <n v="5"/>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0">
  <r>
    <x v="0"/>
    <x v="0"/>
    <x v="0"/>
    <x v="0"/>
    <n v="5"/>
    <n v="6"/>
    <n v="5"/>
  </r>
  <r>
    <x v="1"/>
    <x v="1"/>
    <x v="1"/>
    <x v="1"/>
    <n v="13"/>
    <n v="12"/>
    <n v="13"/>
  </r>
  <r>
    <x v="2"/>
    <x v="1"/>
    <x v="1"/>
    <x v="1"/>
    <n v="54"/>
    <n v="49"/>
    <n v="61"/>
  </r>
  <r>
    <x v="3"/>
    <x v="1"/>
    <x v="1"/>
    <x v="1"/>
    <n v="6"/>
    <n v="6"/>
    <n v="6"/>
  </r>
  <r>
    <x v="4"/>
    <x v="2"/>
    <x v="2"/>
    <x v="1"/>
    <n v="4"/>
    <n v="3"/>
    <n v="4"/>
  </r>
  <r>
    <x v="5"/>
    <x v="0"/>
    <x v="3"/>
    <x v="1"/>
    <n v="37"/>
    <n v="51"/>
    <n v="76"/>
  </r>
  <r>
    <x v="6"/>
    <x v="3"/>
    <x v="3"/>
    <x v="0"/>
    <n v="28"/>
    <n v="36"/>
    <n v="47"/>
  </r>
  <r>
    <x v="7"/>
    <x v="2"/>
    <x v="2"/>
    <x v="1"/>
    <n v="35"/>
    <n v="35"/>
    <n v="33"/>
  </r>
  <r>
    <x v="8"/>
    <x v="3"/>
    <x v="3"/>
    <x v="0"/>
    <n v="34"/>
    <n v="41"/>
    <n v="38"/>
  </r>
  <r>
    <x v="9"/>
    <x v="3"/>
    <x v="3"/>
    <x v="2"/>
    <n v="14"/>
    <n v="17"/>
    <n v="14"/>
  </r>
  <r>
    <x v="10"/>
    <x v="1"/>
    <x v="1"/>
    <x v="1"/>
    <n v="27"/>
    <n v="30"/>
    <n v="36"/>
  </r>
  <r>
    <x v="11"/>
    <x v="2"/>
    <x v="4"/>
    <x v="1"/>
    <n v="7"/>
    <n v="10"/>
    <n v="10"/>
  </r>
  <r>
    <x v="12"/>
    <x v="2"/>
    <x v="4"/>
    <x v="1"/>
    <n v="16"/>
    <n v="21"/>
    <n v="25"/>
  </r>
  <r>
    <x v="13"/>
    <x v="0"/>
    <x v="0"/>
    <x v="2"/>
    <n v="30"/>
    <n v="32"/>
    <n v="51"/>
  </r>
  <r>
    <x v="14"/>
    <x v="0"/>
    <x v="3"/>
    <x v="2"/>
    <n v="54"/>
    <n v="81"/>
    <n v="93"/>
  </r>
  <r>
    <x v="15"/>
    <x v="1"/>
    <x v="1"/>
    <x v="1"/>
    <n v="37"/>
    <n v="46"/>
    <n v="62"/>
  </r>
  <r>
    <x v="16"/>
    <x v="2"/>
    <x v="4"/>
    <x v="0"/>
    <n v="53"/>
    <n v="74"/>
    <n v="61"/>
  </r>
  <r>
    <x v="17"/>
    <x v="0"/>
    <x v="5"/>
    <x v="1"/>
    <n v="45"/>
    <n v="44"/>
    <n v="52"/>
  </r>
  <r>
    <x v="18"/>
    <x v="3"/>
    <x v="3"/>
    <x v="0"/>
    <n v="19"/>
    <n v="21"/>
    <n v="19"/>
  </r>
  <r>
    <x v="19"/>
    <x v="2"/>
    <x v="2"/>
    <x v="2"/>
    <n v="28"/>
    <n v="24"/>
    <n v="27"/>
  </r>
  <r>
    <x v="20"/>
    <x v="0"/>
    <x v="0"/>
    <x v="0"/>
    <n v="48"/>
    <n v="40"/>
    <n v="40"/>
  </r>
  <r>
    <x v="21"/>
    <x v="0"/>
    <x v="0"/>
    <x v="0"/>
    <n v="47"/>
    <n v="54"/>
    <n v="64"/>
  </r>
  <r>
    <x v="22"/>
    <x v="2"/>
    <x v="2"/>
    <x v="2"/>
    <n v="10"/>
    <n v="13"/>
    <n v="16"/>
  </r>
  <r>
    <x v="23"/>
    <x v="0"/>
    <x v="3"/>
    <x v="2"/>
    <n v="6"/>
    <n v="8"/>
    <n v="10"/>
  </r>
  <r>
    <x v="24"/>
    <x v="1"/>
    <x v="1"/>
    <x v="1"/>
    <n v="52"/>
    <n v="67"/>
    <n v="62"/>
  </r>
  <r>
    <x v="25"/>
    <x v="2"/>
    <x v="2"/>
    <x v="1"/>
    <n v="26"/>
    <n v="25"/>
    <n v="27"/>
  </r>
  <r>
    <x v="26"/>
    <x v="2"/>
    <x v="2"/>
    <x v="1"/>
    <n v="26"/>
    <n v="22"/>
    <n v="23"/>
  </r>
  <r>
    <x v="27"/>
    <x v="2"/>
    <x v="4"/>
    <x v="0"/>
    <n v="39"/>
    <n v="52"/>
    <n v="73"/>
  </r>
  <r>
    <x v="28"/>
    <x v="0"/>
    <x v="5"/>
    <x v="1"/>
    <n v="44"/>
    <n v="47"/>
    <n v="41"/>
  </r>
  <r>
    <x v="29"/>
    <x v="1"/>
    <x v="1"/>
    <x v="1"/>
    <n v="26"/>
    <n v="33"/>
    <n v="46"/>
  </r>
  <r>
    <x v="30"/>
    <x v="3"/>
    <x v="3"/>
    <x v="1"/>
    <n v="42"/>
    <n v="46"/>
    <n v="47"/>
  </r>
  <r>
    <x v="31"/>
    <x v="0"/>
    <x v="0"/>
    <x v="1"/>
    <n v="29"/>
    <n v="26"/>
    <n v="23"/>
  </r>
  <r>
    <x v="32"/>
    <x v="3"/>
    <x v="3"/>
    <x v="0"/>
    <n v="37"/>
    <n v="49"/>
    <n v="42"/>
  </r>
  <r>
    <x v="33"/>
    <x v="3"/>
    <x v="3"/>
    <x v="0"/>
    <n v="46"/>
    <n v="44"/>
    <n v="38"/>
  </r>
  <r>
    <x v="34"/>
    <x v="3"/>
    <x v="3"/>
    <x v="1"/>
    <n v="7"/>
    <n v="10"/>
    <n v="13"/>
  </r>
  <r>
    <x v="35"/>
    <x v="1"/>
    <x v="1"/>
    <x v="1"/>
    <n v="15"/>
    <n v="12"/>
    <n v="14"/>
  </r>
  <r>
    <x v="36"/>
    <x v="1"/>
    <x v="1"/>
    <x v="1"/>
    <n v="51"/>
    <n v="54"/>
    <n v="64"/>
  </r>
  <r>
    <x v="37"/>
    <x v="3"/>
    <x v="3"/>
    <x v="0"/>
    <n v="33"/>
    <n v="46"/>
    <n v="37"/>
  </r>
  <r>
    <x v="38"/>
    <x v="1"/>
    <x v="1"/>
    <x v="1"/>
    <n v="25"/>
    <n v="24"/>
    <n v="19"/>
  </r>
  <r>
    <x v="39"/>
    <x v="3"/>
    <x v="3"/>
    <x v="0"/>
    <n v="38"/>
    <n v="46"/>
    <n v="5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71393C8-7C18-C34E-A6B1-2C17CAEDE3A5}" name="AcademicPivotTable" cacheId="0" applyNumberFormats="0" applyBorderFormats="0" applyFontFormats="0" applyPatternFormats="0" applyAlignmentFormats="0" applyWidthHeightFormats="1" dataCaption="Values" updatedVersion="6" minRefreshableVersion="3" useAutoFormatting="1" itemPrintTitles="1" createdVersion="6" indent="0" compact="0" outline="1" outlineData="1" compactData="0" multipleFieldFilters="0">
  <location ref="A1:E15" firstHeaderRow="0" firstDataRow="1" firstDataCol="2"/>
  <pivotFields count="7">
    <pivotField axis="axisRow" compact="0" showAll="0">
      <items count="11">
        <item x="9"/>
        <item x="1"/>
        <item x="4"/>
        <item x="0"/>
        <item x="3"/>
        <item x="6"/>
        <item x="2"/>
        <item x="8"/>
        <item x="5"/>
        <item x="7"/>
        <item t="default"/>
      </items>
    </pivotField>
    <pivotField compact="0" showAll="0"/>
    <pivotField axis="axisRow" compact="0" showAll="0">
      <items count="4">
        <item x="0"/>
        <item x="1"/>
        <item x="2"/>
        <item t="default"/>
      </items>
    </pivotField>
    <pivotField compact="0" showAll="0"/>
    <pivotField dataField="1" compact="0" showAll="0"/>
    <pivotField dataField="1" compact="0" showAll="0"/>
    <pivotField dataField="1" compact="0" showAll="0"/>
  </pivotFields>
  <rowFields count="2">
    <field x="2"/>
    <field x="0"/>
  </rowFields>
  <rowItems count="14">
    <i>
      <x/>
    </i>
    <i r="1">
      <x v="1"/>
    </i>
    <i r="1">
      <x v="3"/>
    </i>
    <i r="1">
      <x v="7"/>
    </i>
    <i>
      <x v="1"/>
    </i>
    <i r="1">
      <x/>
    </i>
    <i r="1">
      <x v="2"/>
    </i>
    <i r="1">
      <x v="5"/>
    </i>
    <i r="1">
      <x v="6"/>
    </i>
    <i r="1">
      <x v="9"/>
    </i>
    <i>
      <x v="2"/>
    </i>
    <i r="1">
      <x v="4"/>
    </i>
    <i r="1">
      <x v="8"/>
    </i>
    <i t="grand">
      <x/>
    </i>
  </rowItems>
  <colFields count="1">
    <field x="-2"/>
  </colFields>
  <colItems count="3">
    <i>
      <x/>
    </i>
    <i i="1">
      <x v="1"/>
    </i>
    <i i="2">
      <x v="2"/>
    </i>
  </colItems>
  <dataFields count="3">
    <dataField name="2021 Membership " fld="4" baseField="0" baseItem="0"/>
    <dataField name="2022 Membership " fld="5" baseField="0" baseItem="0"/>
    <dataField name="2023 Membership " fld="6" baseField="0" baseItem="0" numFmtId="1"/>
  </dataFields>
  <formats count="8">
    <format dxfId="7">
      <pivotArea fieldPosition="0">
        <references count="1">
          <reference field="2" count="1">
            <x v="0"/>
          </reference>
        </references>
      </pivotArea>
    </format>
    <format dxfId="6">
      <pivotArea fieldPosition="0">
        <references count="2">
          <reference field="0" count="3">
            <x v="1"/>
            <x v="3"/>
            <x v="7"/>
          </reference>
          <reference field="2" count="1" selected="0">
            <x v="0"/>
          </reference>
        </references>
      </pivotArea>
    </format>
    <format dxfId="5">
      <pivotArea fieldPosition="0">
        <references count="1">
          <reference field="2" count="1">
            <x v="1"/>
          </reference>
        </references>
      </pivotArea>
    </format>
    <format dxfId="4">
      <pivotArea fieldPosition="0">
        <references count="2">
          <reference field="0" count="5">
            <x v="0"/>
            <x v="2"/>
            <x v="5"/>
            <x v="6"/>
            <x v="9"/>
          </reference>
          <reference field="2" count="1" selected="0">
            <x v="1"/>
          </reference>
        </references>
      </pivotArea>
    </format>
    <format dxfId="3">
      <pivotArea fieldPosition="0">
        <references count="1">
          <reference field="2" count="1">
            <x v="2"/>
          </reference>
        </references>
      </pivotArea>
    </format>
    <format dxfId="2">
      <pivotArea fieldPosition="0">
        <references count="2">
          <reference field="0" count="2">
            <x v="4"/>
            <x v="8"/>
          </reference>
          <reference field="2" count="1" selected="0">
            <x v="2"/>
          </reference>
        </references>
      </pivotArea>
    </format>
    <format dxfId="1">
      <pivotArea dataOnly="0" labelOnly="1" outline="0" fieldPosition="0">
        <references count="1">
          <reference field="4294967294" count="3">
            <x v="0"/>
            <x v="1"/>
            <x v="2"/>
          </reference>
        </references>
      </pivotArea>
    </format>
    <format dxfId="0">
      <pivotArea outline="0" fieldPosition="0">
        <references count="1">
          <reference field="4294967294" count="1">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C06C469-8E51-4F8A-857C-6685C42C23F5}" name="AllGroups"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D15" firstHeaderRow="0" firstDataRow="1" firstDataCol="1" rowPageCount="1" colPageCount="1"/>
  <pivotFields count="7">
    <pivotField axis="axisRow" showAll="0">
      <items count="4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t="default"/>
      </items>
    </pivotField>
    <pivotField axis="axisRow" showAll="0">
      <items count="5">
        <item x="0"/>
        <item x="2"/>
        <item x="1"/>
        <item x="3"/>
        <item t="default"/>
      </items>
    </pivotField>
    <pivotField showAll="0">
      <items count="7">
        <item h="1" x="2"/>
        <item h="1" x="3"/>
        <item x="1"/>
        <item h="1" x="4"/>
        <item h="1" x="0"/>
        <item h="1" x="5"/>
        <item t="default"/>
      </items>
    </pivotField>
    <pivotField axis="axisPage" multipleItemSelectionAllowed="1" showAll="0">
      <items count="4">
        <item h="1" x="0"/>
        <item x="1"/>
        <item h="1" x="2"/>
        <item t="default"/>
      </items>
    </pivotField>
    <pivotField dataField="1" showAll="0"/>
    <pivotField dataField="1" showAll="0"/>
    <pivotField dataField="1" showAll="0"/>
  </pivotFields>
  <rowFields count="2">
    <field x="1"/>
    <field x="0"/>
  </rowFields>
  <rowItems count="12">
    <i>
      <x v="2"/>
    </i>
    <i r="1">
      <x v="1"/>
    </i>
    <i r="1">
      <x v="2"/>
    </i>
    <i r="1">
      <x v="3"/>
    </i>
    <i r="1">
      <x v="10"/>
    </i>
    <i r="1">
      <x v="15"/>
    </i>
    <i r="1">
      <x v="24"/>
    </i>
    <i r="1">
      <x v="29"/>
    </i>
    <i r="1">
      <x v="35"/>
    </i>
    <i r="1">
      <x v="36"/>
    </i>
    <i r="1">
      <x v="38"/>
    </i>
    <i t="grand">
      <x/>
    </i>
  </rowItems>
  <colFields count="1">
    <field x="-2"/>
  </colFields>
  <colItems count="3">
    <i>
      <x/>
    </i>
    <i i="1">
      <x v="1"/>
    </i>
    <i i="2">
      <x v="2"/>
    </i>
  </colItems>
  <pageFields count="1">
    <pageField fld="3" hier="-1"/>
  </pageFields>
  <dataFields count="3">
    <dataField name="2021 Membership" fld="4" baseField="1" baseItem="0" numFmtId="1"/>
    <dataField name="2022 Membership" fld="5" baseField="1" baseItem="0" numFmtId="1"/>
    <dataField name="2023 Membership" fld="6" baseField="1" baseItem="0" numFmtId="1"/>
  </dataField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3C128EF-EB6E-4D88-B506-A72A6B912FC2}" name="Activities"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1:D10" firstHeaderRow="0" firstDataRow="1" firstDataCol="1"/>
  <pivotFields count="7">
    <pivotField showAll="0"/>
    <pivotField axis="axisRow" showAll="0">
      <items count="5">
        <item x="0"/>
        <item x="2"/>
        <item x="1"/>
        <item x="3"/>
        <item t="default"/>
      </items>
    </pivotField>
    <pivotField axis="axisRow" showAll="0">
      <items count="7">
        <item x="2"/>
        <item x="3"/>
        <item x="1"/>
        <item h="1" x="4"/>
        <item h="1" x="0"/>
        <item h="1" x="5"/>
        <item t="default"/>
      </items>
    </pivotField>
    <pivotField showAll="0"/>
    <pivotField dataField="1" showAll="0"/>
    <pivotField dataField="1" showAll="0"/>
    <pivotField dataField="1" showAll="0"/>
  </pivotFields>
  <rowFields count="2">
    <field x="1"/>
    <field x="2"/>
  </rowFields>
  <rowItems count="9">
    <i>
      <x/>
    </i>
    <i r="1">
      <x v="1"/>
    </i>
    <i>
      <x v="1"/>
    </i>
    <i r="1">
      <x/>
    </i>
    <i>
      <x v="2"/>
    </i>
    <i r="1">
      <x v="2"/>
    </i>
    <i>
      <x v="3"/>
    </i>
    <i r="1">
      <x v="1"/>
    </i>
    <i t="grand">
      <x/>
    </i>
  </rowItems>
  <colFields count="1">
    <field x="-2"/>
  </colFields>
  <colItems count="3">
    <i>
      <x/>
    </i>
    <i i="1">
      <x v="1"/>
    </i>
    <i i="2">
      <x v="2"/>
    </i>
  </colItems>
  <dataFields count="3">
    <dataField name="2021 Membership" fld="4" baseField="1" baseItem="0" numFmtId="1"/>
    <dataField name="2022 Membership" fld="5" baseField="1" baseItem="0" numFmtId="1"/>
    <dataField name="2023 Membership" fld="6" baseField="1" baseItem="0" numFmtId="1"/>
  </dataFields>
  <chartFormats count="12">
    <chartFormat chart="0" format="3" series="1">
      <pivotArea type="data" outline="0" fieldPosition="0">
        <references count="1">
          <reference field="4294967294" count="1" selected="0">
            <x v="0"/>
          </reference>
        </references>
      </pivotArea>
    </chartFormat>
    <chartFormat chart="0" format="4" series="1">
      <pivotArea type="data" outline="0" fieldPosition="0">
        <references count="1">
          <reference field="4294967294" count="1" selected="0">
            <x v="1"/>
          </reference>
        </references>
      </pivotArea>
    </chartFormat>
    <chartFormat chart="0" format="5" series="1">
      <pivotArea type="data" outline="0" fieldPosition="0">
        <references count="1">
          <reference field="4294967294" count="1" selected="0">
            <x v="2"/>
          </reference>
        </references>
      </pivotArea>
    </chartFormat>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2"/>
          </reference>
        </references>
      </pivotArea>
    </chartFormat>
    <chartFormat chart="3"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1"/>
          </reference>
        </references>
      </pivotArea>
    </chartFormat>
    <chartFormat chart="3" format="2" series="1">
      <pivotArea type="data" outline="0" fieldPosition="0">
        <references count="1">
          <reference field="4294967294" count="1" selected="0">
            <x v="2"/>
          </reference>
        </references>
      </pivotArea>
    </chartFormat>
    <chartFormat chart="5"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1"/>
          </reference>
        </references>
      </pivotArea>
    </chartFormat>
    <chartFormat chart="5" format="2" series="1">
      <pivotArea type="data" outline="0" fieldPosition="0">
        <references count="1">
          <reference field="4294967294" count="1" selected="0">
            <x v="2"/>
          </reference>
        </references>
      </pivotArea>
    </chartFormat>
  </chart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tivities" xr10:uid="{7942E5E7-461B-8345-8F6D-4982AC6F425F}" sourceName="Activities">
  <pivotTables>
    <pivotTable tabId="27" name="AllGroups"/>
  </pivotTables>
  <data>
    <tabular pivotCacheId="1">
      <items count="6">
        <i x="2"/>
        <i x="3"/>
        <i x="1" s="1"/>
        <i x="4"/>
        <i x="0"/>
        <i x="5"/>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ctivities" xr10:uid="{01F4D307-DA66-4843-9D09-353B0B00BFC7}" cache="Slicer_Activities" caption="Activities"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ED412C0-9149-4012-A8DA-50451699200B}" name="StudentRepresentatives" displayName="StudentRepresentatives" ref="A1:N31" totalsRowShown="0">
  <autoFilter ref="A1:N31" xr:uid="{1A9B7A2C-E01B-400B-853F-1C0BC5C27B56}"/>
  <tableColumns count="14">
    <tableColumn id="1" xr3:uid="{6C82407D-E9F1-4813-99E9-2925EADB66E2}" name="Student ID"/>
    <tableColumn id="2" xr3:uid="{6F12DEC4-7556-41C4-AFAA-756E40A641DB}" name="Name"/>
    <tableColumn id="3" xr3:uid="{000CF54F-9F39-418F-B82E-765C6DC0A1A6}" name="Age"/>
    <tableColumn id="4" xr3:uid="{0A5CF5FA-4D44-4472-BEC8-607E2B9A7530}" name="Post-Secondary Years"/>
    <tableColumn id="5" xr3:uid="{D74478F3-7DCF-40EB-8C00-F638C8B509CF}" name="Base Rate" dataDxfId="13">
      <calculatedColumnFormula>HLOOKUP(StudentRepresentatives[[#This Row],[Post-Secondary Years]],$P$13:$U$14,2,1)</calculatedColumnFormula>
    </tableColumn>
    <tableColumn id="6" xr3:uid="{462D1CEB-F948-4B00-BFD0-99BB48BDA26A}" name="Class"/>
    <tableColumn id="15" xr3:uid="{E803B205-6028-4314-B03F-FAA2B2D15432}" name="Finance Certified"/>
    <tableColumn id="8" xr3:uid="{1FD14ED6-7F13-473E-9D30-95A3A1F25A8A}" name="Grad Student"/>
    <tableColumn id="9" xr3:uid="{4857A5F3-8DB4-4869-A2D4-E1AE5CDD3BF3}" name="Elected"/>
    <tableColumn id="10" xr3:uid="{F7F5D44F-C3ED-4D59-AB8F-F6218A8170A0}" name="Qualified Driver" dataDxfId="12">
      <calculatedColumnFormula>IF(StudentRepresentatives[[#This Row],[Age]]&gt;23,"Yes","No")</calculatedColumnFormula>
    </tableColumn>
    <tableColumn id="13" xr3:uid="{AFCC6032-A99E-4631-BBCC-74C501D981BE}" name="Leadership Training" dataDxfId="11">
      <calculatedColumnFormula>IF((OR(StudentRepresentatives[[#This Row],[Post-Secondary Years]]&gt;=2, StudentRepresentatives[[#This Row],[Finance Certified]]="Yes")), "Yes", "No")</calculatedColumnFormula>
    </tableColumn>
    <tableColumn id="16" xr3:uid="{3D4D00D6-8D1E-42F9-AFE1-FCB76EA7ECEA}" name="Mentor" dataDxfId="10">
      <calculatedColumnFormula>IF((AND(StudentRepresentatives[[#This Row],[Age]]&gt;=21, StudentRepresentatives[[#This Row],[Post-Secondary Years]]&gt;=3)), "Yes", "No")</calculatedColumnFormula>
    </tableColumn>
    <tableColumn id="12" xr3:uid="{6111E302-6485-4C02-A6F2-8AE7983D949D}" name="Officer Qualified" dataDxfId="9">
      <calculatedColumnFormula>IF(StudentRepresentatives[[#This Row],[Elected]]="Yes", "Elected", IF(StudentRepresentatives[[#This Row],[Finance Certified]]="Yes", "Yes", IF(StudentRepresentatives[[#This Row],[Finance Certified]]="No", "No")))</calculatedColumnFormula>
    </tableColumn>
    <tableColumn id="14" xr3:uid="{53E754D0-DFDF-457D-BEE5-9687F091AE88}" name="Tier" dataDxfId="8">
      <calculatedColumnFormula>IF(StudentRepresentatives[[#This Row],[Post-Secondary Years]]&gt;=4, 2,1)</calculatedColumnFormula>
    </tableColumn>
  </tableColumns>
  <tableStyleInfo name="TableStyleMedium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38640B6-5436-4BA1-8473-EA5840E25D96}" name="AcademicGroups" displayName="AcademicGroups" ref="A1:G11" totalsRowShown="0">
  <autoFilter ref="A1:G11" xr:uid="{59EE90F8-E683-4224-9B51-D2303ACC3251}"/>
  <sortState ref="A2:G11">
    <sortCondition descending="1" ref="G1:G11"/>
  </sortState>
  <tableColumns count="7">
    <tableColumn id="1" xr3:uid="{A8813951-E7B3-4D9F-91B3-8B7F18A0C9C7}" name="Group Name"/>
    <tableColumn id="2" xr3:uid="{2DD0BBD3-6AB3-4C57-A097-5028D2360D11}" name="Type"/>
    <tableColumn id="3" xr3:uid="{48B7F2EA-06DD-4464-B72B-4B9F7F13D492}" name="Activities"/>
    <tableColumn id="4" xr3:uid="{24541820-1555-42AB-9576-1E55EF98DB23}" name="Office"/>
    <tableColumn id="5" xr3:uid="{FAA37AC0-8A6B-455E-BA5C-5A3D26ABD5BA}" name="2021"/>
    <tableColumn id="6" xr3:uid="{18CF3F3D-44F7-4D87-BB00-3224C4AAA19F}" name="2022"/>
    <tableColumn id="7" xr3:uid="{55BF6EC9-5829-4994-B060-9EA15B1FE851}" name="2023"/>
  </tableColumns>
  <tableStyleInfo name="TableStyleMedium6"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F4E0420-720A-4246-95B3-A49808194DB4}" name="AllGroups" displayName="AllGroups" ref="A1:G41" totalsRowShown="0">
  <autoFilter ref="A1:G41" xr:uid="{1C8D1A3B-345D-448D-9CF3-86275F72C3D6}"/>
  <tableColumns count="7">
    <tableColumn id="1" xr3:uid="{1D27863F-FE2E-4E2B-9F89-D876C1A6B86A}" name="Group Name"/>
    <tableColumn id="2" xr3:uid="{48BA6741-5944-4CAB-91BD-2EC6E1A2A51C}" name="Type"/>
    <tableColumn id="3" xr3:uid="{DB18DEE0-77D6-4A5B-9452-717024A4BB33}" name="Activities"/>
    <tableColumn id="4" xr3:uid="{4A410C95-6C5F-4A40-B92C-5E999EA31B92}" name="Office"/>
    <tableColumn id="5" xr3:uid="{C9048429-3564-40EA-8483-1676B6BA4C4A}" name="2021"/>
    <tableColumn id="6" xr3:uid="{0AAE5723-67EE-4CC0-B216-E0CE7254781A}" name="2022"/>
    <tableColumn id="7" xr3:uid="{1E1E85A8-0002-4192-9B6F-F251E46A4E62}" name="2023"/>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table" Target="../tables/table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EAB745-FF8B-8A4A-B5FC-CB63BCBBC092}">
  <dimension ref="A1:C11"/>
  <sheetViews>
    <sheetView showGridLines="0" tabSelected="1" zoomScaleNormal="100" workbookViewId="0">
      <selection activeCell="B25" sqref="B25"/>
    </sheetView>
  </sheetViews>
  <sheetFormatPr baseColWidth="10" defaultColWidth="8.83203125" defaultRowHeight="13" x14ac:dyDescent="0.15"/>
  <cols>
    <col min="1" max="1" width="8.6640625" style="3" customWidth="1"/>
    <col min="2" max="2" width="80.6640625" style="3" customWidth="1"/>
    <col min="3" max="3" width="3.6640625" style="3" customWidth="1"/>
    <col min="4" max="16384" width="8.83203125" style="3"/>
  </cols>
  <sheetData>
    <row r="1" spans="1:3" ht="32.25" customHeight="1" x14ac:dyDescent="0.15">
      <c r="A1" s="12"/>
      <c r="B1" s="12" t="s">
        <v>152</v>
      </c>
      <c r="C1" s="11"/>
    </row>
    <row r="2" spans="1:3" ht="5" customHeight="1" x14ac:dyDescent="0.2">
      <c r="A2" s="10"/>
      <c r="B2"/>
      <c r="C2" s="2"/>
    </row>
    <row r="3" spans="1:3" s="4" customFormat="1" ht="36" x14ac:dyDescent="0.15">
      <c r="A3" s="1"/>
      <c r="B3" s="9" t="s">
        <v>8</v>
      </c>
      <c r="C3" s="5"/>
    </row>
    <row r="4" spans="1:3" ht="15" x14ac:dyDescent="0.15">
      <c r="A4" s="1"/>
      <c r="B4" s="8" t="s">
        <v>153</v>
      </c>
      <c r="C4" s="2"/>
    </row>
    <row r="5" spans="1:3" ht="15.75" customHeight="1" x14ac:dyDescent="0.15">
      <c r="A5" s="1"/>
      <c r="B5" s="1"/>
      <c r="C5" s="2"/>
    </row>
    <row r="6" spans="1:3" x14ac:dyDescent="0.15">
      <c r="A6" s="6" t="s">
        <v>2</v>
      </c>
      <c r="B6" s="7" t="s">
        <v>1</v>
      </c>
      <c r="C6" s="2"/>
    </row>
    <row r="7" spans="1:3" x14ac:dyDescent="0.15">
      <c r="A7" s="1"/>
      <c r="B7" s="1"/>
      <c r="C7" s="2"/>
    </row>
    <row r="8" spans="1:3" x14ac:dyDescent="0.15">
      <c r="A8" s="28" t="s">
        <v>0</v>
      </c>
      <c r="B8" s="28"/>
      <c r="C8" s="29"/>
    </row>
    <row r="9" spans="1:3" x14ac:dyDescent="0.15">
      <c r="A9" s="28"/>
      <c r="B9" s="28"/>
      <c r="C9" s="29"/>
    </row>
    <row r="10" spans="1:3" ht="14" thickBot="1" x14ac:dyDescent="0.2">
      <c r="A10" s="30"/>
      <c r="B10" s="30"/>
      <c r="C10" s="31"/>
    </row>
    <row r="11" spans="1:3" ht="14" thickTop="1" x14ac:dyDescent="0.15"/>
  </sheetData>
  <mergeCells count="1">
    <mergeCell ref="A8:C10"/>
  </mergeCells>
  <dataValidations count="2">
    <dataValidation allowBlank="1" showInputMessage="1" showErrorMessage="1" error="                                                                " sqref="J3" xr:uid="{9EBB145F-3DA3-4B48-A16F-7CD4B8A7B76E}"/>
    <dataValidation allowBlank="1" error="pavI8MeUFtEyxX2I4tky610421f9-2812-4fef-a792-a2e1a8911d13" sqref="A1:C2 A3:C3 A4:C11" xr:uid="{00000000-0002-0000-0000-000001000000}"/>
  </dataValidation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B0ED47-E60B-4E94-B2AD-559CA4868BCB}">
  <dimension ref="A1:U31"/>
  <sheetViews>
    <sheetView zoomScale="90" workbookViewId="0">
      <selection activeCell="J7" sqref="J7"/>
    </sheetView>
  </sheetViews>
  <sheetFormatPr baseColWidth="10" defaultColWidth="8.83203125" defaultRowHeight="15" x14ac:dyDescent="0.2"/>
  <cols>
    <col min="1" max="1" width="12.5" bestFit="1" customWidth="1"/>
    <col min="2" max="2" width="18.6640625" bestFit="1" customWidth="1"/>
    <col min="3" max="3" width="6.6640625" bestFit="1" customWidth="1"/>
    <col min="4" max="4" width="22.5" bestFit="1" customWidth="1"/>
    <col min="5" max="5" width="11.83203125" bestFit="1" customWidth="1"/>
    <col min="6" max="6" width="7.6640625" bestFit="1" customWidth="1"/>
    <col min="7" max="7" width="18.5" bestFit="1" customWidth="1"/>
    <col min="8" max="8" width="15" bestFit="1" customWidth="1"/>
    <col min="9" max="9" width="9.83203125" bestFit="1" customWidth="1"/>
    <col min="10" max="10" width="17.5" bestFit="1" customWidth="1"/>
    <col min="11" max="11" width="20.83203125" bestFit="1" customWidth="1"/>
    <col min="12" max="12" width="10" bestFit="1" customWidth="1"/>
    <col min="13" max="13" width="18.33203125" bestFit="1" customWidth="1"/>
    <col min="14" max="14" width="6.6640625" bestFit="1" customWidth="1"/>
    <col min="16" max="16" width="23.6640625" bestFit="1" customWidth="1"/>
    <col min="17" max="17" width="13.83203125" bestFit="1" customWidth="1"/>
    <col min="18" max="18" width="27.33203125" bestFit="1" customWidth="1"/>
  </cols>
  <sheetData>
    <row r="1" spans="1:21" x14ac:dyDescent="0.2">
      <c r="A1" t="s">
        <v>51</v>
      </c>
      <c r="B1" t="s">
        <v>9</v>
      </c>
      <c r="C1" t="s">
        <v>10</v>
      </c>
      <c r="D1" t="s">
        <v>86</v>
      </c>
      <c r="E1" t="s">
        <v>50</v>
      </c>
      <c r="F1" t="s">
        <v>11</v>
      </c>
      <c r="G1" t="s">
        <v>87</v>
      </c>
      <c r="H1" t="s">
        <v>12</v>
      </c>
      <c r="I1" t="s">
        <v>88</v>
      </c>
      <c r="J1" t="s">
        <v>47</v>
      </c>
      <c r="K1" t="s">
        <v>49</v>
      </c>
      <c r="L1" t="s">
        <v>149</v>
      </c>
      <c r="M1" t="s">
        <v>48</v>
      </c>
      <c r="N1" t="s">
        <v>154</v>
      </c>
    </row>
    <row r="2" spans="1:21" x14ac:dyDescent="0.2">
      <c r="A2" t="s">
        <v>56</v>
      </c>
      <c r="B2" t="s">
        <v>16</v>
      </c>
      <c r="C2">
        <v>24</v>
      </c>
      <c r="D2">
        <v>6</v>
      </c>
      <c r="E2" s="13">
        <f>HLOOKUP(StudentRepresentatives[[#This Row],[Post-Secondary Years]],$P$13:$U$14,2,1)</f>
        <v>16.5</v>
      </c>
      <c r="F2">
        <v>2022</v>
      </c>
      <c r="G2" t="s">
        <v>45</v>
      </c>
      <c r="H2" t="s">
        <v>45</v>
      </c>
      <c r="I2" t="s">
        <v>46</v>
      </c>
      <c r="J2" t="str">
        <f>IF(StudentRepresentatives[[#This Row],[Age]]&gt;23,"Yes","No")</f>
        <v>Yes</v>
      </c>
      <c r="K2" s="26" t="str">
        <f>IF((OR(StudentRepresentatives[[#This Row],[Post-Secondary Years]]&gt;=2, StudentRepresentatives[[#This Row],[Finance Certified]]="Yes")), "Yes", "No")</f>
        <v>Yes</v>
      </c>
      <c r="L2" t="str">
        <f>IF((AND(StudentRepresentatives[[#This Row],[Age]]&gt;=21, StudentRepresentatives[[#This Row],[Post-Secondary Years]]&gt;=3)), "Yes", "No")</f>
        <v>Yes</v>
      </c>
      <c r="M2" t="str">
        <f>IF(StudentRepresentatives[[#This Row],[Elected]]="Yes", "Elected", IF(StudentRepresentatives[[#This Row],[Finance Certified]]="Yes", "Yes", IF(StudentRepresentatives[[#This Row],[Finance Certified]]="No", "No")))</f>
        <v>Yes</v>
      </c>
      <c r="N2">
        <f>IF(StudentRepresentatives[[#This Row],[Post-Secondary Years]]&gt;=4, 2,1)</f>
        <v>2</v>
      </c>
      <c r="P2" s="17" t="s">
        <v>51</v>
      </c>
      <c r="Q2" s="15" t="s">
        <v>56</v>
      </c>
    </row>
    <row r="3" spans="1:21" x14ac:dyDescent="0.2">
      <c r="A3" t="s">
        <v>57</v>
      </c>
      <c r="B3" t="s">
        <v>43</v>
      </c>
      <c r="C3">
        <v>25</v>
      </c>
      <c r="D3">
        <v>7</v>
      </c>
      <c r="E3" s="13">
        <f>HLOOKUP(StudentRepresentatives[[#This Row],[Post-Secondary Years]],$P$13:$U$14,2,1)</f>
        <v>16.5</v>
      </c>
      <c r="F3">
        <v>2023</v>
      </c>
      <c r="G3" t="s">
        <v>45</v>
      </c>
      <c r="H3" t="s">
        <v>45</v>
      </c>
      <c r="I3" t="s">
        <v>45</v>
      </c>
      <c r="J3" t="str">
        <f>IF(StudentRepresentatives[[#This Row],[Age]]&gt;23,"Yes","No")</f>
        <v>Yes</v>
      </c>
      <c r="K3" s="26" t="str">
        <f>IF((OR(StudentRepresentatives[[#This Row],[Post-Secondary Years]]&gt;=2, StudentRepresentatives[[#This Row],[Finance Certified]]="Yes")), "Yes", "No")</f>
        <v>Yes</v>
      </c>
      <c r="L3" t="str">
        <f>IF((AND(StudentRepresentatives[[#This Row],[Age]]&gt;=21, StudentRepresentatives[[#This Row],[Post-Secondary Years]]&gt;=3)), "Yes", "No")</f>
        <v>Yes</v>
      </c>
      <c r="M3" t="str">
        <f>IF(StudentRepresentatives[[#This Row],[Elected]]="Yes", "Elected", IF(StudentRepresentatives[[#This Row],[Finance Certified]]="Yes", "Yes", IF(StudentRepresentatives[[#This Row],[Finance Certified]]="No", "No")))</f>
        <v>Elected</v>
      </c>
      <c r="N3">
        <f>IF(StudentRepresentatives[[#This Row],[Post-Secondary Years]]&gt;=4, 2,1)</f>
        <v>2</v>
      </c>
      <c r="P3" s="17" t="s">
        <v>52</v>
      </c>
      <c r="Q3" s="15" t="str">
        <f>IFERROR(VLOOKUP(Q2,StudentRepresentatives[[Student ID]:[Name]],2,FALSE),"Invalid Student ID")</f>
        <v>Kay 	Colbert</v>
      </c>
    </row>
    <row r="4" spans="1:21" x14ac:dyDescent="0.2">
      <c r="A4" t="s">
        <v>58</v>
      </c>
      <c r="B4" t="s">
        <v>17</v>
      </c>
      <c r="C4">
        <v>21</v>
      </c>
      <c r="D4">
        <v>3</v>
      </c>
      <c r="E4" s="13">
        <f>HLOOKUP(StudentRepresentatives[[#This Row],[Post-Secondary Years]],$P$13:$U$14,2,1)</f>
        <v>15.75</v>
      </c>
      <c r="F4">
        <v>2022</v>
      </c>
      <c r="G4" t="s">
        <v>45</v>
      </c>
      <c r="H4" t="s">
        <v>46</v>
      </c>
      <c r="I4" t="s">
        <v>45</v>
      </c>
      <c r="J4" t="str">
        <f>IF(StudentRepresentatives[[#This Row],[Age]]&gt;23,"Yes","No")</f>
        <v>No</v>
      </c>
      <c r="K4" s="26" t="str">
        <f>IF((OR(StudentRepresentatives[[#This Row],[Post-Secondary Years]]&gt;=2, StudentRepresentatives[[#This Row],[Finance Certified]]="Yes")), "Yes", "No")</f>
        <v>Yes</v>
      </c>
      <c r="L4" t="str">
        <f>IF((AND(StudentRepresentatives[[#This Row],[Age]]&gt;=21, StudentRepresentatives[[#This Row],[Post-Secondary Years]]&gt;=3)), "Yes", "No")</f>
        <v>Yes</v>
      </c>
      <c r="M4" t="str">
        <f>IF(StudentRepresentatives[[#This Row],[Elected]]="Yes", "Elected", IF(StudentRepresentatives[[#This Row],[Finance Certified]]="Yes", "Yes", IF(StudentRepresentatives[[#This Row],[Finance Certified]]="No", "No")))</f>
        <v>Elected</v>
      </c>
      <c r="N4">
        <f>IF(StudentRepresentatives[[#This Row],[Post-Secondary Years]]&gt;=4, 2,1)</f>
        <v>1</v>
      </c>
    </row>
    <row r="5" spans="1:21" x14ac:dyDescent="0.2">
      <c r="A5" t="s">
        <v>59</v>
      </c>
      <c r="B5" t="s">
        <v>18</v>
      </c>
      <c r="C5">
        <v>22</v>
      </c>
      <c r="D5">
        <v>4</v>
      </c>
      <c r="E5" s="13">
        <f>HLOOKUP(StudentRepresentatives[[#This Row],[Post-Secondary Years]],$P$13:$U$14,2,1)</f>
        <v>15.75</v>
      </c>
      <c r="F5">
        <v>2023</v>
      </c>
      <c r="G5" t="s">
        <v>45</v>
      </c>
      <c r="H5" t="s">
        <v>46</v>
      </c>
      <c r="I5" t="s">
        <v>46</v>
      </c>
      <c r="J5" t="str">
        <f>IF(StudentRepresentatives[[#This Row],[Age]]&gt;23,"Yes","No")</f>
        <v>No</v>
      </c>
      <c r="K5" s="26" t="str">
        <f>IF((OR(StudentRepresentatives[[#This Row],[Post-Secondary Years]]&gt;=2, StudentRepresentatives[[#This Row],[Finance Certified]]="Yes")), "Yes", "No")</f>
        <v>Yes</v>
      </c>
      <c r="L5" t="str">
        <f>IF((AND(StudentRepresentatives[[#This Row],[Age]]&gt;=21, StudentRepresentatives[[#This Row],[Post-Secondary Years]]&gt;=3)), "Yes", "No")</f>
        <v>Yes</v>
      </c>
      <c r="M5" t="str">
        <f>IF(StudentRepresentatives[[#This Row],[Elected]]="Yes", "Elected", IF(StudentRepresentatives[[#This Row],[Finance Certified]]="Yes", "Yes", IF(StudentRepresentatives[[#This Row],[Finance Certified]]="No", "No")))</f>
        <v>Yes</v>
      </c>
      <c r="N5">
        <f>IF(StudentRepresentatives[[#This Row],[Post-Secondary Years]]&gt;=4, 2,1)</f>
        <v>2</v>
      </c>
    </row>
    <row r="6" spans="1:21" x14ac:dyDescent="0.2">
      <c r="A6" t="s">
        <v>60</v>
      </c>
      <c r="B6" t="s">
        <v>19</v>
      </c>
      <c r="C6">
        <v>19</v>
      </c>
      <c r="D6">
        <v>2</v>
      </c>
      <c r="E6" s="13">
        <f>HLOOKUP(StudentRepresentatives[[#This Row],[Post-Secondary Years]],$P$13:$U$14,2,1)</f>
        <v>15.75</v>
      </c>
      <c r="F6">
        <v>2024</v>
      </c>
      <c r="G6" t="s">
        <v>46</v>
      </c>
      <c r="H6" t="s">
        <v>46</v>
      </c>
      <c r="I6" t="s">
        <v>45</v>
      </c>
      <c r="J6" t="str">
        <f>IF(StudentRepresentatives[[#This Row],[Age]]&gt;23,"Yes","No")</f>
        <v>No</v>
      </c>
      <c r="K6" s="26" t="str">
        <f>IF((OR(StudentRepresentatives[[#This Row],[Post-Secondary Years]]&gt;=2, StudentRepresentatives[[#This Row],[Finance Certified]]="Yes")), "Yes", "No")</f>
        <v>Yes</v>
      </c>
      <c r="L6" t="str">
        <f>IF((AND(StudentRepresentatives[[#This Row],[Age]]&gt;=21, StudentRepresentatives[[#This Row],[Post-Secondary Years]]&gt;=3)), "Yes", "No")</f>
        <v>No</v>
      </c>
      <c r="M6" t="str">
        <f>IF(StudentRepresentatives[[#This Row],[Elected]]="Yes", "Elected", IF(StudentRepresentatives[[#This Row],[Finance Certified]]="Yes", "Yes", IF(StudentRepresentatives[[#This Row],[Finance Certified]]="No", "No")))</f>
        <v>Elected</v>
      </c>
      <c r="N6">
        <f>IF(StudentRepresentatives[[#This Row],[Post-Secondary Years]]&gt;=4, 2,1)</f>
        <v>1</v>
      </c>
    </row>
    <row r="7" spans="1:21" x14ac:dyDescent="0.2">
      <c r="A7" t="s">
        <v>61</v>
      </c>
      <c r="B7" t="s">
        <v>20</v>
      </c>
      <c r="C7">
        <v>24</v>
      </c>
      <c r="D7">
        <v>6</v>
      </c>
      <c r="E7" s="13">
        <f>HLOOKUP(StudentRepresentatives[[#This Row],[Post-Secondary Years]],$P$13:$U$14,2,1)</f>
        <v>16.5</v>
      </c>
      <c r="F7">
        <v>2025</v>
      </c>
      <c r="G7" t="s">
        <v>45</v>
      </c>
      <c r="H7" t="s">
        <v>45</v>
      </c>
      <c r="I7" t="s">
        <v>46</v>
      </c>
      <c r="J7" t="str">
        <f>IF(StudentRepresentatives[[#This Row],[Age]]&gt;23,"Yes","No")</f>
        <v>Yes</v>
      </c>
      <c r="K7" s="26" t="str">
        <f>IF((OR(StudentRepresentatives[[#This Row],[Post-Secondary Years]]&gt;=2, StudentRepresentatives[[#This Row],[Finance Certified]]="Yes")), "Yes", "No")</f>
        <v>Yes</v>
      </c>
      <c r="L7" t="str">
        <f>IF((AND(StudentRepresentatives[[#This Row],[Age]]&gt;=21, StudentRepresentatives[[#This Row],[Post-Secondary Years]]&gt;=3)), "Yes", "No")</f>
        <v>Yes</v>
      </c>
      <c r="M7" t="str">
        <f>IF(StudentRepresentatives[[#This Row],[Elected]]="Yes", "Elected", IF(StudentRepresentatives[[#This Row],[Finance Certified]]="Yes", "Yes", IF(StudentRepresentatives[[#This Row],[Finance Certified]]="No", "No")))</f>
        <v>Yes</v>
      </c>
      <c r="N7">
        <f>IF(StudentRepresentatives[[#This Row],[Post-Secondary Years]]&gt;=4, 2,1)</f>
        <v>2</v>
      </c>
      <c r="Q7" s="14" t="s">
        <v>54</v>
      </c>
      <c r="R7" s="14" t="s">
        <v>90</v>
      </c>
    </row>
    <row r="8" spans="1:21" x14ac:dyDescent="0.2">
      <c r="A8" t="s">
        <v>62</v>
      </c>
      <c r="B8" t="s">
        <v>21</v>
      </c>
      <c r="C8">
        <v>28</v>
      </c>
      <c r="D8">
        <v>10</v>
      </c>
      <c r="E8" s="13">
        <f>HLOOKUP(StudentRepresentatives[[#This Row],[Post-Secondary Years]],$P$13:$U$14,2,1)</f>
        <v>17.5</v>
      </c>
      <c r="F8">
        <v>2022</v>
      </c>
      <c r="G8" t="s">
        <v>45</v>
      </c>
      <c r="H8" t="s">
        <v>45</v>
      </c>
      <c r="I8" t="s">
        <v>46</v>
      </c>
      <c r="J8" t="str">
        <f>IF(StudentRepresentatives[[#This Row],[Age]]&gt;23,"Yes","No")</f>
        <v>Yes</v>
      </c>
      <c r="K8" s="26" t="str">
        <f>IF((OR(StudentRepresentatives[[#This Row],[Post-Secondary Years]]&gt;=2, StudentRepresentatives[[#This Row],[Finance Certified]]="Yes")), "Yes", "No")</f>
        <v>Yes</v>
      </c>
      <c r="L8" t="str">
        <f>IF((AND(StudentRepresentatives[[#This Row],[Age]]&gt;=21, StudentRepresentatives[[#This Row],[Post-Secondary Years]]&gt;=3)), "Yes", "No")</f>
        <v>Yes</v>
      </c>
      <c r="M8" t="str">
        <f>IF(StudentRepresentatives[[#This Row],[Elected]]="Yes", "Elected", IF(StudentRepresentatives[[#This Row],[Finance Certified]]="Yes", "Yes", IF(StudentRepresentatives[[#This Row],[Finance Certified]]="No", "No")))</f>
        <v>Yes</v>
      </c>
      <c r="N8">
        <f>IF(StudentRepresentatives[[#This Row],[Post-Secondary Years]]&gt;=4, 2,1)</f>
        <v>2</v>
      </c>
      <c r="P8" s="18" t="s">
        <v>89</v>
      </c>
      <c r="Q8" s="15">
        <f>COUNTIF(StudentRepresentatives[Elected],"Yes")</f>
        <v>11</v>
      </c>
      <c r="R8" s="16">
        <f>AVERAGEIF(StudentRepresentatives[Elected],"Yes",StudentRepresentatives[Post-Secondary Years])</f>
        <v>4</v>
      </c>
    </row>
    <row r="9" spans="1:21" x14ac:dyDescent="0.2">
      <c r="A9" t="s">
        <v>63</v>
      </c>
      <c r="B9" t="s">
        <v>22</v>
      </c>
      <c r="C9">
        <v>18</v>
      </c>
      <c r="D9">
        <v>0</v>
      </c>
      <c r="E9" s="13">
        <f>HLOOKUP(StudentRepresentatives[[#This Row],[Post-Secondary Years]],$P$13:$U$14,2,1)</f>
        <v>15</v>
      </c>
      <c r="F9">
        <v>2026</v>
      </c>
      <c r="G9" t="s">
        <v>46</v>
      </c>
      <c r="H9" t="s">
        <v>46</v>
      </c>
      <c r="I9" t="s">
        <v>46</v>
      </c>
      <c r="J9" t="str">
        <f>IF(StudentRepresentatives[[#This Row],[Age]]&gt;23,"Yes","No")</f>
        <v>No</v>
      </c>
      <c r="K9" s="26" t="str">
        <f>IF((OR(StudentRepresentatives[[#This Row],[Post-Secondary Years]]&gt;=2, StudentRepresentatives[[#This Row],[Finance Certified]]="Yes")), "Yes", "No")</f>
        <v>No</v>
      </c>
      <c r="L9" t="str">
        <f>IF((AND(StudentRepresentatives[[#This Row],[Age]]&gt;=21, StudentRepresentatives[[#This Row],[Post-Secondary Years]]&gt;=3)), "Yes", "No")</f>
        <v>No</v>
      </c>
      <c r="M9" t="str">
        <f>IF(StudentRepresentatives[[#This Row],[Elected]]="Yes", "Elected", IF(StudentRepresentatives[[#This Row],[Finance Certified]]="Yes", "Yes", IF(StudentRepresentatives[[#This Row],[Finance Certified]]="No", "No")))</f>
        <v>No</v>
      </c>
      <c r="N9">
        <f>IF(StudentRepresentatives[[#This Row],[Post-Secondary Years]]&gt;=4, 2,1)</f>
        <v>1</v>
      </c>
      <c r="P9" s="18" t="s">
        <v>53</v>
      </c>
      <c r="Q9" s="15">
        <f>COUNTA(StudentRepresentatives[Elected])</f>
        <v>30</v>
      </c>
      <c r="R9" s="16">
        <f>AVERAGE(StudentRepresentatives[Post-Secondary Years])</f>
        <v>3.8</v>
      </c>
    </row>
    <row r="10" spans="1:21" x14ac:dyDescent="0.2">
      <c r="A10" t="s">
        <v>64</v>
      </c>
      <c r="B10" t="s">
        <v>23</v>
      </c>
      <c r="C10">
        <v>24</v>
      </c>
      <c r="D10">
        <v>6</v>
      </c>
      <c r="E10" s="13">
        <f>HLOOKUP(StudentRepresentatives[[#This Row],[Post-Secondary Years]],$P$13:$U$14,2,1)</f>
        <v>16.5</v>
      </c>
      <c r="F10">
        <v>2025</v>
      </c>
      <c r="G10" t="s">
        <v>45</v>
      </c>
      <c r="H10" t="s">
        <v>45</v>
      </c>
      <c r="I10" t="s">
        <v>45</v>
      </c>
      <c r="J10" t="str">
        <f>IF(StudentRepresentatives[[#This Row],[Age]]&gt;23,"Yes","No")</f>
        <v>Yes</v>
      </c>
      <c r="K10" s="26" t="str">
        <f>IF((OR(StudentRepresentatives[[#This Row],[Post-Secondary Years]]&gt;=2, StudentRepresentatives[[#This Row],[Finance Certified]]="Yes")), "Yes", "No")</f>
        <v>Yes</v>
      </c>
      <c r="L10" t="str">
        <f>IF((AND(StudentRepresentatives[[#This Row],[Age]]&gt;=21, StudentRepresentatives[[#This Row],[Post-Secondary Years]]&gt;=3)), "Yes", "No")</f>
        <v>Yes</v>
      </c>
      <c r="M10" t="str">
        <f>IF(StudentRepresentatives[[#This Row],[Elected]]="Yes", "Elected", IF(StudentRepresentatives[[#This Row],[Finance Certified]]="Yes", "Yes", IF(StudentRepresentatives[[#This Row],[Finance Certified]]="No", "No")))</f>
        <v>Elected</v>
      </c>
      <c r="N10">
        <f>IF(StudentRepresentatives[[#This Row],[Post-Secondary Years]]&gt;=4, 2,1)</f>
        <v>2</v>
      </c>
    </row>
    <row r="11" spans="1:21" x14ac:dyDescent="0.2">
      <c r="A11" t="s">
        <v>65</v>
      </c>
      <c r="B11" t="s">
        <v>24</v>
      </c>
      <c r="C11">
        <v>21</v>
      </c>
      <c r="D11">
        <v>3</v>
      </c>
      <c r="E11" s="13">
        <f>HLOOKUP(StudentRepresentatives[[#This Row],[Post-Secondary Years]],$P$13:$U$14,2,1)</f>
        <v>15.75</v>
      </c>
      <c r="F11">
        <v>2022</v>
      </c>
      <c r="G11" t="s">
        <v>46</v>
      </c>
      <c r="H11" t="s">
        <v>46</v>
      </c>
      <c r="I11" t="s">
        <v>46</v>
      </c>
      <c r="J11" t="str">
        <f>IF(StudentRepresentatives[[#This Row],[Age]]&gt;23,"Yes","No")</f>
        <v>No</v>
      </c>
      <c r="K11" s="26" t="str">
        <f>IF((OR(StudentRepresentatives[[#This Row],[Post-Secondary Years]]&gt;=2, StudentRepresentatives[[#This Row],[Finance Certified]]="Yes")), "Yes", "No")</f>
        <v>Yes</v>
      </c>
      <c r="L11" t="str">
        <f>IF((AND(StudentRepresentatives[[#This Row],[Age]]&gt;=21, StudentRepresentatives[[#This Row],[Post-Secondary Years]]&gt;=3)), "Yes", "No")</f>
        <v>Yes</v>
      </c>
      <c r="M11" t="str">
        <f>IF(StudentRepresentatives[[#This Row],[Elected]]="Yes", "Elected", IF(StudentRepresentatives[[#This Row],[Finance Certified]]="Yes", "Yes", IF(StudentRepresentatives[[#This Row],[Finance Certified]]="No", "No")))</f>
        <v>No</v>
      </c>
      <c r="N11">
        <f>IF(StudentRepresentatives[[#This Row],[Post-Secondary Years]]&gt;=4, 2,1)</f>
        <v>1</v>
      </c>
    </row>
    <row r="12" spans="1:21" x14ac:dyDescent="0.2">
      <c r="A12" t="s">
        <v>66</v>
      </c>
      <c r="B12" t="s">
        <v>25</v>
      </c>
      <c r="C12">
        <v>23</v>
      </c>
      <c r="D12">
        <v>5</v>
      </c>
      <c r="E12" s="13">
        <f>HLOOKUP(StudentRepresentatives[[#This Row],[Post-Secondary Years]],$P$13:$U$14,2,1)</f>
        <v>16.5</v>
      </c>
      <c r="F12">
        <v>2023</v>
      </c>
      <c r="G12" t="s">
        <v>45</v>
      </c>
      <c r="H12" t="s">
        <v>46</v>
      </c>
      <c r="I12" t="s">
        <v>46</v>
      </c>
      <c r="J12" t="str">
        <f>IF(StudentRepresentatives[[#This Row],[Age]]&gt;23,"Yes","No")</f>
        <v>No</v>
      </c>
      <c r="K12" s="26" t="str">
        <f>IF((OR(StudentRepresentatives[[#This Row],[Post-Secondary Years]]&gt;=2, StudentRepresentatives[[#This Row],[Finance Certified]]="Yes")), "Yes", "No")</f>
        <v>Yes</v>
      </c>
      <c r="L12" t="str">
        <f>IF((AND(StudentRepresentatives[[#This Row],[Age]]&gt;=21, StudentRepresentatives[[#This Row],[Post-Secondary Years]]&gt;=3)), "Yes", "No")</f>
        <v>Yes</v>
      </c>
      <c r="M12" t="str">
        <f>IF(StudentRepresentatives[[#This Row],[Elected]]="Yes", "Elected", IF(StudentRepresentatives[[#This Row],[Finance Certified]]="Yes", "Yes", IF(StudentRepresentatives[[#This Row],[Finance Certified]]="No", "No")))</f>
        <v>Yes</v>
      </c>
      <c r="N12">
        <f>IF(StudentRepresentatives[[#This Row],[Post-Secondary Years]]&gt;=4, 2,1)</f>
        <v>2</v>
      </c>
    </row>
    <row r="13" spans="1:21" x14ac:dyDescent="0.2">
      <c r="A13" t="s">
        <v>67</v>
      </c>
      <c r="B13" t="s">
        <v>26</v>
      </c>
      <c r="C13">
        <v>18</v>
      </c>
      <c r="D13">
        <v>0</v>
      </c>
      <c r="E13" s="13">
        <f>HLOOKUP(StudentRepresentatives[[#This Row],[Post-Secondary Years]],$P$13:$U$14,2,1)</f>
        <v>15</v>
      </c>
      <c r="F13">
        <v>2024</v>
      </c>
      <c r="G13" t="s">
        <v>46</v>
      </c>
      <c r="H13" t="s">
        <v>46</v>
      </c>
      <c r="I13" t="s">
        <v>46</v>
      </c>
      <c r="J13" t="str">
        <f>IF(StudentRepresentatives[[#This Row],[Age]]&gt;23,"Yes","No")</f>
        <v>No</v>
      </c>
      <c r="K13" s="26" t="str">
        <f>IF((OR(StudentRepresentatives[[#This Row],[Post-Secondary Years]]&gt;=2, StudentRepresentatives[[#This Row],[Finance Certified]]="Yes")), "Yes", "No")</f>
        <v>No</v>
      </c>
      <c r="L13" t="str">
        <f>IF((AND(StudentRepresentatives[[#This Row],[Age]]&gt;=21, StudentRepresentatives[[#This Row],[Post-Secondary Years]]&gt;=3)), "Yes", "No")</f>
        <v>No</v>
      </c>
      <c r="M13" t="str">
        <f>IF(StudentRepresentatives[[#This Row],[Elected]]="Yes", "Elected", IF(StudentRepresentatives[[#This Row],[Finance Certified]]="Yes", "Yes", IF(StudentRepresentatives[[#This Row],[Finance Certified]]="No", "No")))</f>
        <v>No</v>
      </c>
      <c r="N13">
        <f>IF(StudentRepresentatives[[#This Row],[Post-Secondary Years]]&gt;=4, 2,1)</f>
        <v>1</v>
      </c>
      <c r="P13" s="17" t="s">
        <v>55</v>
      </c>
      <c r="Q13" s="15">
        <v>0</v>
      </c>
      <c r="R13" s="15">
        <v>1</v>
      </c>
      <c r="S13" s="15">
        <v>2</v>
      </c>
      <c r="T13" s="15">
        <v>5</v>
      </c>
      <c r="U13" s="15">
        <v>8</v>
      </c>
    </row>
    <row r="14" spans="1:21" x14ac:dyDescent="0.2">
      <c r="A14" t="s">
        <v>68</v>
      </c>
      <c r="B14" t="s">
        <v>27</v>
      </c>
      <c r="C14">
        <v>19</v>
      </c>
      <c r="D14">
        <v>1</v>
      </c>
      <c r="E14" s="13">
        <f>HLOOKUP(StudentRepresentatives[[#This Row],[Post-Secondary Years]],$P$13:$U$14,2,1)</f>
        <v>15.25</v>
      </c>
      <c r="F14">
        <v>2026</v>
      </c>
      <c r="G14" t="s">
        <v>45</v>
      </c>
      <c r="H14" t="s">
        <v>46</v>
      </c>
      <c r="I14" t="s">
        <v>46</v>
      </c>
      <c r="J14" t="str">
        <f>IF(StudentRepresentatives[[#This Row],[Age]]&gt;23,"Yes","No")</f>
        <v>No</v>
      </c>
      <c r="K14" s="26" t="str">
        <f>IF((OR(StudentRepresentatives[[#This Row],[Post-Secondary Years]]&gt;=2, StudentRepresentatives[[#This Row],[Finance Certified]]="Yes")), "Yes", "No")</f>
        <v>Yes</v>
      </c>
      <c r="L14" t="str">
        <f>IF((AND(StudentRepresentatives[[#This Row],[Age]]&gt;=21, StudentRepresentatives[[#This Row],[Post-Secondary Years]]&gt;=3)), "Yes", "No")</f>
        <v>No</v>
      </c>
      <c r="M14" t="str">
        <f>IF(StudentRepresentatives[[#This Row],[Elected]]="Yes", "Elected", IF(StudentRepresentatives[[#This Row],[Finance Certified]]="Yes", "Yes", IF(StudentRepresentatives[[#This Row],[Finance Certified]]="No", "No")))</f>
        <v>Yes</v>
      </c>
      <c r="N14">
        <f>IF(StudentRepresentatives[[#This Row],[Post-Secondary Years]]&gt;=4, 2,1)</f>
        <v>1</v>
      </c>
      <c r="P14" s="17" t="s">
        <v>50</v>
      </c>
      <c r="Q14" s="16">
        <v>15</v>
      </c>
      <c r="R14" s="16">
        <v>15.25</v>
      </c>
      <c r="S14" s="16">
        <v>15.75</v>
      </c>
      <c r="T14" s="16">
        <v>16.5</v>
      </c>
      <c r="U14" s="16">
        <v>17.5</v>
      </c>
    </row>
    <row r="15" spans="1:21" x14ac:dyDescent="0.2">
      <c r="A15" t="s">
        <v>69</v>
      </c>
      <c r="B15" t="s">
        <v>28</v>
      </c>
      <c r="C15">
        <v>21</v>
      </c>
      <c r="D15">
        <v>3</v>
      </c>
      <c r="E15" s="13">
        <f>HLOOKUP(StudentRepresentatives[[#This Row],[Post-Secondary Years]],$P$13:$U$14,2,1)</f>
        <v>15.75</v>
      </c>
      <c r="F15">
        <v>2023</v>
      </c>
      <c r="G15" t="s">
        <v>45</v>
      </c>
      <c r="H15" t="s">
        <v>46</v>
      </c>
      <c r="I15" t="s">
        <v>46</v>
      </c>
      <c r="J15" t="str">
        <f>IF(StudentRepresentatives[[#This Row],[Age]]&gt;23,"Yes","No")</f>
        <v>No</v>
      </c>
      <c r="K15" s="26" t="str">
        <f>IF((OR(StudentRepresentatives[[#This Row],[Post-Secondary Years]]&gt;=2, StudentRepresentatives[[#This Row],[Finance Certified]]="Yes")), "Yes", "No")</f>
        <v>Yes</v>
      </c>
      <c r="L15" t="str">
        <f>IF((AND(StudentRepresentatives[[#This Row],[Age]]&gt;=21, StudentRepresentatives[[#This Row],[Post-Secondary Years]]&gt;=3)), "Yes", "No")</f>
        <v>Yes</v>
      </c>
      <c r="M15" t="str">
        <f>IF(StudentRepresentatives[[#This Row],[Elected]]="Yes", "Elected", IF(StudentRepresentatives[[#This Row],[Finance Certified]]="Yes", "Yes", IF(StudentRepresentatives[[#This Row],[Finance Certified]]="No", "No")))</f>
        <v>Yes</v>
      </c>
      <c r="N15">
        <f>IF(StudentRepresentatives[[#This Row],[Post-Secondary Years]]&gt;=4, 2,1)</f>
        <v>1</v>
      </c>
    </row>
    <row r="16" spans="1:21" x14ac:dyDescent="0.2">
      <c r="A16" t="s">
        <v>70</v>
      </c>
      <c r="B16" t="s">
        <v>29</v>
      </c>
      <c r="C16">
        <v>26</v>
      </c>
      <c r="D16">
        <v>8</v>
      </c>
      <c r="E16" s="13">
        <f>HLOOKUP(StudentRepresentatives[[#This Row],[Post-Secondary Years]],$P$13:$U$14,2,1)</f>
        <v>17.5</v>
      </c>
      <c r="F16">
        <v>2023</v>
      </c>
      <c r="G16" t="s">
        <v>45</v>
      </c>
      <c r="H16" t="s">
        <v>45</v>
      </c>
      <c r="I16" t="s">
        <v>46</v>
      </c>
      <c r="J16" t="str">
        <f>IF(StudentRepresentatives[[#This Row],[Age]]&gt;23,"Yes","No")</f>
        <v>Yes</v>
      </c>
      <c r="K16" s="26" t="str">
        <f>IF((OR(StudentRepresentatives[[#This Row],[Post-Secondary Years]]&gt;=2, StudentRepresentatives[[#This Row],[Finance Certified]]="Yes")), "Yes", "No")</f>
        <v>Yes</v>
      </c>
      <c r="L16" t="str">
        <f>IF((AND(StudentRepresentatives[[#This Row],[Age]]&gt;=21, StudentRepresentatives[[#This Row],[Post-Secondary Years]]&gt;=3)), "Yes", "No")</f>
        <v>Yes</v>
      </c>
      <c r="M16" t="str">
        <f>IF(StudentRepresentatives[[#This Row],[Elected]]="Yes", "Elected", IF(StudentRepresentatives[[#This Row],[Finance Certified]]="Yes", "Yes", IF(StudentRepresentatives[[#This Row],[Finance Certified]]="No", "No")))</f>
        <v>Yes</v>
      </c>
      <c r="N16">
        <f>IF(StudentRepresentatives[[#This Row],[Post-Secondary Years]]&gt;=4, 2,1)</f>
        <v>2</v>
      </c>
    </row>
    <row r="17" spans="1:14" x14ac:dyDescent="0.2">
      <c r="A17" t="s">
        <v>71</v>
      </c>
      <c r="B17" t="s">
        <v>30</v>
      </c>
      <c r="C17">
        <v>22</v>
      </c>
      <c r="D17">
        <v>4</v>
      </c>
      <c r="E17" s="13">
        <f>HLOOKUP(StudentRepresentatives[[#This Row],[Post-Secondary Years]],$P$13:$U$14,2,1)</f>
        <v>15.75</v>
      </c>
      <c r="F17">
        <v>2025</v>
      </c>
      <c r="G17" t="s">
        <v>45</v>
      </c>
      <c r="H17" t="s">
        <v>46</v>
      </c>
      <c r="I17" t="s">
        <v>46</v>
      </c>
      <c r="J17" t="str">
        <f>IF(StudentRepresentatives[[#This Row],[Age]]&gt;23,"Yes","No")</f>
        <v>No</v>
      </c>
      <c r="K17" s="26" t="str">
        <f>IF((OR(StudentRepresentatives[[#This Row],[Post-Secondary Years]]&gt;=2, StudentRepresentatives[[#This Row],[Finance Certified]]="Yes")), "Yes", "No")</f>
        <v>Yes</v>
      </c>
      <c r="L17" t="str">
        <f>IF((AND(StudentRepresentatives[[#This Row],[Age]]&gt;=21, StudentRepresentatives[[#This Row],[Post-Secondary Years]]&gt;=3)), "Yes", "No")</f>
        <v>Yes</v>
      </c>
      <c r="M17" t="str">
        <f>IF(StudentRepresentatives[[#This Row],[Elected]]="Yes", "Elected", IF(StudentRepresentatives[[#This Row],[Finance Certified]]="Yes", "Yes", IF(StudentRepresentatives[[#This Row],[Finance Certified]]="No", "No")))</f>
        <v>Yes</v>
      </c>
      <c r="N17">
        <f>IF(StudentRepresentatives[[#This Row],[Post-Secondary Years]]&gt;=4, 2,1)</f>
        <v>2</v>
      </c>
    </row>
    <row r="18" spans="1:14" x14ac:dyDescent="0.2">
      <c r="A18" t="s">
        <v>72</v>
      </c>
      <c r="B18" t="s">
        <v>31</v>
      </c>
      <c r="C18">
        <v>22</v>
      </c>
      <c r="D18">
        <v>4</v>
      </c>
      <c r="E18" s="13">
        <f>HLOOKUP(StudentRepresentatives[[#This Row],[Post-Secondary Years]],$P$13:$U$14,2,1)</f>
        <v>15.75</v>
      </c>
      <c r="F18">
        <v>2022</v>
      </c>
      <c r="G18" t="s">
        <v>45</v>
      </c>
      <c r="H18" t="s">
        <v>46</v>
      </c>
      <c r="I18" t="s">
        <v>45</v>
      </c>
      <c r="J18" t="str">
        <f>IF(StudentRepresentatives[[#This Row],[Age]]&gt;23,"Yes","No")</f>
        <v>No</v>
      </c>
      <c r="K18" s="26" t="str">
        <f>IF((OR(StudentRepresentatives[[#This Row],[Post-Secondary Years]]&gt;=2, StudentRepresentatives[[#This Row],[Finance Certified]]="Yes")), "Yes", "No")</f>
        <v>Yes</v>
      </c>
      <c r="L18" t="str">
        <f>IF((AND(StudentRepresentatives[[#This Row],[Age]]&gt;=21, StudentRepresentatives[[#This Row],[Post-Secondary Years]]&gt;=3)), "Yes", "No")</f>
        <v>Yes</v>
      </c>
      <c r="M18" t="str">
        <f>IF(StudentRepresentatives[[#This Row],[Elected]]="Yes", "Elected", IF(StudentRepresentatives[[#This Row],[Finance Certified]]="Yes", "Yes", IF(StudentRepresentatives[[#This Row],[Finance Certified]]="No", "No")))</f>
        <v>Elected</v>
      </c>
      <c r="N18">
        <f>IF(StudentRepresentatives[[#This Row],[Post-Secondary Years]]&gt;=4, 2,1)</f>
        <v>2</v>
      </c>
    </row>
    <row r="19" spans="1:14" x14ac:dyDescent="0.2">
      <c r="A19" t="s">
        <v>73</v>
      </c>
      <c r="B19" t="s">
        <v>32</v>
      </c>
      <c r="C19">
        <v>20</v>
      </c>
      <c r="D19">
        <v>2</v>
      </c>
      <c r="E19" s="13">
        <f>HLOOKUP(StudentRepresentatives[[#This Row],[Post-Secondary Years]],$P$13:$U$14,2,1)</f>
        <v>15.75</v>
      </c>
      <c r="F19">
        <v>2022</v>
      </c>
      <c r="G19" t="s">
        <v>45</v>
      </c>
      <c r="H19" t="s">
        <v>46</v>
      </c>
      <c r="I19" t="s">
        <v>46</v>
      </c>
      <c r="J19" t="str">
        <f>IF(StudentRepresentatives[[#This Row],[Age]]&gt;23,"Yes","No")</f>
        <v>No</v>
      </c>
      <c r="K19" s="26" t="str">
        <f>IF((OR(StudentRepresentatives[[#This Row],[Post-Secondary Years]]&gt;=2, StudentRepresentatives[[#This Row],[Finance Certified]]="Yes")), "Yes", "No")</f>
        <v>Yes</v>
      </c>
      <c r="L19" t="str">
        <f>IF((AND(StudentRepresentatives[[#This Row],[Age]]&gt;=21, StudentRepresentatives[[#This Row],[Post-Secondary Years]]&gt;=3)), "Yes", "No")</f>
        <v>No</v>
      </c>
      <c r="M19" t="str">
        <f>IF(StudentRepresentatives[[#This Row],[Elected]]="Yes", "Elected", IF(StudentRepresentatives[[#This Row],[Finance Certified]]="Yes", "Yes", IF(StudentRepresentatives[[#This Row],[Finance Certified]]="No", "No")))</f>
        <v>Yes</v>
      </c>
      <c r="N19">
        <f>IF(StudentRepresentatives[[#This Row],[Post-Secondary Years]]&gt;=4, 2,1)</f>
        <v>1</v>
      </c>
    </row>
    <row r="20" spans="1:14" x14ac:dyDescent="0.2">
      <c r="A20" t="s">
        <v>74</v>
      </c>
      <c r="B20" t="s">
        <v>33</v>
      </c>
      <c r="C20">
        <v>21</v>
      </c>
      <c r="D20">
        <v>3</v>
      </c>
      <c r="E20" s="13">
        <f>HLOOKUP(StudentRepresentatives[[#This Row],[Post-Secondary Years]],$P$13:$U$14,2,1)</f>
        <v>15.75</v>
      </c>
      <c r="F20">
        <v>2026</v>
      </c>
      <c r="G20" t="s">
        <v>46</v>
      </c>
      <c r="H20" t="s">
        <v>46</v>
      </c>
      <c r="I20" t="s">
        <v>46</v>
      </c>
      <c r="J20" t="str">
        <f>IF(StudentRepresentatives[[#This Row],[Age]]&gt;23,"Yes","No")</f>
        <v>No</v>
      </c>
      <c r="K20" s="26" t="str">
        <f>IF((OR(StudentRepresentatives[[#This Row],[Post-Secondary Years]]&gt;=2, StudentRepresentatives[[#This Row],[Finance Certified]]="Yes")), "Yes", "No")</f>
        <v>Yes</v>
      </c>
      <c r="L20" t="str">
        <f>IF((AND(StudentRepresentatives[[#This Row],[Age]]&gt;=21, StudentRepresentatives[[#This Row],[Post-Secondary Years]]&gt;=3)), "Yes", "No")</f>
        <v>Yes</v>
      </c>
      <c r="M20" t="str">
        <f>IF(StudentRepresentatives[[#This Row],[Elected]]="Yes", "Elected", IF(StudentRepresentatives[[#This Row],[Finance Certified]]="Yes", "Yes", IF(StudentRepresentatives[[#This Row],[Finance Certified]]="No", "No")))</f>
        <v>No</v>
      </c>
      <c r="N20">
        <f>IF(StudentRepresentatives[[#This Row],[Post-Secondary Years]]&gt;=4, 2,1)</f>
        <v>1</v>
      </c>
    </row>
    <row r="21" spans="1:14" x14ac:dyDescent="0.2">
      <c r="A21" t="s">
        <v>75</v>
      </c>
      <c r="B21" t="s">
        <v>34</v>
      </c>
      <c r="C21">
        <v>19</v>
      </c>
      <c r="D21">
        <v>1</v>
      </c>
      <c r="E21" s="13">
        <f>HLOOKUP(StudentRepresentatives[[#This Row],[Post-Secondary Years]],$P$13:$U$14,2,1)</f>
        <v>15.25</v>
      </c>
      <c r="F21">
        <v>2022</v>
      </c>
      <c r="G21" t="s">
        <v>45</v>
      </c>
      <c r="H21" t="s">
        <v>46</v>
      </c>
      <c r="I21" t="s">
        <v>45</v>
      </c>
      <c r="J21" t="str">
        <f>IF(StudentRepresentatives[[#This Row],[Age]]&gt;23,"Yes","No")</f>
        <v>No</v>
      </c>
      <c r="K21" s="26" t="str">
        <f>IF((OR(StudentRepresentatives[[#This Row],[Post-Secondary Years]]&gt;=2, StudentRepresentatives[[#This Row],[Finance Certified]]="Yes")), "Yes", "No")</f>
        <v>Yes</v>
      </c>
      <c r="L21" t="str">
        <f>IF((AND(StudentRepresentatives[[#This Row],[Age]]&gt;=21, StudentRepresentatives[[#This Row],[Post-Secondary Years]]&gt;=3)), "Yes", "No")</f>
        <v>No</v>
      </c>
      <c r="M21" t="str">
        <f>IF(StudentRepresentatives[[#This Row],[Elected]]="Yes", "Elected", IF(StudentRepresentatives[[#This Row],[Finance Certified]]="Yes", "Yes", IF(StudentRepresentatives[[#This Row],[Finance Certified]]="No", "No")))</f>
        <v>Elected</v>
      </c>
      <c r="N21">
        <f>IF(StudentRepresentatives[[#This Row],[Post-Secondary Years]]&gt;=4, 2,1)</f>
        <v>1</v>
      </c>
    </row>
    <row r="22" spans="1:14" x14ac:dyDescent="0.2">
      <c r="A22" t="s">
        <v>76</v>
      </c>
      <c r="B22" t="s">
        <v>35</v>
      </c>
      <c r="C22">
        <v>24</v>
      </c>
      <c r="D22">
        <v>2</v>
      </c>
      <c r="E22" s="13">
        <f>HLOOKUP(StudentRepresentatives[[#This Row],[Post-Secondary Years]],$P$13:$U$14,2,1)</f>
        <v>15.75</v>
      </c>
      <c r="F22">
        <v>2025</v>
      </c>
      <c r="G22" t="s">
        <v>45</v>
      </c>
      <c r="H22" t="s">
        <v>46</v>
      </c>
      <c r="I22" t="s">
        <v>45</v>
      </c>
      <c r="J22" t="str">
        <f>IF(StudentRepresentatives[[#This Row],[Age]]&gt;23,"Yes","No")</f>
        <v>Yes</v>
      </c>
      <c r="K22" s="26" t="str">
        <f>IF((OR(StudentRepresentatives[[#This Row],[Post-Secondary Years]]&gt;=2, StudentRepresentatives[[#This Row],[Finance Certified]]="Yes")), "Yes", "No")</f>
        <v>Yes</v>
      </c>
      <c r="L22" t="str">
        <f>IF((AND(StudentRepresentatives[[#This Row],[Age]]&gt;=21, StudentRepresentatives[[#This Row],[Post-Secondary Years]]&gt;=3)), "Yes", "No")</f>
        <v>No</v>
      </c>
      <c r="M22" t="str">
        <f>IF(StudentRepresentatives[[#This Row],[Elected]]="Yes", "Elected", IF(StudentRepresentatives[[#This Row],[Finance Certified]]="Yes", "Yes", IF(StudentRepresentatives[[#This Row],[Finance Certified]]="No", "No")))</f>
        <v>Elected</v>
      </c>
      <c r="N22">
        <f>IF(StudentRepresentatives[[#This Row],[Post-Secondary Years]]&gt;=4, 2,1)</f>
        <v>1</v>
      </c>
    </row>
    <row r="23" spans="1:14" x14ac:dyDescent="0.2">
      <c r="A23" t="s">
        <v>77</v>
      </c>
      <c r="B23" t="s">
        <v>15</v>
      </c>
      <c r="C23">
        <v>18</v>
      </c>
      <c r="D23">
        <v>0</v>
      </c>
      <c r="E23" s="13">
        <f>HLOOKUP(StudentRepresentatives[[#This Row],[Post-Secondary Years]],$P$13:$U$14,2,1)</f>
        <v>15</v>
      </c>
      <c r="F23">
        <v>2024</v>
      </c>
      <c r="G23" t="s">
        <v>46</v>
      </c>
      <c r="H23" t="s">
        <v>46</v>
      </c>
      <c r="I23" t="s">
        <v>46</v>
      </c>
      <c r="J23" t="str">
        <f>IF(StudentRepresentatives[[#This Row],[Age]]&gt;23,"Yes","No")</f>
        <v>No</v>
      </c>
      <c r="K23" s="26" t="str">
        <f>IF((OR(StudentRepresentatives[[#This Row],[Post-Secondary Years]]&gt;=2, StudentRepresentatives[[#This Row],[Finance Certified]]="Yes")), "Yes", "No")</f>
        <v>No</v>
      </c>
      <c r="L23" t="str">
        <f>IF((AND(StudentRepresentatives[[#This Row],[Age]]&gt;=21, StudentRepresentatives[[#This Row],[Post-Secondary Years]]&gt;=3)), "Yes", "No")</f>
        <v>No</v>
      </c>
      <c r="M23" t="str">
        <f>IF(StudentRepresentatives[[#This Row],[Elected]]="Yes", "Elected", IF(StudentRepresentatives[[#This Row],[Finance Certified]]="Yes", "Yes", IF(StudentRepresentatives[[#This Row],[Finance Certified]]="No", "No")))</f>
        <v>No</v>
      </c>
      <c r="N23">
        <f>IF(StudentRepresentatives[[#This Row],[Post-Secondary Years]]&gt;=4, 2,1)</f>
        <v>1</v>
      </c>
    </row>
    <row r="24" spans="1:14" x14ac:dyDescent="0.2">
      <c r="A24" t="s">
        <v>78</v>
      </c>
      <c r="B24" t="s">
        <v>36</v>
      </c>
      <c r="C24">
        <v>25</v>
      </c>
      <c r="D24">
        <v>5</v>
      </c>
      <c r="E24" s="13">
        <f>HLOOKUP(StudentRepresentatives[[#This Row],[Post-Secondary Years]],$P$13:$U$14,2,1)</f>
        <v>16.5</v>
      </c>
      <c r="F24">
        <v>2023</v>
      </c>
      <c r="G24" t="s">
        <v>45</v>
      </c>
      <c r="H24" t="s">
        <v>45</v>
      </c>
      <c r="I24" t="s">
        <v>45</v>
      </c>
      <c r="J24" t="str">
        <f>IF(StudentRepresentatives[[#This Row],[Age]]&gt;23,"Yes","No")</f>
        <v>Yes</v>
      </c>
      <c r="K24" s="26" t="str">
        <f>IF((OR(StudentRepresentatives[[#This Row],[Post-Secondary Years]]&gt;=2, StudentRepresentatives[[#This Row],[Finance Certified]]="Yes")), "Yes", "No")</f>
        <v>Yes</v>
      </c>
      <c r="L24" t="str">
        <f>IF((AND(StudentRepresentatives[[#This Row],[Age]]&gt;=21, StudentRepresentatives[[#This Row],[Post-Secondary Years]]&gt;=3)), "Yes", "No")</f>
        <v>Yes</v>
      </c>
      <c r="M24" t="str">
        <f>IF(StudentRepresentatives[[#This Row],[Elected]]="Yes", "Elected", IF(StudentRepresentatives[[#This Row],[Finance Certified]]="Yes", "Yes", IF(StudentRepresentatives[[#This Row],[Finance Certified]]="No", "No")))</f>
        <v>Elected</v>
      </c>
      <c r="N24">
        <f>IF(StudentRepresentatives[[#This Row],[Post-Secondary Years]]&gt;=4, 2,1)</f>
        <v>2</v>
      </c>
    </row>
    <row r="25" spans="1:14" x14ac:dyDescent="0.2">
      <c r="A25" t="s">
        <v>79</v>
      </c>
      <c r="B25" t="s">
        <v>44</v>
      </c>
      <c r="C25">
        <v>24</v>
      </c>
      <c r="D25">
        <v>6</v>
      </c>
      <c r="E25" s="13">
        <f>HLOOKUP(StudentRepresentatives[[#This Row],[Post-Secondary Years]],$P$13:$U$14,2,1)</f>
        <v>16.5</v>
      </c>
      <c r="F25">
        <v>2022</v>
      </c>
      <c r="G25" t="s">
        <v>45</v>
      </c>
      <c r="H25" t="s">
        <v>45</v>
      </c>
      <c r="I25" t="s">
        <v>45</v>
      </c>
      <c r="J25" t="str">
        <f>IF(StudentRepresentatives[[#This Row],[Age]]&gt;23,"Yes","No")</f>
        <v>Yes</v>
      </c>
      <c r="K25" s="26" t="str">
        <f>IF((OR(StudentRepresentatives[[#This Row],[Post-Secondary Years]]&gt;=2, StudentRepresentatives[[#This Row],[Finance Certified]]="Yes")), "Yes", "No")</f>
        <v>Yes</v>
      </c>
      <c r="L25" t="str">
        <f>IF((AND(StudentRepresentatives[[#This Row],[Age]]&gt;=21, StudentRepresentatives[[#This Row],[Post-Secondary Years]]&gt;=3)), "Yes", "No")</f>
        <v>Yes</v>
      </c>
      <c r="M25" t="str">
        <f>IF(StudentRepresentatives[[#This Row],[Elected]]="Yes", "Elected", IF(StudentRepresentatives[[#This Row],[Finance Certified]]="Yes", "Yes", IF(StudentRepresentatives[[#This Row],[Finance Certified]]="No", "No")))</f>
        <v>Elected</v>
      </c>
      <c r="N25">
        <f>IF(StudentRepresentatives[[#This Row],[Post-Secondary Years]]&gt;=4, 2,1)</f>
        <v>2</v>
      </c>
    </row>
    <row r="26" spans="1:14" x14ac:dyDescent="0.2">
      <c r="A26" t="s">
        <v>80</v>
      </c>
      <c r="B26" t="s">
        <v>37</v>
      </c>
      <c r="C26">
        <v>18</v>
      </c>
      <c r="D26">
        <v>0</v>
      </c>
      <c r="E26" s="13">
        <f>HLOOKUP(StudentRepresentatives[[#This Row],[Post-Secondary Years]],$P$13:$U$14,2,1)</f>
        <v>15</v>
      </c>
      <c r="F26">
        <v>2025</v>
      </c>
      <c r="G26" t="s">
        <v>46</v>
      </c>
      <c r="H26" t="s">
        <v>46</v>
      </c>
      <c r="I26" t="s">
        <v>46</v>
      </c>
      <c r="J26" t="str">
        <f>IF(StudentRepresentatives[[#This Row],[Age]]&gt;23,"Yes","No")</f>
        <v>No</v>
      </c>
      <c r="K26" s="26" t="str">
        <f>IF((OR(StudentRepresentatives[[#This Row],[Post-Secondary Years]]&gt;=2, StudentRepresentatives[[#This Row],[Finance Certified]]="Yes")), "Yes", "No")</f>
        <v>No</v>
      </c>
      <c r="L26" t="str">
        <f>IF((AND(StudentRepresentatives[[#This Row],[Age]]&gt;=21, StudentRepresentatives[[#This Row],[Post-Secondary Years]]&gt;=3)), "Yes", "No")</f>
        <v>No</v>
      </c>
      <c r="M26" t="str">
        <f>IF(StudentRepresentatives[[#This Row],[Elected]]="Yes", "Elected", IF(StudentRepresentatives[[#This Row],[Finance Certified]]="Yes", "Yes", IF(StudentRepresentatives[[#This Row],[Finance Certified]]="No", "No")))</f>
        <v>No</v>
      </c>
      <c r="N26">
        <f>IF(StudentRepresentatives[[#This Row],[Post-Secondary Years]]&gt;=4, 2,1)</f>
        <v>1</v>
      </c>
    </row>
    <row r="27" spans="1:14" x14ac:dyDescent="0.2">
      <c r="A27" t="s">
        <v>81</v>
      </c>
      <c r="B27" t="s">
        <v>38</v>
      </c>
      <c r="C27">
        <v>23</v>
      </c>
      <c r="D27">
        <v>5</v>
      </c>
      <c r="E27" s="13">
        <f>HLOOKUP(StudentRepresentatives[[#This Row],[Post-Secondary Years]],$P$13:$U$14,2,1)</f>
        <v>16.5</v>
      </c>
      <c r="F27">
        <v>2023</v>
      </c>
      <c r="G27" t="s">
        <v>45</v>
      </c>
      <c r="H27" t="s">
        <v>46</v>
      </c>
      <c r="I27" t="s">
        <v>46</v>
      </c>
      <c r="J27" t="str">
        <f>IF(StudentRepresentatives[[#This Row],[Age]]&gt;23,"Yes","No")</f>
        <v>No</v>
      </c>
      <c r="K27" s="26" t="str">
        <f>IF((OR(StudentRepresentatives[[#This Row],[Post-Secondary Years]]&gt;=2, StudentRepresentatives[[#This Row],[Finance Certified]]="Yes")), "Yes", "No")</f>
        <v>Yes</v>
      </c>
      <c r="L27" t="str">
        <f>IF((AND(StudentRepresentatives[[#This Row],[Age]]&gt;=21, StudentRepresentatives[[#This Row],[Post-Secondary Years]]&gt;=3)), "Yes", "No")</f>
        <v>Yes</v>
      </c>
      <c r="M27" t="str">
        <f>IF(StudentRepresentatives[[#This Row],[Elected]]="Yes", "Elected", IF(StudentRepresentatives[[#This Row],[Finance Certified]]="Yes", "Yes", IF(StudentRepresentatives[[#This Row],[Finance Certified]]="No", "No")))</f>
        <v>Yes</v>
      </c>
      <c r="N27">
        <f>IF(StudentRepresentatives[[#This Row],[Post-Secondary Years]]&gt;=4, 2,1)</f>
        <v>2</v>
      </c>
    </row>
    <row r="28" spans="1:14" x14ac:dyDescent="0.2">
      <c r="A28" t="s">
        <v>82</v>
      </c>
      <c r="B28" t="s">
        <v>39</v>
      </c>
      <c r="C28">
        <v>19</v>
      </c>
      <c r="D28">
        <v>1</v>
      </c>
      <c r="E28" s="13">
        <f>HLOOKUP(StudentRepresentatives[[#This Row],[Post-Secondary Years]],$P$13:$U$14,2,1)</f>
        <v>15.25</v>
      </c>
      <c r="F28">
        <v>2023</v>
      </c>
      <c r="G28" t="s">
        <v>45</v>
      </c>
      <c r="H28" t="s">
        <v>46</v>
      </c>
      <c r="I28" t="s">
        <v>45</v>
      </c>
      <c r="J28" t="str">
        <f>IF(StudentRepresentatives[[#This Row],[Age]]&gt;23,"Yes","No")</f>
        <v>No</v>
      </c>
      <c r="K28" s="26" t="str">
        <f>IF((OR(StudentRepresentatives[[#This Row],[Post-Secondary Years]]&gt;=2, StudentRepresentatives[[#This Row],[Finance Certified]]="Yes")), "Yes", "No")</f>
        <v>Yes</v>
      </c>
      <c r="L28" t="str">
        <f>IF((AND(StudentRepresentatives[[#This Row],[Age]]&gt;=21, StudentRepresentatives[[#This Row],[Post-Secondary Years]]&gt;=3)), "Yes", "No")</f>
        <v>No</v>
      </c>
      <c r="M28" t="str">
        <f>IF(StudentRepresentatives[[#This Row],[Elected]]="Yes", "Elected", IF(StudentRepresentatives[[#This Row],[Finance Certified]]="Yes", "Yes", IF(StudentRepresentatives[[#This Row],[Finance Certified]]="No", "No")))</f>
        <v>Elected</v>
      </c>
      <c r="N28">
        <f>IF(StudentRepresentatives[[#This Row],[Post-Secondary Years]]&gt;=4, 2,1)</f>
        <v>1</v>
      </c>
    </row>
    <row r="29" spans="1:14" x14ac:dyDescent="0.2">
      <c r="A29" t="s">
        <v>83</v>
      </c>
      <c r="B29" t="s">
        <v>40</v>
      </c>
      <c r="C29">
        <v>29</v>
      </c>
      <c r="D29">
        <v>9</v>
      </c>
      <c r="E29" s="13">
        <f>HLOOKUP(StudentRepresentatives[[#This Row],[Post-Secondary Years]],$P$13:$U$14,2,1)</f>
        <v>17.5</v>
      </c>
      <c r="F29">
        <v>2023</v>
      </c>
      <c r="G29" t="s">
        <v>45</v>
      </c>
      <c r="H29" t="s">
        <v>45</v>
      </c>
      <c r="I29" t="s">
        <v>46</v>
      </c>
      <c r="J29" t="str">
        <f>IF(StudentRepresentatives[[#This Row],[Age]]&gt;23,"Yes","No")</f>
        <v>Yes</v>
      </c>
      <c r="K29" s="26" t="str">
        <f>IF((OR(StudentRepresentatives[[#This Row],[Post-Secondary Years]]&gt;=2, StudentRepresentatives[[#This Row],[Finance Certified]]="Yes")), "Yes", "No")</f>
        <v>Yes</v>
      </c>
      <c r="L29" t="str">
        <f>IF((AND(StudentRepresentatives[[#This Row],[Age]]&gt;=21, StudentRepresentatives[[#This Row],[Post-Secondary Years]]&gt;=3)), "Yes", "No")</f>
        <v>Yes</v>
      </c>
      <c r="M29" t="str">
        <f>IF(StudentRepresentatives[[#This Row],[Elected]]="Yes", "Elected", IF(StudentRepresentatives[[#This Row],[Finance Certified]]="Yes", "Yes", IF(StudentRepresentatives[[#This Row],[Finance Certified]]="No", "No")))</f>
        <v>Yes</v>
      </c>
      <c r="N29">
        <f>IF(StudentRepresentatives[[#This Row],[Post-Secondary Years]]&gt;=4, 2,1)</f>
        <v>2</v>
      </c>
    </row>
    <row r="30" spans="1:14" x14ac:dyDescent="0.2">
      <c r="A30" t="s">
        <v>84</v>
      </c>
      <c r="B30" t="s">
        <v>41</v>
      </c>
      <c r="C30">
        <v>19</v>
      </c>
      <c r="D30">
        <v>1</v>
      </c>
      <c r="E30" s="13">
        <f>HLOOKUP(StudentRepresentatives[[#This Row],[Post-Secondary Years]],$P$13:$U$14,2,1)</f>
        <v>15.25</v>
      </c>
      <c r="F30">
        <v>2022</v>
      </c>
      <c r="G30" t="s">
        <v>46</v>
      </c>
      <c r="H30" t="s">
        <v>46</v>
      </c>
      <c r="I30" t="s">
        <v>46</v>
      </c>
      <c r="J30" t="str">
        <f>IF(StudentRepresentatives[[#This Row],[Age]]&gt;23,"Yes","No")</f>
        <v>No</v>
      </c>
      <c r="K30" s="26" t="str">
        <f>IF((OR(StudentRepresentatives[[#This Row],[Post-Secondary Years]]&gt;=2, StudentRepresentatives[[#This Row],[Finance Certified]]="Yes")), "Yes", "No")</f>
        <v>No</v>
      </c>
      <c r="L30" t="str">
        <f>IF((AND(StudentRepresentatives[[#This Row],[Age]]&gt;=21, StudentRepresentatives[[#This Row],[Post-Secondary Years]]&gt;=3)), "Yes", "No")</f>
        <v>No</v>
      </c>
      <c r="M30" t="str">
        <f>IF(StudentRepresentatives[[#This Row],[Elected]]="Yes", "Elected", IF(StudentRepresentatives[[#This Row],[Finance Certified]]="Yes", "Yes", IF(StudentRepresentatives[[#This Row],[Finance Certified]]="No", "No")))</f>
        <v>No</v>
      </c>
      <c r="N30">
        <f>IF(StudentRepresentatives[[#This Row],[Post-Secondary Years]]&gt;=4, 2,1)</f>
        <v>1</v>
      </c>
    </row>
    <row r="31" spans="1:14" x14ac:dyDescent="0.2">
      <c r="A31" t="s">
        <v>85</v>
      </c>
      <c r="B31" t="s">
        <v>42</v>
      </c>
      <c r="C31">
        <v>25</v>
      </c>
      <c r="D31">
        <v>7</v>
      </c>
      <c r="E31" s="13">
        <f>HLOOKUP(StudentRepresentatives[[#This Row],[Post-Secondary Years]],$P$13:$U$14,2,1)</f>
        <v>16.5</v>
      </c>
      <c r="F31">
        <v>2023</v>
      </c>
      <c r="G31" t="s">
        <v>45</v>
      </c>
      <c r="H31" t="s">
        <v>45</v>
      </c>
      <c r="I31" t="s">
        <v>45</v>
      </c>
      <c r="J31" t="str">
        <f>IF(StudentRepresentatives[[#This Row],[Age]]&gt;23,"Yes","No")</f>
        <v>Yes</v>
      </c>
      <c r="K31" s="26" t="str">
        <f>IF((OR(StudentRepresentatives[[#This Row],[Post-Secondary Years]]&gt;=2, StudentRepresentatives[[#This Row],[Finance Certified]]="Yes")), "Yes", "No")</f>
        <v>Yes</v>
      </c>
      <c r="L31" t="str">
        <f>IF((AND(StudentRepresentatives[[#This Row],[Age]]&gt;=21, StudentRepresentatives[[#This Row],[Post-Secondary Years]]&gt;=3)), "Yes", "No")</f>
        <v>Yes</v>
      </c>
      <c r="M31" t="str">
        <f>IF(StudentRepresentatives[[#This Row],[Elected]]="Yes", "Elected", IF(StudentRepresentatives[[#This Row],[Finance Certified]]="Yes", "Yes", IF(StudentRepresentatives[[#This Row],[Finance Certified]]="No", "No")))</f>
        <v>Elected</v>
      </c>
      <c r="N31">
        <f>IF(StudentRepresentatives[[#This Row],[Post-Secondary Years]]&gt;=4, 2,1)</f>
        <v>2</v>
      </c>
    </row>
  </sheetData>
  <dataValidations count="1">
    <dataValidation allowBlank="1" error="pavI8MeUFtEyxX2I4tky610421f9-2812-4fef-a792-a2e1a8911d13" sqref="A1:U31" xr:uid="{00000000-0002-0000-0100-000000000000}"/>
  </dataValidations>
  <pageMargins left="0.7" right="0.7" top="0.75" bottom="0.75" header="0.3" footer="0.3"/>
  <pageSetup paperSize="0" orientation="portrait" r:id="rId1"/>
  <legacyDrawing r:id="rId2"/>
  <tableParts count="1">
    <tablePart r:id="rId3"/>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C3400C-9FC7-454C-A288-DB3F1749FCA7}">
  <dimension ref="A1:G17"/>
  <sheetViews>
    <sheetView workbookViewId="0">
      <selection activeCell="A18" sqref="A18"/>
    </sheetView>
  </sheetViews>
  <sheetFormatPr baseColWidth="10" defaultColWidth="8.83203125" defaultRowHeight="15" x14ac:dyDescent="0.2"/>
  <cols>
    <col min="1" max="1" width="33.5" bestFit="1" customWidth="1"/>
    <col min="2" max="2" width="9.5" bestFit="1" customWidth="1"/>
    <col min="3" max="3" width="12" bestFit="1" customWidth="1"/>
    <col min="4" max="4" width="8.6640625" bestFit="1" customWidth="1"/>
    <col min="5" max="7" width="7.33203125" bestFit="1" customWidth="1"/>
  </cols>
  <sheetData>
    <row r="1" spans="1:7" x14ac:dyDescent="0.2">
      <c r="A1" t="s">
        <v>13</v>
      </c>
      <c r="B1" t="s">
        <v>14</v>
      </c>
      <c r="C1" t="s">
        <v>102</v>
      </c>
      <c r="D1" t="s">
        <v>105</v>
      </c>
      <c r="E1" t="s">
        <v>4</v>
      </c>
      <c r="F1" t="s">
        <v>5</v>
      </c>
      <c r="G1" t="s">
        <v>6</v>
      </c>
    </row>
    <row r="2" spans="1:7" x14ac:dyDescent="0.2">
      <c r="A2" t="s">
        <v>94</v>
      </c>
      <c r="B2" t="s">
        <v>101</v>
      </c>
      <c r="C2" t="s">
        <v>104</v>
      </c>
      <c r="D2" t="s">
        <v>108</v>
      </c>
      <c r="E2">
        <v>54</v>
      </c>
      <c r="F2">
        <v>81</v>
      </c>
      <c r="G2">
        <v>93</v>
      </c>
    </row>
    <row r="3" spans="1:7" x14ac:dyDescent="0.2">
      <c r="A3" t="s">
        <v>91</v>
      </c>
      <c r="B3" t="s">
        <v>101</v>
      </c>
      <c r="C3" t="s">
        <v>104</v>
      </c>
      <c r="D3" t="s">
        <v>107</v>
      </c>
      <c r="E3">
        <v>37</v>
      </c>
      <c r="F3">
        <v>51</v>
      </c>
      <c r="G3">
        <v>76</v>
      </c>
    </row>
    <row r="4" spans="1:7" x14ac:dyDescent="0.2">
      <c r="A4" t="s">
        <v>98</v>
      </c>
      <c r="B4" t="s">
        <v>101</v>
      </c>
      <c r="C4" t="s">
        <v>103</v>
      </c>
      <c r="D4" t="s">
        <v>106</v>
      </c>
      <c r="E4">
        <v>47</v>
      </c>
      <c r="F4">
        <v>54</v>
      </c>
      <c r="G4">
        <v>64</v>
      </c>
    </row>
    <row r="5" spans="1:7" x14ac:dyDescent="0.2">
      <c r="A5" t="s">
        <v>96</v>
      </c>
      <c r="B5" t="s">
        <v>101</v>
      </c>
      <c r="C5" t="s">
        <v>3</v>
      </c>
      <c r="D5" t="s">
        <v>107</v>
      </c>
      <c r="E5">
        <v>45</v>
      </c>
      <c r="F5">
        <v>44</v>
      </c>
      <c r="G5">
        <v>52</v>
      </c>
    </row>
    <row r="6" spans="1:7" x14ac:dyDescent="0.2">
      <c r="A6" t="s">
        <v>93</v>
      </c>
      <c r="B6" t="s">
        <v>101</v>
      </c>
      <c r="C6" t="s">
        <v>103</v>
      </c>
      <c r="D6" t="s">
        <v>108</v>
      </c>
      <c r="E6">
        <v>30</v>
      </c>
      <c r="F6">
        <v>32</v>
      </c>
      <c r="G6">
        <v>51</v>
      </c>
    </row>
    <row r="7" spans="1:7" x14ac:dyDescent="0.2">
      <c r="A7" t="s">
        <v>99</v>
      </c>
      <c r="B7" t="s">
        <v>101</v>
      </c>
      <c r="C7" t="s">
        <v>3</v>
      </c>
      <c r="D7" t="s">
        <v>107</v>
      </c>
      <c r="E7">
        <v>44</v>
      </c>
      <c r="F7">
        <v>47</v>
      </c>
      <c r="G7">
        <v>41</v>
      </c>
    </row>
    <row r="8" spans="1:7" x14ac:dyDescent="0.2">
      <c r="A8" t="s">
        <v>97</v>
      </c>
      <c r="B8" t="s">
        <v>101</v>
      </c>
      <c r="C8" t="s">
        <v>103</v>
      </c>
      <c r="D8" t="s">
        <v>106</v>
      </c>
      <c r="E8">
        <v>48</v>
      </c>
      <c r="F8">
        <v>40</v>
      </c>
      <c r="G8">
        <v>40</v>
      </c>
    </row>
    <row r="9" spans="1:7" x14ac:dyDescent="0.2">
      <c r="A9" t="s">
        <v>100</v>
      </c>
      <c r="B9" t="s">
        <v>101</v>
      </c>
      <c r="C9" t="s">
        <v>103</v>
      </c>
      <c r="D9" t="s">
        <v>107</v>
      </c>
      <c r="E9">
        <v>29</v>
      </c>
      <c r="F9">
        <v>26</v>
      </c>
      <c r="G9">
        <v>23</v>
      </c>
    </row>
    <row r="10" spans="1:7" x14ac:dyDescent="0.2">
      <c r="A10" t="s">
        <v>95</v>
      </c>
      <c r="B10" t="s">
        <v>101</v>
      </c>
      <c r="C10" t="s">
        <v>104</v>
      </c>
      <c r="D10" t="s">
        <v>108</v>
      </c>
      <c r="E10">
        <v>6</v>
      </c>
      <c r="F10">
        <v>8</v>
      </c>
      <c r="G10">
        <v>10</v>
      </c>
    </row>
    <row r="11" spans="1:7" x14ac:dyDescent="0.2">
      <c r="A11" t="s">
        <v>92</v>
      </c>
      <c r="B11" t="s">
        <v>101</v>
      </c>
      <c r="C11" t="s">
        <v>103</v>
      </c>
      <c r="D11" t="s">
        <v>106</v>
      </c>
      <c r="E11">
        <v>5</v>
      </c>
      <c r="F11">
        <v>6</v>
      </c>
      <c r="G11">
        <v>5</v>
      </c>
    </row>
    <row r="13" spans="1:7" x14ac:dyDescent="0.2">
      <c r="A13" s="23" t="s">
        <v>150</v>
      </c>
    </row>
    <row r="14" spans="1:7" x14ac:dyDescent="0.2">
      <c r="A14" s="24" t="str">
        <f>INDEX(AcademicGroups[],1,1)</f>
        <v>Computing Club</v>
      </c>
    </row>
    <row r="16" spans="1:7" x14ac:dyDescent="0.2">
      <c r="A16" s="23" t="s">
        <v>151</v>
      </c>
    </row>
    <row r="17" spans="1:1" x14ac:dyDescent="0.2">
      <c r="A17" s="25">
        <f>SUMIF(AcademicGroups[2023],"&gt;=40")</f>
        <v>417</v>
      </c>
    </row>
  </sheetData>
  <dataValidations count="1">
    <dataValidation allowBlank="1" error="pavI8MeUFtEyxX2I4tky610421f9-2812-4fef-a792-a2e1a8911d13" sqref="A1:G17" xr:uid="{00000000-0002-0000-0200-000000000000}"/>
  </dataValidations>
  <pageMargins left="0.7" right="0.7" top="0.75" bottom="0.75" header="0.3" footer="0.3"/>
  <legacyDrawing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9AAB23-579B-8044-880E-7ABDFD12940F}">
  <dimension ref="A1:E15"/>
  <sheetViews>
    <sheetView zoomScale="110" workbookViewId="0">
      <selection activeCell="E23" sqref="E23"/>
    </sheetView>
  </sheetViews>
  <sheetFormatPr baseColWidth="10" defaultRowHeight="15" x14ac:dyDescent="0.2"/>
  <cols>
    <col min="1" max="1" width="31.83203125" bestFit="1" customWidth="1"/>
    <col min="2" max="2" width="28.6640625" bestFit="1" customWidth="1"/>
    <col min="3" max="5" width="15.83203125" bestFit="1" customWidth="1"/>
  </cols>
  <sheetData>
    <row r="1" spans="1:5" x14ac:dyDescent="0.2">
      <c r="A1" s="19" t="s">
        <v>102</v>
      </c>
      <c r="B1" s="19" t="s">
        <v>13</v>
      </c>
      <c r="C1" s="27" t="s">
        <v>155</v>
      </c>
      <c r="D1" s="27" t="s">
        <v>156</v>
      </c>
      <c r="E1" s="27" t="s">
        <v>157</v>
      </c>
    </row>
    <row r="2" spans="1:5" x14ac:dyDescent="0.2">
      <c r="A2" t="s">
        <v>104</v>
      </c>
      <c r="C2" s="22">
        <v>97</v>
      </c>
      <c r="D2" s="22">
        <v>140</v>
      </c>
      <c r="E2" s="22">
        <v>179</v>
      </c>
    </row>
    <row r="3" spans="1:5" x14ac:dyDescent="0.2">
      <c r="B3" t="s">
        <v>91</v>
      </c>
      <c r="C3" s="22">
        <v>37</v>
      </c>
      <c r="D3" s="22">
        <v>51</v>
      </c>
      <c r="E3" s="22">
        <v>76</v>
      </c>
    </row>
    <row r="4" spans="1:5" x14ac:dyDescent="0.2">
      <c r="B4" t="s">
        <v>94</v>
      </c>
      <c r="C4" s="22">
        <v>54</v>
      </c>
      <c r="D4" s="22">
        <v>81</v>
      </c>
      <c r="E4" s="22">
        <v>93</v>
      </c>
    </row>
    <row r="5" spans="1:5" x14ac:dyDescent="0.2">
      <c r="B5" t="s">
        <v>95</v>
      </c>
      <c r="C5" s="22">
        <v>6</v>
      </c>
      <c r="D5" s="22">
        <v>8</v>
      </c>
      <c r="E5" s="22">
        <v>10</v>
      </c>
    </row>
    <row r="6" spans="1:5" x14ac:dyDescent="0.2">
      <c r="A6" t="s">
        <v>103</v>
      </c>
      <c r="C6" s="22">
        <v>159</v>
      </c>
      <c r="D6" s="22">
        <v>158</v>
      </c>
      <c r="E6" s="22">
        <v>183</v>
      </c>
    </row>
    <row r="7" spans="1:5" x14ac:dyDescent="0.2">
      <c r="B7" t="s">
        <v>92</v>
      </c>
      <c r="C7" s="22">
        <v>5</v>
      </c>
      <c r="D7" s="22">
        <v>6</v>
      </c>
      <c r="E7" s="22">
        <v>5</v>
      </c>
    </row>
    <row r="8" spans="1:5" x14ac:dyDescent="0.2">
      <c r="B8" t="s">
        <v>93</v>
      </c>
      <c r="C8" s="22">
        <v>30</v>
      </c>
      <c r="D8" s="22">
        <v>32</v>
      </c>
      <c r="E8" s="22">
        <v>51</v>
      </c>
    </row>
    <row r="9" spans="1:5" x14ac:dyDescent="0.2">
      <c r="B9" t="s">
        <v>97</v>
      </c>
      <c r="C9" s="22">
        <v>48</v>
      </c>
      <c r="D9" s="22">
        <v>40</v>
      </c>
      <c r="E9" s="22">
        <v>40</v>
      </c>
    </row>
    <row r="10" spans="1:5" x14ac:dyDescent="0.2">
      <c r="B10" t="s">
        <v>98</v>
      </c>
      <c r="C10" s="22">
        <v>47</v>
      </c>
      <c r="D10" s="22">
        <v>54</v>
      </c>
      <c r="E10" s="22">
        <v>64</v>
      </c>
    </row>
    <row r="11" spans="1:5" x14ac:dyDescent="0.2">
      <c r="B11" t="s">
        <v>100</v>
      </c>
      <c r="C11" s="22">
        <v>29</v>
      </c>
      <c r="D11" s="22">
        <v>26</v>
      </c>
      <c r="E11" s="22">
        <v>23</v>
      </c>
    </row>
    <row r="12" spans="1:5" x14ac:dyDescent="0.2">
      <c r="A12" t="s">
        <v>3</v>
      </c>
      <c r="C12" s="22">
        <v>89</v>
      </c>
      <c r="D12" s="22">
        <v>91</v>
      </c>
      <c r="E12" s="22">
        <v>93</v>
      </c>
    </row>
    <row r="13" spans="1:5" x14ac:dyDescent="0.2">
      <c r="B13" t="s">
        <v>96</v>
      </c>
      <c r="C13" s="22">
        <v>45</v>
      </c>
      <c r="D13" s="22">
        <v>44</v>
      </c>
      <c r="E13" s="22">
        <v>52</v>
      </c>
    </row>
    <row r="14" spans="1:5" x14ac:dyDescent="0.2">
      <c r="B14" t="s">
        <v>99</v>
      </c>
      <c r="C14" s="22">
        <v>44</v>
      </c>
      <c r="D14" s="22">
        <v>47</v>
      </c>
      <c r="E14" s="22">
        <v>41</v>
      </c>
    </row>
    <row r="15" spans="1:5" x14ac:dyDescent="0.2">
      <c r="A15" t="s">
        <v>7</v>
      </c>
      <c r="C15" s="27">
        <v>345</v>
      </c>
      <c r="D15" s="27">
        <v>389</v>
      </c>
      <c r="E15" s="22">
        <v>455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D42C81-7AA0-46F1-8AD0-4E9556DEFBCF}">
  <dimension ref="A1:G41"/>
  <sheetViews>
    <sheetView workbookViewId="0">
      <selection activeCell="J29" sqref="J29"/>
    </sheetView>
  </sheetViews>
  <sheetFormatPr baseColWidth="10" defaultColWidth="8.83203125" defaultRowHeight="15" x14ac:dyDescent="0.2"/>
  <cols>
    <col min="1" max="1" width="33.5" bestFit="1" customWidth="1"/>
    <col min="2" max="2" width="12.1640625" bestFit="1" customWidth="1"/>
    <col min="3" max="3" width="12" bestFit="1" customWidth="1"/>
    <col min="4" max="4" width="8.6640625" bestFit="1" customWidth="1"/>
    <col min="5" max="7" width="7.33203125" bestFit="1" customWidth="1"/>
  </cols>
  <sheetData>
    <row r="1" spans="1:7" x14ac:dyDescent="0.2">
      <c r="A1" t="s">
        <v>13</v>
      </c>
      <c r="B1" t="s">
        <v>14</v>
      </c>
      <c r="C1" t="s">
        <v>102</v>
      </c>
      <c r="D1" t="s">
        <v>105</v>
      </c>
      <c r="E1" t="s">
        <v>4</v>
      </c>
      <c r="F1" t="s">
        <v>5</v>
      </c>
      <c r="G1" t="s">
        <v>6</v>
      </c>
    </row>
    <row r="2" spans="1:7" x14ac:dyDescent="0.2">
      <c r="A2" t="s">
        <v>92</v>
      </c>
      <c r="B2" t="s">
        <v>101</v>
      </c>
      <c r="C2" t="s">
        <v>103</v>
      </c>
      <c r="D2" t="s">
        <v>106</v>
      </c>
      <c r="E2">
        <v>5</v>
      </c>
      <c r="F2">
        <v>6</v>
      </c>
      <c r="G2">
        <v>5</v>
      </c>
    </row>
    <row r="3" spans="1:7" x14ac:dyDescent="0.2">
      <c r="A3" t="s">
        <v>140</v>
      </c>
      <c r="B3" t="s">
        <v>136</v>
      </c>
      <c r="C3" t="s">
        <v>148</v>
      </c>
      <c r="D3" t="s">
        <v>107</v>
      </c>
      <c r="E3">
        <v>13</v>
      </c>
      <c r="F3">
        <v>12</v>
      </c>
      <c r="G3">
        <v>13</v>
      </c>
    </row>
    <row r="4" spans="1:7" x14ac:dyDescent="0.2">
      <c r="A4" t="s">
        <v>139</v>
      </c>
      <c r="B4" t="s">
        <v>136</v>
      </c>
      <c r="C4" t="s">
        <v>148</v>
      </c>
      <c r="D4" t="s">
        <v>107</v>
      </c>
      <c r="E4">
        <v>54</v>
      </c>
      <c r="F4">
        <v>49</v>
      </c>
      <c r="G4">
        <v>61</v>
      </c>
    </row>
    <row r="5" spans="1:7" x14ac:dyDescent="0.2">
      <c r="A5" t="s">
        <v>142</v>
      </c>
      <c r="B5" t="s">
        <v>136</v>
      </c>
      <c r="C5" t="s">
        <v>148</v>
      </c>
      <c r="D5" t="s">
        <v>107</v>
      </c>
      <c r="E5">
        <v>6</v>
      </c>
      <c r="F5">
        <v>6</v>
      </c>
      <c r="G5">
        <v>6</v>
      </c>
    </row>
    <row r="6" spans="1:7" x14ac:dyDescent="0.2">
      <c r="A6" t="s">
        <v>133</v>
      </c>
      <c r="B6" t="s">
        <v>124</v>
      </c>
      <c r="C6" t="s">
        <v>146</v>
      </c>
      <c r="D6" t="s">
        <v>107</v>
      </c>
      <c r="E6">
        <v>4</v>
      </c>
      <c r="F6">
        <v>3</v>
      </c>
      <c r="G6">
        <v>4</v>
      </c>
    </row>
    <row r="7" spans="1:7" x14ac:dyDescent="0.2">
      <c r="A7" t="s">
        <v>91</v>
      </c>
      <c r="B7" t="s">
        <v>101</v>
      </c>
      <c r="C7" t="s">
        <v>104</v>
      </c>
      <c r="D7" t="s">
        <v>107</v>
      </c>
      <c r="E7">
        <v>37</v>
      </c>
      <c r="F7">
        <v>51</v>
      </c>
      <c r="G7">
        <v>76</v>
      </c>
    </row>
    <row r="8" spans="1:7" x14ac:dyDescent="0.2">
      <c r="A8" t="s">
        <v>116</v>
      </c>
      <c r="B8" t="s">
        <v>123</v>
      </c>
      <c r="C8" t="s">
        <v>104</v>
      </c>
      <c r="D8" t="s">
        <v>106</v>
      </c>
      <c r="E8">
        <v>28</v>
      </c>
      <c r="F8">
        <v>36</v>
      </c>
      <c r="G8">
        <v>47</v>
      </c>
    </row>
    <row r="9" spans="1:7" x14ac:dyDescent="0.2">
      <c r="A9" t="s">
        <v>125</v>
      </c>
      <c r="B9" t="s">
        <v>124</v>
      </c>
      <c r="C9" t="s">
        <v>146</v>
      </c>
      <c r="D9" t="s">
        <v>107</v>
      </c>
      <c r="E9">
        <v>35</v>
      </c>
      <c r="F9">
        <v>35</v>
      </c>
      <c r="G9">
        <v>33</v>
      </c>
    </row>
    <row r="10" spans="1:7" x14ac:dyDescent="0.2">
      <c r="A10" t="s">
        <v>113</v>
      </c>
      <c r="B10" t="s">
        <v>123</v>
      </c>
      <c r="C10" t="s">
        <v>104</v>
      </c>
      <c r="D10" t="s">
        <v>106</v>
      </c>
      <c r="E10">
        <v>34</v>
      </c>
      <c r="F10">
        <v>41</v>
      </c>
      <c r="G10">
        <v>38</v>
      </c>
    </row>
    <row r="11" spans="1:7" x14ac:dyDescent="0.2">
      <c r="A11" t="s">
        <v>121</v>
      </c>
      <c r="B11" t="s">
        <v>123</v>
      </c>
      <c r="C11" t="s">
        <v>104</v>
      </c>
      <c r="D11" t="s">
        <v>108</v>
      </c>
      <c r="E11">
        <v>14</v>
      </c>
      <c r="F11">
        <v>17</v>
      </c>
      <c r="G11">
        <v>14</v>
      </c>
    </row>
    <row r="12" spans="1:7" x14ac:dyDescent="0.2">
      <c r="A12" t="s">
        <v>137</v>
      </c>
      <c r="B12" t="s">
        <v>136</v>
      </c>
      <c r="C12" t="s">
        <v>148</v>
      </c>
      <c r="D12" t="s">
        <v>107</v>
      </c>
      <c r="E12">
        <v>27</v>
      </c>
      <c r="F12">
        <v>30</v>
      </c>
      <c r="G12">
        <v>36</v>
      </c>
    </row>
    <row r="13" spans="1:7" x14ac:dyDescent="0.2">
      <c r="A13" t="s">
        <v>128</v>
      </c>
      <c r="B13" t="s">
        <v>124</v>
      </c>
      <c r="C13" t="s">
        <v>147</v>
      </c>
      <c r="D13" t="s">
        <v>107</v>
      </c>
      <c r="E13">
        <v>7</v>
      </c>
      <c r="F13">
        <v>10</v>
      </c>
      <c r="G13">
        <v>10</v>
      </c>
    </row>
    <row r="14" spans="1:7" x14ac:dyDescent="0.2">
      <c r="A14" t="s">
        <v>127</v>
      </c>
      <c r="B14" t="s">
        <v>124</v>
      </c>
      <c r="C14" t="s">
        <v>147</v>
      </c>
      <c r="D14" t="s">
        <v>107</v>
      </c>
      <c r="E14">
        <v>16</v>
      </c>
      <c r="F14">
        <v>21</v>
      </c>
      <c r="G14">
        <v>25</v>
      </c>
    </row>
    <row r="15" spans="1:7" x14ac:dyDescent="0.2">
      <c r="A15" t="s">
        <v>93</v>
      </c>
      <c r="B15" t="s">
        <v>101</v>
      </c>
      <c r="C15" t="s">
        <v>103</v>
      </c>
      <c r="D15" t="s">
        <v>108</v>
      </c>
      <c r="E15">
        <v>30</v>
      </c>
      <c r="F15">
        <v>32</v>
      </c>
      <c r="G15">
        <v>51</v>
      </c>
    </row>
    <row r="16" spans="1:7" x14ac:dyDescent="0.2">
      <c r="A16" t="s">
        <v>94</v>
      </c>
      <c r="B16" t="s">
        <v>101</v>
      </c>
      <c r="C16" t="s">
        <v>104</v>
      </c>
      <c r="D16" t="s">
        <v>108</v>
      </c>
      <c r="E16">
        <v>54</v>
      </c>
      <c r="F16">
        <v>81</v>
      </c>
      <c r="G16">
        <v>93</v>
      </c>
    </row>
    <row r="17" spans="1:7" x14ac:dyDescent="0.2">
      <c r="A17" t="s">
        <v>141</v>
      </c>
      <c r="B17" t="s">
        <v>136</v>
      </c>
      <c r="C17" t="s">
        <v>148</v>
      </c>
      <c r="D17" t="s">
        <v>107</v>
      </c>
      <c r="E17">
        <v>37</v>
      </c>
      <c r="F17">
        <v>46</v>
      </c>
      <c r="G17">
        <v>62</v>
      </c>
    </row>
    <row r="18" spans="1:7" x14ac:dyDescent="0.2">
      <c r="A18" t="s">
        <v>129</v>
      </c>
      <c r="B18" t="s">
        <v>124</v>
      </c>
      <c r="C18" t="s">
        <v>147</v>
      </c>
      <c r="D18" t="s">
        <v>106</v>
      </c>
      <c r="E18">
        <v>53</v>
      </c>
      <c r="F18">
        <v>74</v>
      </c>
      <c r="G18">
        <v>61</v>
      </c>
    </row>
    <row r="19" spans="1:7" x14ac:dyDescent="0.2">
      <c r="A19" t="s">
        <v>96</v>
      </c>
      <c r="B19" t="s">
        <v>101</v>
      </c>
      <c r="C19" t="s">
        <v>3</v>
      </c>
      <c r="D19" t="s">
        <v>107</v>
      </c>
      <c r="E19">
        <v>45</v>
      </c>
      <c r="F19">
        <v>44</v>
      </c>
      <c r="G19">
        <v>52</v>
      </c>
    </row>
    <row r="20" spans="1:7" x14ac:dyDescent="0.2">
      <c r="A20" t="s">
        <v>117</v>
      </c>
      <c r="B20" t="s">
        <v>123</v>
      </c>
      <c r="C20" t="s">
        <v>104</v>
      </c>
      <c r="D20" t="s">
        <v>106</v>
      </c>
      <c r="E20">
        <v>19</v>
      </c>
      <c r="F20">
        <v>21</v>
      </c>
      <c r="G20">
        <v>19</v>
      </c>
    </row>
    <row r="21" spans="1:7" x14ac:dyDescent="0.2">
      <c r="A21" t="s">
        <v>134</v>
      </c>
      <c r="B21" t="s">
        <v>124</v>
      </c>
      <c r="C21" t="s">
        <v>146</v>
      </c>
      <c r="D21" t="s">
        <v>108</v>
      </c>
      <c r="E21">
        <v>28</v>
      </c>
      <c r="F21">
        <v>24</v>
      </c>
      <c r="G21">
        <v>27</v>
      </c>
    </row>
    <row r="22" spans="1:7" x14ac:dyDescent="0.2">
      <c r="A22" t="s">
        <v>97</v>
      </c>
      <c r="B22" t="s">
        <v>101</v>
      </c>
      <c r="C22" t="s">
        <v>103</v>
      </c>
      <c r="D22" t="s">
        <v>106</v>
      </c>
      <c r="E22">
        <v>48</v>
      </c>
      <c r="F22">
        <v>40</v>
      </c>
      <c r="G22">
        <v>40</v>
      </c>
    </row>
    <row r="23" spans="1:7" x14ac:dyDescent="0.2">
      <c r="A23" t="s">
        <v>98</v>
      </c>
      <c r="B23" t="s">
        <v>101</v>
      </c>
      <c r="C23" t="s">
        <v>103</v>
      </c>
      <c r="D23" t="s">
        <v>106</v>
      </c>
      <c r="E23">
        <v>47</v>
      </c>
      <c r="F23">
        <v>54</v>
      </c>
      <c r="G23">
        <v>64</v>
      </c>
    </row>
    <row r="24" spans="1:7" x14ac:dyDescent="0.2">
      <c r="A24" t="s">
        <v>132</v>
      </c>
      <c r="B24" t="s">
        <v>124</v>
      </c>
      <c r="C24" t="s">
        <v>146</v>
      </c>
      <c r="D24" t="s">
        <v>108</v>
      </c>
      <c r="E24">
        <v>10</v>
      </c>
      <c r="F24">
        <v>13</v>
      </c>
      <c r="G24">
        <v>16</v>
      </c>
    </row>
    <row r="25" spans="1:7" x14ac:dyDescent="0.2">
      <c r="A25" t="s">
        <v>95</v>
      </c>
      <c r="B25" t="s">
        <v>101</v>
      </c>
      <c r="C25" t="s">
        <v>104</v>
      </c>
      <c r="D25" t="s">
        <v>108</v>
      </c>
      <c r="E25">
        <v>6</v>
      </c>
      <c r="F25">
        <v>8</v>
      </c>
      <c r="G25">
        <v>10</v>
      </c>
    </row>
    <row r="26" spans="1:7" x14ac:dyDescent="0.2">
      <c r="A26" t="s">
        <v>145</v>
      </c>
      <c r="B26" t="s">
        <v>136</v>
      </c>
      <c r="C26" t="s">
        <v>148</v>
      </c>
      <c r="D26" t="s">
        <v>107</v>
      </c>
      <c r="E26">
        <v>52</v>
      </c>
      <c r="F26">
        <v>67</v>
      </c>
      <c r="G26">
        <v>62</v>
      </c>
    </row>
    <row r="27" spans="1:7" x14ac:dyDescent="0.2">
      <c r="A27" t="s">
        <v>126</v>
      </c>
      <c r="B27" t="s">
        <v>124</v>
      </c>
      <c r="C27" t="s">
        <v>146</v>
      </c>
      <c r="D27" t="s">
        <v>107</v>
      </c>
      <c r="E27">
        <v>26</v>
      </c>
      <c r="F27">
        <v>25</v>
      </c>
      <c r="G27">
        <v>27</v>
      </c>
    </row>
    <row r="28" spans="1:7" x14ac:dyDescent="0.2">
      <c r="A28" t="s">
        <v>131</v>
      </c>
      <c r="B28" t="s">
        <v>124</v>
      </c>
      <c r="C28" t="s">
        <v>146</v>
      </c>
      <c r="D28" t="s">
        <v>107</v>
      </c>
      <c r="E28">
        <v>26</v>
      </c>
      <c r="F28">
        <v>22</v>
      </c>
      <c r="G28">
        <v>23</v>
      </c>
    </row>
    <row r="29" spans="1:7" x14ac:dyDescent="0.2">
      <c r="A29" t="s">
        <v>130</v>
      </c>
      <c r="B29" t="s">
        <v>124</v>
      </c>
      <c r="C29" t="s">
        <v>147</v>
      </c>
      <c r="D29" t="s">
        <v>106</v>
      </c>
      <c r="E29">
        <v>39</v>
      </c>
      <c r="F29">
        <v>52</v>
      </c>
      <c r="G29">
        <v>73</v>
      </c>
    </row>
    <row r="30" spans="1:7" x14ac:dyDescent="0.2">
      <c r="A30" t="s">
        <v>99</v>
      </c>
      <c r="B30" t="s">
        <v>101</v>
      </c>
      <c r="C30" t="s">
        <v>3</v>
      </c>
      <c r="D30" t="s">
        <v>107</v>
      </c>
      <c r="E30">
        <v>44</v>
      </c>
      <c r="F30">
        <v>47</v>
      </c>
      <c r="G30">
        <v>41</v>
      </c>
    </row>
    <row r="31" spans="1:7" x14ac:dyDescent="0.2">
      <c r="A31" t="s">
        <v>135</v>
      </c>
      <c r="B31" t="s">
        <v>136</v>
      </c>
      <c r="C31" t="s">
        <v>148</v>
      </c>
      <c r="D31" t="s">
        <v>107</v>
      </c>
      <c r="E31">
        <v>26</v>
      </c>
      <c r="F31">
        <v>33</v>
      </c>
      <c r="G31">
        <v>46</v>
      </c>
    </row>
    <row r="32" spans="1:7" x14ac:dyDescent="0.2">
      <c r="A32" t="s">
        <v>115</v>
      </c>
      <c r="B32" t="s">
        <v>123</v>
      </c>
      <c r="C32" t="s">
        <v>104</v>
      </c>
      <c r="D32" t="s">
        <v>107</v>
      </c>
      <c r="E32">
        <v>42</v>
      </c>
      <c r="F32">
        <v>46</v>
      </c>
      <c r="G32">
        <v>47</v>
      </c>
    </row>
    <row r="33" spans="1:7" x14ac:dyDescent="0.2">
      <c r="A33" t="s">
        <v>100</v>
      </c>
      <c r="B33" t="s">
        <v>101</v>
      </c>
      <c r="C33" t="s">
        <v>103</v>
      </c>
      <c r="D33" t="s">
        <v>107</v>
      </c>
      <c r="E33">
        <v>29</v>
      </c>
      <c r="F33">
        <v>26</v>
      </c>
      <c r="G33">
        <v>23</v>
      </c>
    </row>
    <row r="34" spans="1:7" x14ac:dyDescent="0.2">
      <c r="A34" t="s">
        <v>120</v>
      </c>
      <c r="B34" t="s">
        <v>123</v>
      </c>
      <c r="C34" t="s">
        <v>104</v>
      </c>
      <c r="D34" t="s">
        <v>106</v>
      </c>
      <c r="E34">
        <v>37</v>
      </c>
      <c r="F34">
        <v>49</v>
      </c>
      <c r="G34">
        <v>42</v>
      </c>
    </row>
    <row r="35" spans="1:7" x14ac:dyDescent="0.2">
      <c r="A35" t="s">
        <v>114</v>
      </c>
      <c r="B35" t="s">
        <v>123</v>
      </c>
      <c r="C35" t="s">
        <v>104</v>
      </c>
      <c r="D35" t="s">
        <v>106</v>
      </c>
      <c r="E35">
        <v>46</v>
      </c>
      <c r="F35">
        <v>44</v>
      </c>
      <c r="G35">
        <v>38</v>
      </c>
    </row>
    <row r="36" spans="1:7" x14ac:dyDescent="0.2">
      <c r="A36" t="s">
        <v>118</v>
      </c>
      <c r="B36" t="s">
        <v>123</v>
      </c>
      <c r="C36" t="s">
        <v>104</v>
      </c>
      <c r="D36" t="s">
        <v>107</v>
      </c>
      <c r="E36">
        <v>7</v>
      </c>
      <c r="F36">
        <v>10</v>
      </c>
      <c r="G36">
        <v>13</v>
      </c>
    </row>
    <row r="37" spans="1:7" x14ac:dyDescent="0.2">
      <c r="A37" t="s">
        <v>144</v>
      </c>
      <c r="B37" t="s">
        <v>136</v>
      </c>
      <c r="C37" t="s">
        <v>148</v>
      </c>
      <c r="D37" t="s">
        <v>107</v>
      </c>
      <c r="E37">
        <v>15</v>
      </c>
      <c r="F37">
        <v>12</v>
      </c>
      <c r="G37">
        <v>14</v>
      </c>
    </row>
    <row r="38" spans="1:7" x14ac:dyDescent="0.2">
      <c r="A38" t="s">
        <v>138</v>
      </c>
      <c r="B38" t="s">
        <v>136</v>
      </c>
      <c r="C38" t="s">
        <v>148</v>
      </c>
      <c r="D38" t="s">
        <v>107</v>
      </c>
      <c r="E38">
        <v>51</v>
      </c>
      <c r="F38">
        <v>54</v>
      </c>
      <c r="G38">
        <v>64</v>
      </c>
    </row>
    <row r="39" spans="1:7" x14ac:dyDescent="0.2">
      <c r="A39" t="s">
        <v>122</v>
      </c>
      <c r="B39" t="s">
        <v>123</v>
      </c>
      <c r="C39" t="s">
        <v>104</v>
      </c>
      <c r="D39" t="s">
        <v>106</v>
      </c>
      <c r="E39">
        <v>33</v>
      </c>
      <c r="F39">
        <v>46</v>
      </c>
      <c r="G39">
        <v>37</v>
      </c>
    </row>
    <row r="40" spans="1:7" x14ac:dyDescent="0.2">
      <c r="A40" t="s">
        <v>143</v>
      </c>
      <c r="B40" t="s">
        <v>136</v>
      </c>
      <c r="C40" t="s">
        <v>148</v>
      </c>
      <c r="D40" t="s">
        <v>107</v>
      </c>
      <c r="E40">
        <v>25</v>
      </c>
      <c r="F40">
        <v>24</v>
      </c>
      <c r="G40">
        <v>19</v>
      </c>
    </row>
    <row r="41" spans="1:7" x14ac:dyDescent="0.2">
      <c r="A41" t="s">
        <v>119</v>
      </c>
      <c r="B41" t="s">
        <v>123</v>
      </c>
      <c r="C41" t="s">
        <v>104</v>
      </c>
      <c r="D41" t="s">
        <v>106</v>
      </c>
      <c r="E41">
        <v>38</v>
      </c>
      <c r="F41">
        <v>46</v>
      </c>
      <c r="G41">
        <v>55</v>
      </c>
    </row>
  </sheetData>
  <dataValidations count="1">
    <dataValidation allowBlank="1" error="pavI8MeUFtEyxX2I4tky610421f9-2812-4fef-a792-a2e1a8911d13" sqref="A1:G41" xr:uid="{00000000-0002-0000-0400-000000000000}"/>
  </dataValidations>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CFD0F8-DEFA-4589-9B86-E0655E6F6D5A}">
  <dimension ref="A1:D15"/>
  <sheetViews>
    <sheetView workbookViewId="0">
      <selection activeCell="N24" sqref="N24"/>
    </sheetView>
  </sheetViews>
  <sheetFormatPr baseColWidth="10" defaultColWidth="8.83203125" defaultRowHeight="15" x14ac:dyDescent="0.2"/>
  <cols>
    <col min="1" max="1" width="18.6640625" bestFit="1" customWidth="1"/>
    <col min="2" max="4" width="15" bestFit="1" customWidth="1"/>
    <col min="5" max="5" width="12.33203125" bestFit="1" customWidth="1"/>
  </cols>
  <sheetData>
    <row r="1" spans="1:4" x14ac:dyDescent="0.2">
      <c r="A1" s="19" t="s">
        <v>105</v>
      </c>
      <c r="B1" t="s">
        <v>107</v>
      </c>
    </row>
    <row r="3" spans="1:4" x14ac:dyDescent="0.2">
      <c r="A3" s="19" t="s">
        <v>109</v>
      </c>
      <c r="B3" t="s">
        <v>110</v>
      </c>
      <c r="C3" t="s">
        <v>111</v>
      </c>
      <c r="D3" t="s">
        <v>112</v>
      </c>
    </row>
    <row r="4" spans="1:4" x14ac:dyDescent="0.2">
      <c r="A4" s="20" t="s">
        <v>136</v>
      </c>
      <c r="B4" s="22">
        <v>306</v>
      </c>
      <c r="C4" s="22">
        <v>333</v>
      </c>
      <c r="D4" s="22">
        <v>383</v>
      </c>
    </row>
    <row r="5" spans="1:4" x14ac:dyDescent="0.2">
      <c r="A5" s="21" t="s">
        <v>140</v>
      </c>
      <c r="B5" s="22">
        <v>13</v>
      </c>
      <c r="C5" s="22">
        <v>12</v>
      </c>
      <c r="D5" s="22">
        <v>13</v>
      </c>
    </row>
    <row r="6" spans="1:4" x14ac:dyDescent="0.2">
      <c r="A6" s="21" t="s">
        <v>139</v>
      </c>
      <c r="B6" s="22">
        <v>54</v>
      </c>
      <c r="C6" s="22">
        <v>49</v>
      </c>
      <c r="D6" s="22">
        <v>61</v>
      </c>
    </row>
    <row r="7" spans="1:4" x14ac:dyDescent="0.2">
      <c r="A7" s="21" t="s">
        <v>142</v>
      </c>
      <c r="B7" s="22">
        <v>6</v>
      </c>
      <c r="C7" s="22">
        <v>6</v>
      </c>
      <c r="D7" s="22">
        <v>6</v>
      </c>
    </row>
    <row r="8" spans="1:4" x14ac:dyDescent="0.2">
      <c r="A8" s="21" t="s">
        <v>137</v>
      </c>
      <c r="B8" s="22">
        <v>27</v>
      </c>
      <c r="C8" s="22">
        <v>30</v>
      </c>
      <c r="D8" s="22">
        <v>36</v>
      </c>
    </row>
    <row r="9" spans="1:4" x14ac:dyDescent="0.2">
      <c r="A9" s="21" t="s">
        <v>141</v>
      </c>
      <c r="B9" s="22">
        <v>37</v>
      </c>
      <c r="C9" s="22">
        <v>46</v>
      </c>
      <c r="D9" s="22">
        <v>62</v>
      </c>
    </row>
    <row r="10" spans="1:4" x14ac:dyDescent="0.2">
      <c r="A10" s="21" t="s">
        <v>145</v>
      </c>
      <c r="B10" s="22">
        <v>52</v>
      </c>
      <c r="C10" s="22">
        <v>67</v>
      </c>
      <c r="D10" s="22">
        <v>62</v>
      </c>
    </row>
    <row r="11" spans="1:4" x14ac:dyDescent="0.2">
      <c r="A11" s="21" t="s">
        <v>135</v>
      </c>
      <c r="B11" s="22">
        <v>26</v>
      </c>
      <c r="C11" s="22">
        <v>33</v>
      </c>
      <c r="D11" s="22">
        <v>46</v>
      </c>
    </row>
    <row r="12" spans="1:4" x14ac:dyDescent="0.2">
      <c r="A12" s="21" t="s">
        <v>144</v>
      </c>
      <c r="B12" s="22">
        <v>15</v>
      </c>
      <c r="C12" s="22">
        <v>12</v>
      </c>
      <c r="D12" s="22">
        <v>14</v>
      </c>
    </row>
    <row r="13" spans="1:4" x14ac:dyDescent="0.2">
      <c r="A13" s="21" t="s">
        <v>138</v>
      </c>
      <c r="B13" s="22">
        <v>51</v>
      </c>
      <c r="C13" s="22">
        <v>54</v>
      </c>
      <c r="D13" s="22">
        <v>64</v>
      </c>
    </row>
    <row r="14" spans="1:4" x14ac:dyDescent="0.2">
      <c r="A14" s="21" t="s">
        <v>143</v>
      </c>
      <c r="B14" s="22">
        <v>25</v>
      </c>
      <c r="C14" s="22">
        <v>24</v>
      </c>
      <c r="D14" s="22">
        <v>19</v>
      </c>
    </row>
    <row r="15" spans="1:4" x14ac:dyDescent="0.2">
      <c r="A15" s="20" t="s">
        <v>7</v>
      </c>
      <c r="B15" s="22">
        <v>306</v>
      </c>
      <c r="C15" s="22">
        <v>333</v>
      </c>
      <c r="D15" s="22">
        <v>383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649E22-1FDA-4351-B7F8-BE159E169F20}">
  <dimension ref="A1:D10"/>
  <sheetViews>
    <sheetView workbookViewId="0">
      <selection activeCell="J27" sqref="J27"/>
    </sheetView>
  </sheetViews>
  <sheetFormatPr baseColWidth="10" defaultColWidth="8.83203125" defaultRowHeight="15" x14ac:dyDescent="0.2"/>
  <cols>
    <col min="1" max="1" width="13.33203125" bestFit="1" customWidth="1"/>
    <col min="2" max="4" width="15" bestFit="1" customWidth="1"/>
  </cols>
  <sheetData>
    <row r="1" spans="1:4" x14ac:dyDescent="0.2">
      <c r="A1" s="19" t="s">
        <v>109</v>
      </c>
      <c r="B1" t="s">
        <v>110</v>
      </c>
      <c r="C1" t="s">
        <v>111</v>
      </c>
      <c r="D1" t="s">
        <v>112</v>
      </c>
    </row>
    <row r="2" spans="1:4" x14ac:dyDescent="0.2">
      <c r="A2" s="20" t="s">
        <v>101</v>
      </c>
      <c r="B2" s="22">
        <v>97</v>
      </c>
      <c r="C2" s="22">
        <v>140</v>
      </c>
      <c r="D2" s="22">
        <v>179</v>
      </c>
    </row>
    <row r="3" spans="1:4" x14ac:dyDescent="0.2">
      <c r="A3" s="21" t="s">
        <v>104</v>
      </c>
      <c r="B3" s="22">
        <v>97</v>
      </c>
      <c r="C3" s="22">
        <v>140</v>
      </c>
      <c r="D3" s="22">
        <v>179</v>
      </c>
    </row>
    <row r="4" spans="1:4" x14ac:dyDescent="0.2">
      <c r="A4" s="20" t="s">
        <v>124</v>
      </c>
      <c r="B4" s="22">
        <v>129</v>
      </c>
      <c r="C4" s="22">
        <v>122</v>
      </c>
      <c r="D4" s="22">
        <v>130</v>
      </c>
    </row>
    <row r="5" spans="1:4" x14ac:dyDescent="0.2">
      <c r="A5" s="21" t="s">
        <v>146</v>
      </c>
      <c r="B5" s="22">
        <v>129</v>
      </c>
      <c r="C5" s="22">
        <v>122</v>
      </c>
      <c r="D5" s="22">
        <v>130</v>
      </c>
    </row>
    <row r="6" spans="1:4" x14ac:dyDescent="0.2">
      <c r="A6" s="20" t="s">
        <v>136</v>
      </c>
      <c r="B6" s="22">
        <v>306</v>
      </c>
      <c r="C6" s="22">
        <v>333</v>
      </c>
      <c r="D6" s="22">
        <v>383</v>
      </c>
    </row>
    <row r="7" spans="1:4" x14ac:dyDescent="0.2">
      <c r="A7" s="21" t="s">
        <v>148</v>
      </c>
      <c r="B7" s="22">
        <v>306</v>
      </c>
      <c r="C7" s="22">
        <v>333</v>
      </c>
      <c r="D7" s="22">
        <v>383</v>
      </c>
    </row>
    <row r="8" spans="1:4" x14ac:dyDescent="0.2">
      <c r="A8" s="20" t="s">
        <v>123</v>
      </c>
      <c r="B8" s="22">
        <v>298</v>
      </c>
      <c r="C8" s="22">
        <v>356</v>
      </c>
      <c r="D8" s="22">
        <v>350</v>
      </c>
    </row>
    <row r="9" spans="1:4" x14ac:dyDescent="0.2">
      <c r="A9" s="21" t="s">
        <v>104</v>
      </c>
      <c r="B9" s="22">
        <v>298</v>
      </c>
      <c r="C9" s="22">
        <v>356</v>
      </c>
      <c r="D9" s="22">
        <v>350</v>
      </c>
    </row>
    <row r="10" spans="1:4" x14ac:dyDescent="0.2">
      <c r="A10" s="20" t="s">
        <v>7</v>
      </c>
      <c r="B10" s="22">
        <v>830</v>
      </c>
      <c r="C10" s="22">
        <v>951</v>
      </c>
      <c r="D10" s="22">
        <v>1042</v>
      </c>
    </row>
  </sheetData>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GradingEngineProps xmlns="http://tempuri.org/temp">
  <UserID>{610421f9-2812-4fef-a792-a2e1a8911d13}</UserID>
  <AssignmentID>{610421f9-2812-4fef-a792-a2e1a8911d13}</AssignmentID>
</GradingEngineProps>
</file>

<file path=customXml/itemProps1.xml><?xml version="1.0" encoding="utf-8"?>
<ds:datastoreItem xmlns:ds="http://schemas.openxmlformats.org/officeDocument/2006/customXml" ds:itemID="{C69D95CB-8C2A-4CDE-A37F-04DD67D5E7A7}">
  <ds:schemaRefs>
    <ds:schemaRef ds:uri="http://tempuri.org/temp"/>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Documentation</vt:lpstr>
      <vt:lpstr>Student Representatives</vt:lpstr>
      <vt:lpstr>Academic Groups</vt:lpstr>
      <vt:lpstr>Academic PivotTable</vt:lpstr>
      <vt:lpstr>All Groups</vt:lpstr>
      <vt:lpstr>All Groups PivotTable</vt:lpstr>
      <vt:lpstr>Activities PivotTable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Your Name</dc:creator>
  <cp:keywords>© 2020 Cengage Learning.</cp:keywords>
  <dc:description/>
  <cp:lastModifiedBy>Feleshia</cp:lastModifiedBy>
  <dcterms:created xsi:type="dcterms:W3CDTF">2015-06-05T18:17:20Z</dcterms:created>
  <dcterms:modified xsi:type="dcterms:W3CDTF">2020-11-15T22:58:38Z</dcterms:modified>
  <cp:category/>
</cp:coreProperties>
</file>