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ura\Downloads\"/>
    </mc:Choice>
  </mc:AlternateContent>
  <xr:revisionPtr revIDLastSave="0" documentId="8_{45178B2C-9F0B-4DF1-B07B-6FD45BFAB43E}" xr6:coauthVersionLast="47" xr6:coauthVersionMax="47" xr10:uidLastSave="{00000000-0000-0000-0000-000000000000}"/>
  <bookViews>
    <workbookView xWindow="-108" yWindow="-108" windowWidth="23256" windowHeight="12456" xr2:uid="{1CD91028-C247-458D-B8CE-4F45DC23F3F8}"/>
  </bookViews>
  <sheets>
    <sheet name="Cotizació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0" i="1" l="1"/>
  <c r="F123" i="1"/>
  <c r="I122" i="1"/>
  <c r="F110" i="1"/>
  <c r="I109" i="1"/>
  <c r="I93" i="1"/>
  <c r="E93" i="1"/>
  <c r="I80" i="1"/>
  <c r="I78" i="1"/>
  <c r="I77" i="1"/>
  <c r="F70" i="1"/>
  <c r="I68" i="1"/>
  <c r="H68" i="1"/>
  <c r="F68" i="1"/>
  <c r="B67" i="1"/>
  <c r="F66" i="1"/>
  <c r="I64" i="1"/>
  <c r="H64" i="1"/>
  <c r="F64" i="1"/>
  <c r="B63" i="1"/>
  <c r="B23" i="1"/>
  <c r="F7" i="1"/>
  <c r="F5" i="1"/>
  <c r="K1" i="1"/>
  <c r="I1" i="1"/>
  <c r="F1" i="1"/>
  <c r="E1" i="1"/>
  <c r="D1" i="1"/>
  <c r="F125" i="1" l="1"/>
  <c r="F126" i="1" s="1"/>
</calcChain>
</file>

<file path=xl/sharedStrings.xml><?xml version="1.0" encoding="utf-8"?>
<sst xmlns="http://schemas.openxmlformats.org/spreadsheetml/2006/main" count="127" uniqueCount="90">
  <si>
    <t>INDUSTRIAL ACURA S.A. de C.V.</t>
  </si>
  <si>
    <t>Formato de cotización</t>
  </si>
  <si>
    <t>Folio</t>
  </si>
  <si>
    <t>ENTREGAR A VENTAS PDF</t>
  </si>
  <si>
    <t>Cliente</t>
  </si>
  <si>
    <t>---</t>
  </si>
  <si>
    <t>Tag</t>
  </si>
  <si>
    <t xml:space="preserve">Fluido </t>
  </si>
  <si>
    <t>fluído sin especificar</t>
  </si>
  <si>
    <t>Código de diseño</t>
  </si>
  <si>
    <t>ASME Sección VIII Div. 1 2023</t>
  </si>
  <si>
    <t>Estampa U</t>
  </si>
  <si>
    <t>No</t>
  </si>
  <si>
    <t>Registro National Board</t>
  </si>
  <si>
    <t>Condiciones de diseño (Recipiente)</t>
  </si>
  <si>
    <t>Presión interna</t>
  </si>
  <si>
    <t>Atmosférico</t>
  </si>
  <si>
    <t xml:space="preserve">      psig</t>
  </si>
  <si>
    <t>Presión de vacío</t>
  </si>
  <si>
    <t>N/A</t>
  </si>
  <si>
    <t xml:space="preserve">      Barg</t>
  </si>
  <si>
    <t>Temperatura</t>
  </si>
  <si>
    <t xml:space="preserve">      °C</t>
  </si>
  <si>
    <t xml:space="preserve">Factor de corrosión </t>
  </si>
  <si>
    <t>Condiciones de diseño (Serpentín)</t>
  </si>
  <si>
    <t>Presión</t>
  </si>
  <si>
    <t>Dimensiones generales</t>
  </si>
  <si>
    <t>Capacidad total</t>
  </si>
  <si>
    <t>Longitud parte recta</t>
  </si>
  <si>
    <t xml:space="preserve">Posición del tanque </t>
  </si>
  <si>
    <t>Vertical</t>
  </si>
  <si>
    <t>DOCUMENTO DE USO INTERNO PARA TRANSMITIR INFORMACIÓN DE INGENIERÍA A VENTAS, VENDEDOR DEBERÁ GENERAR SU PROPUESTA EN BASE A ESTE DOCUMENTO</t>
  </si>
  <si>
    <t>Descripción</t>
  </si>
  <si>
    <t xml:space="preserve">
Boquillas de servicio (Acorde a informe técnico): 
◉ Conexión Bridada S.O.R.F. clase 150 SA-182 F304L / SA-312 TP304L 2" (2 Pz)
◉ Conexión Bridada S.O.R.F. clase 150 SA-182 F316L / SA-312 TP316L 2" (2 Pz)
◉ Conexión Bridada S.O.R.F. clase 150 SA-105 / SA-106B 2" (2 Pz)
◉ Conexión Bridada S.O.R.F. clase 150 SA-105 / SA-53B 2" (2 Pz)
◉ Conexión Bridada W.N.R.F. clase 150 SA-182 F304L / SA-312 TP304L 6" (2 Pz)
◉ Conexión Bridada W.N.R.F. clase 150 SA-182 F316L / SA-312 TP316L 6" (2 Pz)
◉ Conexión Bridada W.N.R.F. clase 150 SA-105 / SA-106B 2" (2 Pz)
◉ Conexión Bridada W.N.R.F. clase 150 SA-105 / SA-53B 2" (2 Pz)
◉ Conexión Ferulada TP304L 2" (2 Pz)
◉ Conexión Ferulada TP316L 2" (2 Pz)
◉ Conexion Sanitaria TP304L 2" (2 Pz)
◉ Conexion Sanitaria TP316L 2" (2 Pz)
◉ Cople NPT clase 3000 SA-105 1" (2 Pz)
◉ Cople NPT clase 3000 SA-182 F304L 1" (2 Pz)
◉ Cople NPT clase 3000 SA-182 F316L 1" (2 Pz)
◉ Cuello de ganso para venteo SA-234 WPB / SA-53 B 4" (1 Pz)
◉ Cuello de ganso para venteo SA-403 304L / SA-312 TP304L 4" (1 Pz)
◉ Cuello de ganso para venteo SA-403 316L / SA-312 TP316L 4" (1 Pz)
◉ Registro de Hombre de 20", posición superior para servicio presurizado en SA-240 304 con empaque EPDM (1 Pz)
◉ Registro de Hombre de 20" basculante para servicio atmosférico en SA-240 304 con empaque EPDM (1 Pz)
◉ Registro de Hombre API 650 de 24", posición lateral con pescante y empaque EPDM, SA-240 304 (1 Pz)
◉ Registro de Hombre API 650 de 24", posición superior con empaque EPDM, SA-240 304 (1 Pz)
◉ Registro de Hombre API 650 de 24", posición lateral con pescante y empaque EPDM, SA-36 (1 Pz)
◉ Registro de Hombre API 650 de 24", posición superior con empaque EPDM, SA-36 (1 Pz)
</t>
  </si>
  <si>
    <t>Elementos y materiales de construcción</t>
  </si>
  <si>
    <t>SA-240 304 / SA-240 304L</t>
  </si>
  <si>
    <t>1/4"</t>
  </si>
  <si>
    <t>Cuerpo del recipiente</t>
  </si>
  <si>
    <t xml:space="preserve">                                                                                    </t>
  </si>
  <si>
    <t xml:space="preserve"> </t>
  </si>
  <si>
    <t>Decorativo soldable (Cuerpo)</t>
  </si>
  <si>
    <t>Cal. 14</t>
  </si>
  <si>
    <t>Decorativo soldable (Fondo)</t>
  </si>
  <si>
    <t>Cal. 12</t>
  </si>
  <si>
    <t>Cónico</t>
  </si>
  <si>
    <t xml:space="preserve">Soporte(s) de Tanque </t>
  </si>
  <si>
    <t>◉ Orejas de Izaje (2 Pz)</t>
  </si>
  <si>
    <t xml:space="preserve">Escaleras </t>
  </si>
  <si>
    <t>No incluído</t>
  </si>
  <si>
    <t>Incluye descansos cada seis metros</t>
  </si>
  <si>
    <t xml:space="preserve">Barandal </t>
  </si>
  <si>
    <t>Acabados</t>
  </si>
  <si>
    <t>Recubrimiento Interno / Acabado Interno</t>
  </si>
  <si>
    <t>Si</t>
  </si>
  <si>
    <t>Soldaduras limpias y decapadas</t>
  </si>
  <si>
    <t>Recubrimiento Externo / Acabado Externo</t>
  </si>
  <si>
    <t>Aislamiento</t>
  </si>
  <si>
    <t>Servicios</t>
  </si>
  <si>
    <t>Servicio de pasivado</t>
  </si>
  <si>
    <t>Flete</t>
  </si>
  <si>
    <t>Entrega</t>
  </si>
  <si>
    <t>No se incluye servicio de flete, se considera puesto en nuestras instalaciones en ubicada en Carretera Panamericana Km 313 Tramo, Salamanca - Celaya, Centro, 36700 Salamanca, Gto.</t>
  </si>
  <si>
    <t>Costo de flete</t>
  </si>
  <si>
    <t>Costo financieros / Seguros</t>
  </si>
  <si>
    <t>Instalación en sitio</t>
  </si>
  <si>
    <t>PND´s</t>
  </si>
  <si>
    <t>Líquidos penetrantes</t>
  </si>
  <si>
    <t xml:space="preserve">Radiografiado </t>
  </si>
  <si>
    <t>Reporte de prueba hidrostática</t>
  </si>
  <si>
    <t>Reporte de prueba neumática</t>
  </si>
  <si>
    <t>Vacío en fondo</t>
  </si>
  <si>
    <t>Redondez y verticalidad</t>
  </si>
  <si>
    <t>Entregables</t>
  </si>
  <si>
    <t>Plano de fabricación</t>
  </si>
  <si>
    <t>Memoria de cálculo de espesores</t>
  </si>
  <si>
    <t>Memoria de cálculo por sismo y viento</t>
  </si>
  <si>
    <t>Memoria de cálculo para transferencia de calor</t>
  </si>
  <si>
    <t>Dossier de calidad (Pruebas no destructivas, proceso de fabricación, documentación y garantía)</t>
  </si>
  <si>
    <t xml:space="preserve">Precio de venta TANQUE </t>
  </si>
  <si>
    <t>Moneda</t>
  </si>
  <si>
    <t>Precio unitario</t>
  </si>
  <si>
    <t>Tiempo de entrega</t>
  </si>
  <si>
    <t>XXX Semanas + 2-3 semanas de entrega de materiales/firma de planos por un solo tanque</t>
  </si>
  <si>
    <t>AGITADOR DESCRIPCIÓN</t>
  </si>
  <si>
    <t>Precio de venta AGITADOR</t>
  </si>
  <si>
    <t>XXX Semanas + 2 semanas de entrega de materiales/firma de planos</t>
  </si>
  <si>
    <t>Cotización emitida</t>
  </si>
  <si>
    <t>Vigencia de cotización/cotizaciones</t>
  </si>
  <si>
    <t>Términos de venta</t>
  </si>
  <si>
    <r>
      <rPr>
        <i/>
        <sz val="11"/>
        <color theme="1"/>
        <rFont val="Open Sans"/>
      </rPr>
      <t xml:space="preserve">◉ Precios no incluyen IVA.
◉  Vigencia de cotización por 15 días naturales.
◉ </t>
    </r>
    <r>
      <rPr>
        <b/>
        <i/>
        <sz val="11"/>
        <color theme="1"/>
        <rFont val="Open Sans"/>
      </rPr>
      <t>Se cotiza acorde a información referencial compartida por ventas, para diseño general únicamente se actualizan espesores, para soportes y refuerzos, cualquier detalle como internos, accesorios, boquillas o información no mostrada en planos o información compartida requiere generar un costeo adicional.</t>
    </r>
    <r>
      <rPr>
        <i/>
        <sz val="11"/>
        <color theme="1"/>
        <rFont val="Open Sans"/>
      </rPr>
      <t xml:space="preserve">
◉ No se incluye ningún accesorio adicional o instrumento salvo las conexiones/boquillas del tanque indicadas  en cotización compartida y en informe técnico. </t>
    </r>
    <r>
      <rPr>
        <b/>
        <i/>
        <sz val="11"/>
        <color theme="1"/>
        <rFont val="Open Sans"/>
      </rPr>
      <t>(Únicamente bridas,coples y registros).</t>
    </r>
    <r>
      <rPr>
        <i/>
        <sz val="11"/>
        <color theme="1"/>
        <rFont val="Open Sans"/>
      </rPr>
      <t xml:space="preserve">
◉ Cotización vigente por 15 días naturales a partir de la emisión de este correo.
◉ Cambios en dimensiones, especificaciones de diseño, materiales  o accesorios requieren ajuste de precio </t>
    </r>
    <r>
      <rPr>
        <b/>
        <i/>
        <sz val="11"/>
        <color theme="1"/>
        <rFont val="Open Sans"/>
      </rPr>
      <t>sin excepción.</t>
    </r>
    <r>
      <rPr>
        <i/>
        <sz val="11"/>
        <color theme="1"/>
        <rFont val="Open Sans"/>
      </rPr>
      <t xml:space="preserve">
◉ No incluye puesta en marcha ni accesorios
◉ Se estima de 2-3  semanas  para la elaboración de los planos dimensionales del tanque y aprobación del cliente, 2 semanas para el suministro de materiales principales, para los cuerpos y comenzar con la fabricación.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</si>
</sst>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"/>
    <numFmt numFmtId="165" formatCode="#,##0.0[$   m3]"/>
    <numFmt numFmtId="166" formatCode="#,##0[$   mm]"/>
    <numFmt numFmtId="167" formatCode="#,##0.0[$ °]"/>
    <numFmt numFmtId="168" formatCode="&quot;$&quot;#,##0.0\ [$ MXN]"/>
    <numFmt numFmtId="169" formatCode="dd\-mmmm\ yyyy"/>
  </numFmts>
  <fonts count="18" x14ac:knownFonts="1">
    <font>
      <sz val="11"/>
      <color theme="1"/>
      <name val="Aptos Narrow"/>
      <scheme val="minor"/>
    </font>
    <font>
      <sz val="11"/>
      <color theme="1"/>
      <name val="Calibri"/>
    </font>
    <font>
      <sz val="11"/>
      <color rgb="FFFFFFFF"/>
      <name val="Calibri"/>
    </font>
    <font>
      <b/>
      <sz val="12"/>
      <color theme="1"/>
      <name val="Arial"/>
    </font>
    <font>
      <sz val="11"/>
      <name val="Calibri"/>
    </font>
    <font>
      <b/>
      <i/>
      <u/>
      <sz val="13"/>
      <color theme="1"/>
      <name val="Arial"/>
    </font>
    <font>
      <b/>
      <sz val="13"/>
      <color rgb="FFFFFFFF"/>
      <name val="Arial"/>
    </font>
    <font>
      <sz val="12"/>
      <color theme="1"/>
      <name val="Arial"/>
    </font>
    <font>
      <b/>
      <i/>
      <sz val="12"/>
      <color theme="1"/>
      <name val="Arial"/>
    </font>
    <font>
      <b/>
      <i/>
      <sz val="12"/>
      <color rgb="FFFFFFFF"/>
      <name val="Arial"/>
    </font>
    <font>
      <b/>
      <i/>
      <sz val="10"/>
      <color theme="1"/>
      <name val="Calibri"/>
    </font>
    <font>
      <i/>
      <sz val="11"/>
      <color rgb="FF000000"/>
      <name val="Arial"/>
    </font>
    <font>
      <b/>
      <sz val="11"/>
      <color rgb="FF000000"/>
      <name val="Arial"/>
    </font>
    <font>
      <b/>
      <i/>
      <sz val="13"/>
      <color theme="1"/>
      <name val="Arial"/>
    </font>
    <font>
      <b/>
      <i/>
      <sz val="12"/>
      <color rgb="FF006100"/>
      <name val="Arial"/>
    </font>
    <font>
      <b/>
      <i/>
      <sz val="12"/>
      <color rgb="FFFF0000"/>
      <name val="Arial"/>
    </font>
    <font>
      <i/>
      <sz val="11"/>
      <color theme="1"/>
      <name val="Open Sans"/>
    </font>
    <font>
      <b/>
      <i/>
      <sz val="11"/>
      <color theme="1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3" xfId="0" applyFont="1" applyBorder="1"/>
    <xf numFmtId="0" fontId="5" fillId="2" borderId="2" xfId="0" applyFont="1" applyFill="1" applyBorder="1" applyAlignment="1">
      <alignment horizontal="center" vertical="center"/>
    </xf>
    <xf numFmtId="0" fontId="4" fillId="0" borderId="2" xfId="0" applyFont="1" applyBorder="1"/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center" wrapText="1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6" fillId="3" borderId="9" xfId="0" applyFont="1" applyFill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  <xf numFmtId="0" fontId="1" fillId="0" borderId="11" xfId="0" applyFont="1" applyBorder="1" applyAlignment="1">
      <alignment vertical="center"/>
    </xf>
    <xf numFmtId="0" fontId="7" fillId="2" borderId="12" xfId="0" applyFont="1" applyFill="1" applyBorder="1" applyAlignment="1">
      <alignment horizontal="center" vertical="center"/>
    </xf>
    <xf numFmtId="0" fontId="4" fillId="0" borderId="12" xfId="0" applyFont="1" applyBorder="1"/>
    <xf numFmtId="0" fontId="4" fillId="0" borderId="13" xfId="0" applyFont="1" applyBorder="1"/>
    <xf numFmtId="0" fontId="3" fillId="0" borderId="12" xfId="0" applyFont="1" applyBorder="1" applyAlignment="1">
      <alignment horizontal="center" vertical="center"/>
    </xf>
    <xf numFmtId="0" fontId="4" fillId="0" borderId="14" xfId="0" applyFont="1" applyBorder="1"/>
    <xf numFmtId="0" fontId="1" fillId="0" borderId="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0" fillId="0" borderId="0" xfId="0"/>
    <xf numFmtId="0" fontId="4" fillId="0" borderId="15" xfId="0" applyFont="1" applyBorder="1"/>
    <xf numFmtId="0" fontId="7" fillId="4" borderId="16" xfId="0" applyFont="1" applyFill="1" applyBorder="1" applyAlignment="1">
      <alignment horizontal="center" vertical="center" wrapText="1"/>
    </xf>
    <xf numFmtId="0" fontId="4" fillId="0" borderId="16" xfId="0" applyFont="1" applyBorder="1"/>
    <xf numFmtId="0" fontId="4" fillId="0" borderId="17" xfId="0" applyFont="1" applyBorder="1"/>
    <xf numFmtId="0" fontId="7" fillId="0" borderId="18" xfId="0" applyFont="1" applyBorder="1" applyAlignment="1">
      <alignment horizontal="center" vertical="center" wrapText="1"/>
    </xf>
    <xf numFmtId="0" fontId="4" fillId="0" borderId="18" xfId="0" applyFont="1" applyBorder="1"/>
    <xf numFmtId="0" fontId="4" fillId="0" borderId="19" xfId="0" applyFont="1" applyBorder="1"/>
    <xf numFmtId="0" fontId="9" fillId="3" borderId="20" xfId="0" applyFont="1" applyFill="1" applyBorder="1" applyAlignment="1">
      <alignment horizontal="center" vertical="center"/>
    </xf>
    <xf numFmtId="0" fontId="4" fillId="0" borderId="20" xfId="0" applyFont="1" applyBorder="1"/>
    <xf numFmtId="0" fontId="4" fillId="0" borderId="21" xfId="0" applyFont="1" applyBorder="1"/>
    <xf numFmtId="0" fontId="7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right" vertical="center"/>
    </xf>
    <xf numFmtId="0" fontId="7" fillId="0" borderId="12" xfId="0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4" fillId="0" borderId="22" xfId="0" applyFont="1" applyBorder="1"/>
    <xf numFmtId="0" fontId="7" fillId="0" borderId="6" xfId="0" applyFont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4" fillId="0" borderId="24" xfId="0" applyFont="1" applyBorder="1"/>
    <xf numFmtId="165" fontId="3" fillId="0" borderId="25" xfId="0" applyNumberFormat="1" applyFont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4" fillId="0" borderId="27" xfId="0" applyFont="1" applyBorder="1"/>
    <xf numFmtId="0" fontId="4" fillId="0" borderId="28" xfId="0" applyFont="1" applyBorder="1"/>
    <xf numFmtId="166" fontId="3" fillId="0" borderId="29" xfId="0" applyNumberFormat="1" applyFont="1" applyBorder="1" applyAlignment="1">
      <alignment horizontal="center" vertical="center"/>
    </xf>
    <xf numFmtId="0" fontId="4" fillId="0" borderId="30" xfId="0" applyFont="1" applyBorder="1"/>
    <xf numFmtId="0" fontId="7" fillId="2" borderId="31" xfId="0" applyFont="1" applyFill="1" applyBorder="1" applyAlignment="1">
      <alignment horizontal="center" vertical="center"/>
    </xf>
    <xf numFmtId="166" fontId="3" fillId="0" borderId="32" xfId="0" applyNumberFormat="1" applyFont="1" applyBorder="1" applyAlignment="1">
      <alignment horizontal="center" vertical="center"/>
    </xf>
    <xf numFmtId="0" fontId="4" fillId="0" borderId="33" xfId="0" applyFont="1" applyBorder="1"/>
    <xf numFmtId="0" fontId="10" fillId="0" borderId="6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/>
    </xf>
    <xf numFmtId="0" fontId="7" fillId="4" borderId="1" xfId="0" applyFont="1" applyFill="1" applyBorder="1"/>
    <xf numFmtId="0" fontId="7" fillId="4" borderId="0" xfId="0" applyFont="1" applyFill="1" applyAlignment="1">
      <alignment vertical="top" wrapText="1"/>
    </xf>
    <xf numFmtId="0" fontId="9" fillId="3" borderId="6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167" fontId="7" fillId="0" borderId="32" xfId="0" applyNumberFormat="1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left" vertical="top"/>
    </xf>
    <xf numFmtId="0" fontId="7" fillId="2" borderId="14" xfId="0" applyFont="1" applyFill="1" applyBorder="1" applyAlignment="1">
      <alignment horizontal="left" vertical="top"/>
    </xf>
    <xf numFmtId="0" fontId="7" fillId="2" borderId="16" xfId="0" applyFont="1" applyFill="1" applyBorder="1" applyAlignment="1">
      <alignment horizontal="left" vertical="top"/>
    </xf>
    <xf numFmtId="0" fontId="7" fillId="2" borderId="12" xfId="0" applyFont="1" applyFill="1" applyBorder="1" applyAlignment="1">
      <alignment vertical="top" wrapText="1"/>
    </xf>
    <xf numFmtId="0" fontId="7" fillId="0" borderId="14" xfId="0" applyFont="1" applyBorder="1" applyAlignment="1">
      <alignment horizontal="center" vertical="center"/>
    </xf>
    <xf numFmtId="0" fontId="7" fillId="2" borderId="12" xfId="0" applyFont="1" applyFill="1" applyBorder="1" applyAlignment="1">
      <alignment vertical="center" wrapText="1"/>
    </xf>
    <xf numFmtId="0" fontId="7" fillId="6" borderId="1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vertical="top" wrapText="1"/>
    </xf>
    <xf numFmtId="0" fontId="7" fillId="0" borderId="7" xfId="0" applyFont="1" applyBorder="1" applyAlignment="1">
      <alignment horizontal="center" vertical="center"/>
    </xf>
    <xf numFmtId="0" fontId="7" fillId="6" borderId="35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vertical="top" wrapText="1"/>
    </xf>
    <xf numFmtId="168" fontId="7" fillId="2" borderId="29" xfId="0" applyNumberFormat="1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168" fontId="7" fillId="2" borderId="36" xfId="0" applyNumberFormat="1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4" fillId="0" borderId="38" xfId="0" applyFont="1" applyBorder="1"/>
    <xf numFmtId="0" fontId="7" fillId="6" borderId="39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6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/>
    </xf>
    <xf numFmtId="164" fontId="8" fillId="5" borderId="12" xfId="0" applyNumberFormat="1" applyFont="1" applyFill="1" applyBorder="1" applyAlignment="1">
      <alignment horizontal="center" vertical="center"/>
    </xf>
    <xf numFmtId="164" fontId="8" fillId="5" borderId="16" xfId="0" applyNumberFormat="1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left" vertical="center"/>
    </xf>
    <xf numFmtId="0" fontId="12" fillId="6" borderId="1" xfId="0" applyFont="1" applyFill="1" applyBorder="1" applyAlignment="1">
      <alignment horizontal="left" vertical="top"/>
    </xf>
    <xf numFmtId="164" fontId="13" fillId="5" borderId="12" xfId="0" applyNumberFormat="1" applyFont="1" applyFill="1" applyBorder="1" applyAlignment="1">
      <alignment horizontal="center" vertical="center"/>
    </xf>
    <xf numFmtId="164" fontId="8" fillId="5" borderId="18" xfId="0" applyNumberFormat="1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169" fontId="14" fillId="2" borderId="20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169" fontId="15" fillId="2" borderId="16" xfId="0" applyNumberFormat="1" applyFont="1" applyFill="1" applyBorder="1" applyAlignment="1">
      <alignment horizontal="center" vertical="center"/>
    </xf>
    <xf numFmtId="0" fontId="9" fillId="3" borderId="41" xfId="0" applyFont="1" applyFill="1" applyBorder="1" applyAlignment="1">
      <alignment horizontal="center" vertical="center"/>
    </xf>
    <xf numFmtId="0" fontId="16" fillId="0" borderId="4" xfId="0" applyFont="1" applyBorder="1" applyAlignment="1">
      <alignment vertical="top" wrapText="1"/>
    </xf>
    <xf numFmtId="0" fontId="16" fillId="0" borderId="8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981075</xdr:colOff>
      <xdr:row>0</xdr:row>
      <xdr:rowOff>66675</xdr:rowOff>
    </xdr:from>
    <xdr:ext cx="828675" cy="8286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B9EA295B-2D51-4039-9195-9513C7A5DEF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71675" y="66675"/>
          <a:ext cx="828675" cy="82867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cura\Downloads\Formato%20de%20cotizaci&#243;n%20machote%20(1).xlsx" TargetMode="External"/><Relationship Id="rId1" Type="http://schemas.openxmlformats.org/officeDocument/2006/relationships/externalLinkPath" Target="Formato%20de%20cotizaci&#243;n%20machot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ME med"/>
      <sheetName val="ASME mat"/>
      <sheetName val="Costos de fabricación"/>
      <sheetName val="SS"/>
      <sheetName val="AC"/>
      <sheetName val="Cotización"/>
      <sheetName val="Costo de fabricación"/>
      <sheetName val="Tiempos de fabricación"/>
      <sheetName val="Subcontratacion "/>
      <sheetName val="Control de gastos"/>
      <sheetName val="Hoja 9"/>
      <sheetName val="Hoja 5"/>
      <sheetName val="Tiempos fabricación por planta"/>
      <sheetName val="Copia de Tiempos fabricación po"/>
      <sheetName val="API"/>
      <sheetName val="Material"/>
      <sheetName val="Desglose"/>
      <sheetName val="BOM-01 MATERIAL PRINCIPAL"/>
    </sheetNames>
    <sheetDataSet>
      <sheetData sheetId="0">
        <row r="9">
          <cell r="J9" t="str">
            <v>Dint</v>
          </cell>
        </row>
      </sheetData>
      <sheetData sheetId="1">
        <row r="14">
          <cell r="O14" t="b">
            <v>1</v>
          </cell>
          <cell r="P14">
            <v>15</v>
          </cell>
          <cell r="S14" t="b">
            <v>0</v>
          </cell>
          <cell r="T14">
            <v>15</v>
          </cell>
        </row>
        <row r="15">
          <cell r="O15" t="b">
            <v>0</v>
          </cell>
          <cell r="S15" t="b">
            <v>1</v>
          </cell>
        </row>
        <row r="16">
          <cell r="O16" t="b">
            <v>0</v>
          </cell>
          <cell r="P16" t="str">
            <v>Desmontable</v>
          </cell>
          <cell r="S16" t="b">
            <v>0</v>
          </cell>
          <cell r="T16" t="str">
            <v>Desmontable</v>
          </cell>
        </row>
        <row r="17">
          <cell r="O17" t="b">
            <v>0</v>
          </cell>
          <cell r="P17" t="str">
            <v>Bridada</v>
          </cell>
          <cell r="S17" t="b">
            <v>0</v>
          </cell>
          <cell r="T17" t="str">
            <v>---</v>
          </cell>
        </row>
        <row r="19">
          <cell r="J19" t="str">
            <v>Toricónica</v>
          </cell>
          <cell r="M19" t="str">
            <v>Semiesférico</v>
          </cell>
          <cell r="O19" t="b">
            <v>0</v>
          </cell>
          <cell r="S19" t="b">
            <v>1</v>
          </cell>
        </row>
        <row r="20">
          <cell r="O20" t="b">
            <v>1</v>
          </cell>
          <cell r="P20" t="str">
            <v>Normada 100:6</v>
          </cell>
          <cell r="S20" t="b">
            <v>0</v>
          </cell>
          <cell r="T20" t="str">
            <v>Normada 100:6</v>
          </cell>
        </row>
        <row r="21">
          <cell r="O21" t="b">
            <v>0</v>
          </cell>
          <cell r="P21" t="str">
            <v>Normada 2:1</v>
          </cell>
          <cell r="S21" t="b">
            <v>0</v>
          </cell>
          <cell r="T21" t="str">
            <v>Normada 2:1</v>
          </cell>
        </row>
        <row r="22">
          <cell r="O22" t="b">
            <v>0</v>
          </cell>
          <cell r="P22" t="str">
            <v>Sin normar</v>
          </cell>
          <cell r="S22" t="b">
            <v>0</v>
          </cell>
          <cell r="T22" t="str">
            <v>Sin normar</v>
          </cell>
        </row>
        <row r="23">
          <cell r="O23" t="b">
            <v>0</v>
          </cell>
          <cell r="P23" t="str">
            <v>Simple</v>
          </cell>
          <cell r="S23" t="b">
            <v>0</v>
          </cell>
          <cell r="T23" t="str">
            <v>Simple</v>
          </cell>
        </row>
        <row r="24">
          <cell r="O24" t="b">
            <v>0</v>
          </cell>
          <cell r="P24" t="str">
            <v>Con sección abatible</v>
          </cell>
          <cell r="S24" t="b">
            <v>0</v>
          </cell>
          <cell r="T24" t="str">
            <v xml:space="preserve">Inclinado </v>
          </cell>
        </row>
      </sheetData>
      <sheetData sheetId="2"/>
      <sheetData sheetId="3">
        <row r="2">
          <cell r="H2" t="str">
            <v>XXXXX</v>
          </cell>
          <cell r="O2" t="b">
            <v>0</v>
          </cell>
        </row>
        <row r="3">
          <cell r="H3">
            <v>45859</v>
          </cell>
        </row>
        <row r="4">
          <cell r="L4">
            <v>3912.9335873156338</v>
          </cell>
        </row>
        <row r="5">
          <cell r="N5">
            <v>0.15</v>
          </cell>
          <cell r="O5">
            <v>8676.504911004231</v>
          </cell>
        </row>
        <row r="222">
          <cell r="S222" t="b">
            <v>0</v>
          </cell>
        </row>
        <row r="224">
          <cell r="S224">
            <v>0</v>
          </cell>
        </row>
        <row r="320">
          <cell r="P320">
            <v>0</v>
          </cell>
        </row>
        <row r="328">
          <cell r="P328">
            <v>0</v>
          </cell>
        </row>
      </sheetData>
      <sheetData sheetId="4">
        <row r="2">
          <cell r="H2" t="str">
            <v>XXXXX</v>
          </cell>
          <cell r="M2" t="b">
            <v>0</v>
          </cell>
        </row>
        <row r="4">
          <cell r="L4">
            <v>61166.257826471039</v>
          </cell>
        </row>
        <row r="5">
          <cell r="L5">
            <v>0.15</v>
          </cell>
          <cell r="M5">
            <v>7978.207542583179</v>
          </cell>
        </row>
        <row r="131">
          <cell r="T131">
            <v>0</v>
          </cell>
        </row>
        <row r="220">
          <cell r="P220">
            <v>0</v>
          </cell>
        </row>
        <row r="228">
          <cell r="P228">
            <v>0</v>
          </cell>
        </row>
        <row r="246">
          <cell r="P246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30B8-BF6C-4D00-8F8A-90992C1E7DC4}">
  <sheetPr>
    <tabColor rgb="FF00FF00"/>
    <outlinePr summaryBelow="0" summaryRight="0"/>
    <pageSetUpPr fitToPage="1"/>
  </sheetPr>
  <dimension ref="A1:K141"/>
  <sheetViews>
    <sheetView showGridLines="0" tabSelected="1" topLeftCell="A115" workbookViewId="0">
      <selection activeCell="B72" sqref="B72:C72"/>
    </sheetView>
  </sheetViews>
  <sheetFormatPr baseColWidth="10" defaultColWidth="14.44140625" defaultRowHeight="15" customHeight="1" outlineLevelRow="1" x14ac:dyDescent="0.3"/>
  <cols>
    <col min="2" max="3" width="21.5546875" customWidth="1"/>
    <col min="5" max="5" width="16.88671875" customWidth="1"/>
    <col min="8" max="8" width="17.33203125" customWidth="1"/>
    <col min="9" max="9" width="23.109375" customWidth="1"/>
  </cols>
  <sheetData>
    <row r="1" spans="1:11" thickBot="1" x14ac:dyDescent="0.35">
      <c r="A1" s="1"/>
      <c r="B1" s="2"/>
      <c r="C1" s="2"/>
      <c r="D1" s="3" t="str">
        <f>IF([1]AC!M2=TRUE,[1]AC!L5,IF([1]SS!O2=TRUE,[1]SS!N5,""))</f>
        <v/>
      </c>
      <c r="E1" s="4" t="str">
        <f>F110</f>
        <v/>
      </c>
      <c r="F1" s="3" t="str">
        <f>IF([1]AC!M2=TRUE,[1]AC!M5,IF([1]SS!O2=TRUE,[1]SS!O5,""))</f>
        <v/>
      </c>
      <c r="G1" s="2"/>
      <c r="H1" s="2"/>
      <c r="I1" s="2" t="str">
        <f>IF([1]AC!M2=TRUE,[1]AC!H2,IF([1]SS!O2=TRUE,[1]SS!H2,""))</f>
        <v/>
      </c>
      <c r="J1" s="2"/>
      <c r="K1" s="5" t="str">
        <f>IF([1]AC!$M$2=TRUE,[1]AC!$L$4,IF([1]SS!$O$2=TRUE,[1]SS!$L$4,""))</f>
        <v/>
      </c>
    </row>
    <row r="2" spans="1:11" ht="14.4" x14ac:dyDescent="0.3">
      <c r="A2" s="6"/>
      <c r="B2" s="7"/>
      <c r="C2" s="8"/>
      <c r="D2" s="9" t="s">
        <v>0</v>
      </c>
      <c r="E2" s="10"/>
      <c r="F2" s="10"/>
      <c r="G2" s="10"/>
      <c r="H2" s="10"/>
      <c r="I2" s="8"/>
      <c r="J2" s="11"/>
      <c r="K2" s="12"/>
    </row>
    <row r="3" spans="1:11" thickBot="1" x14ac:dyDescent="0.35">
      <c r="A3" s="6"/>
      <c r="B3" s="13"/>
      <c r="C3" s="14"/>
      <c r="D3" s="15"/>
      <c r="E3" s="15"/>
      <c r="F3" s="15"/>
      <c r="G3" s="15"/>
      <c r="H3" s="15"/>
      <c r="I3" s="16"/>
      <c r="J3" s="11"/>
      <c r="K3" s="12"/>
    </row>
    <row r="4" spans="1:11" ht="17.399999999999999" thickBot="1" x14ac:dyDescent="0.35">
      <c r="A4" s="6"/>
      <c r="B4" s="17"/>
      <c r="C4" s="16"/>
      <c r="D4" s="18" t="s">
        <v>1</v>
      </c>
      <c r="E4" s="19"/>
      <c r="F4" s="19"/>
      <c r="G4" s="19"/>
      <c r="H4" s="19"/>
      <c r="I4" s="20"/>
      <c r="J4" s="11"/>
      <c r="K4" s="12"/>
    </row>
    <row r="5" spans="1:11" ht="15.6" x14ac:dyDescent="0.3">
      <c r="A5" s="21"/>
      <c r="B5" s="22" t="s">
        <v>2</v>
      </c>
      <c r="C5" s="23"/>
      <c r="D5" s="23"/>
      <c r="E5" s="24"/>
      <c r="F5" s="25" t="str">
        <f>IF([1]AC!M2=TRUE,[1]AC!H2,IF([1]SS!O2=TRUE,[1]SS!H2,"---"))</f>
        <v>---</v>
      </c>
      <c r="G5" s="23"/>
      <c r="H5" s="23"/>
      <c r="I5" s="26"/>
      <c r="J5" s="11"/>
      <c r="K5" s="27" t="s">
        <v>3</v>
      </c>
    </row>
    <row r="6" spans="1:11" ht="15.6" x14ac:dyDescent="0.3">
      <c r="A6" s="21"/>
      <c r="B6" s="22" t="s">
        <v>4</v>
      </c>
      <c r="C6" s="23"/>
      <c r="D6" s="23"/>
      <c r="E6" s="24"/>
      <c r="F6" s="25" t="s">
        <v>5</v>
      </c>
      <c r="G6" s="23"/>
      <c r="H6" s="23"/>
      <c r="I6" s="26"/>
      <c r="J6" s="11"/>
      <c r="K6" s="14"/>
    </row>
    <row r="7" spans="1:11" x14ac:dyDescent="0.3">
      <c r="A7" s="21"/>
      <c r="B7" s="22" t="s">
        <v>6</v>
      </c>
      <c r="C7" s="23"/>
      <c r="D7" s="23"/>
      <c r="E7" s="24"/>
      <c r="F7" s="28" t="str">
        <f>"ACU-"&amp;F5&amp;"-TNK-01"</f>
        <v>ACU-----TNK-01</v>
      </c>
      <c r="G7" s="23"/>
      <c r="H7" s="23"/>
      <c r="I7" s="26"/>
      <c r="J7" s="11"/>
      <c r="K7" s="29"/>
    </row>
    <row r="8" spans="1:11" x14ac:dyDescent="0.3">
      <c r="A8" s="21"/>
      <c r="B8" s="22" t="s">
        <v>7</v>
      </c>
      <c r="C8" s="23"/>
      <c r="D8" s="23"/>
      <c r="E8" s="24"/>
      <c r="F8" s="30" t="s">
        <v>8</v>
      </c>
      <c r="G8" s="23"/>
      <c r="H8" s="23"/>
      <c r="I8" s="26"/>
      <c r="J8" s="11"/>
      <c r="K8" s="29"/>
    </row>
    <row r="9" spans="1:11" ht="14.4" x14ac:dyDescent="0.3">
      <c r="A9" s="21"/>
      <c r="B9" s="31" t="s">
        <v>9</v>
      </c>
      <c r="C9" s="23"/>
      <c r="D9" s="23"/>
      <c r="E9" s="24"/>
      <c r="F9" s="30" t="s">
        <v>10</v>
      </c>
      <c r="G9" s="23"/>
      <c r="H9" s="23"/>
      <c r="I9" s="26"/>
      <c r="J9" s="11"/>
      <c r="K9" s="29"/>
    </row>
    <row r="10" spans="1:11" ht="14.4" outlineLevel="1" x14ac:dyDescent="0.3">
      <c r="A10" s="21"/>
      <c r="B10" s="32" t="s">
        <v>11</v>
      </c>
      <c r="C10" s="33"/>
      <c r="D10" s="33"/>
      <c r="E10" s="34"/>
      <c r="F10" s="30" t="s">
        <v>12</v>
      </c>
      <c r="G10" s="23"/>
      <c r="H10" s="23"/>
      <c r="I10" s="26"/>
      <c r="J10" s="11"/>
      <c r="K10" s="29"/>
    </row>
    <row r="11" spans="1:11" outlineLevel="1" thickBot="1" x14ac:dyDescent="0.35">
      <c r="A11" s="21"/>
      <c r="B11" s="35" t="s">
        <v>13</v>
      </c>
      <c r="C11" s="36"/>
      <c r="D11" s="36"/>
      <c r="E11" s="37"/>
      <c r="F11" s="38" t="s">
        <v>12</v>
      </c>
      <c r="G11" s="39"/>
      <c r="H11" s="39"/>
      <c r="I11" s="40"/>
      <c r="J11" s="11"/>
      <c r="K11" s="29"/>
    </row>
    <row r="12" spans="1:11" ht="15.6" collapsed="1" x14ac:dyDescent="0.3">
      <c r="A12" s="21"/>
      <c r="B12" s="41" t="s">
        <v>14</v>
      </c>
      <c r="C12" s="42"/>
      <c r="D12" s="42"/>
      <c r="E12" s="42"/>
      <c r="F12" s="42"/>
      <c r="G12" s="42"/>
      <c r="H12" s="42"/>
      <c r="I12" s="43"/>
      <c r="J12" s="11"/>
      <c r="K12" s="29"/>
    </row>
    <row r="13" spans="1:11" hidden="1" outlineLevel="1" x14ac:dyDescent="0.3">
      <c r="A13" s="21"/>
      <c r="B13" s="22" t="s">
        <v>15</v>
      </c>
      <c r="C13" s="23"/>
      <c r="D13" s="23"/>
      <c r="E13" s="24"/>
      <c r="F13" s="44" t="s">
        <v>16</v>
      </c>
      <c r="G13" s="23"/>
      <c r="H13" s="23"/>
      <c r="I13" s="26"/>
      <c r="J13" s="11"/>
      <c r="K13" s="29"/>
    </row>
    <row r="14" spans="1:11" x14ac:dyDescent="0.3">
      <c r="A14" s="21"/>
      <c r="B14" s="22" t="s">
        <v>15</v>
      </c>
      <c r="C14" s="23"/>
      <c r="D14" s="23"/>
      <c r="E14" s="24"/>
      <c r="F14" s="45">
        <v>3</v>
      </c>
      <c r="G14" s="23"/>
      <c r="H14" s="46" t="s">
        <v>17</v>
      </c>
      <c r="I14" s="26"/>
      <c r="J14" s="11"/>
      <c r="K14" s="29"/>
    </row>
    <row r="15" spans="1:11" outlineLevel="1" x14ac:dyDescent="0.3">
      <c r="A15" s="21"/>
      <c r="B15" s="22" t="s">
        <v>18</v>
      </c>
      <c r="C15" s="23"/>
      <c r="D15" s="23"/>
      <c r="E15" s="24"/>
      <c r="F15" s="45" t="s">
        <v>19</v>
      </c>
      <c r="G15" s="23"/>
      <c r="H15" s="46" t="s">
        <v>20</v>
      </c>
      <c r="I15" s="26"/>
      <c r="J15" s="11"/>
      <c r="K15" s="29"/>
    </row>
    <row r="16" spans="1:11" x14ac:dyDescent="0.3">
      <c r="A16" s="21"/>
      <c r="B16" s="22" t="s">
        <v>21</v>
      </c>
      <c r="C16" s="23"/>
      <c r="D16" s="23"/>
      <c r="E16" s="24"/>
      <c r="F16" s="45">
        <v>93</v>
      </c>
      <c r="G16" s="23"/>
      <c r="H16" s="46" t="s">
        <v>22</v>
      </c>
      <c r="I16" s="26"/>
      <c r="J16" s="11"/>
      <c r="K16" s="29"/>
    </row>
    <row r="17" spans="1:11" ht="15.6" thickBot="1" x14ac:dyDescent="0.35">
      <c r="A17" s="21"/>
      <c r="B17" s="47" t="s">
        <v>23</v>
      </c>
      <c r="C17" s="15"/>
      <c r="D17" s="15"/>
      <c r="E17" s="48"/>
      <c r="F17" s="49" t="s">
        <v>19</v>
      </c>
      <c r="G17" s="15"/>
      <c r="H17" s="15"/>
      <c r="I17" s="16"/>
      <c r="J17" s="11"/>
      <c r="K17" s="29"/>
    </row>
    <row r="18" spans="1:11" ht="15.6" outlineLevel="1" x14ac:dyDescent="0.3">
      <c r="A18" s="21"/>
      <c r="B18" s="50" t="s">
        <v>24</v>
      </c>
      <c r="C18" s="23"/>
      <c r="D18" s="23"/>
      <c r="E18" s="23"/>
      <c r="F18" s="23"/>
      <c r="G18" s="23"/>
      <c r="H18" s="23"/>
      <c r="I18" s="26"/>
      <c r="J18" s="11"/>
      <c r="K18" s="29"/>
    </row>
    <row r="19" spans="1:11" outlineLevel="1" x14ac:dyDescent="0.3">
      <c r="A19" s="21"/>
      <c r="B19" s="22" t="s">
        <v>25</v>
      </c>
      <c r="C19" s="23"/>
      <c r="D19" s="23"/>
      <c r="E19" s="24"/>
      <c r="F19" s="45">
        <v>3</v>
      </c>
      <c r="G19" s="23"/>
      <c r="H19" s="46" t="s">
        <v>20</v>
      </c>
      <c r="I19" s="26"/>
      <c r="J19" s="11"/>
      <c r="K19" s="29"/>
    </row>
    <row r="20" spans="1:11" ht="15.6" outlineLevel="1" thickBot="1" x14ac:dyDescent="0.35">
      <c r="A20" s="21"/>
      <c r="B20" s="51" t="s">
        <v>21</v>
      </c>
      <c r="C20" s="33"/>
      <c r="D20" s="33"/>
      <c r="E20" s="34"/>
      <c r="F20" s="45">
        <v>93</v>
      </c>
      <c r="G20" s="23"/>
      <c r="H20" s="46" t="s">
        <v>22</v>
      </c>
      <c r="I20" s="26"/>
      <c r="J20" s="11"/>
      <c r="K20" s="29"/>
    </row>
    <row r="21" spans="1:11" ht="16.2" thickBot="1" x14ac:dyDescent="0.35">
      <c r="A21" s="21"/>
      <c r="B21" s="52" t="s">
        <v>26</v>
      </c>
      <c r="C21" s="10"/>
      <c r="D21" s="10"/>
      <c r="E21" s="10"/>
      <c r="F21" s="10"/>
      <c r="G21" s="10"/>
      <c r="H21" s="10"/>
      <c r="I21" s="8"/>
      <c r="J21" s="11"/>
      <c r="K21" s="29"/>
    </row>
    <row r="22" spans="1:11" ht="15.6" x14ac:dyDescent="0.3">
      <c r="A22" s="6"/>
      <c r="B22" s="53" t="s">
        <v>27</v>
      </c>
      <c r="C22" s="42"/>
      <c r="D22" s="42"/>
      <c r="E22" s="54"/>
      <c r="F22" s="55"/>
      <c r="G22" s="42"/>
      <c r="H22" s="42"/>
      <c r="I22" s="43"/>
      <c r="J22" s="11"/>
      <c r="K22" s="29"/>
    </row>
    <row r="23" spans="1:11" ht="15.6" x14ac:dyDescent="0.3">
      <c r="A23" s="6"/>
      <c r="B23" s="56" t="str">
        <f>IF('[1]ASME med'!J9="Dext","Diámetro externo (Recipiente principal)","Diámetro interno (Recipiente principal)")</f>
        <v>Diámetro interno (Recipiente principal)</v>
      </c>
      <c r="C23" s="57"/>
      <c r="D23" s="57"/>
      <c r="E23" s="58"/>
      <c r="F23" s="59"/>
      <c r="G23" s="57"/>
      <c r="H23" s="57"/>
      <c r="I23" s="60"/>
      <c r="J23" s="11"/>
      <c r="K23" s="29"/>
    </row>
    <row r="24" spans="1:11" ht="15.6" x14ac:dyDescent="0.3">
      <c r="A24" s="6"/>
      <c r="B24" s="56" t="s">
        <v>28</v>
      </c>
      <c r="C24" s="57"/>
      <c r="D24" s="57"/>
      <c r="E24" s="58"/>
      <c r="F24" s="59"/>
      <c r="G24" s="57"/>
      <c r="H24" s="57"/>
      <c r="I24" s="60"/>
      <c r="J24" s="11"/>
      <c r="K24" s="29"/>
    </row>
    <row r="25" spans="1:11" ht="16.2" thickBot="1" x14ac:dyDescent="0.35">
      <c r="A25" s="6"/>
      <c r="B25" s="61" t="s">
        <v>29</v>
      </c>
      <c r="C25" s="36"/>
      <c r="D25" s="36"/>
      <c r="E25" s="37"/>
      <c r="F25" s="62" t="s">
        <v>30</v>
      </c>
      <c r="G25" s="36"/>
      <c r="H25" s="36"/>
      <c r="I25" s="63"/>
      <c r="J25" s="11"/>
      <c r="K25" s="29"/>
    </row>
    <row r="26" spans="1:11" thickBot="1" x14ac:dyDescent="0.35">
      <c r="A26" s="6"/>
      <c r="B26" s="64" t="s">
        <v>31</v>
      </c>
      <c r="C26" s="15"/>
      <c r="D26" s="15"/>
      <c r="E26" s="15"/>
      <c r="F26" s="15"/>
      <c r="G26" s="15"/>
      <c r="H26" s="15"/>
      <c r="I26" s="15"/>
      <c r="J26" s="11"/>
      <c r="K26" s="29"/>
    </row>
    <row r="27" spans="1:11" ht="16.2" thickBot="1" x14ac:dyDescent="0.35">
      <c r="A27" s="21"/>
      <c r="B27" s="65" t="s">
        <v>32</v>
      </c>
      <c r="C27" s="33"/>
      <c r="D27" s="33"/>
      <c r="E27" s="33"/>
      <c r="F27" s="33"/>
      <c r="G27" s="33"/>
      <c r="H27" s="33"/>
      <c r="I27" s="14"/>
      <c r="J27" s="11"/>
      <c r="K27" s="29"/>
    </row>
    <row r="28" spans="1:11" ht="15.6" x14ac:dyDescent="0.3">
      <c r="A28" s="6"/>
      <c r="B28" s="66"/>
      <c r="C28" s="10"/>
      <c r="D28" s="10"/>
      <c r="E28" s="10"/>
      <c r="F28" s="10"/>
      <c r="G28" s="10"/>
      <c r="H28" s="10"/>
      <c r="I28" s="8"/>
      <c r="J28" s="11"/>
      <c r="K28" s="29"/>
    </row>
    <row r="29" spans="1:11" ht="14.4" x14ac:dyDescent="0.3">
      <c r="A29" s="21"/>
      <c r="B29" s="67" t="s">
        <v>33</v>
      </c>
      <c r="C29" s="33"/>
      <c r="D29" s="33"/>
      <c r="E29" s="33"/>
      <c r="F29" s="33"/>
      <c r="G29" s="33"/>
      <c r="H29" s="33"/>
      <c r="I29" s="14"/>
      <c r="J29" s="11"/>
      <c r="K29" s="29"/>
    </row>
    <row r="30" spans="1:11" ht="14.4" x14ac:dyDescent="0.3">
      <c r="A30" s="21"/>
      <c r="B30" s="33"/>
      <c r="C30" s="33"/>
      <c r="D30" s="33"/>
      <c r="E30" s="33"/>
      <c r="F30" s="33"/>
      <c r="G30" s="33"/>
      <c r="H30" s="33"/>
      <c r="I30" s="14"/>
      <c r="J30" s="11"/>
      <c r="K30" s="29"/>
    </row>
    <row r="31" spans="1:11" ht="14.4" x14ac:dyDescent="0.3">
      <c r="A31" s="21"/>
      <c r="B31" s="33"/>
      <c r="C31" s="33"/>
      <c r="D31" s="33"/>
      <c r="E31" s="33"/>
      <c r="F31" s="33"/>
      <c r="G31" s="33"/>
      <c r="H31" s="33"/>
      <c r="I31" s="14"/>
      <c r="J31" s="11"/>
      <c r="K31" s="29"/>
    </row>
    <row r="32" spans="1:11" ht="14.4" x14ac:dyDescent="0.3">
      <c r="A32" s="21"/>
      <c r="B32" s="33"/>
      <c r="C32" s="33"/>
      <c r="D32" s="33"/>
      <c r="E32" s="33"/>
      <c r="F32" s="33"/>
      <c r="G32" s="33"/>
      <c r="H32" s="33"/>
      <c r="I32" s="14"/>
      <c r="J32" s="11"/>
      <c r="K32" s="29"/>
    </row>
    <row r="33" spans="1:11" ht="14.4" x14ac:dyDescent="0.3">
      <c r="A33" s="21"/>
      <c r="B33" s="33"/>
      <c r="C33" s="33"/>
      <c r="D33" s="33"/>
      <c r="E33" s="33"/>
      <c r="F33" s="33"/>
      <c r="G33" s="33"/>
      <c r="H33" s="33"/>
      <c r="I33" s="14"/>
      <c r="J33" s="11"/>
      <c r="K33" s="29"/>
    </row>
    <row r="34" spans="1:11" ht="14.4" x14ac:dyDescent="0.3">
      <c r="A34" s="21"/>
      <c r="B34" s="33"/>
      <c r="C34" s="33"/>
      <c r="D34" s="33"/>
      <c r="E34" s="33"/>
      <c r="F34" s="33"/>
      <c r="G34" s="33"/>
      <c r="H34" s="33"/>
      <c r="I34" s="14"/>
      <c r="J34" s="11"/>
      <c r="K34" s="29"/>
    </row>
    <row r="35" spans="1:11" ht="14.4" x14ac:dyDescent="0.3">
      <c r="A35" s="21"/>
      <c r="B35" s="33"/>
      <c r="C35" s="33"/>
      <c r="D35" s="33"/>
      <c r="E35" s="33"/>
      <c r="F35" s="33"/>
      <c r="G35" s="33"/>
      <c r="H35" s="33"/>
      <c r="I35" s="14"/>
      <c r="J35" s="11"/>
      <c r="K35" s="29"/>
    </row>
    <row r="36" spans="1:11" ht="14.4" x14ac:dyDescent="0.3">
      <c r="A36" s="21"/>
      <c r="B36" s="33"/>
      <c r="C36" s="33"/>
      <c r="D36" s="33"/>
      <c r="E36" s="33"/>
      <c r="F36" s="33"/>
      <c r="G36" s="33"/>
      <c r="H36" s="33"/>
      <c r="I36" s="14"/>
      <c r="J36" s="11"/>
      <c r="K36" s="29"/>
    </row>
    <row r="37" spans="1:11" ht="14.4" x14ac:dyDescent="0.3">
      <c r="A37" s="21"/>
      <c r="B37" s="33"/>
      <c r="C37" s="33"/>
      <c r="D37" s="33"/>
      <c r="E37" s="33"/>
      <c r="F37" s="33"/>
      <c r="G37" s="33"/>
      <c r="H37" s="33"/>
      <c r="I37" s="14"/>
      <c r="J37" s="11"/>
      <c r="K37" s="29"/>
    </row>
    <row r="38" spans="1:11" ht="14.4" x14ac:dyDescent="0.3">
      <c r="A38" s="21"/>
      <c r="B38" s="33"/>
      <c r="C38" s="33"/>
      <c r="D38" s="33"/>
      <c r="E38" s="33"/>
      <c r="F38" s="33"/>
      <c r="G38" s="33"/>
      <c r="H38" s="33"/>
      <c r="I38" s="14"/>
      <c r="J38" s="11"/>
      <c r="K38" s="29"/>
    </row>
    <row r="39" spans="1:11" ht="14.4" x14ac:dyDescent="0.3">
      <c r="A39" s="21"/>
      <c r="B39" s="33"/>
      <c r="C39" s="33"/>
      <c r="D39" s="33"/>
      <c r="E39" s="33"/>
      <c r="F39" s="33"/>
      <c r="G39" s="33"/>
      <c r="H39" s="33"/>
      <c r="I39" s="14"/>
      <c r="J39" s="11"/>
      <c r="K39" s="29"/>
    </row>
    <row r="40" spans="1:11" ht="14.4" x14ac:dyDescent="0.3">
      <c r="A40" s="21"/>
      <c r="B40" s="33"/>
      <c r="C40" s="33"/>
      <c r="D40" s="33"/>
      <c r="E40" s="33"/>
      <c r="F40" s="33"/>
      <c r="G40" s="33"/>
      <c r="H40" s="33"/>
      <c r="I40" s="14"/>
      <c r="J40" s="11"/>
      <c r="K40" s="29"/>
    </row>
    <row r="41" spans="1:11" ht="14.4" x14ac:dyDescent="0.3">
      <c r="A41" s="21"/>
      <c r="B41" s="33"/>
      <c r="C41" s="33"/>
      <c r="D41" s="33"/>
      <c r="E41" s="33"/>
      <c r="F41" s="33"/>
      <c r="G41" s="33"/>
      <c r="H41" s="33"/>
      <c r="I41" s="14"/>
      <c r="J41" s="11"/>
      <c r="K41" s="29"/>
    </row>
    <row r="42" spans="1:11" ht="14.4" x14ac:dyDescent="0.3">
      <c r="A42" s="21"/>
      <c r="B42" s="33"/>
      <c r="C42" s="33"/>
      <c r="D42" s="33"/>
      <c r="E42" s="33"/>
      <c r="F42" s="33"/>
      <c r="G42" s="33"/>
      <c r="H42" s="33"/>
      <c r="I42" s="14"/>
      <c r="J42" s="11"/>
      <c r="K42" s="29"/>
    </row>
    <row r="43" spans="1:11" ht="14.4" x14ac:dyDescent="0.3">
      <c r="A43" s="21"/>
      <c r="B43" s="33"/>
      <c r="C43" s="33"/>
      <c r="D43" s="33"/>
      <c r="E43" s="33"/>
      <c r="F43" s="33"/>
      <c r="G43" s="33"/>
      <c r="H43" s="33"/>
      <c r="I43" s="14"/>
      <c r="J43" s="11"/>
      <c r="K43" s="29"/>
    </row>
    <row r="44" spans="1:11" ht="14.4" x14ac:dyDescent="0.3">
      <c r="A44" s="21"/>
      <c r="B44" s="33"/>
      <c r="C44" s="33"/>
      <c r="D44" s="33"/>
      <c r="E44" s="33"/>
      <c r="F44" s="33"/>
      <c r="G44" s="33"/>
      <c r="H44" s="33"/>
      <c r="I44" s="14"/>
      <c r="J44" s="11"/>
      <c r="K44" s="29"/>
    </row>
    <row r="45" spans="1:11" ht="14.4" x14ac:dyDescent="0.3">
      <c r="A45" s="21"/>
      <c r="B45" s="33"/>
      <c r="C45" s="33"/>
      <c r="D45" s="33"/>
      <c r="E45" s="33"/>
      <c r="F45" s="33"/>
      <c r="G45" s="33"/>
      <c r="H45" s="33"/>
      <c r="I45" s="14"/>
      <c r="J45" s="11"/>
      <c r="K45" s="29"/>
    </row>
    <row r="46" spans="1:11" ht="14.4" x14ac:dyDescent="0.3">
      <c r="A46" s="21"/>
      <c r="B46" s="33"/>
      <c r="C46" s="33"/>
      <c r="D46" s="33"/>
      <c r="E46" s="33"/>
      <c r="F46" s="33"/>
      <c r="G46" s="33"/>
      <c r="H46" s="33"/>
      <c r="I46" s="14"/>
      <c r="J46" s="11"/>
      <c r="K46" s="29"/>
    </row>
    <row r="47" spans="1:11" ht="14.4" x14ac:dyDescent="0.3">
      <c r="A47" s="21"/>
      <c r="B47" s="33"/>
      <c r="C47" s="33"/>
      <c r="D47" s="33"/>
      <c r="E47" s="33"/>
      <c r="F47" s="33"/>
      <c r="G47" s="33"/>
      <c r="H47" s="33"/>
      <c r="I47" s="14"/>
      <c r="J47" s="11"/>
      <c r="K47" s="29"/>
    </row>
    <row r="48" spans="1:11" ht="14.4" x14ac:dyDescent="0.3">
      <c r="A48" s="21"/>
      <c r="B48" s="33"/>
      <c r="C48" s="33"/>
      <c r="D48" s="33"/>
      <c r="E48" s="33"/>
      <c r="F48" s="33"/>
      <c r="G48" s="33"/>
      <c r="H48" s="33"/>
      <c r="I48" s="14"/>
      <c r="J48" s="11"/>
      <c r="K48" s="29"/>
    </row>
    <row r="49" spans="1:11" ht="14.4" x14ac:dyDescent="0.3">
      <c r="A49" s="21"/>
      <c r="B49" s="33"/>
      <c r="C49" s="33"/>
      <c r="D49" s="33"/>
      <c r="E49" s="33"/>
      <c r="F49" s="33"/>
      <c r="G49" s="33"/>
      <c r="H49" s="33"/>
      <c r="I49" s="14"/>
      <c r="J49" s="11"/>
      <c r="K49" s="29"/>
    </row>
    <row r="50" spans="1:11" ht="14.4" x14ac:dyDescent="0.3">
      <c r="A50" s="21"/>
      <c r="B50" s="33"/>
      <c r="C50" s="33"/>
      <c r="D50" s="33"/>
      <c r="E50" s="33"/>
      <c r="F50" s="33"/>
      <c r="G50" s="33"/>
      <c r="H50" s="33"/>
      <c r="I50" s="14"/>
      <c r="J50" s="11"/>
      <c r="K50" s="29"/>
    </row>
    <row r="51" spans="1:11" ht="14.4" x14ac:dyDescent="0.3">
      <c r="A51" s="21"/>
      <c r="B51" s="33"/>
      <c r="C51" s="33"/>
      <c r="D51" s="33"/>
      <c r="E51" s="33"/>
      <c r="F51" s="33"/>
      <c r="G51" s="33"/>
      <c r="H51" s="33"/>
      <c r="I51" s="14"/>
      <c r="J51" s="11"/>
      <c r="K51" s="29"/>
    </row>
    <row r="52" spans="1:11" ht="14.4" x14ac:dyDescent="0.3">
      <c r="A52" s="21"/>
      <c r="B52" s="33"/>
      <c r="C52" s="33"/>
      <c r="D52" s="33"/>
      <c r="E52" s="33"/>
      <c r="F52" s="33"/>
      <c r="G52" s="33"/>
      <c r="H52" s="33"/>
      <c r="I52" s="14"/>
      <c r="J52" s="11"/>
      <c r="K52" s="29"/>
    </row>
    <row r="53" spans="1:11" ht="14.4" x14ac:dyDescent="0.3">
      <c r="A53" s="21"/>
      <c r="B53" s="33"/>
      <c r="C53" s="33"/>
      <c r="D53" s="33"/>
      <c r="E53" s="33"/>
      <c r="F53" s="33"/>
      <c r="G53" s="33"/>
      <c r="H53" s="33"/>
      <c r="I53" s="14"/>
      <c r="J53" s="11"/>
      <c r="K53" s="29"/>
    </row>
    <row r="54" spans="1:11" ht="14.4" x14ac:dyDescent="0.3">
      <c r="A54" s="21"/>
      <c r="B54" s="33"/>
      <c r="C54" s="33"/>
      <c r="D54" s="33"/>
      <c r="E54" s="33"/>
      <c r="F54" s="33"/>
      <c r="G54" s="33"/>
      <c r="H54" s="33"/>
      <c r="I54" s="14"/>
      <c r="J54" s="11"/>
      <c r="K54" s="29"/>
    </row>
    <row r="55" spans="1:11" ht="14.4" x14ac:dyDescent="0.3">
      <c r="A55" s="21"/>
      <c r="B55" s="33"/>
      <c r="C55" s="33"/>
      <c r="D55" s="33"/>
      <c r="E55" s="33"/>
      <c r="F55" s="33"/>
      <c r="G55" s="33"/>
      <c r="H55" s="33"/>
      <c r="I55" s="14"/>
      <c r="J55" s="11"/>
      <c r="K55" s="29"/>
    </row>
    <row r="56" spans="1:11" ht="14.4" x14ac:dyDescent="0.3">
      <c r="A56" s="21"/>
      <c r="B56" s="33"/>
      <c r="C56" s="33"/>
      <c r="D56" s="33"/>
      <c r="E56" s="33"/>
      <c r="F56" s="33"/>
      <c r="G56" s="33"/>
      <c r="H56" s="33"/>
      <c r="I56" s="14"/>
      <c r="J56" s="11"/>
      <c r="K56" s="29"/>
    </row>
    <row r="57" spans="1:11" ht="14.4" x14ac:dyDescent="0.3">
      <c r="A57" s="21"/>
      <c r="B57" s="33"/>
      <c r="C57" s="33"/>
      <c r="D57" s="33"/>
      <c r="E57" s="33"/>
      <c r="F57" s="33"/>
      <c r="G57" s="33"/>
      <c r="H57" s="33"/>
      <c r="I57" s="14"/>
      <c r="J57" s="11"/>
      <c r="K57" s="29"/>
    </row>
    <row r="58" spans="1:11" ht="14.4" x14ac:dyDescent="0.3">
      <c r="A58" s="21"/>
      <c r="B58" s="33"/>
      <c r="C58" s="33"/>
      <c r="D58" s="33"/>
      <c r="E58" s="33"/>
      <c r="F58" s="33"/>
      <c r="G58" s="33"/>
      <c r="H58" s="33"/>
      <c r="I58" s="14"/>
      <c r="J58" s="11"/>
      <c r="K58" s="29"/>
    </row>
    <row r="59" spans="1:11" ht="14.4" x14ac:dyDescent="0.3">
      <c r="A59" s="21"/>
      <c r="B59" s="33"/>
      <c r="C59" s="33"/>
      <c r="D59" s="33"/>
      <c r="E59" s="33"/>
      <c r="F59" s="33"/>
      <c r="G59" s="33"/>
      <c r="H59" s="33"/>
      <c r="I59" s="14"/>
      <c r="J59" s="11"/>
      <c r="K59" s="29"/>
    </row>
    <row r="60" spans="1:11" ht="14.4" x14ac:dyDescent="0.3">
      <c r="A60" s="21"/>
      <c r="B60" s="33"/>
      <c r="C60" s="33"/>
      <c r="D60" s="33"/>
      <c r="E60" s="33"/>
      <c r="F60" s="33"/>
      <c r="G60" s="33"/>
      <c r="H60" s="33"/>
      <c r="I60" s="14"/>
      <c r="J60" s="11"/>
      <c r="K60" s="29"/>
    </row>
    <row r="61" spans="1:11" thickBot="1" x14ac:dyDescent="0.35">
      <c r="A61" s="21"/>
      <c r="B61" s="15"/>
      <c r="C61" s="15"/>
      <c r="D61" s="15"/>
      <c r="E61" s="15"/>
      <c r="F61" s="15"/>
      <c r="G61" s="15"/>
      <c r="H61" s="15"/>
      <c r="I61" s="16"/>
      <c r="J61" s="11"/>
      <c r="K61" s="29"/>
    </row>
    <row r="62" spans="1:11" ht="16.2" thickBot="1" x14ac:dyDescent="0.35">
      <c r="A62" s="21"/>
      <c r="B62" s="68" t="s">
        <v>34</v>
      </c>
      <c r="C62" s="15"/>
      <c r="D62" s="15"/>
      <c r="E62" s="15"/>
      <c r="F62" s="15"/>
      <c r="G62" s="15"/>
      <c r="H62" s="15"/>
      <c r="I62" s="16"/>
      <c r="J62" s="11"/>
      <c r="K62" s="29"/>
    </row>
    <row r="63" spans="1:11" x14ac:dyDescent="0.3">
      <c r="A63" s="21"/>
      <c r="B63" s="69" t="str">
        <f>IF($F$25="Vertical","Tapa del recipiente",IF($F$25="Horizontal","Tapa derecha","---"))</f>
        <v>Tapa del recipiente</v>
      </c>
      <c r="C63" s="23"/>
      <c r="D63" s="23"/>
      <c r="E63" s="23"/>
      <c r="F63" s="23"/>
      <c r="G63" s="23"/>
      <c r="H63" s="23"/>
      <c r="I63" s="26"/>
      <c r="J63" s="11"/>
      <c r="K63" s="29"/>
    </row>
    <row r="64" spans="1:11" ht="15.6" thickBot="1" x14ac:dyDescent="0.35">
      <c r="A64" s="21"/>
      <c r="B64" s="49" t="s">
        <v>35</v>
      </c>
      <c r="C64" s="48"/>
      <c r="D64" s="70" t="s">
        <v>36</v>
      </c>
      <c r="E64" s="48"/>
      <c r="F64" s="71" t="str">
        <f>'[1]ASME mat'!J19</f>
        <v>Toricónica</v>
      </c>
      <c r="G64" s="15"/>
      <c r="H64" s="72">
        <f>VLOOKUP(TRUE,'[1]ASME mat'!$O$14:$R$17,2,0)</f>
        <v>15</v>
      </c>
      <c r="I64" s="73" t="str">
        <f>VLOOKUP(TRUE,'[1]ASME mat'!$O$19:$R$24,2,0)</f>
        <v>Normada 100:6</v>
      </c>
      <c r="J64" s="11"/>
      <c r="K64" s="29"/>
    </row>
    <row r="65" spans="1:11" x14ac:dyDescent="0.3">
      <c r="A65" s="21"/>
      <c r="B65" s="69" t="s">
        <v>37</v>
      </c>
      <c r="C65" s="23"/>
      <c r="D65" s="23"/>
      <c r="E65" s="23"/>
      <c r="F65" s="23"/>
      <c r="G65" s="23"/>
      <c r="H65" s="23"/>
      <c r="I65" s="26"/>
      <c r="J65" s="11"/>
      <c r="K65" s="29" t="s">
        <v>38</v>
      </c>
    </row>
    <row r="66" spans="1:11" ht="15.6" thickBot="1" x14ac:dyDescent="0.35">
      <c r="A66" s="21"/>
      <c r="B66" s="49" t="s">
        <v>35</v>
      </c>
      <c r="C66" s="48"/>
      <c r="D66" s="49" t="s">
        <v>36</v>
      </c>
      <c r="E66" s="48"/>
      <c r="F66" s="71" t="str">
        <f>IF($F$25="Vertical","Cilindro vertical",IF($F$25="Horizontal","Cilindro horizontal","---"))</f>
        <v>Cilindro vertical</v>
      </c>
      <c r="G66" s="15"/>
      <c r="H66" s="15"/>
      <c r="I66" s="16"/>
      <c r="J66" s="11"/>
      <c r="K66" s="29" t="s">
        <v>39</v>
      </c>
    </row>
    <row r="67" spans="1:11" x14ac:dyDescent="0.3">
      <c r="A67" s="21"/>
      <c r="B67" s="69" t="str">
        <f>IF($F$25="Vertical","Fondo del recipiente",IF($F$25="Horizontal","Tapa izquierda","---"))</f>
        <v>Fondo del recipiente</v>
      </c>
      <c r="C67" s="23"/>
      <c r="D67" s="23"/>
      <c r="E67" s="23"/>
      <c r="F67" s="23"/>
      <c r="G67" s="23"/>
      <c r="H67" s="23"/>
      <c r="I67" s="26"/>
      <c r="J67" s="11"/>
      <c r="K67" s="29"/>
    </row>
    <row r="68" spans="1:11" ht="15.6" thickBot="1" x14ac:dyDescent="0.35">
      <c r="A68" s="21"/>
      <c r="B68" s="49" t="s">
        <v>35</v>
      </c>
      <c r="C68" s="48"/>
      <c r="D68" s="49" t="s">
        <v>36</v>
      </c>
      <c r="E68" s="48"/>
      <c r="F68" s="71" t="str">
        <f>'[1]ASME mat'!M19</f>
        <v>Semiesférico</v>
      </c>
      <c r="G68" s="15"/>
      <c r="H68" s="74">
        <f>VLOOKUP(TRUE,'[1]ASME mat'!S14:V17,2,0)</f>
        <v>0</v>
      </c>
      <c r="I68" s="73">
        <f>VLOOKUP(TRUE,'[1]ASME mat'!S19:V24,2,0)</f>
        <v>0</v>
      </c>
      <c r="J68" s="11"/>
      <c r="K68" s="29"/>
    </row>
    <row r="69" spans="1:11" outlineLevel="1" x14ac:dyDescent="0.3">
      <c r="A69" s="21"/>
      <c r="B69" s="69" t="s">
        <v>40</v>
      </c>
      <c r="C69" s="23"/>
      <c r="D69" s="23"/>
      <c r="E69" s="23"/>
      <c r="F69" s="23"/>
      <c r="G69" s="23"/>
      <c r="H69" s="23"/>
      <c r="I69" s="26"/>
      <c r="J69" s="11"/>
      <c r="K69" s="29"/>
    </row>
    <row r="70" spans="1:11" ht="15.6" outlineLevel="1" thickBot="1" x14ac:dyDescent="0.35">
      <c r="A70" s="21"/>
      <c r="B70" s="49" t="s">
        <v>35</v>
      </c>
      <c r="C70" s="48"/>
      <c r="D70" s="49" t="s">
        <v>41</v>
      </c>
      <c r="E70" s="48"/>
      <c r="F70" s="49" t="str">
        <f>IF($F$25="Vertical","Cilindro vertical",IF($F$25="Horizontal","Cilindro horizontal","---"))</f>
        <v>Cilindro vertical</v>
      </c>
      <c r="G70" s="15"/>
      <c r="H70" s="15"/>
      <c r="I70" s="16"/>
      <c r="J70" s="11"/>
      <c r="K70" s="29"/>
    </row>
    <row r="71" spans="1:11" outlineLevel="1" x14ac:dyDescent="0.3">
      <c r="A71" s="21"/>
      <c r="B71" s="69" t="s">
        <v>42</v>
      </c>
      <c r="C71" s="23"/>
      <c r="D71" s="23"/>
      <c r="E71" s="23"/>
      <c r="F71" s="23"/>
      <c r="G71" s="23"/>
      <c r="H71" s="23"/>
      <c r="I71" s="26"/>
      <c r="J71" s="11"/>
      <c r="K71" s="29"/>
    </row>
    <row r="72" spans="1:11" ht="15.6" outlineLevel="1" thickBot="1" x14ac:dyDescent="0.35">
      <c r="A72" s="21"/>
      <c r="B72" s="49" t="s">
        <v>35</v>
      </c>
      <c r="C72" s="48"/>
      <c r="D72" s="49" t="s">
        <v>43</v>
      </c>
      <c r="E72" s="48"/>
      <c r="F72" s="49" t="s">
        <v>44</v>
      </c>
      <c r="G72" s="15"/>
      <c r="H72" s="15"/>
      <c r="I72" s="16"/>
      <c r="J72" s="11"/>
      <c r="K72" s="29"/>
    </row>
    <row r="73" spans="1:11" ht="16.2" thickBot="1" x14ac:dyDescent="0.35">
      <c r="A73" s="21"/>
      <c r="B73" s="68" t="s">
        <v>45</v>
      </c>
      <c r="C73" s="15"/>
      <c r="D73" s="15"/>
      <c r="E73" s="15"/>
      <c r="F73" s="15"/>
      <c r="G73" s="15"/>
      <c r="H73" s="15"/>
      <c r="I73" s="16"/>
      <c r="J73" s="11"/>
      <c r="K73" s="29"/>
    </row>
    <row r="74" spans="1:11" x14ac:dyDescent="0.3">
      <c r="A74" s="21"/>
      <c r="B74" s="75"/>
      <c r="C74" s="23"/>
      <c r="D74" s="23"/>
      <c r="E74" s="23"/>
      <c r="F74" s="23"/>
      <c r="G74" s="23"/>
      <c r="H74" s="23"/>
      <c r="I74" s="76"/>
      <c r="J74" s="11"/>
      <c r="K74" s="29"/>
    </row>
    <row r="75" spans="1:11" ht="15.6" thickBot="1" x14ac:dyDescent="0.35">
      <c r="A75" s="21"/>
      <c r="B75" s="77" t="s">
        <v>46</v>
      </c>
      <c r="C75" s="36"/>
      <c r="D75" s="36"/>
      <c r="E75" s="36"/>
      <c r="F75" s="36"/>
      <c r="G75" s="36"/>
      <c r="H75" s="36"/>
      <c r="I75" s="63"/>
      <c r="J75" s="11"/>
      <c r="K75" s="29"/>
    </row>
    <row r="76" spans="1:11" ht="16.2" thickBot="1" x14ac:dyDescent="0.35">
      <c r="A76" s="21"/>
      <c r="B76" s="68" t="s">
        <v>47</v>
      </c>
      <c r="C76" s="15"/>
      <c r="D76" s="15"/>
      <c r="E76" s="15"/>
      <c r="F76" s="15"/>
      <c r="G76" s="15"/>
      <c r="H76" s="15"/>
      <c r="I76" s="16"/>
      <c r="J76" s="11"/>
      <c r="K76" s="29"/>
    </row>
    <row r="77" spans="1:11" ht="30" customHeight="1" collapsed="1" x14ac:dyDescent="0.3">
      <c r="A77" s="21"/>
      <c r="B77" s="78" t="s">
        <v>48</v>
      </c>
      <c r="C77" s="23"/>
      <c r="D77" s="23"/>
      <c r="E77" s="23"/>
      <c r="F77" s="23"/>
      <c r="G77" s="23"/>
      <c r="H77" s="24"/>
      <c r="I77" s="79" t="str">
        <f t="shared" ref="I77:I78" si="0">IF(B77="No incluído", "No","Si")</f>
        <v>No</v>
      </c>
      <c r="J77" s="11"/>
      <c r="K77" s="29"/>
    </row>
    <row r="78" spans="1:11" hidden="1" outlineLevel="1" x14ac:dyDescent="0.3">
      <c r="A78" s="21"/>
      <c r="B78" s="80" t="s">
        <v>49</v>
      </c>
      <c r="C78" s="23"/>
      <c r="D78" s="23"/>
      <c r="E78" s="23"/>
      <c r="F78" s="23"/>
      <c r="G78" s="23"/>
      <c r="H78" s="24"/>
      <c r="I78" s="79" t="str">
        <f t="shared" si="0"/>
        <v>Si</v>
      </c>
      <c r="J78" s="11"/>
      <c r="K78" s="29"/>
    </row>
    <row r="79" spans="1:11" ht="16.2" thickBot="1" x14ac:dyDescent="0.35">
      <c r="A79" s="21"/>
      <c r="B79" s="68" t="s">
        <v>50</v>
      </c>
      <c r="C79" s="15"/>
      <c r="D79" s="15"/>
      <c r="E79" s="15"/>
      <c r="F79" s="15"/>
      <c r="G79" s="15"/>
      <c r="H79" s="15"/>
      <c r="I79" s="16"/>
      <c r="J79" s="11"/>
      <c r="K79" s="29"/>
    </row>
    <row r="80" spans="1:11" x14ac:dyDescent="0.3">
      <c r="A80" s="21"/>
      <c r="B80" s="78" t="s">
        <v>48</v>
      </c>
      <c r="C80" s="23"/>
      <c r="D80" s="23"/>
      <c r="E80" s="23"/>
      <c r="F80" s="23"/>
      <c r="G80" s="23"/>
      <c r="H80" s="24"/>
      <c r="I80" s="79" t="str">
        <f>IF(B80="No incluído", "No","Si")</f>
        <v>No</v>
      </c>
      <c r="J80" s="11"/>
      <c r="K80" s="29"/>
    </row>
    <row r="81" spans="1:11" ht="16.2" thickBot="1" x14ac:dyDescent="0.35">
      <c r="A81" s="21"/>
      <c r="B81" s="68" t="s">
        <v>51</v>
      </c>
      <c r="C81" s="15"/>
      <c r="D81" s="15"/>
      <c r="E81" s="15"/>
      <c r="F81" s="15"/>
      <c r="G81" s="15"/>
      <c r="H81" s="15"/>
      <c r="I81" s="16"/>
      <c r="J81" s="11"/>
      <c r="K81" s="29"/>
    </row>
    <row r="82" spans="1:11" x14ac:dyDescent="0.3">
      <c r="A82" s="21"/>
      <c r="B82" s="22" t="s">
        <v>52</v>
      </c>
      <c r="C82" s="23"/>
      <c r="D82" s="23"/>
      <c r="E82" s="23"/>
      <c r="F82" s="23"/>
      <c r="G82" s="23"/>
      <c r="H82" s="24"/>
      <c r="I82" s="81" t="s">
        <v>53</v>
      </c>
      <c r="J82" s="11"/>
      <c r="K82" s="29"/>
    </row>
    <row r="83" spans="1:11" outlineLevel="1" x14ac:dyDescent="0.3">
      <c r="A83" s="21"/>
      <c r="B83" s="22" t="s">
        <v>54</v>
      </c>
      <c r="C83" s="23"/>
      <c r="D83" s="23"/>
      <c r="E83" s="23"/>
      <c r="F83" s="23"/>
      <c r="G83" s="23"/>
      <c r="H83" s="24"/>
      <c r="I83" s="81" t="s">
        <v>53</v>
      </c>
      <c r="J83" s="11"/>
      <c r="K83" s="29"/>
    </row>
    <row r="84" spans="1:11" x14ac:dyDescent="0.3">
      <c r="A84" s="21"/>
      <c r="B84" s="22" t="s">
        <v>55</v>
      </c>
      <c r="C84" s="23"/>
      <c r="D84" s="23"/>
      <c r="E84" s="23"/>
      <c r="F84" s="23"/>
      <c r="G84" s="23"/>
      <c r="H84" s="24"/>
      <c r="I84" s="81" t="s">
        <v>53</v>
      </c>
      <c r="J84" s="11"/>
      <c r="K84" s="29"/>
    </row>
    <row r="85" spans="1:11" outlineLevel="1" x14ac:dyDescent="0.3">
      <c r="A85" s="21"/>
      <c r="B85" s="22" t="s">
        <v>54</v>
      </c>
      <c r="C85" s="23"/>
      <c r="D85" s="23"/>
      <c r="E85" s="23"/>
      <c r="F85" s="23"/>
      <c r="G85" s="23"/>
      <c r="H85" s="24"/>
      <c r="I85" s="81" t="s">
        <v>53</v>
      </c>
      <c r="J85" s="11"/>
      <c r="K85" s="29"/>
    </row>
    <row r="86" spans="1:11" ht="16.2" thickBot="1" x14ac:dyDescent="0.35">
      <c r="A86" s="21"/>
      <c r="B86" s="68" t="s">
        <v>56</v>
      </c>
      <c r="C86" s="15"/>
      <c r="D86" s="15"/>
      <c r="E86" s="15"/>
      <c r="F86" s="15"/>
      <c r="G86" s="15"/>
      <c r="H86" s="15"/>
      <c r="I86" s="16"/>
      <c r="J86" s="11"/>
      <c r="K86" s="29"/>
    </row>
    <row r="87" spans="1:11" ht="15.6" thickBot="1" x14ac:dyDescent="0.35">
      <c r="A87" s="21"/>
      <c r="B87" s="82" t="s">
        <v>48</v>
      </c>
      <c r="C87" s="15"/>
      <c r="D87" s="15"/>
      <c r="E87" s="15"/>
      <c r="F87" s="15"/>
      <c r="G87" s="15"/>
      <c r="H87" s="48"/>
      <c r="I87" s="83" t="s">
        <v>12</v>
      </c>
      <c r="J87" s="11"/>
      <c r="K87" s="29"/>
    </row>
    <row r="88" spans="1:11" ht="16.2" thickBot="1" x14ac:dyDescent="0.35">
      <c r="A88" s="21"/>
      <c r="B88" s="68" t="s">
        <v>57</v>
      </c>
      <c r="C88" s="15"/>
      <c r="D88" s="15"/>
      <c r="E88" s="15"/>
      <c r="F88" s="15"/>
      <c r="G88" s="15"/>
      <c r="H88" s="15"/>
      <c r="I88" s="16"/>
      <c r="J88" s="11"/>
      <c r="K88" s="29"/>
    </row>
    <row r="89" spans="1:11" x14ac:dyDescent="0.3">
      <c r="A89" s="21"/>
      <c r="B89" s="22" t="s">
        <v>58</v>
      </c>
      <c r="C89" s="23"/>
      <c r="D89" s="23"/>
      <c r="E89" s="23"/>
      <c r="F89" s="23"/>
      <c r="G89" s="23"/>
      <c r="H89" s="24"/>
      <c r="I89" s="84" t="s">
        <v>12</v>
      </c>
      <c r="J89" s="11"/>
      <c r="K89" s="29"/>
    </row>
    <row r="90" spans="1:11" x14ac:dyDescent="0.3">
      <c r="A90" s="21"/>
      <c r="B90" s="56" t="s">
        <v>59</v>
      </c>
      <c r="C90" s="57"/>
      <c r="D90" s="57"/>
      <c r="E90" s="58"/>
      <c r="F90" s="85" t="s">
        <v>12</v>
      </c>
      <c r="G90" s="57"/>
      <c r="H90" s="57"/>
      <c r="I90" s="60"/>
      <c r="J90" s="11"/>
      <c r="K90" s="29"/>
    </row>
    <row r="91" spans="1:11" x14ac:dyDescent="0.3">
      <c r="A91" s="21"/>
      <c r="B91" s="56" t="s">
        <v>60</v>
      </c>
      <c r="C91" s="57"/>
      <c r="D91" s="57"/>
      <c r="E91" s="58"/>
      <c r="F91" s="85" t="s">
        <v>19</v>
      </c>
      <c r="G91" s="57"/>
      <c r="H91" s="57"/>
      <c r="I91" s="60"/>
      <c r="J91" s="11"/>
      <c r="K91" s="29"/>
    </row>
    <row r="92" spans="1:11" ht="14.4" x14ac:dyDescent="0.3">
      <c r="A92" s="21"/>
      <c r="B92" s="86" t="s">
        <v>61</v>
      </c>
      <c r="C92" s="57"/>
      <c r="D92" s="57"/>
      <c r="E92" s="57"/>
      <c r="F92" s="57"/>
      <c r="G92" s="57"/>
      <c r="H92" s="57"/>
      <c r="I92" s="60"/>
      <c r="J92" s="11"/>
      <c r="K92" s="29"/>
    </row>
    <row r="93" spans="1:11" x14ac:dyDescent="0.3">
      <c r="A93" s="21"/>
      <c r="B93" s="56" t="s">
        <v>62</v>
      </c>
      <c r="C93" s="57"/>
      <c r="D93" s="58"/>
      <c r="E93" s="87" t="str">
        <f>IF([1]AC!P220&gt;0.1,[1]AC!P246,IF([1]SS!P320&gt;0.1,[1]SS!P320,"N/A"))</f>
        <v>N/A</v>
      </c>
      <c r="F93" s="88" t="s">
        <v>63</v>
      </c>
      <c r="G93" s="57"/>
      <c r="H93" s="58"/>
      <c r="I93" s="89" t="str">
        <f>IF([1]AC!P228&gt;0.1,[1]AC!P228,IF([1]SS!P328&gt;0.1,[1]SS!P328,"N/A"))</f>
        <v>N/A</v>
      </c>
      <c r="J93" s="11"/>
      <c r="K93" s="29"/>
    </row>
    <row r="94" spans="1:11" ht="15.6" thickBot="1" x14ac:dyDescent="0.35">
      <c r="A94" s="21"/>
      <c r="B94" s="90" t="s">
        <v>64</v>
      </c>
      <c r="C94" s="39"/>
      <c r="D94" s="39"/>
      <c r="E94" s="91"/>
      <c r="F94" s="92" t="s">
        <v>12</v>
      </c>
      <c r="G94" s="39"/>
      <c r="H94" s="39"/>
      <c r="I94" s="40"/>
      <c r="J94" s="11"/>
      <c r="K94" s="29"/>
    </row>
    <row r="95" spans="1:11" ht="16.2" thickBot="1" x14ac:dyDescent="0.35">
      <c r="A95" s="21"/>
      <c r="B95" s="52" t="s">
        <v>65</v>
      </c>
      <c r="C95" s="10"/>
      <c r="D95" s="10"/>
      <c r="E95" s="10"/>
      <c r="F95" s="10"/>
      <c r="G95" s="10"/>
      <c r="H95" s="10"/>
      <c r="I95" s="8"/>
      <c r="J95" s="11"/>
      <c r="K95" s="29"/>
    </row>
    <row r="96" spans="1:11" x14ac:dyDescent="0.3">
      <c r="A96" s="6"/>
      <c r="B96" s="53" t="s">
        <v>66</v>
      </c>
      <c r="C96" s="42"/>
      <c r="D96" s="42"/>
      <c r="E96" s="54"/>
      <c r="F96" s="93" t="s">
        <v>19</v>
      </c>
      <c r="G96" s="42"/>
      <c r="H96" s="42"/>
      <c r="I96" s="43"/>
      <c r="J96" s="11"/>
      <c r="K96" s="29"/>
    </row>
    <row r="97" spans="1:11" x14ac:dyDescent="0.3">
      <c r="A97" s="6"/>
      <c r="B97" s="56" t="s">
        <v>67</v>
      </c>
      <c r="C97" s="57"/>
      <c r="D97" s="57"/>
      <c r="E97" s="58"/>
      <c r="F97" s="85" t="s">
        <v>19</v>
      </c>
      <c r="G97" s="57"/>
      <c r="H97" s="57"/>
      <c r="I97" s="60"/>
      <c r="J97" s="11"/>
      <c r="K97" s="29"/>
    </row>
    <row r="98" spans="1:11" x14ac:dyDescent="0.3">
      <c r="A98" s="6"/>
      <c r="B98" s="90" t="s">
        <v>68</v>
      </c>
      <c r="C98" s="39"/>
      <c r="D98" s="39"/>
      <c r="E98" s="91"/>
      <c r="F98" s="92" t="s">
        <v>12</v>
      </c>
      <c r="G98" s="39"/>
      <c r="H98" s="39"/>
      <c r="I98" s="40"/>
      <c r="J98" s="11"/>
      <c r="K98" s="29"/>
    </row>
    <row r="99" spans="1:11" x14ac:dyDescent="0.3">
      <c r="A99" s="6"/>
      <c r="B99" s="56" t="s">
        <v>69</v>
      </c>
      <c r="C99" s="57"/>
      <c r="D99" s="57"/>
      <c r="E99" s="58"/>
      <c r="F99" s="85" t="s">
        <v>12</v>
      </c>
      <c r="G99" s="57"/>
      <c r="H99" s="57"/>
      <c r="I99" s="60"/>
      <c r="J99" s="11"/>
      <c r="K99" s="29"/>
    </row>
    <row r="100" spans="1:11" outlineLevel="1" x14ac:dyDescent="0.3">
      <c r="A100" s="6"/>
      <c r="B100" s="56" t="s">
        <v>70</v>
      </c>
      <c r="C100" s="57"/>
      <c r="D100" s="57"/>
      <c r="E100" s="58"/>
      <c r="F100" s="85" t="s">
        <v>12</v>
      </c>
      <c r="G100" s="57"/>
      <c r="H100" s="57"/>
      <c r="I100" s="60"/>
      <c r="J100" s="11"/>
      <c r="K100" s="29"/>
    </row>
    <row r="101" spans="1:11" outlineLevel="1" x14ac:dyDescent="0.3">
      <c r="A101" s="6"/>
      <c r="B101" s="56" t="s">
        <v>71</v>
      </c>
      <c r="C101" s="57"/>
      <c r="D101" s="57"/>
      <c r="E101" s="58"/>
      <c r="F101" s="85" t="s">
        <v>12</v>
      </c>
      <c r="G101" s="57"/>
      <c r="H101" s="57"/>
      <c r="I101" s="60"/>
      <c r="J101" s="11"/>
      <c r="K101" s="29"/>
    </row>
    <row r="102" spans="1:11" ht="16.2" thickBot="1" x14ac:dyDescent="0.35">
      <c r="A102" s="21"/>
      <c r="B102" s="68" t="s">
        <v>72</v>
      </c>
      <c r="C102" s="15"/>
      <c r="D102" s="15"/>
      <c r="E102" s="15"/>
      <c r="F102" s="15"/>
      <c r="G102" s="15"/>
      <c r="H102" s="15"/>
      <c r="I102" s="16"/>
      <c r="J102" s="11"/>
      <c r="K102" s="29"/>
    </row>
    <row r="103" spans="1:11" x14ac:dyDescent="0.3">
      <c r="A103" s="21"/>
      <c r="B103" s="94" t="s">
        <v>73</v>
      </c>
      <c r="C103" s="23"/>
      <c r="D103" s="23"/>
      <c r="E103" s="23"/>
      <c r="F103" s="23"/>
      <c r="G103" s="23"/>
      <c r="H103" s="24"/>
      <c r="I103" s="81" t="s">
        <v>53</v>
      </c>
      <c r="J103" s="11"/>
      <c r="K103" s="29"/>
    </row>
    <row r="104" spans="1:11" x14ac:dyDescent="0.3">
      <c r="A104" s="21"/>
      <c r="B104" s="94" t="s">
        <v>74</v>
      </c>
      <c r="C104" s="23"/>
      <c r="D104" s="23"/>
      <c r="E104" s="23"/>
      <c r="F104" s="23"/>
      <c r="G104" s="23"/>
      <c r="H104" s="24"/>
      <c r="I104" s="81" t="s">
        <v>12</v>
      </c>
      <c r="J104" s="11"/>
      <c r="K104" s="29"/>
    </row>
    <row r="105" spans="1:11" x14ac:dyDescent="0.3">
      <c r="A105" s="21"/>
      <c r="B105" s="94" t="s">
        <v>75</v>
      </c>
      <c r="C105" s="23"/>
      <c r="D105" s="23"/>
      <c r="E105" s="23"/>
      <c r="F105" s="23"/>
      <c r="G105" s="23"/>
      <c r="H105" s="24"/>
      <c r="I105" s="81" t="s">
        <v>12</v>
      </c>
      <c r="J105" s="11"/>
      <c r="K105" s="29"/>
    </row>
    <row r="106" spans="1:11" x14ac:dyDescent="0.3">
      <c r="A106" s="21"/>
      <c r="B106" s="94" t="s">
        <v>76</v>
      </c>
      <c r="C106" s="23"/>
      <c r="D106" s="23"/>
      <c r="E106" s="23"/>
      <c r="F106" s="23"/>
      <c r="G106" s="23"/>
      <c r="H106" s="24"/>
      <c r="I106" s="81" t="s">
        <v>12</v>
      </c>
      <c r="J106" s="11"/>
      <c r="K106" s="29"/>
    </row>
    <row r="107" spans="1:11" ht="15.6" thickBot="1" x14ac:dyDescent="0.35">
      <c r="A107" s="21"/>
      <c r="B107" s="95" t="s">
        <v>77</v>
      </c>
      <c r="C107" s="15"/>
      <c r="D107" s="15"/>
      <c r="E107" s="15"/>
      <c r="F107" s="15"/>
      <c r="G107" s="15"/>
      <c r="H107" s="48"/>
      <c r="I107" s="96" t="s">
        <v>53</v>
      </c>
      <c r="J107" s="11"/>
      <c r="K107" s="29"/>
    </row>
    <row r="108" spans="1:11" thickBot="1" x14ac:dyDescent="0.35">
      <c r="A108" s="6"/>
      <c r="B108" s="97"/>
      <c r="C108" s="15"/>
      <c r="D108" s="15"/>
      <c r="E108" s="15"/>
      <c r="F108" s="15"/>
      <c r="G108" s="15"/>
      <c r="H108" s="15"/>
      <c r="I108" s="15"/>
      <c r="J108" s="11"/>
      <c r="K108" s="29"/>
    </row>
    <row r="109" spans="1:11" ht="16.2" thickBot="1" x14ac:dyDescent="0.35">
      <c r="A109" s="11"/>
      <c r="B109" s="98" t="s">
        <v>78</v>
      </c>
      <c r="C109" s="15"/>
      <c r="D109" s="15"/>
      <c r="E109" s="15"/>
      <c r="F109" s="15"/>
      <c r="G109" s="15"/>
      <c r="H109" s="99" t="s">
        <v>79</v>
      </c>
      <c r="I109" s="100" t="str">
        <f>IF([1]AC!$M$2=TRUE,"MXN",IF([1]SS!$O$2=TRUE,"USD",""))</f>
        <v/>
      </c>
      <c r="J109" s="11"/>
      <c r="K109" s="29"/>
    </row>
    <row r="110" spans="1:11" ht="15.6" x14ac:dyDescent="0.3">
      <c r="A110" s="6"/>
      <c r="B110" s="101" t="s">
        <v>80</v>
      </c>
      <c r="C110" s="23"/>
      <c r="D110" s="23"/>
      <c r="E110" s="24"/>
      <c r="F110" s="102" t="str">
        <f>IF([1]AC!$M$2=TRUE,[1]AC!$L$4,IF([1]SS!$O$2=TRUE,[1]SS!$L$4,""))</f>
        <v/>
      </c>
      <c r="G110" s="23"/>
      <c r="H110" s="23"/>
      <c r="I110" s="26"/>
      <c r="J110" s="11"/>
      <c r="K110" s="29"/>
    </row>
    <row r="111" spans="1:11" ht="15.6" thickBot="1" x14ac:dyDescent="0.35">
      <c r="A111" s="6"/>
      <c r="B111" s="61" t="s">
        <v>81</v>
      </c>
      <c r="C111" s="36"/>
      <c r="D111" s="36"/>
      <c r="E111" s="37"/>
      <c r="F111" s="103" t="s">
        <v>82</v>
      </c>
      <c r="G111" s="36"/>
      <c r="H111" s="36"/>
      <c r="I111" s="63"/>
      <c r="J111" s="11"/>
      <c r="K111" s="29"/>
    </row>
    <row r="112" spans="1:11" thickBot="1" x14ac:dyDescent="0.35">
      <c r="A112" s="6"/>
      <c r="B112" s="104"/>
      <c r="C112" s="33"/>
      <c r="D112" s="33"/>
      <c r="E112" s="33"/>
      <c r="F112" s="33"/>
      <c r="G112" s="33"/>
      <c r="H112" s="33"/>
      <c r="I112" s="33"/>
      <c r="J112" s="11"/>
      <c r="K112" s="29"/>
    </row>
    <row r="113" spans="1:11" ht="14.4" outlineLevel="1" x14ac:dyDescent="0.3">
      <c r="A113" s="6"/>
      <c r="B113" s="105" t="s">
        <v>83</v>
      </c>
      <c r="C113" s="10"/>
      <c r="D113" s="10"/>
      <c r="E113" s="10"/>
      <c r="F113" s="10"/>
      <c r="G113" s="10"/>
      <c r="H113" s="10"/>
      <c r="I113" s="8"/>
      <c r="J113" s="11"/>
      <c r="K113" s="29"/>
    </row>
    <row r="114" spans="1:11" ht="14.4" outlineLevel="1" x14ac:dyDescent="0.3">
      <c r="A114" s="6"/>
      <c r="B114" s="13"/>
      <c r="C114" s="33"/>
      <c r="D114" s="33"/>
      <c r="E114" s="33"/>
      <c r="F114" s="33"/>
      <c r="G114" s="33"/>
      <c r="H114" s="33"/>
      <c r="I114" s="14"/>
      <c r="J114" s="11"/>
      <c r="K114" s="29"/>
    </row>
    <row r="115" spans="1:11" ht="14.4" outlineLevel="1" x14ac:dyDescent="0.3">
      <c r="A115" s="6"/>
      <c r="B115" s="13"/>
      <c r="C115" s="33"/>
      <c r="D115" s="33"/>
      <c r="E115" s="33"/>
      <c r="F115" s="33"/>
      <c r="G115" s="33"/>
      <c r="H115" s="33"/>
      <c r="I115" s="14"/>
      <c r="J115" s="11"/>
      <c r="K115" s="29"/>
    </row>
    <row r="116" spans="1:11" ht="14.4" outlineLevel="1" x14ac:dyDescent="0.3">
      <c r="A116" s="6"/>
      <c r="B116" s="13"/>
      <c r="C116" s="33"/>
      <c r="D116" s="33"/>
      <c r="E116" s="33"/>
      <c r="F116" s="33"/>
      <c r="G116" s="33"/>
      <c r="H116" s="33"/>
      <c r="I116" s="14"/>
      <c r="J116" s="11"/>
      <c r="K116" s="29"/>
    </row>
    <row r="117" spans="1:11" ht="14.4" outlineLevel="1" x14ac:dyDescent="0.3">
      <c r="A117" s="6"/>
      <c r="B117" s="13"/>
      <c r="C117" s="33"/>
      <c r="D117" s="33"/>
      <c r="E117" s="33"/>
      <c r="F117" s="33"/>
      <c r="G117" s="33"/>
      <c r="H117" s="33"/>
      <c r="I117" s="14"/>
      <c r="J117" s="11"/>
      <c r="K117" s="29"/>
    </row>
    <row r="118" spans="1:11" ht="14.4" outlineLevel="1" x14ac:dyDescent="0.3">
      <c r="A118" s="6"/>
      <c r="B118" s="13"/>
      <c r="C118" s="33"/>
      <c r="D118" s="33"/>
      <c r="E118" s="33"/>
      <c r="F118" s="33"/>
      <c r="G118" s="33"/>
      <c r="H118" s="33"/>
      <c r="I118" s="14"/>
      <c r="J118" s="11"/>
      <c r="K118" s="29"/>
    </row>
    <row r="119" spans="1:11" ht="14.4" outlineLevel="1" x14ac:dyDescent="0.3">
      <c r="A119" s="6"/>
      <c r="B119" s="13"/>
      <c r="C119" s="33"/>
      <c r="D119" s="33"/>
      <c r="E119" s="33"/>
      <c r="F119" s="33"/>
      <c r="G119" s="33"/>
      <c r="H119" s="33"/>
      <c r="I119" s="14"/>
      <c r="J119" s="11"/>
      <c r="K119" s="29"/>
    </row>
    <row r="120" spans="1:11" ht="14.4" outlineLevel="1" x14ac:dyDescent="0.3">
      <c r="A120" s="6"/>
      <c r="B120" s="13"/>
      <c r="C120" s="33"/>
      <c r="D120" s="33"/>
      <c r="E120" s="33"/>
      <c r="F120" s="33"/>
      <c r="G120" s="33"/>
      <c r="H120" s="33"/>
      <c r="I120" s="14"/>
      <c r="J120" s="11"/>
      <c r="K120" s="29"/>
    </row>
    <row r="121" spans="1:11" outlineLevel="1" thickBot="1" x14ac:dyDescent="0.35">
      <c r="A121" s="6"/>
      <c r="B121" s="17"/>
      <c r="C121" s="15"/>
      <c r="D121" s="15"/>
      <c r="E121" s="15"/>
      <c r="F121" s="15"/>
      <c r="G121" s="15"/>
      <c r="H121" s="15"/>
      <c r="I121" s="16"/>
      <c r="J121" s="11"/>
      <c r="K121" s="29"/>
    </row>
    <row r="122" spans="1:11" ht="16.2" outlineLevel="1" thickBot="1" x14ac:dyDescent="0.35">
      <c r="A122" s="21"/>
      <c r="B122" s="98" t="s">
        <v>84</v>
      </c>
      <c r="C122" s="15"/>
      <c r="D122" s="15"/>
      <c r="E122" s="15"/>
      <c r="F122" s="15"/>
      <c r="G122" s="15"/>
      <c r="H122" s="99" t="s">
        <v>79</v>
      </c>
      <c r="I122" s="100" t="str">
        <f>IF([1]AC!$M$2=TRUE,"MXN",IF([1]SS!$O$2=TRUE,"USD",""))</f>
        <v/>
      </c>
      <c r="J122" s="11"/>
      <c r="K122" s="29"/>
    </row>
    <row r="123" spans="1:11" ht="16.8" outlineLevel="1" x14ac:dyDescent="0.3">
      <c r="A123" s="21"/>
      <c r="B123" s="101" t="s">
        <v>80</v>
      </c>
      <c r="C123" s="23"/>
      <c r="D123" s="23"/>
      <c r="E123" s="24"/>
      <c r="F123" s="106" t="str">
        <f>IF([1]AC!U123=TRUE,[1]AC!T131,IF([1]SS!$S$222=TRUE,[1]SS!S224,"N/A"))</f>
        <v>N/A</v>
      </c>
      <c r="G123" s="23"/>
      <c r="H123" s="23"/>
      <c r="I123" s="26"/>
      <c r="J123" s="11"/>
      <c r="K123" s="29"/>
    </row>
    <row r="124" spans="1:11" ht="15.6" outlineLevel="1" thickBot="1" x14ac:dyDescent="0.35">
      <c r="A124" s="21"/>
      <c r="B124" s="90" t="s">
        <v>81</v>
      </c>
      <c r="C124" s="39"/>
      <c r="D124" s="39"/>
      <c r="E124" s="91"/>
      <c r="F124" s="107" t="s">
        <v>85</v>
      </c>
      <c r="G124" s="39"/>
      <c r="H124" s="39"/>
      <c r="I124" s="40"/>
      <c r="J124" s="11"/>
      <c r="K124" s="29"/>
    </row>
    <row r="125" spans="1:11" ht="15.6" x14ac:dyDescent="0.3">
      <c r="A125" s="21"/>
      <c r="B125" s="108" t="s">
        <v>86</v>
      </c>
      <c r="C125" s="42"/>
      <c r="D125" s="42"/>
      <c r="E125" s="54"/>
      <c r="F125" s="109">
        <f ca="1">[1]SS!$H$3</f>
        <v>45859</v>
      </c>
      <c r="G125" s="42"/>
      <c r="H125" s="42"/>
      <c r="I125" s="43"/>
      <c r="J125" s="11"/>
      <c r="K125" s="29"/>
    </row>
    <row r="126" spans="1:11" ht="16.2" thickBot="1" x14ac:dyDescent="0.35">
      <c r="A126" s="21"/>
      <c r="B126" s="110" t="s">
        <v>87</v>
      </c>
      <c r="C126" s="36"/>
      <c r="D126" s="36"/>
      <c r="E126" s="37"/>
      <c r="F126" s="111">
        <f ca="1">F125+15</f>
        <v>45874</v>
      </c>
      <c r="G126" s="36"/>
      <c r="H126" s="36"/>
      <c r="I126" s="63"/>
      <c r="J126" s="11"/>
      <c r="K126" s="29"/>
    </row>
    <row r="127" spans="1:11" thickBot="1" x14ac:dyDescent="0.35">
      <c r="A127" s="6"/>
      <c r="B127" s="11"/>
      <c r="C127" s="11"/>
      <c r="D127" s="11"/>
      <c r="E127" s="11"/>
      <c r="F127" s="11"/>
      <c r="G127" s="11"/>
      <c r="H127" s="11"/>
      <c r="I127" s="11"/>
      <c r="J127" s="11"/>
      <c r="K127" s="29"/>
    </row>
    <row r="128" spans="1:11" ht="16.2" thickBot="1" x14ac:dyDescent="0.35">
      <c r="A128" s="6"/>
      <c r="B128" s="112" t="s">
        <v>88</v>
      </c>
      <c r="C128" s="19"/>
      <c r="D128" s="19"/>
      <c r="E128" s="19"/>
      <c r="F128" s="19"/>
      <c r="G128" s="19"/>
      <c r="H128" s="19"/>
      <c r="I128" s="20"/>
      <c r="J128" s="11"/>
      <c r="K128" s="29"/>
    </row>
    <row r="129" spans="1:11" ht="14.4" x14ac:dyDescent="0.3">
      <c r="A129" s="6"/>
      <c r="B129" s="113" t="s">
        <v>89</v>
      </c>
      <c r="C129" s="33"/>
      <c r="D129" s="33"/>
      <c r="E129" s="33"/>
      <c r="F129" s="33"/>
      <c r="G129" s="33"/>
      <c r="H129" s="33"/>
      <c r="I129" s="14"/>
      <c r="J129" s="11"/>
      <c r="K129" s="29"/>
    </row>
    <row r="130" spans="1:11" ht="14.4" x14ac:dyDescent="0.3">
      <c r="A130" s="6"/>
      <c r="B130" s="13"/>
      <c r="C130" s="33"/>
      <c r="D130" s="33"/>
      <c r="E130" s="33"/>
      <c r="F130" s="33"/>
      <c r="G130" s="33"/>
      <c r="H130" s="33"/>
      <c r="I130" s="14"/>
      <c r="J130" s="11"/>
      <c r="K130" s="29"/>
    </row>
    <row r="131" spans="1:11" ht="14.4" x14ac:dyDescent="0.3">
      <c r="A131" s="6"/>
      <c r="B131" s="13"/>
      <c r="C131" s="33"/>
      <c r="D131" s="33"/>
      <c r="E131" s="33"/>
      <c r="F131" s="33"/>
      <c r="G131" s="33"/>
      <c r="H131" s="33"/>
      <c r="I131" s="14"/>
      <c r="J131" s="11"/>
      <c r="K131" s="29"/>
    </row>
    <row r="132" spans="1:11" ht="14.4" x14ac:dyDescent="0.3">
      <c r="A132" s="6"/>
      <c r="B132" s="13"/>
      <c r="C132" s="33"/>
      <c r="D132" s="33"/>
      <c r="E132" s="33"/>
      <c r="F132" s="33"/>
      <c r="G132" s="33"/>
      <c r="H132" s="33"/>
      <c r="I132" s="14"/>
      <c r="J132" s="11"/>
      <c r="K132" s="29"/>
    </row>
    <row r="133" spans="1:11" ht="14.4" x14ac:dyDescent="0.3">
      <c r="A133" s="6"/>
      <c r="B133" s="13"/>
      <c r="C133" s="33"/>
      <c r="D133" s="33"/>
      <c r="E133" s="33"/>
      <c r="F133" s="33"/>
      <c r="G133" s="33"/>
      <c r="H133" s="33"/>
      <c r="I133" s="14"/>
      <c r="J133" s="11"/>
      <c r="K133" s="29"/>
    </row>
    <row r="134" spans="1:11" ht="14.4" x14ac:dyDescent="0.3">
      <c r="A134" s="6"/>
      <c r="B134" s="13"/>
      <c r="C134" s="33"/>
      <c r="D134" s="33"/>
      <c r="E134" s="33"/>
      <c r="F134" s="33"/>
      <c r="G134" s="33"/>
      <c r="H134" s="33"/>
      <c r="I134" s="14"/>
      <c r="J134" s="11"/>
      <c r="K134" s="29"/>
    </row>
    <row r="135" spans="1:11" ht="14.4" x14ac:dyDescent="0.3">
      <c r="A135" s="6"/>
      <c r="B135" s="13"/>
      <c r="C135" s="33"/>
      <c r="D135" s="33"/>
      <c r="E135" s="33"/>
      <c r="F135" s="33"/>
      <c r="G135" s="33"/>
      <c r="H135" s="33"/>
      <c r="I135" s="14"/>
      <c r="J135" s="11"/>
      <c r="K135" s="29"/>
    </row>
    <row r="136" spans="1:11" ht="14.4" x14ac:dyDescent="0.3">
      <c r="A136" s="6"/>
      <c r="B136" s="13"/>
      <c r="C136" s="33"/>
      <c r="D136" s="33"/>
      <c r="E136" s="33"/>
      <c r="F136" s="33"/>
      <c r="G136" s="33"/>
      <c r="H136" s="33"/>
      <c r="I136" s="14"/>
      <c r="J136" s="11"/>
      <c r="K136" s="29"/>
    </row>
    <row r="137" spans="1:11" ht="14.4" x14ac:dyDescent="0.3">
      <c r="A137" s="6"/>
      <c r="B137" s="13"/>
      <c r="C137" s="33"/>
      <c r="D137" s="33"/>
      <c r="E137" s="33"/>
      <c r="F137" s="33"/>
      <c r="G137" s="33"/>
      <c r="H137" s="33"/>
      <c r="I137" s="14"/>
      <c r="J137" s="11"/>
      <c r="K137" s="29"/>
    </row>
    <row r="138" spans="1:11" ht="14.4" x14ac:dyDescent="0.3">
      <c r="A138" s="6"/>
      <c r="B138" s="13"/>
      <c r="C138" s="33"/>
      <c r="D138" s="33"/>
      <c r="E138" s="33"/>
      <c r="F138" s="33"/>
      <c r="G138" s="33"/>
      <c r="H138" s="33"/>
      <c r="I138" s="14"/>
      <c r="J138" s="11"/>
      <c r="K138" s="29"/>
    </row>
    <row r="139" spans="1:11" ht="14.4" x14ac:dyDescent="0.3">
      <c r="A139" s="6"/>
      <c r="B139" s="13"/>
      <c r="C139" s="33"/>
      <c r="D139" s="33"/>
      <c r="E139" s="33"/>
      <c r="F139" s="33"/>
      <c r="G139" s="33"/>
      <c r="H139" s="33"/>
      <c r="I139" s="14"/>
      <c r="J139" s="11"/>
      <c r="K139" s="29"/>
    </row>
    <row r="140" spans="1:11" thickBot="1" x14ac:dyDescent="0.35">
      <c r="A140" s="6"/>
      <c r="B140" s="114" t="str">
        <f>"◉ El tiempo de fabricación del tanque es de " &amp; F111&amp;". Sin embargo  una vez recibida la Orden de Compra, se pondrá a consideración del cliente un CPS (Programa de Ejecución) indicando la fecha de entrega del tanque."</f>
        <v>◉ El tiempo de fabricación del tanque es de XXX Semanas + 2-3 semanas de entrega de materiales/firma de planos por un solo tanque. Sin embargo  una vez recibida la Orden de Compra, se pondrá a consideración del cliente un CPS (Programa de Ejecución) indicando la fecha de entrega del tanque.</v>
      </c>
      <c r="C140" s="15"/>
      <c r="D140" s="15"/>
      <c r="E140" s="15"/>
      <c r="F140" s="15"/>
      <c r="G140" s="15"/>
      <c r="H140" s="15"/>
      <c r="I140" s="16"/>
      <c r="J140" s="11"/>
      <c r="K140" s="29"/>
    </row>
    <row r="141" spans="1:11" thickBot="1" x14ac:dyDescent="0.35">
      <c r="A141" s="115"/>
      <c r="B141" s="116"/>
      <c r="C141" s="116"/>
      <c r="D141" s="116"/>
      <c r="E141" s="116"/>
      <c r="F141" s="116"/>
      <c r="G141" s="116"/>
      <c r="H141" s="116"/>
      <c r="I141" s="116"/>
      <c r="J141" s="116"/>
      <c r="K141" s="117"/>
    </row>
  </sheetData>
  <mergeCells count="138">
    <mergeCell ref="B140:I140"/>
    <mergeCell ref="B125:E125"/>
    <mergeCell ref="F125:I125"/>
    <mergeCell ref="B126:E126"/>
    <mergeCell ref="F126:I126"/>
    <mergeCell ref="B128:I128"/>
    <mergeCell ref="B129:I139"/>
    <mergeCell ref="B112:I112"/>
    <mergeCell ref="B113:I121"/>
    <mergeCell ref="B122:G122"/>
    <mergeCell ref="B123:E123"/>
    <mergeCell ref="F123:I123"/>
    <mergeCell ref="B124:E124"/>
    <mergeCell ref="F124:I124"/>
    <mergeCell ref="B108:I108"/>
    <mergeCell ref="B109:G109"/>
    <mergeCell ref="B110:E110"/>
    <mergeCell ref="F110:I110"/>
    <mergeCell ref="B111:E111"/>
    <mergeCell ref="F111:I111"/>
    <mergeCell ref="B102:I102"/>
    <mergeCell ref="B103:H103"/>
    <mergeCell ref="B104:H104"/>
    <mergeCell ref="B105:H105"/>
    <mergeCell ref="B106:H106"/>
    <mergeCell ref="B107:H107"/>
    <mergeCell ref="B99:E99"/>
    <mergeCell ref="F99:I99"/>
    <mergeCell ref="B100:E100"/>
    <mergeCell ref="F100:I100"/>
    <mergeCell ref="B101:E101"/>
    <mergeCell ref="F101:I101"/>
    <mergeCell ref="B95:I95"/>
    <mergeCell ref="B96:E96"/>
    <mergeCell ref="F96:I96"/>
    <mergeCell ref="B97:E97"/>
    <mergeCell ref="F97:I97"/>
    <mergeCell ref="B98:E98"/>
    <mergeCell ref="F98:I98"/>
    <mergeCell ref="B91:E91"/>
    <mergeCell ref="F91:I91"/>
    <mergeCell ref="B92:I92"/>
    <mergeCell ref="B93:D93"/>
    <mergeCell ref="F93:H93"/>
    <mergeCell ref="B94:E94"/>
    <mergeCell ref="F94:I94"/>
    <mergeCell ref="B85:H85"/>
    <mergeCell ref="B86:I86"/>
    <mergeCell ref="B87:H87"/>
    <mergeCell ref="B88:I88"/>
    <mergeCell ref="B89:H89"/>
    <mergeCell ref="B90:E90"/>
    <mergeCell ref="F90:I90"/>
    <mergeCell ref="B79:I79"/>
    <mergeCell ref="B80:H80"/>
    <mergeCell ref="B81:I81"/>
    <mergeCell ref="B82:H82"/>
    <mergeCell ref="B83:H83"/>
    <mergeCell ref="B84:H84"/>
    <mergeCell ref="B73:I73"/>
    <mergeCell ref="B74:H74"/>
    <mergeCell ref="B75:I75"/>
    <mergeCell ref="B76:I76"/>
    <mergeCell ref="B77:H77"/>
    <mergeCell ref="B78:H78"/>
    <mergeCell ref="B69:I69"/>
    <mergeCell ref="B70:C70"/>
    <mergeCell ref="D70:E70"/>
    <mergeCell ref="F70:I70"/>
    <mergeCell ref="B71:I71"/>
    <mergeCell ref="B72:C72"/>
    <mergeCell ref="D72:E72"/>
    <mergeCell ref="F72:I72"/>
    <mergeCell ref="B66:C66"/>
    <mergeCell ref="D66:E66"/>
    <mergeCell ref="F66:I66"/>
    <mergeCell ref="B67:I67"/>
    <mergeCell ref="B68:C68"/>
    <mergeCell ref="D68:E68"/>
    <mergeCell ref="F68:G68"/>
    <mergeCell ref="B62:I62"/>
    <mergeCell ref="B63:I63"/>
    <mergeCell ref="B64:C64"/>
    <mergeCell ref="D64:E64"/>
    <mergeCell ref="F64:G64"/>
    <mergeCell ref="B65:I65"/>
    <mergeCell ref="B25:E25"/>
    <mergeCell ref="F25:I25"/>
    <mergeCell ref="B26:I26"/>
    <mergeCell ref="B27:I27"/>
    <mergeCell ref="B28:I28"/>
    <mergeCell ref="B29:I61"/>
    <mergeCell ref="B21:I21"/>
    <mergeCell ref="B22:E22"/>
    <mergeCell ref="F22:I22"/>
    <mergeCell ref="B23:E23"/>
    <mergeCell ref="F23:I23"/>
    <mergeCell ref="B24:E24"/>
    <mergeCell ref="F24:I24"/>
    <mergeCell ref="B19:E19"/>
    <mergeCell ref="F19:G19"/>
    <mergeCell ref="H19:I19"/>
    <mergeCell ref="B20:E20"/>
    <mergeCell ref="F20:G20"/>
    <mergeCell ref="H20:I20"/>
    <mergeCell ref="B16:E16"/>
    <mergeCell ref="F16:G16"/>
    <mergeCell ref="H16:I16"/>
    <mergeCell ref="B17:E17"/>
    <mergeCell ref="F17:I17"/>
    <mergeCell ref="B18:I18"/>
    <mergeCell ref="B14:E14"/>
    <mergeCell ref="F14:G14"/>
    <mergeCell ref="H14:I14"/>
    <mergeCell ref="B15:E15"/>
    <mergeCell ref="F15:G15"/>
    <mergeCell ref="H15:I15"/>
    <mergeCell ref="B10:E10"/>
    <mergeCell ref="F10:I10"/>
    <mergeCell ref="B11:E11"/>
    <mergeCell ref="F11:I11"/>
    <mergeCell ref="B12:I12"/>
    <mergeCell ref="B13:E13"/>
    <mergeCell ref="F13:I13"/>
    <mergeCell ref="B7:E7"/>
    <mergeCell ref="F7:I7"/>
    <mergeCell ref="B8:E8"/>
    <mergeCell ref="F8:I8"/>
    <mergeCell ref="B9:E9"/>
    <mergeCell ref="F9:I9"/>
    <mergeCell ref="B2:C4"/>
    <mergeCell ref="D2:I3"/>
    <mergeCell ref="D4:I4"/>
    <mergeCell ref="B5:E5"/>
    <mergeCell ref="F5:I5"/>
    <mergeCell ref="K5:K6"/>
    <mergeCell ref="B6:E6"/>
    <mergeCell ref="F6:I6"/>
  </mergeCells>
  <conditionalFormatting sqref="F6:I6">
    <cfRule type="containsText" dxfId="0" priority="1" operator="containsText" text="---">
      <formula>NOT(ISERROR(SEARCH(("---"),(F6))))</formula>
    </cfRule>
  </conditionalFormatting>
  <dataValidations count="29">
    <dataValidation type="list" allowBlank="1" showErrorMessage="1" sqref="B94" xr:uid="{784EF94E-D750-497D-8016-725DB7F857D3}">
      <formula1>"Instalación en sitio,Fabricación en sitio"</formula1>
    </dataValidation>
    <dataValidation type="list" allowBlank="1" showErrorMessage="1" sqref="F72" xr:uid="{83A4D0C4-6411-48BE-A561-72C99C06E6AA}">
      <formula1>" Toriesférico,Plano,Semi elíptico,Cónico,Toricónico,Bridado,Hemisférico,Toriesférico (NO ASME),Semi elíptico (NO ASME),Hemisférico (NO ASME),Toricónico (NO ASME)"</formula1>
    </dataValidation>
    <dataValidation type="list" allowBlank="1" showErrorMessage="1" sqref="B18" xr:uid="{3B30BB4E-FE01-4188-8C7D-0640BEB5C94D}">
      <formula1>"Condiciones de diseño (Serpentín),Condiciones de diseño (Dimpled Jacket),Condiciones de diseño (Doble pared)"</formula1>
    </dataValidation>
    <dataValidation type="list" allowBlank="1" showErrorMessage="1" sqref="B74" xr:uid="{2DD8C6E1-6E2F-4607-919C-73F8407CFB04}">
      <formula1>"◉ Silleta de carga manufacturada en acero al carbón,◉ Silleta de carga manufacturada en acero al carbón,◉ Patas de carga manufacturadas a partir de tubo A-500,◉ Patas de carga manufacturadas a partir de tubo SA-312 TP304,◉ Faldón de carga manufacturado en"&amp;" acero al carbón ,◉ Faldón de carga manufacturado en acero inoxidable,◉ Cartabones de anclaje manufacturado en acero al carbón,◉ Cartabones de anclaje manufacturado en acero inoxidable,◉ Patas de carga con contraventeos manufacturados a partir de tubo A-5"&amp;"00 ,◉ Patas de carga con contraventeos manufacturados a partir de tubo SA-312 TP304"</formula1>
    </dataValidation>
    <dataValidation type="list" allowBlank="1" showErrorMessage="1" sqref="F97" xr:uid="{7897A2FF-BFDF-4C08-AE58-1AA93D9A7F1B}">
      <formula1>"85% de eficiencia, por spots,100% de eficiencia,N/A"</formula1>
    </dataValidation>
    <dataValidation type="list" allowBlank="1" showErrorMessage="1" sqref="F25" xr:uid="{F0F7B57C-BD85-4861-ACE1-182194A4B37F}">
      <formula1>"Horizontal,Vertical"</formula1>
    </dataValidation>
    <dataValidation type="list" allowBlank="1" showErrorMessage="1" sqref="F94" xr:uid="{6DF1AE9D-9FF7-416A-B81E-DAAD54D17734}">
      <formula1>"Si,No,Si, ver precio por aparte,No, ver precio por aparte"</formula1>
    </dataValidation>
    <dataValidation type="list" allowBlank="1" sqref="B71" xr:uid="{486998F7-43D8-4AF6-ADD6-84627551181E}">
      <formula1>"Decorativo soldable (Fondo),Doble pared (Fondo),Dimpled Jacket (Fondo),Linning (Fondo)"</formula1>
    </dataValidation>
    <dataValidation type="list" allowBlank="1" showErrorMessage="1" sqref="B75" xr:uid="{E7A48502-D0B9-4464-9B4A-0B680113ABB5}">
      <formula1>"◉ Orejas de Izaje (2 Pz),◉ Orejas de Izaje (3 Pz),◉ Orejas de Izaje (4 Pz)"</formula1>
    </dataValidation>
    <dataValidation type="list" allowBlank="1" showErrorMessage="1" sqref="D64 D66 D68 D70 D72" xr:uid="{377804B8-3A54-4F1C-8F2F-D11B2D8EF454}">
      <formula1>"Cal. 14,Cal. 12,Cal. 10,3/16"",1/4"",5/16"",3/8"",1/2"",5/8"",3/4"",1"""</formula1>
    </dataValidation>
    <dataValidation type="list" allowBlank="1" showErrorMessage="1" sqref="H16 H20" xr:uid="{59BCBA1A-D9C8-45E6-9A23-C4135F407961}">
      <formula1>"      °C,      °F,      K"</formula1>
    </dataValidation>
    <dataValidation type="list" allowBlank="1" showErrorMessage="1" sqref="B98:B99" xr:uid="{ED93D01B-271A-4BF7-9769-798A8D13E89B}">
      <formula1>"Reporte de prueba hidrostática,Reporte de prueba neumática,Reporte de prueba redondez y verticalidad,Reporte de prueba vacío en fondo,Reporte de prueba hidrostática (tanque),Reporte de prueba neumática (doble pared),Reporte de prueba neumática (Serpentín)"&amp;",Reporte de prueba neumática (Dimpled jacket)"</formula1>
    </dataValidation>
    <dataValidation type="list" allowBlank="1" showErrorMessage="1" sqref="B89" xr:uid="{36097F6A-EEE4-46D1-BD8C-41465B83CA1C}">
      <formula1>"Servicio de pasivado,Servicio de pre-pasivado"</formula1>
    </dataValidation>
    <dataValidation type="list" allowBlank="1" sqref="B69" xr:uid="{8D080367-17AE-446C-ABF2-D05294700E74}">
      <formula1>"Decorativo soldable (Cuerpo),Doble pared (Cuerpo),Dimpled Jacket (Cuerpo),Linning (Cuerpo)"</formula1>
    </dataValidation>
    <dataValidation type="list" allowBlank="1" sqref="B64 B66 B68 B70 B72" xr:uid="{72D01B34-CAC8-41D3-B4C1-FA5FD1FFC5C9}">
      <formula1>"SA-240 304 / SA-240 304L,SA-240 316 / SA-240 316L,SA-36,SA-516 70,SA-285  Gr C,SA-240 304L,SA-240 316L,SA-516 70N"</formula1>
    </dataValidation>
    <dataValidation type="list" allowBlank="1" showErrorMessage="1" sqref="B11" xr:uid="{73395DCE-30C3-44E7-8AA3-370E8214DFB5}">
      <formula1>"Registro National Board,---"</formula1>
    </dataValidation>
    <dataValidation type="list" allowBlank="1" showErrorMessage="1" sqref="B97 B100:B101" xr:uid="{D7C2AE24-BCDD-407E-BA24-9D57B6D87822}">
      <formula1>"Radiografiado ,Vacío en fondo,Redondez y verticalidad"</formula1>
    </dataValidation>
    <dataValidation type="list" allowBlank="1" showErrorMessage="1" sqref="H14:H15 H19" xr:uid="{FA8F4772-3E68-42FA-A92E-7FC368FE1062}">
      <formula1>"      psig,      Kg/cm2 g,      Barg,      mmWC,      mmHg,      N/A,Bar abs"</formula1>
    </dataValidation>
    <dataValidation type="list" allowBlank="1" showErrorMessage="1" sqref="F10:F11" xr:uid="{3F1A8654-7090-4683-91B7-9E0AC0CE2391}">
      <formula1>"Si,No"</formula1>
    </dataValidation>
    <dataValidation type="list" allowBlank="1" showErrorMessage="1" sqref="F9" xr:uid="{B8237388-59C5-42E0-A25E-429587EBC498}">
      <formula1>"ASME Sección VIII Div. 1 2023,Bajo criterios ASME Sección VIII Div. 1 2023,API 650,API 620,Buenas prácticas de ingeniería y manufactura,Bajo criterios API 650,Bajo criterios UL142,Ingeniería de cliente"</formula1>
    </dataValidation>
    <dataValidation type="list" allowBlank="1" sqref="B77" xr:uid="{A5DDF41A-0319-4F27-B78B-5289F79867A0}">
      <formula1>"No incluído,Escalera marina manufacturada en acero al carbón con aplicación de recubrimiento anticorrosivo,Escalera marina manufacturada en acero al carbón con aplicación de recubrimiento anticorrosivo (Incluye Guarda de seguridad),Escalera marina manufac"&amp;"turada en acero inoxidable,Escalera marina manufactura en acero inoxidable (Incluye Guarda de seguridad)"</formula1>
    </dataValidation>
    <dataValidation type="list" allowBlank="1" sqref="B80" xr:uid="{FF04FAF4-1445-46BB-BC43-DA3C887D4C52}">
      <formula1>"No incluído,Barandal perímetral manufacturado en acero al carbono con aplicación de anticorrosivo,Barandal perímetral manufacturado en acero al carbono con aplicación de anticorrosivo (Incluye plataforma de operación con rejilla tipo Irving),Barandal perí"&amp;"metral manufacturado en acero inoxidable (Incluye plataforma de operación con rejilla tipo Irving),Barandal perímetral manufacturado en acero inoxidable "</formula1>
    </dataValidation>
    <dataValidation type="list" allowBlank="1" showErrorMessage="1" sqref="F96" xr:uid="{87357302-DF5C-4C2F-A49D-0FA731558B6A}">
      <formula1>"Solo en boquillas,Al 100%,N/A"</formula1>
    </dataValidation>
    <dataValidation type="list" allowBlank="1" showErrorMessage="1" sqref="F91" xr:uid="{3C7A36C9-8E00-4D43-A9BD-95A9546CF416}">
      <formula1>"Sobre camión,A pié de camión,Instalación ,N/A"</formula1>
    </dataValidation>
    <dataValidation type="list" allowBlank="1" showErrorMessage="1" sqref="I74" xr:uid="{28FFA078-C978-4003-A1FD-8B114FDE64D3}">
      <formula1>"1 Pz,2 Pz,3 Pz,4 Pz,5 Pz,6 Pz,8 Pz,10 Pz,12 Pz,14 Pz,16 Pz,18 Pz,20 Pz,24 Pz"</formula1>
    </dataValidation>
    <dataValidation type="list" allowBlank="1" showErrorMessage="1" sqref="F17" xr:uid="{B90A198E-5ABF-499D-85DE-BFE205B96850}">
      <formula1>"N/A,1/16""-1.58mm,1/8""-3.175mm"</formula1>
    </dataValidation>
    <dataValidation type="list" allowBlank="1" showErrorMessage="1" sqref="B122" xr:uid="{F2E8952F-F727-4120-98C7-77B4B53FE4E1}">
      <formula1>"Precio de venta AGITADOR,Precio de venta DECORATIVO,Precio de venta AISLAMIENTO,Precio de venta ESCALERA,Precio de venta ESCALERA Y BARANDAL,Precio de venta RECUBRIMIENTO,Precio de venta PLATAFORMA,Precio de venta BARANDAL"</formula1>
    </dataValidation>
    <dataValidation type="list" allowBlank="1" showErrorMessage="1" sqref="B104:B106" xr:uid="{D806D8F0-825D-496B-9E4D-FF8E171DF6BC}">
      <formula1>"Memoria de cálculo de espesores,Memoria de cálculo por sismo y viento,Memoria de cálculo para transferencia de calor,Memoria de cálculo estructural"</formula1>
    </dataValidation>
    <dataValidation type="list" allowBlank="1" showErrorMessage="1" sqref="I82:I85 I87 I89 F90 F98:F101 I103:I107" xr:uid="{F579641B-9723-45FD-A7D6-B0E06B302295}">
      <formula1>"Si,No,Si, incluído"</formula1>
    </dataValidation>
  </dataValidations>
  <printOptions horizontalCentered="1" gridLines="1"/>
  <pageMargins left="0.7" right="0.7" top="0.75" bottom="0.75" header="0" footer="0"/>
  <pageSetup fitToHeight="0" pageOrder="overThenDown" orientation="portrait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Delgado</dc:creator>
  <cp:lastModifiedBy>Omar Delgado</cp:lastModifiedBy>
  <dcterms:created xsi:type="dcterms:W3CDTF">2025-07-21T21:23:20Z</dcterms:created>
  <dcterms:modified xsi:type="dcterms:W3CDTF">2025-07-21T21:24:44Z</dcterms:modified>
</cp:coreProperties>
</file>