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go40n\Desktop\McKesson\MHS Leaderboard\"/>
    </mc:Choice>
  </mc:AlternateContent>
  <xr:revisionPtr revIDLastSave="0" documentId="13_ncr:1_{19FD7E89-78B3-4CC6-8394-EEC96F42E24C}" xr6:coauthVersionLast="47" xr6:coauthVersionMax="47" xr10:uidLastSave="{00000000-0000-0000-0000-000000000000}"/>
  <bookViews>
    <workbookView xWindow="-108" yWindow="-108" windowWidth="23256" windowHeight="12456" xr2:uid="{4CB0D572-8306-4446-95D5-4DEF614728BB}"/>
  </bookViews>
  <sheets>
    <sheet name="FY23 Renewal Commis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2" l="1"/>
  <c r="D16" i="2"/>
  <c r="C16" i="2"/>
  <c r="G13" i="2"/>
  <c r="F13" i="2"/>
  <c r="D13" i="2"/>
  <c r="C13" i="2"/>
  <c r="J10" i="2"/>
  <c r="H10" i="2"/>
  <c r="G10" i="2"/>
  <c r="F10" i="2"/>
  <c r="D10" i="2"/>
  <c r="C10" i="2"/>
  <c r="E6" i="2"/>
  <c r="I10" i="2"/>
  <c r="E10" i="2"/>
  <c r="E13" i="2" l="1"/>
</calcChain>
</file>

<file path=xl/sharedStrings.xml><?xml version="1.0" encoding="utf-8"?>
<sst xmlns="http://schemas.openxmlformats.org/spreadsheetml/2006/main" count="25" uniqueCount="24">
  <si>
    <t>EBIT</t>
  </si>
  <si>
    <t>Current EBIT</t>
  </si>
  <si>
    <t>Renewal EBIT</t>
  </si>
  <si>
    <t>Contract Length (Months)</t>
  </si>
  <si>
    <t>Annual Revenue</t>
  </si>
  <si>
    <t>EBIT Actual</t>
  </si>
  <si>
    <t>Base Payout</t>
  </si>
  <si>
    <t>Base Payout Rate</t>
  </si>
  <si>
    <t>EBIT % Threshold</t>
  </si>
  <si>
    <t>EBIT % Dollars</t>
  </si>
  <si>
    <t>Accelerator 1</t>
  </si>
  <si>
    <t>Accelerator 2</t>
  </si>
  <si>
    <t>EBIT Over Threshold</t>
  </si>
  <si>
    <t>Acccelerator Payout</t>
  </si>
  <si>
    <t>DSO Modifier</t>
  </si>
  <si>
    <t>DSO</t>
  </si>
  <si>
    <t>DSO Reduction</t>
  </si>
  <si>
    <t>DSO Modifer</t>
  </si>
  <si>
    <t>Accelerator Applied</t>
  </si>
  <si>
    <t>Estimated Payout</t>
  </si>
  <si>
    <t>Deal Modifier</t>
  </si>
  <si>
    <t>Modified Payout</t>
  </si>
  <si>
    <t>Accelerator Payout</t>
  </si>
  <si>
    <t>&lt;-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</si>
</sst>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0" xfId="0" applyFont="1" applyFill="1" applyBorder="1"/>
    <xf numFmtId="164" fontId="0" fillId="2" borderId="0" xfId="0" applyNumberFormat="1" applyFill="1"/>
    <xf numFmtId="0" fontId="0" fillId="2" borderId="0" xfId="0" applyFill="1"/>
    <xf numFmtId="10" fontId="0" fillId="2" borderId="0" xfId="0" applyNumberFormat="1" applyFill="1"/>
    <xf numFmtId="0" fontId="0" fillId="2" borderId="0" xfId="0" applyFill="1" applyBorder="1"/>
    <xf numFmtId="0" fontId="0" fillId="2" borderId="0" xfId="0" applyFill="1" applyBorder="1" applyAlignment="1">
      <alignment wrapText="1"/>
    </xf>
    <xf numFmtId="10" fontId="0" fillId="2" borderId="4" xfId="1" applyNumberFormat="1" applyFon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5" fontId="0" fillId="2" borderId="5" xfId="1" applyNumberFormat="1" applyFont="1" applyFill="1" applyBorder="1" applyAlignment="1">
      <alignment horizontal="center"/>
    </xf>
    <xf numFmtId="9" fontId="0" fillId="2" borderId="0" xfId="1" applyFont="1" applyFill="1" applyBorder="1"/>
    <xf numFmtId="164" fontId="0" fillId="2" borderId="0" xfId="0" applyNumberFormat="1" applyFill="1" applyBorder="1"/>
    <xf numFmtId="9" fontId="0" fillId="2" borderId="0" xfId="1" applyFont="1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9" fontId="0" fillId="2" borderId="4" xfId="1" applyFont="1" applyFill="1" applyBorder="1" applyAlignment="1">
      <alignment horizontal="center"/>
    </xf>
    <xf numFmtId="9" fontId="0" fillId="2" borderId="5" xfId="1" applyFont="1" applyFill="1" applyBorder="1" applyAlignment="1">
      <alignment horizontal="center"/>
    </xf>
    <xf numFmtId="0" fontId="2" fillId="2" borderId="0" xfId="0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2" borderId="2" xfId="0" quotePrefix="1" applyFont="1" applyFill="1" applyBorder="1" applyAlignment="1">
      <alignment horizontal="center"/>
    </xf>
    <xf numFmtId="0" fontId="2" fillId="2" borderId="3" xfId="0" applyFont="1" applyFill="1" applyBorder="1"/>
    <xf numFmtId="164" fontId="0" fillId="0" borderId="5" xfId="0" applyNumberFormat="1" applyFill="1" applyBorder="1" applyAlignment="1">
      <alignment horizontal="center"/>
    </xf>
    <xf numFmtId="9" fontId="0" fillId="0" borderId="11" xfId="1" applyFont="1" applyBorder="1" applyAlignment="1">
      <alignment horizontal="center" vertical="center"/>
    </xf>
    <xf numFmtId="164" fontId="0" fillId="4" borderId="10" xfId="0" applyNumberFormat="1" applyFill="1" applyBorder="1" applyProtection="1">
      <protection locked="0"/>
    </xf>
    <xf numFmtId="10" fontId="0" fillId="4" borderId="10" xfId="0" applyNumberFormat="1" applyFill="1" applyBorder="1" applyProtection="1">
      <protection locked="0"/>
    </xf>
    <xf numFmtId="0" fontId="0" fillId="4" borderId="10" xfId="0" applyFill="1" applyBorder="1" applyProtection="1">
      <protection locked="0"/>
    </xf>
    <xf numFmtId="164" fontId="0" fillId="4" borderId="6" xfId="1" applyNumberFormat="1" applyFont="1" applyFill="1" applyBorder="1"/>
    <xf numFmtId="164" fontId="0" fillId="4" borderId="6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0" fontId="4" fillId="2" borderId="5" xfId="0" applyNumberFormat="1" applyFont="1" applyFill="1" applyBorder="1" applyAlignment="1">
      <alignment horizontal="center"/>
    </xf>
    <xf numFmtId="10" fontId="4" fillId="4" borderId="10" xfId="0" applyNumberFormat="1" applyFont="1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5A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4F73C-3D3C-41BD-ADA9-018565065362}">
  <dimension ref="B3:O19"/>
  <sheetViews>
    <sheetView tabSelected="1" topLeftCell="A2" workbookViewId="0">
      <selection activeCell="E18" sqref="E18"/>
    </sheetView>
  </sheetViews>
  <sheetFormatPr defaultColWidth="9.21875" defaultRowHeight="14.4" x14ac:dyDescent="0.3"/>
  <cols>
    <col min="1" max="1" width="9.21875" style="3"/>
    <col min="2" max="2" width="23.77734375" style="3" bestFit="1" customWidth="1"/>
    <col min="3" max="3" width="14.77734375" style="3" bestFit="1" customWidth="1"/>
    <col min="4" max="4" width="13.77734375" style="3" customWidth="1"/>
    <col min="5" max="5" width="12.21875" style="3" customWidth="1"/>
    <col min="6" max="6" width="13.77734375" style="3" bestFit="1" customWidth="1"/>
    <col min="7" max="8" width="11.77734375" style="3" bestFit="1" customWidth="1"/>
    <col min="9" max="9" width="14.44140625" style="3" customWidth="1"/>
    <col min="10" max="10" width="16" style="3" bestFit="1" customWidth="1"/>
    <col min="11" max="11" width="9.21875" style="3"/>
    <col min="12" max="12" width="17" style="3" customWidth="1"/>
    <col min="13" max="13" width="9.21875" style="3"/>
    <col min="14" max="14" width="12.77734375" style="3" bestFit="1" customWidth="1"/>
    <col min="15" max="16384" width="9.21875" style="3"/>
  </cols>
  <sheetData>
    <row r="3" spans="2:15" x14ac:dyDescent="0.3">
      <c r="B3" s="1" t="s">
        <v>4</v>
      </c>
      <c r="C3" s="28">
        <v>1000000</v>
      </c>
      <c r="D3" s="2"/>
    </row>
    <row r="4" spans="2:15" x14ac:dyDescent="0.3">
      <c r="B4" s="1" t="s">
        <v>1</v>
      </c>
      <c r="C4" s="29">
        <v>0.02</v>
      </c>
      <c r="D4" s="4"/>
    </row>
    <row r="5" spans="2:15" x14ac:dyDescent="0.3">
      <c r="B5" s="1" t="s">
        <v>2</v>
      </c>
      <c r="C5" s="40">
        <v>2.1000000000000001E-2</v>
      </c>
      <c r="D5" s="4"/>
    </row>
    <row r="6" spans="2:15" x14ac:dyDescent="0.3">
      <c r="B6" s="1" t="s">
        <v>3</v>
      </c>
      <c r="C6" s="30">
        <v>36</v>
      </c>
      <c r="E6" s="33">
        <f>IF($C$6&lt;24,100,IF(AND($C$6&gt;=24,$C$6&lt;36),86,IF(AND($C$6&gt;=36,$C$6&lt;48),85,IF(AND($C$6&gt;=48,$C$6&lt;60),84,IF($C$6&gt;=60,83)))))</f>
        <v>85</v>
      </c>
      <c r="F6" s="3" t="s">
        <v>23</v>
      </c>
    </row>
    <row r="7" spans="2:15" x14ac:dyDescent="0.3">
      <c r="B7" s="1" t="s">
        <v>15</v>
      </c>
      <c r="C7" s="30">
        <v>18</v>
      </c>
    </row>
    <row r="8" spans="2:15" ht="15" thickBot="1" x14ac:dyDescent="0.35">
      <c r="B8" s="17"/>
      <c r="C8" s="5"/>
    </row>
    <row r="9" spans="2:15" ht="28.8" x14ac:dyDescent="0.3">
      <c r="B9" s="34" t="s">
        <v>6</v>
      </c>
      <c r="C9" s="18" t="s">
        <v>8</v>
      </c>
      <c r="D9" s="19" t="s">
        <v>9</v>
      </c>
      <c r="E9" s="19" t="s">
        <v>5</v>
      </c>
      <c r="F9" s="19" t="s">
        <v>0</v>
      </c>
      <c r="G9" s="20" t="s">
        <v>7</v>
      </c>
      <c r="H9" s="19" t="s">
        <v>6</v>
      </c>
      <c r="I9" s="24" t="s">
        <v>20</v>
      </c>
      <c r="J9" s="25" t="s">
        <v>21</v>
      </c>
      <c r="K9" s="5"/>
      <c r="L9" s="6"/>
      <c r="M9" s="6"/>
    </row>
    <row r="10" spans="2:15" ht="15" thickBot="1" x14ac:dyDescent="0.35">
      <c r="B10" s="34"/>
      <c r="C10" s="7">
        <f>C4*$E$6/100</f>
        <v>1.7000000000000001E-2</v>
      </c>
      <c r="D10" s="8">
        <f>C10*C3</f>
        <v>17000</v>
      </c>
      <c r="E10" s="39">
        <f>C5</f>
        <v>2.1000000000000001E-2</v>
      </c>
      <c r="F10" s="8">
        <f>E10*C3</f>
        <v>21000</v>
      </c>
      <c r="G10" s="9">
        <f>IF(E10&gt;=C10,(0.625%),(0.312%))</f>
        <v>6.2500000000000003E-3</v>
      </c>
      <c r="H10" s="26">
        <f>G10*F10</f>
        <v>131.25</v>
      </c>
      <c r="I10" s="27">
        <f>IF(AND($C$6&gt;=24,$C$6&lt;36),-0.33,IF(AND($C$6&gt;=36,$C$6&lt;48),0,IF(AND($C$6&gt;=48,$C$6&lt;60),0.5,IF($C$6&gt;=60,1))))</f>
        <v>0</v>
      </c>
      <c r="J10" s="31">
        <f>H10+(H10*I10)</f>
        <v>131.25</v>
      </c>
      <c r="K10" s="10"/>
      <c r="L10" s="11"/>
      <c r="M10" s="11"/>
      <c r="N10" s="12"/>
      <c r="O10" s="2"/>
    </row>
    <row r="11" spans="2:15" ht="15" thickBot="1" x14ac:dyDescent="0.35">
      <c r="B11" s="13"/>
      <c r="C11" s="14"/>
      <c r="D11" s="14"/>
      <c r="E11" s="14"/>
      <c r="F11" s="14"/>
      <c r="G11" s="14"/>
    </row>
    <row r="12" spans="2:15" ht="28.8" x14ac:dyDescent="0.3">
      <c r="B12" s="35" t="s">
        <v>22</v>
      </c>
      <c r="C12" s="22" t="s">
        <v>10</v>
      </c>
      <c r="D12" s="19" t="s">
        <v>11</v>
      </c>
      <c r="E12" s="20" t="s">
        <v>18</v>
      </c>
      <c r="F12" s="20" t="s">
        <v>12</v>
      </c>
      <c r="G12" s="23" t="s">
        <v>13</v>
      </c>
    </row>
    <row r="13" spans="2:15" ht="15" thickBot="1" x14ac:dyDescent="0.35">
      <c r="B13" s="35"/>
      <c r="C13" s="15">
        <f>IF(E10&lt;C10, (0%),(7%))</f>
        <v>7.0000000000000007E-2</v>
      </c>
      <c r="D13" s="16">
        <f>IF(E10&gt;=C4,(14%),(0%))</f>
        <v>0.14000000000000001</v>
      </c>
      <c r="E13" s="16">
        <f>IF(D13&gt;C13,(D13),(C13))</f>
        <v>0.14000000000000001</v>
      </c>
      <c r="F13" s="8">
        <f>IF(F10&gt;D10,(F10-D10),(0))</f>
        <v>4000</v>
      </c>
      <c r="G13" s="32">
        <f>F13*E13</f>
        <v>560</v>
      </c>
    </row>
    <row r="14" spans="2:15" ht="15" thickBot="1" x14ac:dyDescent="0.35">
      <c r="B14" s="13"/>
      <c r="C14" s="14"/>
      <c r="D14" s="14"/>
      <c r="E14" s="14"/>
      <c r="F14" s="14"/>
      <c r="G14" s="14"/>
    </row>
    <row r="15" spans="2:15" x14ac:dyDescent="0.3">
      <c r="B15" s="35" t="s">
        <v>17</v>
      </c>
      <c r="C15" s="22" t="s">
        <v>14</v>
      </c>
      <c r="D15" s="21" t="s">
        <v>16</v>
      </c>
      <c r="E15" s="14"/>
      <c r="F15" s="14"/>
      <c r="G15" s="14"/>
    </row>
    <row r="16" spans="2:15" ht="15" thickBot="1" x14ac:dyDescent="0.35">
      <c r="B16" s="35"/>
      <c r="C16" s="15">
        <f>IF(C7&gt;=17.5001,(-5%), (0))</f>
        <v>-0.05</v>
      </c>
      <c r="D16" s="32">
        <f>C16*(G13+J10)</f>
        <v>-34.5625</v>
      </c>
      <c r="E16" s="14"/>
      <c r="F16" s="14"/>
      <c r="G16" s="14"/>
    </row>
    <row r="17" spans="2:7" ht="15" thickBot="1" x14ac:dyDescent="0.35">
      <c r="B17" s="13"/>
      <c r="C17" s="14"/>
      <c r="D17" s="14"/>
      <c r="E17" s="14"/>
      <c r="F17" s="14"/>
      <c r="G17" s="14"/>
    </row>
    <row r="18" spans="2:7" ht="15" customHeight="1" x14ac:dyDescent="0.3">
      <c r="B18" s="36" t="s">
        <v>19</v>
      </c>
      <c r="C18" s="37">
        <f>(J10+G13+D16)</f>
        <v>656.6875</v>
      </c>
      <c r="D18" s="14"/>
      <c r="E18" s="14"/>
      <c r="F18" s="14"/>
      <c r="G18" s="14"/>
    </row>
    <row r="19" spans="2:7" ht="15" thickBot="1" x14ac:dyDescent="0.35">
      <c r="B19" s="36"/>
      <c r="C19" s="38"/>
      <c r="D19" s="14"/>
      <c r="E19" s="14"/>
      <c r="F19" s="14"/>
      <c r="G19" s="14"/>
    </row>
  </sheetData>
  <sheetProtection selectLockedCells="1"/>
  <protectedRanges>
    <protectedRange algorithmName="SHA-512" hashValue="C/jKcm2pA5GsidHwRlkkOSMXh+ZOPCEPDzbFCN0qu+Dc/mB2d6n8VroI75ef6rmIsttseL9O0qW/TsBuupTcMA==" saltValue="AlC2hepBEX1JWJtim4+veA==" spinCount="100000" sqref="C3:C7" name="Inputs"/>
  </protectedRanges>
  <mergeCells count="5">
    <mergeCell ref="B9:B10"/>
    <mergeCell ref="B12:B13"/>
    <mergeCell ref="B15:B16"/>
    <mergeCell ref="B18:B19"/>
    <mergeCell ref="C18:C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FY23 Renewal Commision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Long, Stephen</dc:creator>
  <cp:lastModifiedBy>Hu, Felicia</cp:lastModifiedBy>
  <dcterms:created xsi:type="dcterms:W3CDTF">2020-02-26T13:19:35Z</dcterms:created>
  <dcterms:modified xsi:type="dcterms:W3CDTF">2023-09-13T15:29:20Z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