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64y17z\Desktop\Temp\"/>
    </mc:Choice>
  </mc:AlternateContent>
  <xr:revisionPtr revIDLastSave="0" documentId="8_{0EF042B1-9559-4236-9A84-435A604747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HS - Retail Tracking File" sheetId="1" r:id="rId1"/>
    <sheet name="CPH Tracking File" sheetId="2" r:id="rId2"/>
    <sheet name="Customer Account Numbers" sheetId="3" state="hidden" r:id="rId3"/>
  </sheets>
  <definedNames>
    <definedName name="_xlnm._FilterDatabase" localSheetId="1" hidden="1">'CPH Tracking File'!$A$1:$Z$659</definedName>
    <definedName name="_xlnm._FilterDatabase" localSheetId="2" hidden="1">'Customer Account Numbers'!$A$1:$F$1</definedName>
    <definedName name="_xlnm._FilterDatabase" localSheetId="0" hidden="1">'MHS - Retail Tracking File'!$A$1:$AB$37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28" i="2" l="1"/>
  <c r="K628" i="2"/>
  <c r="V628" i="2" s="1"/>
  <c r="U657" i="2"/>
  <c r="U656" i="2"/>
  <c r="U650" i="2"/>
  <c r="U661" i="2"/>
  <c r="U664" i="2"/>
  <c r="U663" i="2"/>
  <c r="U662" i="2"/>
  <c r="U660" i="2"/>
  <c r="U659" i="2"/>
  <c r="U658" i="2"/>
  <c r="U655" i="2"/>
  <c r="U654" i="2"/>
  <c r="U653" i="2"/>
  <c r="U652" i="2"/>
  <c r="U651" i="2"/>
  <c r="U649" i="2"/>
  <c r="K657" i="2"/>
  <c r="V657" i="2" s="1"/>
  <c r="K656" i="2"/>
  <c r="V656" i="2" s="1"/>
  <c r="K650" i="2"/>
  <c r="V650" i="2" s="1"/>
  <c r="K661" i="2"/>
  <c r="V661" i="2" s="1"/>
  <c r="U619" i="2"/>
  <c r="U618" i="2"/>
  <c r="P619" i="2"/>
  <c r="P618" i="2"/>
  <c r="P639" i="2"/>
  <c r="Y639" i="2"/>
  <c r="X639" i="2" s="1"/>
  <c r="U647" i="2"/>
  <c r="U646" i="2"/>
  <c r="U645" i="2"/>
  <c r="U644" i="2"/>
  <c r="U643" i="2"/>
  <c r="U642" i="2"/>
  <c r="U641" i="2"/>
  <c r="U640" i="2"/>
  <c r="U639" i="2"/>
  <c r="K619" i="2"/>
  <c r="V619" i="2" s="1"/>
  <c r="K618" i="2"/>
  <c r="V618" i="2" s="1"/>
  <c r="K652" i="2"/>
  <c r="V652" i="2" s="1"/>
  <c r="K658" i="2"/>
  <c r="V658" i="2" s="1"/>
  <c r="K639" i="2"/>
  <c r="V639" i="2" s="1"/>
  <c r="W639" i="2" s="1"/>
  <c r="AC44" i="1"/>
  <c r="AC42" i="1"/>
  <c r="P647" i="2"/>
  <c r="P646" i="2"/>
  <c r="P645" i="2"/>
  <c r="P644" i="2"/>
  <c r="P643" i="2"/>
  <c r="P642" i="2"/>
  <c r="P641" i="2"/>
  <c r="P640" i="2"/>
  <c r="P638" i="2"/>
  <c r="P637" i="2"/>
  <c r="P636" i="2"/>
  <c r="P635" i="2"/>
  <c r="P633" i="2"/>
  <c r="P632" i="2"/>
  <c r="P631" i="2"/>
  <c r="P630" i="2"/>
  <c r="P629" i="2"/>
  <c r="Y647" i="2"/>
  <c r="X647" i="2" s="1"/>
  <c r="Y646" i="2"/>
  <c r="X646" i="2" s="1"/>
  <c r="Y645" i="2"/>
  <c r="X645" i="2" s="1"/>
  <c r="Y644" i="2"/>
  <c r="X644" i="2" s="1"/>
  <c r="Y643" i="2"/>
  <c r="X643" i="2" s="1"/>
  <c r="Y642" i="2"/>
  <c r="X642" i="2" s="1"/>
  <c r="Y641" i="2"/>
  <c r="X641" i="2" s="1"/>
  <c r="Y640" i="2"/>
  <c r="X640" i="2" s="1"/>
  <c r="Y638" i="2"/>
  <c r="X638" i="2" s="1"/>
  <c r="Y637" i="2"/>
  <c r="X637" i="2" s="1"/>
  <c r="Y636" i="2"/>
  <c r="X636" i="2" s="1"/>
  <c r="Y635" i="2"/>
  <c r="X635" i="2" s="1"/>
  <c r="Y633" i="2"/>
  <c r="X633" i="2" s="1"/>
  <c r="Y632" i="2"/>
  <c r="X632" i="2" s="1"/>
  <c r="Y631" i="2"/>
  <c r="X631" i="2" s="1"/>
  <c r="Y630" i="2"/>
  <c r="X630" i="2" s="1"/>
  <c r="Y629" i="2"/>
  <c r="X629" i="2" s="1"/>
  <c r="U629" i="2"/>
  <c r="U636" i="2"/>
  <c r="U648" i="2"/>
  <c r="U632" i="2"/>
  <c r="K659" i="2"/>
  <c r="V659" i="2" s="1"/>
  <c r="K629" i="2"/>
  <c r="V629" i="2" s="1"/>
  <c r="W629" i="2" s="1"/>
  <c r="K636" i="2"/>
  <c r="V636" i="2" s="1"/>
  <c r="W636" i="2" s="1"/>
  <c r="K648" i="2"/>
  <c r="V648" i="2" s="1"/>
  <c r="K632" i="2"/>
  <c r="V632" i="2" s="1"/>
  <c r="W632" i="2" s="1"/>
  <c r="AC43" i="1"/>
  <c r="U638" i="2"/>
  <c r="U637" i="2"/>
  <c r="U635" i="2"/>
  <c r="U633" i="2"/>
  <c r="U631" i="2"/>
  <c r="Y577" i="2"/>
  <c r="X577" i="2" s="1"/>
  <c r="U543" i="2"/>
  <c r="U483" i="2"/>
  <c r="P627" i="2"/>
  <c r="P626" i="2"/>
  <c r="P625" i="2"/>
  <c r="P624" i="2"/>
  <c r="P623" i="2"/>
  <c r="P622" i="2"/>
  <c r="P621" i="2"/>
  <c r="P620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U627" i="2"/>
  <c r="U626" i="2"/>
  <c r="U625" i="2"/>
  <c r="U624" i="2"/>
  <c r="U623" i="2"/>
  <c r="U622" i="2"/>
  <c r="K645" i="2"/>
  <c r="V645" i="2" s="1"/>
  <c r="W645" i="2" s="1"/>
  <c r="K662" i="2"/>
  <c r="V662" i="2" s="1"/>
  <c r="K649" i="2"/>
  <c r="V649" i="2" s="1"/>
  <c r="K653" i="2"/>
  <c r="V653" i="2" s="1"/>
  <c r="Y653" i="2"/>
  <c r="K643" i="2"/>
  <c r="V643" i="2" s="1"/>
  <c r="W643" i="2" s="1"/>
  <c r="K641" i="2"/>
  <c r="V641" i="2" s="1"/>
  <c r="W641" i="2" s="1"/>
  <c r="K644" i="2"/>
  <c r="V644" i="2" s="1"/>
  <c r="W644" i="2" s="1"/>
  <c r="K637" i="2"/>
  <c r="V637" i="2" s="1"/>
  <c r="W637" i="2" s="1"/>
  <c r="K651" i="2"/>
  <c r="V651" i="2" s="1"/>
  <c r="K622" i="2"/>
  <c r="V622" i="2" s="1"/>
  <c r="W622" i="2" s="1"/>
  <c r="Y622" i="2"/>
  <c r="X622" i="2" s="1"/>
  <c r="K623" i="2"/>
  <c r="V623" i="2" s="1"/>
  <c r="W623" i="2" s="1"/>
  <c r="Y623" i="2"/>
  <c r="X623" i="2" s="1"/>
  <c r="K633" i="2"/>
  <c r="V633" i="2" s="1"/>
  <c r="W633" i="2" s="1"/>
  <c r="K626" i="2"/>
  <c r="V626" i="2" s="1"/>
  <c r="W626" i="2" s="1"/>
  <c r="Y626" i="2"/>
  <c r="X626" i="2" s="1"/>
  <c r="K634" i="2"/>
  <c r="V634" i="2" s="1"/>
  <c r="W634" i="2" s="1"/>
  <c r="Y634" i="2"/>
  <c r="X634" i="2" s="1"/>
  <c r="Y624" i="2"/>
  <c r="X624" i="2" s="1"/>
  <c r="K624" i="2"/>
  <c r="V624" i="2" s="1"/>
  <c r="W624" i="2" s="1"/>
  <c r="Y625" i="2"/>
  <c r="X625" i="2" s="1"/>
  <c r="K625" i="2"/>
  <c r="V625" i="2" s="1"/>
  <c r="W625" i="2" s="1"/>
  <c r="Y627" i="2"/>
  <c r="X627" i="2" s="1"/>
  <c r="K627" i="2"/>
  <c r="V627" i="2" s="1"/>
  <c r="W627" i="2" s="1"/>
  <c r="U604" i="2"/>
  <c r="U615" i="2"/>
  <c r="U518" i="2"/>
  <c r="Y604" i="2"/>
  <c r="X604" i="2" s="1"/>
  <c r="K604" i="2"/>
  <c r="V604" i="2" s="1"/>
  <c r="W604" i="2" s="1"/>
  <c r="K646" i="2"/>
  <c r="V646" i="2" s="1"/>
  <c r="W646" i="2" s="1"/>
  <c r="Y615" i="2"/>
  <c r="X615" i="2" s="1"/>
  <c r="Y518" i="2"/>
  <c r="X518" i="2" s="1"/>
  <c r="K615" i="2"/>
  <c r="V615" i="2" s="1"/>
  <c r="W615" i="2" s="1"/>
  <c r="K518" i="2"/>
  <c r="V518" i="2" s="1"/>
  <c r="W518" i="2" s="1"/>
  <c r="Y621" i="2"/>
  <c r="X621" i="2" s="1"/>
  <c r="Y620" i="2"/>
  <c r="X620" i="2" s="1"/>
  <c r="Y617" i="2"/>
  <c r="X617" i="2" s="1"/>
  <c r="Y616" i="2"/>
  <c r="X616" i="2" s="1"/>
  <c r="Y614" i="2"/>
  <c r="X614" i="2" s="1"/>
  <c r="Y613" i="2"/>
  <c r="X613" i="2" s="1"/>
  <c r="Y612" i="2"/>
  <c r="X612" i="2" s="1"/>
  <c r="Y611" i="2"/>
  <c r="X611" i="2" s="1"/>
  <c r="Y610" i="2"/>
  <c r="X610" i="2" s="1"/>
  <c r="Y609" i="2"/>
  <c r="X609" i="2" s="1"/>
  <c r="Y608" i="2"/>
  <c r="X608" i="2" s="1"/>
  <c r="Y607" i="2"/>
  <c r="X607" i="2" s="1"/>
  <c r="Y606" i="2"/>
  <c r="X606" i="2" s="1"/>
  <c r="Y605" i="2"/>
  <c r="X605" i="2" s="1"/>
  <c r="Y603" i="2"/>
  <c r="X603" i="2" s="1"/>
  <c r="Y602" i="2"/>
  <c r="X602" i="2" s="1"/>
  <c r="Y601" i="2"/>
  <c r="X601" i="2" s="1"/>
  <c r="U617" i="2"/>
  <c r="U616" i="2"/>
  <c r="AC39" i="1"/>
  <c r="AC41" i="1"/>
  <c r="P582" i="2"/>
  <c r="K419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3" i="2"/>
  <c r="P581" i="2"/>
  <c r="P580" i="2"/>
  <c r="P579" i="2"/>
  <c r="P577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2" i="2"/>
  <c r="P561" i="2"/>
  <c r="P559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39" i="2"/>
  <c r="P538" i="2"/>
  <c r="P537" i="2"/>
  <c r="P536" i="2"/>
  <c r="P535" i="2"/>
  <c r="P533" i="2"/>
  <c r="P532" i="2"/>
  <c r="P531" i="2"/>
  <c r="P530" i="2"/>
  <c r="P520" i="2"/>
  <c r="P514" i="2"/>
  <c r="P486" i="2"/>
  <c r="P483" i="2"/>
  <c r="P482" i="2"/>
  <c r="P477" i="2"/>
  <c r="P476" i="2"/>
  <c r="P468" i="2"/>
  <c r="P455" i="2"/>
  <c r="P451" i="2"/>
  <c r="P447" i="2"/>
  <c r="P441" i="2"/>
  <c r="P437" i="2"/>
  <c r="P416" i="2"/>
  <c r="W556" i="2"/>
  <c r="U630" i="2"/>
  <c r="U621" i="2"/>
  <c r="U620" i="2"/>
  <c r="U614" i="2"/>
  <c r="U613" i="2"/>
  <c r="U612" i="2"/>
  <c r="U611" i="2"/>
  <c r="U610" i="2"/>
  <c r="U609" i="2"/>
  <c r="U608" i="2"/>
  <c r="U607" i="2"/>
  <c r="U606" i="2"/>
  <c r="U605" i="2"/>
  <c r="U603" i="2"/>
  <c r="U602" i="2"/>
  <c r="Y444" i="2"/>
  <c r="Y443" i="2"/>
  <c r="Y442" i="2"/>
  <c r="Y439" i="2"/>
  <c r="Y438" i="2"/>
  <c r="Y436" i="2"/>
  <c r="Y435" i="2"/>
  <c r="Y432" i="2"/>
  <c r="Y431" i="2"/>
  <c r="Y430" i="2"/>
  <c r="Y427" i="2"/>
  <c r="Y412" i="2"/>
  <c r="Y411" i="2"/>
  <c r="Y408" i="2"/>
  <c r="Y407" i="2"/>
  <c r="Y406" i="2"/>
  <c r="Y405" i="2"/>
  <c r="Y404" i="2"/>
  <c r="Y402" i="2"/>
  <c r="Y395" i="2"/>
  <c r="Y392" i="2"/>
  <c r="Y391" i="2"/>
  <c r="Y387" i="2"/>
  <c r="Y385" i="2"/>
  <c r="Y383" i="2"/>
  <c r="Y382" i="2"/>
  <c r="Y378" i="2"/>
  <c r="Y377" i="2"/>
  <c r="Y376" i="2"/>
  <c r="Y372" i="2"/>
  <c r="Y371" i="2"/>
  <c r="Y370" i="2"/>
  <c r="Y369" i="2"/>
  <c r="Y368" i="2"/>
  <c r="Y366" i="2"/>
  <c r="Y365" i="2"/>
  <c r="Y364" i="2"/>
  <c r="Y363" i="2"/>
  <c r="Y360" i="2"/>
  <c r="Y359" i="2"/>
  <c r="Y358" i="2"/>
  <c r="Y356" i="2"/>
  <c r="Y355" i="2"/>
  <c r="Y354" i="2"/>
  <c r="Y353" i="2"/>
  <c r="Y351" i="2"/>
  <c r="Y350" i="2"/>
  <c r="Y348" i="2"/>
  <c r="Y347" i="2"/>
  <c r="Y344" i="2"/>
  <c r="Y339" i="2"/>
  <c r="Y338" i="2"/>
  <c r="Y336" i="2"/>
  <c r="Y334" i="2"/>
  <c r="Y332" i="2"/>
  <c r="Y331" i="2"/>
  <c r="Y330" i="2"/>
  <c r="Y329" i="2"/>
  <c r="Y323" i="2"/>
  <c r="Y321" i="2"/>
  <c r="Y312" i="2"/>
  <c r="Y308" i="2"/>
  <c r="Y300" i="2"/>
  <c r="Y299" i="2"/>
  <c r="Y298" i="2"/>
  <c r="Y296" i="2"/>
  <c r="Y295" i="2"/>
  <c r="Y294" i="2"/>
  <c r="Y293" i="2"/>
  <c r="Y292" i="2"/>
  <c r="Y291" i="2"/>
  <c r="Y289" i="2"/>
  <c r="Y285" i="2"/>
  <c r="Y281" i="2"/>
  <c r="Y279" i="2"/>
  <c r="Y275" i="2"/>
  <c r="Y272" i="2"/>
  <c r="Y271" i="2"/>
  <c r="Y268" i="2"/>
  <c r="Y267" i="2"/>
  <c r="Y266" i="2"/>
  <c r="Y265" i="2"/>
  <c r="Y263" i="2"/>
  <c r="Y261" i="2"/>
  <c r="Y258" i="2"/>
  <c r="Y257" i="2"/>
  <c r="Y252" i="2"/>
  <c r="Y248" i="2"/>
  <c r="Y244" i="2"/>
  <c r="Y243" i="2"/>
  <c r="Y242" i="2"/>
  <c r="Y241" i="2"/>
  <c r="Y240" i="2"/>
  <c r="Y234" i="2"/>
  <c r="Y230" i="2"/>
  <c r="Y228" i="2"/>
  <c r="Y227" i="2"/>
  <c r="Y226" i="2"/>
  <c r="Y224" i="2"/>
  <c r="Y219" i="2"/>
  <c r="Y218" i="2"/>
  <c r="Y215" i="2"/>
  <c r="Y212" i="2"/>
  <c r="Y208" i="2"/>
  <c r="Y199" i="2"/>
  <c r="Y192" i="2"/>
  <c r="Y191" i="2"/>
  <c r="Y182" i="2"/>
  <c r="Y178" i="2"/>
  <c r="Y177" i="2"/>
  <c r="Y176" i="2"/>
  <c r="Y175" i="2"/>
  <c r="Y173" i="2"/>
  <c r="Y167" i="2"/>
  <c r="Y162" i="2"/>
  <c r="Y160" i="2"/>
  <c r="Y159" i="2"/>
  <c r="Y158" i="2"/>
  <c r="Y156" i="2"/>
  <c r="Y155" i="2"/>
  <c r="Y150" i="2"/>
  <c r="Y142" i="2"/>
  <c r="Y132" i="2"/>
  <c r="Y124" i="2"/>
  <c r="Y94" i="2"/>
  <c r="Y92" i="2"/>
  <c r="Y91" i="2"/>
  <c r="Y89" i="2"/>
  <c r="Y86" i="2"/>
  <c r="Y79" i="2"/>
  <c r="Y78" i="2"/>
  <c r="Y70" i="2"/>
  <c r="Y67" i="2"/>
  <c r="Y66" i="2"/>
  <c r="Y61" i="2"/>
  <c r="Y60" i="2"/>
  <c r="Y58" i="2"/>
  <c r="Y57" i="2"/>
  <c r="Y56" i="2"/>
  <c r="Y47" i="2"/>
  <c r="X47" i="2" s="1"/>
  <c r="Y44" i="2"/>
  <c r="Y43" i="2"/>
  <c r="Y40" i="2"/>
  <c r="Y36" i="2"/>
  <c r="Y35" i="2"/>
  <c r="Y32" i="2"/>
  <c r="Y31" i="2"/>
  <c r="Y30" i="2"/>
  <c r="X30" i="2" s="1"/>
  <c r="Y28" i="2"/>
  <c r="X28" i="2" s="1"/>
  <c r="Y26" i="2"/>
  <c r="X26" i="2" s="1"/>
  <c r="Y22" i="2"/>
  <c r="X22" i="2" s="1"/>
  <c r="Y21" i="2"/>
  <c r="X21" i="2" s="1"/>
  <c r="Y19" i="2"/>
  <c r="Y17" i="2"/>
  <c r="Y15" i="2"/>
  <c r="X15" i="2" s="1"/>
  <c r="Y6" i="2"/>
  <c r="Y4" i="2"/>
  <c r="X308" i="2"/>
  <c r="U47" i="2"/>
  <c r="Y600" i="2"/>
  <c r="X600" i="2" s="1"/>
  <c r="Y599" i="2"/>
  <c r="X599" i="2" s="1"/>
  <c r="Y598" i="2"/>
  <c r="X598" i="2" s="1"/>
  <c r="Y597" i="2"/>
  <c r="X597" i="2" s="1"/>
  <c r="Y596" i="2"/>
  <c r="X596" i="2" s="1"/>
  <c r="Y595" i="2"/>
  <c r="X595" i="2" s="1"/>
  <c r="Y594" i="2"/>
  <c r="X594" i="2" s="1"/>
  <c r="Y593" i="2"/>
  <c r="X593" i="2" s="1"/>
  <c r="Y592" i="2"/>
  <c r="X592" i="2" s="1"/>
  <c r="Y590" i="2"/>
  <c r="X590" i="2" s="1"/>
  <c r="Y589" i="2"/>
  <c r="X589" i="2" s="1"/>
  <c r="Y588" i="2"/>
  <c r="X588" i="2" s="1"/>
  <c r="Y587" i="2"/>
  <c r="X587" i="2" s="1"/>
  <c r="Y585" i="2"/>
  <c r="X585" i="2" s="1"/>
  <c r="Y583" i="2"/>
  <c r="X583" i="2" s="1"/>
  <c r="Y582" i="2"/>
  <c r="X582" i="2" s="1"/>
  <c r="Y581" i="2"/>
  <c r="X581" i="2" s="1"/>
  <c r="Y580" i="2"/>
  <c r="X580" i="2" s="1"/>
  <c r="Y579" i="2"/>
  <c r="X579" i="2" s="1"/>
  <c r="Y575" i="2"/>
  <c r="X575" i="2" s="1"/>
  <c r="Y574" i="2"/>
  <c r="X574" i="2" s="1"/>
  <c r="Y573" i="2"/>
  <c r="X573" i="2" s="1"/>
  <c r="Y572" i="2"/>
  <c r="X572" i="2" s="1"/>
  <c r="Y571" i="2"/>
  <c r="X571" i="2" s="1"/>
  <c r="Y570" i="2"/>
  <c r="X570" i="2" s="1"/>
  <c r="Y568" i="2"/>
  <c r="X568" i="2" s="1"/>
  <c r="Y567" i="2"/>
  <c r="X567" i="2" s="1"/>
  <c r="Y566" i="2"/>
  <c r="X566" i="2" s="1"/>
  <c r="Y565" i="2"/>
  <c r="X565" i="2" s="1"/>
  <c r="Y564" i="2"/>
  <c r="X564" i="2" s="1"/>
  <c r="Y562" i="2"/>
  <c r="X562" i="2" s="1"/>
  <c r="Y561" i="2"/>
  <c r="X561" i="2" s="1"/>
  <c r="Y559" i="2"/>
  <c r="X559" i="2" s="1"/>
  <c r="Y555" i="2"/>
  <c r="X555" i="2" s="1"/>
  <c r="Y554" i="2"/>
  <c r="X554" i="2" s="1"/>
  <c r="Y553" i="2"/>
  <c r="X553" i="2" s="1"/>
  <c r="Y552" i="2"/>
  <c r="X552" i="2" s="1"/>
  <c r="Y546" i="2"/>
  <c r="X546" i="2" s="1"/>
  <c r="Y545" i="2"/>
  <c r="X545" i="2" s="1"/>
  <c r="Y543" i="2"/>
  <c r="X543" i="2" s="1"/>
  <c r="Y539" i="2"/>
  <c r="X539" i="2" s="1"/>
  <c r="Y538" i="2"/>
  <c r="X538" i="2" s="1"/>
  <c r="Y537" i="2"/>
  <c r="X537" i="2" s="1"/>
  <c r="Y536" i="2"/>
  <c r="X536" i="2" s="1"/>
  <c r="Y535" i="2"/>
  <c r="X535" i="2" s="1"/>
  <c r="Y533" i="2"/>
  <c r="X533" i="2" s="1"/>
  <c r="Y532" i="2"/>
  <c r="X532" i="2" s="1"/>
  <c r="Y531" i="2"/>
  <c r="X531" i="2" s="1"/>
  <c r="Y530" i="2"/>
  <c r="X530" i="2" s="1"/>
  <c r="Y523" i="2"/>
  <c r="X523" i="2" s="1"/>
  <c r="Y519" i="2"/>
  <c r="X519" i="2" s="1"/>
  <c r="Y517" i="2"/>
  <c r="X517" i="2" s="1"/>
  <c r="Y516" i="2"/>
  <c r="X516" i="2" s="1"/>
  <c r="Y513" i="2"/>
  <c r="X513" i="2" s="1"/>
  <c r="Y511" i="2"/>
  <c r="X511" i="2" s="1"/>
  <c r="Y510" i="2"/>
  <c r="X510" i="2" s="1"/>
  <c r="Y509" i="2"/>
  <c r="X509" i="2" s="1"/>
  <c r="Y508" i="2"/>
  <c r="X508" i="2" s="1"/>
  <c r="Y506" i="2"/>
  <c r="X506" i="2" s="1"/>
  <c r="Y505" i="2"/>
  <c r="X505" i="2" s="1"/>
  <c r="Y504" i="2"/>
  <c r="X504" i="2" s="1"/>
  <c r="Y503" i="2"/>
  <c r="X503" i="2" s="1"/>
  <c r="Y501" i="2"/>
  <c r="X501" i="2" s="1"/>
  <c r="Y499" i="2"/>
  <c r="X499" i="2" s="1"/>
  <c r="Y498" i="2"/>
  <c r="X498" i="2" s="1"/>
  <c r="Y496" i="2"/>
  <c r="X496" i="2" s="1"/>
  <c r="Y494" i="2"/>
  <c r="X494" i="2" s="1"/>
  <c r="Y493" i="2"/>
  <c r="X493" i="2" s="1"/>
  <c r="Y488" i="2"/>
  <c r="X488" i="2" s="1"/>
  <c r="Y487" i="2"/>
  <c r="X487" i="2" s="1"/>
  <c r="Y485" i="2"/>
  <c r="X485" i="2" s="1"/>
  <c r="Y483" i="2"/>
  <c r="X483" i="2" s="1"/>
  <c r="Y482" i="2"/>
  <c r="X482" i="2" s="1"/>
  <c r="Y481" i="2"/>
  <c r="X481" i="2" s="1"/>
  <c r="Y477" i="2"/>
  <c r="X477" i="2" s="1"/>
  <c r="Y475" i="2"/>
  <c r="X475" i="2" s="1"/>
  <c r="Y474" i="2"/>
  <c r="X474" i="2" s="1"/>
  <c r="Y473" i="2"/>
  <c r="X473" i="2" s="1"/>
  <c r="Y467" i="2"/>
  <c r="X467" i="2" s="1"/>
  <c r="Y466" i="2"/>
  <c r="X466" i="2" s="1"/>
  <c r="Y465" i="2"/>
  <c r="X465" i="2" s="1"/>
  <c r="Y462" i="2"/>
  <c r="X462" i="2" s="1"/>
  <c r="Y459" i="2"/>
  <c r="X459" i="2" s="1"/>
  <c r="Y456" i="2"/>
  <c r="X456" i="2" s="1"/>
  <c r="Y453" i="2"/>
  <c r="X453" i="2" s="1"/>
  <c r="Y452" i="2"/>
  <c r="X452" i="2" s="1"/>
  <c r="Y451" i="2"/>
  <c r="X451" i="2" s="1"/>
  <c r="Y591" i="2"/>
  <c r="X586" i="2"/>
  <c r="Y578" i="2"/>
  <c r="Y576" i="2"/>
  <c r="Y569" i="2"/>
  <c r="X569" i="2" s="1"/>
  <c r="Y563" i="2"/>
  <c r="Y560" i="2"/>
  <c r="Y558" i="2"/>
  <c r="Y557" i="2"/>
  <c r="Y556" i="2"/>
  <c r="X556" i="2" s="1"/>
  <c r="Y551" i="2"/>
  <c r="Y550" i="2"/>
  <c r="Y549" i="2"/>
  <c r="Y548" i="2"/>
  <c r="Y547" i="2"/>
  <c r="Y544" i="2"/>
  <c r="Y542" i="2"/>
  <c r="Y541" i="2"/>
  <c r="Y540" i="2"/>
  <c r="Y534" i="2"/>
  <c r="Y529" i="2"/>
  <c r="Y528" i="2"/>
  <c r="Y527" i="2"/>
  <c r="Y526" i="2"/>
  <c r="X526" i="2" s="1"/>
  <c r="Y525" i="2"/>
  <c r="X525" i="2" s="1"/>
  <c r="Y522" i="2"/>
  <c r="Y521" i="2"/>
  <c r="Y520" i="2"/>
  <c r="Y515" i="2"/>
  <c r="X515" i="2" s="1"/>
  <c r="Y514" i="2"/>
  <c r="Y512" i="2"/>
  <c r="Y507" i="2"/>
  <c r="Y502" i="2"/>
  <c r="Y500" i="2"/>
  <c r="Y497" i="2"/>
  <c r="Y495" i="2"/>
  <c r="Y492" i="2"/>
  <c r="Y489" i="2"/>
  <c r="Y486" i="2"/>
  <c r="Y484" i="2"/>
  <c r="Y480" i="2"/>
  <c r="Y478" i="2"/>
  <c r="Y476" i="2"/>
  <c r="Y472" i="2"/>
  <c r="Y471" i="2"/>
  <c r="Y469" i="2"/>
  <c r="Y468" i="2"/>
  <c r="Y463" i="2"/>
  <c r="Y455" i="2"/>
  <c r="Y450" i="2"/>
  <c r="Y447" i="2"/>
  <c r="Y446" i="2"/>
  <c r="Y441" i="2"/>
  <c r="Y437" i="2"/>
  <c r="Y434" i="2"/>
  <c r="Y433" i="2"/>
  <c r="Y429" i="2"/>
  <c r="Y423" i="2"/>
  <c r="Y419" i="2"/>
  <c r="Y418" i="2"/>
  <c r="Y416" i="2"/>
  <c r="Y414" i="2"/>
  <c r="Y413" i="2"/>
  <c r="Y399" i="2"/>
  <c r="Y386" i="2"/>
  <c r="Y381" i="2"/>
  <c r="Y362" i="2"/>
  <c r="Y460" i="2"/>
  <c r="Y454" i="2"/>
  <c r="Y428" i="2"/>
  <c r="Y426" i="2"/>
  <c r="Y424" i="2"/>
  <c r="Y422" i="2"/>
  <c r="Y417" i="2"/>
  <c r="Y401" i="2"/>
  <c r="Y374" i="2"/>
  <c r="Y373" i="2"/>
  <c r="Y361" i="2"/>
  <c r="Y352" i="2"/>
  <c r="Y342" i="2"/>
  <c r="Y340" i="2"/>
  <c r="Y337" i="2"/>
  <c r="Y335" i="2"/>
  <c r="Y333" i="2"/>
  <c r="Y326" i="2"/>
  <c r="Y322" i="2"/>
  <c r="Y318" i="2"/>
  <c r="Y316" i="2"/>
  <c r="Y311" i="2"/>
  <c r="Y310" i="2"/>
  <c r="Y309" i="2"/>
  <c r="Y307" i="2"/>
  <c r="Y303" i="2"/>
  <c r="Y286" i="2"/>
  <c r="Y283" i="2"/>
  <c r="Y276" i="2"/>
  <c r="Y270" i="2"/>
  <c r="Y269" i="2"/>
  <c r="Y260" i="2"/>
  <c r="Y259" i="2"/>
  <c r="Y256" i="2"/>
  <c r="Y254" i="2"/>
  <c r="Y253" i="2"/>
  <c r="Y251" i="2"/>
  <c r="Y250" i="2"/>
  <c r="Y247" i="2"/>
  <c r="Y246" i="2"/>
  <c r="Y245" i="2"/>
  <c r="Y239" i="2"/>
  <c r="Y235" i="2"/>
  <c r="Y232" i="2"/>
  <c r="Y229" i="2"/>
  <c r="Y221" i="2"/>
  <c r="Y217" i="2"/>
  <c r="Y216" i="2"/>
  <c r="Y214" i="2"/>
  <c r="Y213" i="2"/>
  <c r="Y211" i="2"/>
  <c r="Y210" i="2"/>
  <c r="Y209" i="2"/>
  <c r="Y207" i="2"/>
  <c r="Y206" i="2"/>
  <c r="Y202" i="2"/>
  <c r="Y198" i="2"/>
  <c r="Y196" i="2"/>
  <c r="Y193" i="2"/>
  <c r="Y190" i="2"/>
  <c r="Y189" i="2"/>
  <c r="Y188" i="2"/>
  <c r="Y186" i="2"/>
  <c r="Y184" i="2"/>
  <c r="Y181" i="2"/>
  <c r="Y179" i="2"/>
  <c r="Y172" i="2"/>
  <c r="Y170" i="2"/>
  <c r="Y169" i="2"/>
  <c r="Y163" i="2"/>
  <c r="Y161" i="2"/>
  <c r="Y157" i="2"/>
  <c r="Y154" i="2"/>
  <c r="Y153" i="2"/>
  <c r="Y152" i="2"/>
  <c r="Y149" i="2"/>
  <c r="Y148" i="2"/>
  <c r="Y147" i="2"/>
  <c r="Y146" i="2"/>
  <c r="Y144" i="2"/>
  <c r="Y141" i="2"/>
  <c r="Y140" i="2"/>
  <c r="Y138" i="2"/>
  <c r="Y136" i="2"/>
  <c r="Y134" i="2"/>
  <c r="Y133" i="2"/>
  <c r="Y130" i="2"/>
  <c r="Y129" i="2"/>
  <c r="Y127" i="2"/>
  <c r="Y123" i="2"/>
  <c r="Y122" i="2"/>
  <c r="Y121" i="2"/>
  <c r="Y120" i="2"/>
  <c r="Y118" i="2"/>
  <c r="Y116" i="2"/>
  <c r="Y113" i="2"/>
  <c r="Y112" i="2"/>
  <c r="Y111" i="2"/>
  <c r="Y110" i="2"/>
  <c r="Y109" i="2"/>
  <c r="Y107" i="2"/>
  <c r="Y106" i="2"/>
  <c r="Y105" i="2"/>
  <c r="Y104" i="2"/>
  <c r="Y101" i="2"/>
  <c r="Y99" i="2"/>
  <c r="Y98" i="2"/>
  <c r="Y90" i="2"/>
  <c r="Y87" i="2"/>
  <c r="Y82" i="2"/>
  <c r="Y80" i="2"/>
  <c r="Y77" i="2"/>
  <c r="Y75" i="2"/>
  <c r="Y72" i="2"/>
  <c r="Y71" i="2"/>
  <c r="Y69" i="2"/>
  <c r="Y68" i="2"/>
  <c r="Y65" i="2"/>
  <c r="Y64" i="2"/>
  <c r="Y55" i="2"/>
  <c r="Y54" i="2"/>
  <c r="Y53" i="2"/>
  <c r="Y52" i="2"/>
  <c r="Y51" i="2"/>
  <c r="Y50" i="2"/>
  <c r="Y49" i="2"/>
  <c r="Y48" i="2"/>
  <c r="Y41" i="2"/>
  <c r="Y34" i="2"/>
  <c r="Y29" i="2"/>
  <c r="Y18" i="2"/>
  <c r="X458" i="2"/>
  <c r="X410" i="2"/>
  <c r="X409" i="2"/>
  <c r="X306" i="2"/>
  <c r="X302" i="2"/>
  <c r="X195" i="2"/>
  <c r="X183" i="2"/>
  <c r="X174" i="2"/>
  <c r="X164" i="2"/>
  <c r="X128" i="2"/>
  <c r="X102" i="2"/>
  <c r="X20" i="2"/>
  <c r="U520" i="2"/>
  <c r="U600" i="2"/>
  <c r="U599" i="2"/>
  <c r="U598" i="2"/>
  <c r="U597" i="2"/>
  <c r="U596" i="2"/>
  <c r="U595" i="2"/>
  <c r="U594" i="2"/>
  <c r="U593" i="2"/>
  <c r="U592" i="2"/>
  <c r="K610" i="2"/>
  <c r="V610" i="2" s="1"/>
  <c r="W610" i="2" s="1"/>
  <c r="K635" i="2"/>
  <c r="V635" i="2" s="1"/>
  <c r="W635" i="2" s="1"/>
  <c r="K640" i="2"/>
  <c r="V640" i="2" s="1"/>
  <c r="W640" i="2" s="1"/>
  <c r="K647" i="2"/>
  <c r="V647" i="2" s="1"/>
  <c r="W647" i="2" s="1"/>
  <c r="K597" i="2"/>
  <c r="K617" i="2"/>
  <c r="V617" i="2" s="1"/>
  <c r="W617" i="2" s="1"/>
  <c r="K556" i="2"/>
  <c r="K608" i="2"/>
  <c r="V608" i="2" s="1"/>
  <c r="W608" i="2" s="1"/>
  <c r="K594" i="2"/>
  <c r="V594" i="2" s="1"/>
  <c r="W594" i="2" s="1"/>
  <c r="K614" i="2"/>
  <c r="V614" i="2" s="1"/>
  <c r="W614" i="2" s="1"/>
  <c r="K630" i="2"/>
  <c r="V630" i="2" s="1"/>
  <c r="W630" i="2" s="1"/>
  <c r="K616" i="2"/>
  <c r="V616" i="2" s="1"/>
  <c r="W616" i="2" s="1"/>
  <c r="K598" i="2"/>
  <c r="V598" i="2" s="1"/>
  <c r="W598" i="2" s="1"/>
  <c r="K580" i="2"/>
  <c r="K609" i="2"/>
  <c r="V609" i="2" s="1"/>
  <c r="W609" i="2" s="1"/>
  <c r="K603" i="2"/>
  <c r="V603" i="2" s="1"/>
  <c r="W603" i="2" s="1"/>
  <c r="AC38" i="1"/>
  <c r="V597" i="2" l="1"/>
  <c r="W597" i="2" s="1"/>
  <c r="V580" i="2"/>
  <c r="W580" i="2" s="1"/>
  <c r="AC37" i="1"/>
  <c r="AC36" i="1"/>
  <c r="X578" i="2" l="1"/>
  <c r="U591" i="2"/>
  <c r="U590" i="2"/>
  <c r="U589" i="2"/>
  <c r="U587" i="2"/>
  <c r="U585" i="2"/>
  <c r="U588" i="2"/>
  <c r="U584" i="2"/>
  <c r="U586" i="2"/>
  <c r="U583" i="2"/>
  <c r="U540" i="2"/>
  <c r="U572" i="2"/>
  <c r="U571" i="2"/>
  <c r="U570" i="2"/>
  <c r="U569" i="2"/>
  <c r="U568" i="2"/>
  <c r="U567" i="2"/>
  <c r="U555" i="2"/>
  <c r="K555" i="2"/>
  <c r="K638" i="2"/>
  <c r="V638" i="2" s="1"/>
  <c r="W638" i="2" s="1"/>
  <c r="K621" i="2"/>
  <c r="V621" i="2" s="1"/>
  <c r="W621" i="2" s="1"/>
  <c r="K585" i="2"/>
  <c r="X557" i="2"/>
  <c r="U557" i="2"/>
  <c r="X560" i="2"/>
  <c r="X563" i="2"/>
  <c r="U558" i="2"/>
  <c r="U541" i="2"/>
  <c r="K543" i="2"/>
  <c r="K586" i="2"/>
  <c r="V586" i="2" s="1"/>
  <c r="W586" i="2" s="1"/>
  <c r="K589" i="2"/>
  <c r="K660" i="2"/>
  <c r="V660" i="2" s="1"/>
  <c r="K593" i="2"/>
  <c r="U573" i="2"/>
  <c r="K573" i="2"/>
  <c r="U576" i="2"/>
  <c r="K576" i="2"/>
  <c r="V576" i="2" s="1"/>
  <c r="W576" i="2" s="1"/>
  <c r="X576" i="2"/>
  <c r="U579" i="2"/>
  <c r="K596" i="2"/>
  <c r="K599" i="2"/>
  <c r="K600" i="2"/>
  <c r="K584" i="2"/>
  <c r="V584" i="2" s="1"/>
  <c r="W584" i="2" s="1"/>
  <c r="X584" i="2"/>
  <c r="K595" i="2"/>
  <c r="U546" i="2"/>
  <c r="U545" i="2"/>
  <c r="U528" i="2"/>
  <c r="K591" i="2"/>
  <c r="V591" i="2" s="1"/>
  <c r="W591" i="2" s="1"/>
  <c r="X591" i="2"/>
  <c r="K540" i="2"/>
  <c r="V540" i="2" s="1"/>
  <c r="W540" i="2" s="1"/>
  <c r="X540" i="2"/>
  <c r="K568" i="2"/>
  <c r="K607" i="2"/>
  <c r="V607" i="2" s="1"/>
  <c r="W607" i="2" s="1"/>
  <c r="K611" i="2"/>
  <c r="V611" i="2" s="1"/>
  <c r="W611" i="2" s="1"/>
  <c r="K592" i="2"/>
  <c r="K655" i="2"/>
  <c r="V655" i="2" s="1"/>
  <c r="K588" i="2"/>
  <c r="K590" i="2"/>
  <c r="K570" i="2"/>
  <c r="V570" i="2" s="1"/>
  <c r="W570" i="2" s="1"/>
  <c r="K569" i="2"/>
  <c r="V569" i="2" s="1"/>
  <c r="W569" i="2" s="1"/>
  <c r="K572" i="2"/>
  <c r="V572" i="2" s="1"/>
  <c r="W572" i="2" s="1"/>
  <c r="K567" i="2"/>
  <c r="V567" i="2" s="1"/>
  <c r="W567" i="2" s="1"/>
  <c r="K606" i="2"/>
  <c r="V606" i="2" s="1"/>
  <c r="W606" i="2" s="1"/>
  <c r="K571" i="2"/>
  <c r="V571" i="2" s="1"/>
  <c r="W571" i="2" s="1"/>
  <c r="V590" i="2" l="1"/>
  <c r="W590" i="2" s="1"/>
  <c r="V595" i="2"/>
  <c r="W595" i="2" s="1"/>
  <c r="V593" i="2"/>
  <c r="W593" i="2" s="1"/>
  <c r="V568" i="2"/>
  <c r="W568" i="2" s="1"/>
  <c r="V588" i="2"/>
  <c r="W588" i="2" s="1"/>
  <c r="V600" i="2"/>
  <c r="W600" i="2" s="1"/>
  <c r="V589" i="2"/>
  <c r="W589" i="2" s="1"/>
  <c r="V599" i="2"/>
  <c r="W599" i="2" s="1"/>
  <c r="V573" i="2"/>
  <c r="W573" i="2" s="1"/>
  <c r="V585" i="2"/>
  <c r="W585" i="2" s="1"/>
  <c r="V592" i="2"/>
  <c r="W592" i="2" s="1"/>
  <c r="V555" i="2"/>
  <c r="W555" i="2" s="1"/>
  <c r="V596" i="2"/>
  <c r="W596" i="2" s="1"/>
  <c r="V543" i="2"/>
  <c r="W543" i="2" s="1"/>
  <c r="U561" i="2"/>
  <c r="K561" i="2"/>
  <c r="U581" i="2"/>
  <c r="K581" i="2"/>
  <c r="U565" i="2"/>
  <c r="K565" i="2"/>
  <c r="X547" i="2"/>
  <c r="U547" i="2"/>
  <c r="K547" i="2"/>
  <c r="V547" i="2" s="1"/>
  <c r="W547" i="2" s="1"/>
  <c r="K579" i="2"/>
  <c r="V579" i="2" s="1"/>
  <c r="W579" i="2" s="1"/>
  <c r="K587" i="2"/>
  <c r="U550" i="2"/>
  <c r="K550" i="2"/>
  <c r="V550" i="2" s="1"/>
  <c r="W550" i="2" s="1"/>
  <c r="X550" i="2"/>
  <c r="U548" i="2"/>
  <c r="K548" i="2"/>
  <c r="V548" i="2" s="1"/>
  <c r="W548" i="2" s="1"/>
  <c r="X548" i="2"/>
  <c r="U551" i="2"/>
  <c r="K551" i="2"/>
  <c r="V551" i="2" s="1"/>
  <c r="W551" i="2" s="1"/>
  <c r="X551" i="2"/>
  <c r="U549" i="2"/>
  <c r="K549" i="2"/>
  <c r="V549" i="2" s="1"/>
  <c r="W549" i="2" s="1"/>
  <c r="X549" i="2"/>
  <c r="U559" i="2"/>
  <c r="K559" i="2"/>
  <c r="K663" i="2"/>
  <c r="V663" i="2" s="1"/>
  <c r="J654" i="2"/>
  <c r="K654" i="2" s="1"/>
  <c r="V654" i="2" s="1"/>
  <c r="K546" i="2"/>
  <c r="K583" i="2"/>
  <c r="K545" i="2"/>
  <c r="K528" i="2"/>
  <c r="V528" i="2" s="1"/>
  <c r="W528" i="2" s="1"/>
  <c r="X528" i="2"/>
  <c r="U477" i="2"/>
  <c r="K477" i="2"/>
  <c r="K483" i="2"/>
  <c r="U577" i="2"/>
  <c r="J577" i="2"/>
  <c r="K577" i="2" s="1"/>
  <c r="U529" i="2"/>
  <c r="K529" i="2"/>
  <c r="V529" i="2" s="1"/>
  <c r="W529" i="2" s="1"/>
  <c r="X529" i="2"/>
  <c r="K508" i="2"/>
  <c r="V508" i="2" s="1"/>
  <c r="W508" i="2" s="1"/>
  <c r="U542" i="2"/>
  <c r="U544" i="2"/>
  <c r="K544" i="2"/>
  <c r="V544" i="2" s="1"/>
  <c r="W544" i="2" s="1"/>
  <c r="X544" i="2"/>
  <c r="K542" i="2"/>
  <c r="V542" i="2" s="1"/>
  <c r="W542" i="2" s="1"/>
  <c r="X542" i="2"/>
  <c r="K520" i="2"/>
  <c r="V520" i="2" s="1"/>
  <c r="W520" i="2" s="1"/>
  <c r="X520" i="2"/>
  <c r="U552" i="2"/>
  <c r="K552" i="2"/>
  <c r="K605" i="2"/>
  <c r="V605" i="2" s="1"/>
  <c r="W605" i="2" s="1"/>
  <c r="U536" i="2"/>
  <c r="K536" i="2"/>
  <c r="U537" i="2"/>
  <c r="K537" i="2"/>
  <c r="U535" i="2"/>
  <c r="K535" i="2"/>
  <c r="U538" i="2"/>
  <c r="K538" i="2"/>
  <c r="U582" i="2"/>
  <c r="K582" i="2"/>
  <c r="U574" i="2"/>
  <c r="K574" i="2"/>
  <c r="U523" i="2"/>
  <c r="K523" i="2"/>
  <c r="X500" i="2"/>
  <c r="U500" i="2"/>
  <c r="U539" i="2"/>
  <c r="K500" i="2"/>
  <c r="V500" i="2" s="1"/>
  <c r="W500" i="2" s="1"/>
  <c r="K539" i="2"/>
  <c r="V539" i="2" s="1"/>
  <c r="W539" i="2" s="1"/>
  <c r="K557" i="2"/>
  <c r="V557" i="2" s="1"/>
  <c r="W557" i="2" s="1"/>
  <c r="K558" i="2"/>
  <c r="V558" i="2" s="1"/>
  <c r="W558" i="2" s="1"/>
  <c r="X558" i="2"/>
  <c r="U482" i="2"/>
  <c r="K482" i="2"/>
  <c r="U495" i="2"/>
  <c r="K495" i="2"/>
  <c r="V495" i="2" s="1"/>
  <c r="W495" i="2" s="1"/>
  <c r="X495" i="2"/>
  <c r="U475" i="2"/>
  <c r="K475" i="2"/>
  <c r="U554" i="2"/>
  <c r="K554" i="2"/>
  <c r="U522" i="2"/>
  <c r="K522" i="2"/>
  <c r="V522" i="2" s="1"/>
  <c r="W522" i="2" s="1"/>
  <c r="X522" i="2"/>
  <c r="U531" i="2"/>
  <c r="K531" i="2"/>
  <c r="U530" i="2"/>
  <c r="K530" i="2"/>
  <c r="U533" i="2"/>
  <c r="K533" i="2"/>
  <c r="U532" i="2"/>
  <c r="U481" i="2"/>
  <c r="U566" i="2"/>
  <c r="K532" i="2"/>
  <c r="U326" i="2"/>
  <c r="K481" i="2"/>
  <c r="K566" i="2"/>
  <c r="J504" i="2"/>
  <c r="K504" i="2" s="1"/>
  <c r="K541" i="2"/>
  <c r="V541" i="2" s="1"/>
  <c r="W541" i="2" s="1"/>
  <c r="X541" i="2"/>
  <c r="V581" i="2" l="1"/>
  <c r="W581" i="2" s="1"/>
  <c r="V533" i="2"/>
  <c r="W533" i="2" s="1"/>
  <c r="V482" i="2"/>
  <c r="W482" i="2" s="1"/>
  <c r="V538" i="2"/>
  <c r="W538" i="2" s="1"/>
  <c r="V577" i="2"/>
  <c r="W577" i="2" s="1"/>
  <c r="V545" i="2"/>
  <c r="W545" i="2" s="1"/>
  <c r="V531" i="2"/>
  <c r="W531" i="2" s="1"/>
  <c r="V504" i="2"/>
  <c r="W504" i="2" s="1"/>
  <c r="V554" i="2"/>
  <c r="W554" i="2" s="1"/>
  <c r="V583" i="2"/>
  <c r="W583" i="2" s="1"/>
  <c r="V532" i="2"/>
  <c r="W532" i="2" s="1"/>
  <c r="V574" i="2"/>
  <c r="W574" i="2" s="1"/>
  <c r="V582" i="2"/>
  <c r="W582" i="2" s="1"/>
  <c r="V536" i="2"/>
  <c r="W536" i="2" s="1"/>
  <c r="V587" i="2"/>
  <c r="W587" i="2" s="1"/>
  <c r="V566" i="2"/>
  <c r="W566" i="2" s="1"/>
  <c r="V481" i="2"/>
  <c r="W481" i="2" s="1"/>
  <c r="V530" i="2"/>
  <c r="W530" i="2" s="1"/>
  <c r="V523" i="2"/>
  <c r="W523" i="2" s="1"/>
  <c r="V535" i="2"/>
  <c r="W535" i="2" s="1"/>
  <c r="V552" i="2"/>
  <c r="W552" i="2" s="1"/>
  <c r="V483" i="2"/>
  <c r="W483" i="2" s="1"/>
  <c r="V546" i="2"/>
  <c r="W546" i="2" s="1"/>
  <c r="V537" i="2"/>
  <c r="W537" i="2" s="1"/>
  <c r="V559" i="2"/>
  <c r="W559" i="2" s="1"/>
  <c r="V561" i="2"/>
  <c r="W561" i="2" s="1"/>
  <c r="V475" i="2"/>
  <c r="W475" i="2" s="1"/>
  <c r="V477" i="2"/>
  <c r="W477" i="2" s="1"/>
  <c r="V565" i="2"/>
  <c r="W565" i="2" s="1"/>
  <c r="U562" i="2"/>
  <c r="K562" i="2"/>
  <c r="U564" i="2"/>
  <c r="K564" i="2"/>
  <c r="K453" i="2"/>
  <c r="U479" i="2"/>
  <c r="Y479" i="2"/>
  <c r="X479" i="2" s="1"/>
  <c r="X492" i="2"/>
  <c r="Y491" i="2"/>
  <c r="X491" i="2" s="1"/>
  <c r="Y490" i="2"/>
  <c r="X490" i="2" s="1"/>
  <c r="X489" i="2"/>
  <c r="X486" i="2"/>
  <c r="X484" i="2"/>
  <c r="U563" i="2"/>
  <c r="K563" i="2"/>
  <c r="V563" i="2" s="1"/>
  <c r="W563" i="2" s="1"/>
  <c r="U560" i="2"/>
  <c r="U514" i="2"/>
  <c r="U513" i="2"/>
  <c r="J560" i="2"/>
  <c r="K560" i="2" s="1"/>
  <c r="V560" i="2" s="1"/>
  <c r="W560" i="2" s="1"/>
  <c r="K479" i="2"/>
  <c r="V479" i="2" s="1"/>
  <c r="W479" i="2" s="1"/>
  <c r="K514" i="2"/>
  <c r="V514" i="2" s="1"/>
  <c r="W514" i="2" s="1"/>
  <c r="X514" i="2"/>
  <c r="K513" i="2"/>
  <c r="U489" i="2"/>
  <c r="K489" i="2"/>
  <c r="V489" i="2" s="1"/>
  <c r="W489" i="2" s="1"/>
  <c r="U505" i="2"/>
  <c r="K505" i="2"/>
  <c r="K602" i="2"/>
  <c r="V602" i="2" s="1"/>
  <c r="W602" i="2" s="1"/>
  <c r="U601" i="2"/>
  <c r="U487" i="2"/>
  <c r="K601" i="2"/>
  <c r="V601" i="2" s="1"/>
  <c r="W601" i="2" s="1"/>
  <c r="K487" i="2"/>
  <c r="U575" i="2"/>
  <c r="K575" i="2"/>
  <c r="U492" i="2"/>
  <c r="K492" i="2"/>
  <c r="V492" i="2" s="1"/>
  <c r="W492" i="2" s="1"/>
  <c r="U525" i="2"/>
  <c r="K525" i="2"/>
  <c r="V525" i="2" s="1"/>
  <c r="W525" i="2" s="1"/>
  <c r="U515" i="2"/>
  <c r="K515" i="2"/>
  <c r="V515" i="2" s="1"/>
  <c r="W515" i="2" s="1"/>
  <c r="U493" i="2"/>
  <c r="K493" i="2"/>
  <c r="U578" i="2"/>
  <c r="K578" i="2"/>
  <c r="V578" i="2" s="1"/>
  <c r="W578" i="2" s="1"/>
  <c r="U484" i="2"/>
  <c r="K484" i="2"/>
  <c r="V484" i="2" s="1"/>
  <c r="W484" i="2" s="1"/>
  <c r="U553" i="2"/>
  <c r="K553" i="2"/>
  <c r="U526" i="2"/>
  <c r="K526" i="2"/>
  <c r="V526" i="2" s="1"/>
  <c r="W526" i="2" s="1"/>
  <c r="U496" i="2"/>
  <c r="K496" i="2"/>
  <c r="U503" i="2"/>
  <c r="K503" i="2"/>
  <c r="U469" i="2"/>
  <c r="K631" i="2"/>
  <c r="V631" i="2" s="1"/>
  <c r="W631" i="2" s="1"/>
  <c r="K469" i="2"/>
  <c r="V469" i="2" s="1"/>
  <c r="W469" i="2" s="1"/>
  <c r="X469" i="2"/>
  <c r="U498" i="2"/>
  <c r="K498" i="2"/>
  <c r="U478" i="2"/>
  <c r="K478" i="2"/>
  <c r="V478" i="2" s="1"/>
  <c r="W478" i="2" s="1"/>
  <c r="X478" i="2"/>
  <c r="K612" i="2"/>
  <c r="V612" i="2" s="1"/>
  <c r="W612" i="2" s="1"/>
  <c r="U509" i="2"/>
  <c r="K509" i="2"/>
  <c r="U485" i="2"/>
  <c r="K485" i="2"/>
  <c r="U488" i="2"/>
  <c r="K488" i="2"/>
  <c r="U486" i="2"/>
  <c r="K486" i="2"/>
  <c r="V486" i="2" s="1"/>
  <c r="W486" i="2" s="1"/>
  <c r="U499" i="2"/>
  <c r="K499" i="2"/>
  <c r="AC21" i="1"/>
  <c r="AC19" i="1"/>
  <c r="AC16" i="1"/>
  <c r="AC6" i="1"/>
  <c r="AC7" i="1"/>
  <c r="AC8" i="1"/>
  <c r="AC11" i="1"/>
  <c r="AC10" i="1"/>
  <c r="AC12" i="1"/>
  <c r="AC14" i="1"/>
  <c r="AC9" i="1"/>
  <c r="U464" i="2"/>
  <c r="K464" i="2"/>
  <c r="V464" i="2" s="1"/>
  <c r="W464" i="2" s="1"/>
  <c r="Y464" i="2"/>
  <c r="X464" i="2" s="1"/>
  <c r="U276" i="2"/>
  <c r="U470" i="2"/>
  <c r="K470" i="2"/>
  <c r="V470" i="2" s="1"/>
  <c r="W470" i="2" s="1"/>
  <c r="Y470" i="2"/>
  <c r="X470" i="2" s="1"/>
  <c r="U501" i="2"/>
  <c r="K501" i="2"/>
  <c r="U354" i="2"/>
  <c r="K354" i="2"/>
  <c r="V354" i="2" s="1"/>
  <c r="W354" i="2" s="1"/>
  <c r="X354" i="2"/>
  <c r="U476" i="2"/>
  <c r="K476" i="2"/>
  <c r="V476" i="2" s="1"/>
  <c r="W476" i="2" s="1"/>
  <c r="X476" i="2"/>
  <c r="U510" i="2"/>
  <c r="U511" i="2"/>
  <c r="K510" i="2"/>
  <c r="K511" i="2"/>
  <c r="U506" i="2"/>
  <c r="K506" i="2"/>
  <c r="U390" i="2"/>
  <c r="K390" i="2"/>
  <c r="V390" i="2" s="1"/>
  <c r="W390" i="2" s="1"/>
  <c r="Y390" i="2"/>
  <c r="X390" i="2" s="1"/>
  <c r="U421" i="2"/>
  <c r="K521" i="2"/>
  <c r="V521" i="2" s="1"/>
  <c r="W521" i="2" s="1"/>
  <c r="K471" i="2"/>
  <c r="V471" i="2" s="1"/>
  <c r="W471" i="2" s="1"/>
  <c r="K472" i="2"/>
  <c r="V472" i="2" s="1"/>
  <c r="W472" i="2" s="1"/>
  <c r="U524" i="2"/>
  <c r="K524" i="2"/>
  <c r="V524" i="2" s="1"/>
  <c r="W524" i="2" s="1"/>
  <c r="Y524" i="2"/>
  <c r="X524" i="2" s="1"/>
  <c r="U243" i="2"/>
  <c r="K243" i="2"/>
  <c r="V243" i="2" s="1"/>
  <c r="W243" i="2" s="1"/>
  <c r="X243" i="2"/>
  <c r="U457" i="2"/>
  <c r="K457" i="2"/>
  <c r="V457" i="2" s="1"/>
  <c r="W457" i="2" s="1"/>
  <c r="Y457" i="2"/>
  <c r="X457" i="2" s="1"/>
  <c r="U468" i="2"/>
  <c r="K468" i="2"/>
  <c r="V468" i="2" s="1"/>
  <c r="W468" i="2" s="1"/>
  <c r="X468" i="2"/>
  <c r="U519" i="2"/>
  <c r="K519" i="2"/>
  <c r="U467" i="2"/>
  <c r="U491" i="2"/>
  <c r="U490" i="2"/>
  <c r="U433" i="2"/>
  <c r="K467" i="2"/>
  <c r="K491" i="2"/>
  <c r="V491" i="2" s="1"/>
  <c r="W491" i="2" s="1"/>
  <c r="K490" i="2"/>
  <c r="V490" i="2" s="1"/>
  <c r="W490" i="2" s="1"/>
  <c r="K433" i="2"/>
  <c r="V433" i="2" s="1"/>
  <c r="W433" i="2" s="1"/>
  <c r="X433" i="2"/>
  <c r="X173" i="2"/>
  <c r="U534" i="2"/>
  <c r="U527" i="2"/>
  <c r="U502" i="2"/>
  <c r="U517" i="2"/>
  <c r="U516" i="2"/>
  <c r="U512" i="2"/>
  <c r="U507" i="2"/>
  <c r="U497" i="2"/>
  <c r="U494" i="2"/>
  <c r="U480" i="2"/>
  <c r="U474" i="2"/>
  <c r="U521" i="2"/>
  <c r="U472" i="2"/>
  <c r="U471" i="2"/>
  <c r="U466" i="2"/>
  <c r="U465" i="2"/>
  <c r="U463" i="2"/>
  <c r="U462" i="2"/>
  <c r="U461" i="2"/>
  <c r="U460" i="2"/>
  <c r="U459" i="2"/>
  <c r="U458" i="2"/>
  <c r="U456" i="2"/>
  <c r="U454" i="2"/>
  <c r="U47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1" i="2"/>
  <c r="U430" i="2"/>
  <c r="U429" i="2"/>
  <c r="U428" i="2"/>
  <c r="U427" i="2"/>
  <c r="U432" i="2"/>
  <c r="U426" i="2"/>
  <c r="U425" i="2"/>
  <c r="U424" i="2"/>
  <c r="U423" i="2"/>
  <c r="U422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3" i="2"/>
  <c r="U352" i="2"/>
  <c r="U351" i="2"/>
  <c r="U350" i="2"/>
  <c r="U349" i="2"/>
  <c r="U348" i="2"/>
  <c r="U347" i="2"/>
  <c r="U346" i="2"/>
  <c r="U345" i="2"/>
  <c r="U344" i="2"/>
  <c r="U343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X534" i="2"/>
  <c r="X527" i="2"/>
  <c r="X502" i="2"/>
  <c r="X512" i="2"/>
  <c r="X507" i="2"/>
  <c r="X497" i="2"/>
  <c r="X480" i="2"/>
  <c r="X521" i="2"/>
  <c r="X472" i="2"/>
  <c r="X471" i="2"/>
  <c r="X463" i="2"/>
  <c r="Y461" i="2"/>
  <c r="X461" i="2" s="1"/>
  <c r="X460" i="2"/>
  <c r="X455" i="2"/>
  <c r="X454" i="2"/>
  <c r="X450" i="2"/>
  <c r="Y449" i="2"/>
  <c r="X449" i="2" s="1"/>
  <c r="Y448" i="2"/>
  <c r="X448" i="2" s="1"/>
  <c r="X447" i="2"/>
  <c r="X446" i="2"/>
  <c r="Y445" i="2"/>
  <c r="X445" i="2" s="1"/>
  <c r="X444" i="2"/>
  <c r="X443" i="2"/>
  <c r="X442" i="2"/>
  <c r="X441" i="2"/>
  <c r="Y440" i="2"/>
  <c r="X440" i="2" s="1"/>
  <c r="X439" i="2"/>
  <c r="X438" i="2"/>
  <c r="X437" i="2"/>
  <c r="X436" i="2"/>
  <c r="X435" i="2"/>
  <c r="X434" i="2"/>
  <c r="X431" i="2"/>
  <c r="X430" i="2"/>
  <c r="X429" i="2"/>
  <c r="X428" i="2"/>
  <c r="X427" i="2"/>
  <c r="X432" i="2"/>
  <c r="X426" i="2"/>
  <c r="Y425" i="2"/>
  <c r="X425" i="2" s="1"/>
  <c r="X424" i="2"/>
  <c r="X423" i="2"/>
  <c r="X422" i="2"/>
  <c r="Y421" i="2"/>
  <c r="X421" i="2" s="1"/>
  <c r="Y420" i="2"/>
  <c r="X420" i="2" s="1"/>
  <c r="X419" i="2"/>
  <c r="X418" i="2"/>
  <c r="X417" i="2"/>
  <c r="X416" i="2"/>
  <c r="Y415" i="2"/>
  <c r="X415" i="2" s="1"/>
  <c r="X414" i="2"/>
  <c r="X413" i="2"/>
  <c r="X412" i="2"/>
  <c r="X411" i="2"/>
  <c r="X408" i="2"/>
  <c r="X407" i="2"/>
  <c r="X406" i="2"/>
  <c r="X405" i="2"/>
  <c r="X404" i="2"/>
  <c r="Y403" i="2"/>
  <c r="X403" i="2" s="1"/>
  <c r="X402" i="2"/>
  <c r="X401" i="2"/>
  <c r="Y400" i="2"/>
  <c r="X400" i="2" s="1"/>
  <c r="X399" i="2"/>
  <c r="Y398" i="2"/>
  <c r="X398" i="2" s="1"/>
  <c r="Y397" i="2"/>
  <c r="X397" i="2" s="1"/>
  <c r="Y396" i="2"/>
  <c r="X396" i="2" s="1"/>
  <c r="X395" i="2"/>
  <c r="Y394" i="2"/>
  <c r="X394" i="2" s="1"/>
  <c r="Y393" i="2"/>
  <c r="X393" i="2" s="1"/>
  <c r="X392" i="2"/>
  <c r="X391" i="2"/>
  <c r="Y389" i="2"/>
  <c r="X389" i="2" s="1"/>
  <c r="Y388" i="2"/>
  <c r="X388" i="2" s="1"/>
  <c r="X387" i="2"/>
  <c r="X386" i="2"/>
  <c r="X385" i="2"/>
  <c r="Y384" i="2"/>
  <c r="X384" i="2" s="1"/>
  <c r="X383" i="2"/>
  <c r="X382" i="2"/>
  <c r="X381" i="2"/>
  <c r="Y380" i="2"/>
  <c r="X380" i="2" s="1"/>
  <c r="Y379" i="2"/>
  <c r="X379" i="2" s="1"/>
  <c r="X378" i="2"/>
  <c r="X377" i="2"/>
  <c r="X376" i="2"/>
  <c r="Y375" i="2"/>
  <c r="X375" i="2" s="1"/>
  <c r="X374" i="2"/>
  <c r="X373" i="2"/>
  <c r="X372" i="2"/>
  <c r="X371" i="2"/>
  <c r="X370" i="2"/>
  <c r="X369" i="2"/>
  <c r="X368" i="2"/>
  <c r="Y367" i="2"/>
  <c r="X367" i="2" s="1"/>
  <c r="X366" i="2"/>
  <c r="X365" i="2"/>
  <c r="X364" i="2"/>
  <c r="X363" i="2"/>
  <c r="X362" i="2"/>
  <c r="X361" i="2"/>
  <c r="X360" i="2"/>
  <c r="X359" i="2"/>
  <c r="X358" i="2"/>
  <c r="Y357" i="2"/>
  <c r="X357" i="2" s="1"/>
  <c r="X356" i="2"/>
  <c r="X355" i="2"/>
  <c r="X353" i="2"/>
  <c r="X352" i="2"/>
  <c r="X351" i="2"/>
  <c r="X350" i="2"/>
  <c r="Y349" i="2"/>
  <c r="X349" i="2" s="1"/>
  <c r="X348" i="2"/>
  <c r="X347" i="2"/>
  <c r="Y346" i="2"/>
  <c r="X346" i="2" s="1"/>
  <c r="Y345" i="2"/>
  <c r="X345" i="2" s="1"/>
  <c r="X344" i="2"/>
  <c r="Y343" i="2"/>
  <c r="X343" i="2" s="1"/>
  <c r="X342" i="2"/>
  <c r="Y341" i="2"/>
  <c r="X341" i="2" s="1"/>
  <c r="X340" i="2"/>
  <c r="X339" i="2"/>
  <c r="X338" i="2"/>
  <c r="X337" i="2"/>
  <c r="X336" i="2"/>
  <c r="X335" i="2"/>
  <c r="X334" i="2"/>
  <c r="X333" i="2"/>
  <c r="X332" i="2"/>
  <c r="X331" i="2"/>
  <c r="X330" i="2"/>
  <c r="X329" i="2"/>
  <c r="Y328" i="2"/>
  <c r="X328" i="2" s="1"/>
  <c r="Y327" i="2"/>
  <c r="X327" i="2" s="1"/>
  <c r="X326" i="2"/>
  <c r="Y325" i="2"/>
  <c r="X325" i="2" s="1"/>
  <c r="Y324" i="2"/>
  <c r="X324" i="2" s="1"/>
  <c r="X323" i="2"/>
  <c r="X322" i="2"/>
  <c r="X321" i="2"/>
  <c r="Y320" i="2"/>
  <c r="X320" i="2" s="1"/>
  <c r="Y319" i="2"/>
  <c r="X319" i="2" s="1"/>
  <c r="X318" i="2"/>
  <c r="Y317" i="2"/>
  <c r="X317" i="2" s="1"/>
  <c r="X316" i="2"/>
  <c r="Y315" i="2"/>
  <c r="X315" i="2" s="1"/>
  <c r="Y314" i="2"/>
  <c r="X314" i="2" s="1"/>
  <c r="Y313" i="2"/>
  <c r="X313" i="2" s="1"/>
  <c r="X312" i="2"/>
  <c r="X311" i="2"/>
  <c r="X310" i="2"/>
  <c r="X309" i="2"/>
  <c r="X307" i="2"/>
  <c r="Y305" i="2"/>
  <c r="X305" i="2" s="1"/>
  <c r="Y304" i="2"/>
  <c r="X304" i="2" s="1"/>
  <c r="X303" i="2"/>
  <c r="Y301" i="2"/>
  <c r="X301" i="2" s="1"/>
  <c r="X300" i="2"/>
  <c r="X299" i="2"/>
  <c r="X298" i="2"/>
  <c r="Y297" i="2"/>
  <c r="X297" i="2" s="1"/>
  <c r="X296" i="2"/>
  <c r="X295" i="2"/>
  <c r="X294" i="2"/>
  <c r="X293" i="2"/>
  <c r="X292" i="2"/>
  <c r="X291" i="2"/>
  <c r="Y290" i="2"/>
  <c r="X290" i="2" s="1"/>
  <c r="X289" i="2"/>
  <c r="Y288" i="2"/>
  <c r="X288" i="2" s="1"/>
  <c r="Y287" i="2"/>
  <c r="X287" i="2" s="1"/>
  <c r="X286" i="2"/>
  <c r="X285" i="2"/>
  <c r="Y284" i="2"/>
  <c r="X284" i="2" s="1"/>
  <c r="X283" i="2"/>
  <c r="Y282" i="2"/>
  <c r="X282" i="2" s="1"/>
  <c r="X281" i="2"/>
  <c r="Y280" i="2"/>
  <c r="X280" i="2" s="1"/>
  <c r="X279" i="2"/>
  <c r="Y278" i="2"/>
  <c r="X278" i="2" s="1"/>
  <c r="Y277" i="2"/>
  <c r="X277" i="2" s="1"/>
  <c r="X276" i="2"/>
  <c r="X275" i="2"/>
  <c r="Y274" i="2"/>
  <c r="X274" i="2" s="1"/>
  <c r="Y273" i="2"/>
  <c r="X273" i="2" s="1"/>
  <c r="X272" i="2"/>
  <c r="X271" i="2"/>
  <c r="X270" i="2"/>
  <c r="X269" i="2"/>
  <c r="X268" i="2"/>
  <c r="X267" i="2"/>
  <c r="X266" i="2"/>
  <c r="X265" i="2"/>
  <c r="Y264" i="2"/>
  <c r="X264" i="2" s="1"/>
  <c r="X263" i="2"/>
  <c r="Y262" i="2"/>
  <c r="X262" i="2" s="1"/>
  <c r="X261" i="2"/>
  <c r="X260" i="2"/>
  <c r="X259" i="2"/>
  <c r="X258" i="2"/>
  <c r="X257" i="2"/>
  <c r="X256" i="2"/>
  <c r="Y255" i="2"/>
  <c r="X255" i="2" s="1"/>
  <c r="X254" i="2"/>
  <c r="X253" i="2"/>
  <c r="X252" i="2"/>
  <c r="X251" i="2"/>
  <c r="X250" i="2"/>
  <c r="Y249" i="2"/>
  <c r="X249" i="2" s="1"/>
  <c r="X248" i="2"/>
  <c r="X247" i="2"/>
  <c r="X246" i="2"/>
  <c r="X245" i="2"/>
  <c r="X244" i="2"/>
  <c r="X242" i="2"/>
  <c r="X241" i="2"/>
  <c r="X240" i="2"/>
  <c r="X239" i="2"/>
  <c r="Y238" i="2"/>
  <c r="X238" i="2" s="1"/>
  <c r="Y237" i="2"/>
  <c r="X237" i="2" s="1"/>
  <c r="Y236" i="2"/>
  <c r="X236" i="2" s="1"/>
  <c r="X235" i="2"/>
  <c r="X234" i="2"/>
  <c r="Y233" i="2"/>
  <c r="X233" i="2" s="1"/>
  <c r="X232" i="2"/>
  <c r="Y231" i="2"/>
  <c r="X231" i="2" s="1"/>
  <c r="X230" i="2"/>
  <c r="X229" i="2"/>
  <c r="X228" i="2"/>
  <c r="X227" i="2"/>
  <c r="X226" i="2"/>
  <c r="Y225" i="2"/>
  <c r="X225" i="2" s="1"/>
  <c r="X224" i="2"/>
  <c r="Y223" i="2"/>
  <c r="X223" i="2" s="1"/>
  <c r="Y222" i="2"/>
  <c r="X222" i="2" s="1"/>
  <c r="X221" i="2"/>
  <c r="Y220" i="2"/>
  <c r="X220" i="2" s="1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Y205" i="2"/>
  <c r="X205" i="2" s="1"/>
  <c r="Y204" i="2"/>
  <c r="X204" i="2" s="1"/>
  <c r="Y203" i="2"/>
  <c r="X203" i="2" s="1"/>
  <c r="X202" i="2"/>
  <c r="Y201" i="2"/>
  <c r="X201" i="2" s="1"/>
  <c r="Y200" i="2"/>
  <c r="X200" i="2" s="1"/>
  <c r="X199" i="2"/>
  <c r="X198" i="2"/>
  <c r="Y197" i="2"/>
  <c r="X197" i="2" s="1"/>
  <c r="X196" i="2"/>
  <c r="Y194" i="2"/>
  <c r="X194" i="2" s="1"/>
  <c r="X193" i="2"/>
  <c r="X192" i="2"/>
  <c r="X191" i="2"/>
  <c r="X190" i="2"/>
  <c r="X189" i="2"/>
  <c r="X188" i="2"/>
  <c r="Y187" i="2"/>
  <c r="X187" i="2" s="1"/>
  <c r="X186" i="2"/>
  <c r="Y185" i="2"/>
  <c r="X185" i="2" s="1"/>
  <c r="X184" i="2"/>
  <c r="X182" i="2"/>
  <c r="X181" i="2"/>
  <c r="Y180" i="2"/>
  <c r="X180" i="2" s="1"/>
  <c r="X179" i="2"/>
  <c r="X178" i="2"/>
  <c r="X177" i="2"/>
  <c r="X176" i="2"/>
  <c r="X175" i="2"/>
  <c r="X172" i="2"/>
  <c r="Y171" i="2"/>
  <c r="X171" i="2" s="1"/>
  <c r="X170" i="2"/>
  <c r="X169" i="2"/>
  <c r="Y168" i="2"/>
  <c r="X168" i="2" s="1"/>
  <c r="X167" i="2"/>
  <c r="Y166" i="2"/>
  <c r="X166" i="2" s="1"/>
  <c r="Y165" i="2"/>
  <c r="X165" i="2" s="1"/>
  <c r="X163" i="2"/>
  <c r="X162" i="2"/>
  <c r="X161" i="2"/>
  <c r="X160" i="2"/>
  <c r="X159" i="2"/>
  <c r="X158" i="2"/>
  <c r="X157" i="2"/>
  <c r="X156" i="2"/>
  <c r="X155" i="2"/>
  <c r="X154" i="2"/>
  <c r="X153" i="2"/>
  <c r="X152" i="2"/>
  <c r="Y151" i="2"/>
  <c r="X151" i="2" s="1"/>
  <c r="X150" i="2"/>
  <c r="X149" i="2"/>
  <c r="X148" i="2"/>
  <c r="X147" i="2"/>
  <c r="X146" i="2"/>
  <c r="Y145" i="2"/>
  <c r="X145" i="2" s="1"/>
  <c r="X144" i="2"/>
  <c r="Y143" i="2"/>
  <c r="X143" i="2" s="1"/>
  <c r="X142" i="2"/>
  <c r="X141" i="2"/>
  <c r="X140" i="2"/>
  <c r="Y139" i="2"/>
  <c r="X139" i="2" s="1"/>
  <c r="X138" i="2"/>
  <c r="Y137" i="2"/>
  <c r="X137" i="2" s="1"/>
  <c r="X136" i="2"/>
  <c r="Y135" i="2"/>
  <c r="X135" i="2" s="1"/>
  <c r="X134" i="2"/>
  <c r="X133" i="2"/>
  <c r="X132" i="2"/>
  <c r="Y131" i="2"/>
  <c r="X131" i="2" s="1"/>
  <c r="X130" i="2"/>
  <c r="X129" i="2"/>
  <c r="X127" i="2"/>
  <c r="Y126" i="2"/>
  <c r="X126" i="2" s="1"/>
  <c r="Y125" i="2"/>
  <c r="X125" i="2" s="1"/>
  <c r="X124" i="2"/>
  <c r="X123" i="2"/>
  <c r="X122" i="2"/>
  <c r="X121" i="2"/>
  <c r="X120" i="2"/>
  <c r="Y119" i="2"/>
  <c r="X119" i="2" s="1"/>
  <c r="X118" i="2"/>
  <c r="Y117" i="2"/>
  <c r="X117" i="2" s="1"/>
  <c r="X116" i="2"/>
  <c r="Y115" i="2"/>
  <c r="X115" i="2" s="1"/>
  <c r="Y114" i="2"/>
  <c r="X114" i="2" s="1"/>
  <c r="X113" i="2"/>
  <c r="X112" i="2"/>
  <c r="X111" i="2"/>
  <c r="X110" i="2"/>
  <c r="X109" i="2"/>
  <c r="Y108" i="2"/>
  <c r="X108" i="2" s="1"/>
  <c r="X107" i="2"/>
  <c r="X106" i="2"/>
  <c r="X105" i="2"/>
  <c r="X104" i="2"/>
  <c r="Y103" i="2"/>
  <c r="X103" i="2" s="1"/>
  <c r="X101" i="2"/>
  <c r="Y100" i="2"/>
  <c r="X100" i="2" s="1"/>
  <c r="X99" i="2"/>
  <c r="X98" i="2"/>
  <c r="Y97" i="2"/>
  <c r="X97" i="2" s="1"/>
  <c r="Y96" i="2"/>
  <c r="X96" i="2" s="1"/>
  <c r="Y95" i="2"/>
  <c r="X95" i="2" s="1"/>
  <c r="X94" i="2"/>
  <c r="Y93" i="2"/>
  <c r="X93" i="2" s="1"/>
  <c r="X92" i="2"/>
  <c r="X91" i="2"/>
  <c r="X90" i="2"/>
  <c r="X89" i="2"/>
  <c r="Y88" i="2"/>
  <c r="X88" i="2" s="1"/>
  <c r="X87" i="2"/>
  <c r="X86" i="2"/>
  <c r="Y85" i="2"/>
  <c r="X85" i="2" s="1"/>
  <c r="Y84" i="2"/>
  <c r="X84" i="2" s="1"/>
  <c r="Y83" i="2"/>
  <c r="X83" i="2" s="1"/>
  <c r="X82" i="2"/>
  <c r="Y81" i="2"/>
  <c r="X81" i="2" s="1"/>
  <c r="X80" i="2"/>
  <c r="X79" i="2"/>
  <c r="X78" i="2"/>
  <c r="X77" i="2"/>
  <c r="Y76" i="2"/>
  <c r="X76" i="2" s="1"/>
  <c r="X75" i="2"/>
  <c r="Y74" i="2"/>
  <c r="X74" i="2" s="1"/>
  <c r="Y73" i="2"/>
  <c r="X73" i="2" s="1"/>
  <c r="X72" i="2"/>
  <c r="X71" i="2"/>
  <c r="X70" i="2"/>
  <c r="X69" i="2"/>
  <c r="X68" i="2"/>
  <c r="X67" i="2"/>
  <c r="X66" i="2"/>
  <c r="X65" i="2"/>
  <c r="X64" i="2"/>
  <c r="Y63" i="2"/>
  <c r="X63" i="2" s="1"/>
  <c r="Y62" i="2"/>
  <c r="X62" i="2" s="1"/>
  <c r="X61" i="2"/>
  <c r="X60" i="2"/>
  <c r="Y59" i="2"/>
  <c r="X59" i="2" s="1"/>
  <c r="X58" i="2"/>
  <c r="X57" i="2"/>
  <c r="X56" i="2"/>
  <c r="X55" i="2"/>
  <c r="X54" i="2"/>
  <c r="X53" i="2"/>
  <c r="X52" i="2"/>
  <c r="X51" i="2"/>
  <c r="X50" i="2"/>
  <c r="X49" i="2"/>
  <c r="V426" i="2"/>
  <c r="W426" i="2" s="1"/>
  <c r="V420" i="2"/>
  <c r="W420" i="2" s="1"/>
  <c r="V419" i="2"/>
  <c r="W419" i="2" s="1"/>
  <c r="V146" i="2"/>
  <c r="W146" i="2" s="1"/>
  <c r="V139" i="2"/>
  <c r="W139" i="2" s="1"/>
  <c r="V91" i="2"/>
  <c r="W91" i="2" s="1"/>
  <c r="K237" i="2"/>
  <c r="V237" i="2" s="1"/>
  <c r="W237" i="2" s="1"/>
  <c r="K220" i="2"/>
  <c r="V220" i="2" s="1"/>
  <c r="W220" i="2" s="1"/>
  <c r="K170" i="2"/>
  <c r="V170" i="2" s="1"/>
  <c r="W170" i="2" s="1"/>
  <c r="K186" i="2"/>
  <c r="V186" i="2" s="1"/>
  <c r="W186" i="2" s="1"/>
  <c r="K229" i="2"/>
  <c r="V229" i="2" s="1"/>
  <c r="W229" i="2" s="1"/>
  <c r="K271" i="2"/>
  <c r="V271" i="2" s="1"/>
  <c r="W271" i="2" s="1"/>
  <c r="K262" i="2"/>
  <c r="V262" i="2" s="1"/>
  <c r="W262" i="2" s="1"/>
  <c r="K233" i="2"/>
  <c r="V233" i="2" s="1"/>
  <c r="W233" i="2" s="1"/>
  <c r="K223" i="2"/>
  <c r="V223" i="2" s="1"/>
  <c r="W223" i="2" s="1"/>
  <c r="K200" i="2"/>
  <c r="V200" i="2" s="1"/>
  <c r="W200" i="2" s="1"/>
  <c r="K197" i="2"/>
  <c r="V197" i="2" s="1"/>
  <c r="W197" i="2" s="1"/>
  <c r="K248" i="2"/>
  <c r="V248" i="2" s="1"/>
  <c r="W248" i="2" s="1"/>
  <c r="K212" i="2"/>
  <c r="V212" i="2" s="1"/>
  <c r="W212" i="2" s="1"/>
  <c r="K178" i="2"/>
  <c r="V178" i="2" s="1"/>
  <c r="W178" i="2" s="1"/>
  <c r="K249" i="2"/>
  <c r="V249" i="2" s="1"/>
  <c r="W249" i="2" s="1"/>
  <c r="K277" i="2"/>
  <c r="V277" i="2" s="1"/>
  <c r="W277" i="2" s="1"/>
  <c r="K145" i="2"/>
  <c r="V145" i="2" s="1"/>
  <c r="W145" i="2" s="1"/>
  <c r="K287" i="2"/>
  <c r="V287" i="2" s="1"/>
  <c r="W287" i="2" s="1"/>
  <c r="K279" i="2"/>
  <c r="V279" i="2" s="1"/>
  <c r="W279" i="2" s="1"/>
  <c r="K238" i="2"/>
  <c r="V238" i="2" s="1"/>
  <c r="W238" i="2" s="1"/>
  <c r="K194" i="2"/>
  <c r="V194" i="2" s="1"/>
  <c r="W194" i="2" s="1"/>
  <c r="K181" i="2"/>
  <c r="V181" i="2" s="1"/>
  <c r="W181" i="2" s="1"/>
  <c r="K153" i="2"/>
  <c r="V153" i="2" s="1"/>
  <c r="W153" i="2" s="1"/>
  <c r="K143" i="2"/>
  <c r="V143" i="2" s="1"/>
  <c r="W143" i="2" s="1"/>
  <c r="K278" i="2"/>
  <c r="V278" i="2" s="1"/>
  <c r="W278" i="2" s="1"/>
  <c r="K259" i="2"/>
  <c r="V259" i="2" s="1"/>
  <c r="W259" i="2" s="1"/>
  <c r="K260" i="2"/>
  <c r="V260" i="2" s="1"/>
  <c r="W260" i="2" s="1"/>
  <c r="K191" i="2"/>
  <c r="V191" i="2" s="1"/>
  <c r="W191" i="2" s="1"/>
  <c r="K161" i="2"/>
  <c r="V161" i="2" s="1"/>
  <c r="W161" i="2" s="1"/>
  <c r="K159" i="2"/>
  <c r="V159" i="2" s="1"/>
  <c r="W159" i="2" s="1"/>
  <c r="K160" i="2"/>
  <c r="V160" i="2" s="1"/>
  <c r="W160" i="2" s="1"/>
  <c r="K142" i="2"/>
  <c r="V142" i="2" s="1"/>
  <c r="W142" i="2" s="1"/>
  <c r="K176" i="2"/>
  <c r="V176" i="2" s="1"/>
  <c r="W176" i="2" s="1"/>
  <c r="K168" i="2"/>
  <c r="V168" i="2" s="1"/>
  <c r="W168" i="2" s="1"/>
  <c r="K255" i="2"/>
  <c r="V255" i="2" s="1"/>
  <c r="W255" i="2" s="1"/>
  <c r="K187" i="2"/>
  <c r="V187" i="2" s="1"/>
  <c r="W187" i="2" s="1"/>
  <c r="K141" i="2"/>
  <c r="V141" i="2" s="1"/>
  <c r="W141" i="2" s="1"/>
  <c r="K274" i="2"/>
  <c r="V274" i="2" s="1"/>
  <c r="W274" i="2" s="1"/>
  <c r="K240" i="2"/>
  <c r="V240" i="2" s="1"/>
  <c r="W240" i="2" s="1"/>
  <c r="K221" i="2"/>
  <c r="V221" i="2" s="1"/>
  <c r="W221" i="2" s="1"/>
  <c r="K144" i="2"/>
  <c r="V144" i="2" s="1"/>
  <c r="W144" i="2" s="1"/>
  <c r="K211" i="2"/>
  <c r="V211" i="2" s="1"/>
  <c r="W211" i="2" s="1"/>
  <c r="K202" i="2"/>
  <c r="V202" i="2" s="1"/>
  <c r="W202" i="2" s="1"/>
  <c r="K290" i="2"/>
  <c r="V290" i="2" s="1"/>
  <c r="W290" i="2" s="1"/>
  <c r="K192" i="2"/>
  <c r="V192" i="2" s="1"/>
  <c r="W192" i="2" s="1"/>
  <c r="K158" i="2"/>
  <c r="V158" i="2" s="1"/>
  <c r="W158" i="2" s="1"/>
  <c r="K267" i="2"/>
  <c r="V267" i="2" s="1"/>
  <c r="W267" i="2" s="1"/>
  <c r="K268" i="2"/>
  <c r="V268" i="2" s="1"/>
  <c r="W268" i="2" s="1"/>
  <c r="K265" i="2"/>
  <c r="V265" i="2" s="1"/>
  <c r="W265" i="2" s="1"/>
  <c r="K266" i="2"/>
  <c r="V266" i="2" s="1"/>
  <c r="W266" i="2" s="1"/>
  <c r="K201" i="2"/>
  <c r="V201" i="2" s="1"/>
  <c r="W201" i="2" s="1"/>
  <c r="K241" i="2"/>
  <c r="V241" i="2" s="1"/>
  <c r="W241" i="2" s="1"/>
  <c r="K239" i="2"/>
  <c r="V239" i="2" s="1"/>
  <c r="W239" i="2" s="1"/>
  <c r="K163" i="2"/>
  <c r="V163" i="2" s="1"/>
  <c r="W163" i="2" s="1"/>
  <c r="K245" i="2"/>
  <c r="V245" i="2" s="1"/>
  <c r="W245" i="2" s="1"/>
  <c r="K205" i="2"/>
  <c r="V205" i="2" s="1"/>
  <c r="W205" i="2" s="1"/>
  <c r="K149" i="2"/>
  <c r="V149" i="2" s="1"/>
  <c r="W149" i="2" s="1"/>
  <c r="K152" i="2"/>
  <c r="V152" i="2" s="1"/>
  <c r="W152" i="2" s="1"/>
  <c r="K147" i="2"/>
  <c r="V147" i="2" s="1"/>
  <c r="W147" i="2" s="1"/>
  <c r="K219" i="2"/>
  <c r="V219" i="2" s="1"/>
  <c r="W219" i="2" s="1"/>
  <c r="K218" i="2"/>
  <c r="V218" i="2" s="1"/>
  <c r="W218" i="2" s="1"/>
  <c r="K281" i="2"/>
  <c r="V281" i="2" s="1"/>
  <c r="W281" i="2" s="1"/>
  <c r="K280" i="2"/>
  <c r="V280" i="2" s="1"/>
  <c r="W280" i="2" s="1"/>
  <c r="K257" i="2"/>
  <c r="V257" i="2" s="1"/>
  <c r="W257" i="2" s="1"/>
  <c r="K258" i="2"/>
  <c r="V258" i="2" s="1"/>
  <c r="W258" i="2" s="1"/>
  <c r="K188" i="2"/>
  <c r="V188" i="2" s="1"/>
  <c r="W188" i="2" s="1"/>
  <c r="K190" i="2"/>
  <c r="V190" i="2" s="1"/>
  <c r="W190" i="2" s="1"/>
  <c r="K148" i="2"/>
  <c r="V148" i="2" s="1"/>
  <c r="W148" i="2" s="1"/>
  <c r="K283" i="2"/>
  <c r="V283" i="2" s="1"/>
  <c r="W283" i="2" s="1"/>
  <c r="K154" i="2"/>
  <c r="V154" i="2" s="1"/>
  <c r="W154" i="2" s="1"/>
  <c r="K288" i="2"/>
  <c r="V288" i="2" s="1"/>
  <c r="W288" i="2" s="1"/>
  <c r="K284" i="2"/>
  <c r="V284" i="2" s="1"/>
  <c r="W284" i="2" s="1"/>
  <c r="K273" i="2"/>
  <c r="V273" i="2" s="1"/>
  <c r="W273" i="2" s="1"/>
  <c r="K244" i="2"/>
  <c r="V244" i="2" s="1"/>
  <c r="W244" i="2" s="1"/>
  <c r="K195" i="2"/>
  <c r="V195" i="2" s="1"/>
  <c r="W195" i="2" s="1"/>
  <c r="K164" i="2"/>
  <c r="V164" i="2" s="1"/>
  <c r="W164" i="2" s="1"/>
  <c r="K173" i="2"/>
  <c r="V173" i="2" s="1"/>
  <c r="W173" i="2" s="1"/>
  <c r="K150" i="2"/>
  <c r="V150" i="2" s="1"/>
  <c r="W150" i="2" s="1"/>
  <c r="K169" i="2"/>
  <c r="V169" i="2" s="1"/>
  <c r="W169" i="2" s="1"/>
  <c r="K162" i="2"/>
  <c r="V162" i="2" s="1"/>
  <c r="W162" i="2" s="1"/>
  <c r="K225" i="2"/>
  <c r="V225" i="2" s="1"/>
  <c r="W225" i="2" s="1"/>
  <c r="K179" i="2"/>
  <c r="V179" i="2" s="1"/>
  <c r="W179" i="2" s="1"/>
  <c r="K291" i="2"/>
  <c r="V291" i="2" s="1"/>
  <c r="W291" i="2" s="1"/>
  <c r="K203" i="2"/>
  <c r="V203" i="2" s="1"/>
  <c r="W203" i="2" s="1"/>
  <c r="K276" i="2"/>
  <c r="V276" i="2" s="1"/>
  <c r="W276" i="2" s="1"/>
  <c r="K253" i="2"/>
  <c r="V253" i="2" s="1"/>
  <c r="W253" i="2" s="1"/>
  <c r="K254" i="2"/>
  <c r="V254" i="2" s="1"/>
  <c r="W254" i="2" s="1"/>
  <c r="K250" i="2"/>
  <c r="V250" i="2" s="1"/>
  <c r="W250" i="2" s="1"/>
  <c r="K251" i="2"/>
  <c r="V251" i="2" s="1"/>
  <c r="W251" i="2" s="1"/>
  <c r="K252" i="2"/>
  <c r="V252" i="2" s="1"/>
  <c r="W252" i="2" s="1"/>
  <c r="K246" i="2"/>
  <c r="V246" i="2" s="1"/>
  <c r="W246" i="2" s="1"/>
  <c r="K180" i="2"/>
  <c r="V180" i="2" s="1"/>
  <c r="W180" i="2" s="1"/>
  <c r="K171" i="2"/>
  <c r="V171" i="2" s="1"/>
  <c r="W171" i="2" s="1"/>
  <c r="K293" i="2"/>
  <c r="V293" i="2" s="1"/>
  <c r="W293" i="2" s="1"/>
  <c r="K294" i="2"/>
  <c r="V294" i="2" s="1"/>
  <c r="W294" i="2" s="1"/>
  <c r="K289" i="2"/>
  <c r="V289" i="2" s="1"/>
  <c r="W289" i="2" s="1"/>
  <c r="K285" i="2"/>
  <c r="V285" i="2" s="1"/>
  <c r="W285" i="2" s="1"/>
  <c r="K224" i="2"/>
  <c r="V224" i="2" s="1"/>
  <c r="W224" i="2" s="1"/>
  <c r="K213" i="2"/>
  <c r="V213" i="2" s="1"/>
  <c r="W213" i="2" s="1"/>
  <c r="K214" i="2"/>
  <c r="V214" i="2" s="1"/>
  <c r="W214" i="2" s="1"/>
  <c r="K269" i="2"/>
  <c r="V269" i="2" s="1"/>
  <c r="W269" i="2" s="1"/>
  <c r="K183" i="2"/>
  <c r="V183" i="2" s="1"/>
  <c r="W183" i="2" s="1"/>
  <c r="K292" i="2"/>
  <c r="V292" i="2" s="1"/>
  <c r="W292" i="2" s="1"/>
  <c r="K264" i="2"/>
  <c r="V264" i="2" s="1"/>
  <c r="W264" i="2" s="1"/>
  <c r="K263" i="2"/>
  <c r="V263" i="2" s="1"/>
  <c r="W263" i="2" s="1"/>
  <c r="K230" i="2"/>
  <c r="V230" i="2" s="1"/>
  <c r="W230" i="2" s="1"/>
  <c r="K232" i="2"/>
  <c r="V232" i="2" s="1"/>
  <c r="W232" i="2" s="1"/>
  <c r="K235" i="2"/>
  <c r="V235" i="2" s="1"/>
  <c r="W235" i="2" s="1"/>
  <c r="K234" i="2"/>
  <c r="V234" i="2" s="1"/>
  <c r="W234" i="2" s="1"/>
  <c r="K236" i="2"/>
  <c r="V236" i="2" s="1"/>
  <c r="W236" i="2" s="1"/>
  <c r="K217" i="2"/>
  <c r="V217" i="2" s="1"/>
  <c r="W217" i="2" s="1"/>
  <c r="K206" i="2"/>
  <c r="V206" i="2" s="1"/>
  <c r="W206" i="2" s="1"/>
  <c r="K208" i="2"/>
  <c r="V208" i="2" s="1"/>
  <c r="W208" i="2" s="1"/>
  <c r="K207" i="2"/>
  <c r="V207" i="2" s="1"/>
  <c r="W207" i="2" s="1"/>
  <c r="K209" i="2"/>
  <c r="V209" i="2" s="1"/>
  <c r="W209" i="2" s="1"/>
  <c r="K196" i="2"/>
  <c r="V196" i="2" s="1"/>
  <c r="W196" i="2" s="1"/>
  <c r="K184" i="2"/>
  <c r="V184" i="2" s="1"/>
  <c r="W184" i="2" s="1"/>
  <c r="K167" i="2"/>
  <c r="V167" i="2" s="1"/>
  <c r="W167" i="2" s="1"/>
  <c r="K166" i="2"/>
  <c r="V166" i="2" s="1"/>
  <c r="W166" i="2" s="1"/>
  <c r="K222" i="2"/>
  <c r="V222" i="2" s="1"/>
  <c r="W222" i="2" s="1"/>
  <c r="K270" i="2"/>
  <c r="V270" i="2" s="1"/>
  <c r="W270" i="2" s="1"/>
  <c r="K231" i="2"/>
  <c r="V231" i="2" s="1"/>
  <c r="W231" i="2" s="1"/>
  <c r="K228" i="2"/>
  <c r="V228" i="2" s="1"/>
  <c r="W228" i="2" s="1"/>
  <c r="K140" i="2"/>
  <c r="V140" i="2" s="1"/>
  <c r="W140" i="2" s="1"/>
  <c r="K256" i="2"/>
  <c r="V256" i="2" s="1"/>
  <c r="W256" i="2" s="1"/>
  <c r="K275" i="2"/>
  <c r="V275" i="2" s="1"/>
  <c r="W275" i="2" s="1"/>
  <c r="K226" i="2"/>
  <c r="V226" i="2" s="1"/>
  <c r="W226" i="2" s="1"/>
  <c r="K215" i="2"/>
  <c r="V215" i="2" s="1"/>
  <c r="W215" i="2" s="1"/>
  <c r="K261" i="2"/>
  <c r="V261" i="2" s="1"/>
  <c r="W261" i="2" s="1"/>
  <c r="K227" i="2"/>
  <c r="V227" i="2" s="1"/>
  <c r="W227" i="2" s="1"/>
  <c r="K204" i="2"/>
  <c r="V204" i="2" s="1"/>
  <c r="W204" i="2" s="1"/>
  <c r="K198" i="2"/>
  <c r="V198" i="2" s="1"/>
  <c r="W198" i="2" s="1"/>
  <c r="K199" i="2"/>
  <c r="V199" i="2" s="1"/>
  <c r="W199" i="2" s="1"/>
  <c r="K185" i="2"/>
  <c r="V185" i="2" s="1"/>
  <c r="W185" i="2" s="1"/>
  <c r="K157" i="2"/>
  <c r="V157" i="2" s="1"/>
  <c r="W157" i="2" s="1"/>
  <c r="K177" i="2"/>
  <c r="V177" i="2" s="1"/>
  <c r="W177" i="2" s="1"/>
  <c r="K286" i="2"/>
  <c r="V286" i="2" s="1"/>
  <c r="W286" i="2" s="1"/>
  <c r="K175" i="2"/>
  <c r="V175" i="2" s="1"/>
  <c r="W175" i="2" s="1"/>
  <c r="K174" i="2"/>
  <c r="V174" i="2" s="1"/>
  <c r="W174" i="2" s="1"/>
  <c r="K242" i="2"/>
  <c r="V242" i="2" s="1"/>
  <c r="W242" i="2" s="1"/>
  <c r="K155" i="2"/>
  <c r="V155" i="2" s="1"/>
  <c r="W155" i="2" s="1"/>
  <c r="K282" i="2"/>
  <c r="V282" i="2" s="1"/>
  <c r="W282" i="2" s="1"/>
  <c r="K216" i="2"/>
  <c r="V216" i="2" s="1"/>
  <c r="W216" i="2" s="1"/>
  <c r="K210" i="2"/>
  <c r="V210" i="2" s="1"/>
  <c r="W210" i="2" s="1"/>
  <c r="K193" i="2"/>
  <c r="V193" i="2" s="1"/>
  <c r="W193" i="2" s="1"/>
  <c r="K189" i="2"/>
  <c r="V189" i="2" s="1"/>
  <c r="W189" i="2" s="1"/>
  <c r="K172" i="2"/>
  <c r="V172" i="2" s="1"/>
  <c r="W172" i="2" s="1"/>
  <c r="K165" i="2"/>
  <c r="V165" i="2" s="1"/>
  <c r="W165" i="2" s="1"/>
  <c r="K151" i="2"/>
  <c r="V151" i="2" s="1"/>
  <c r="W151" i="2" s="1"/>
  <c r="K326" i="2"/>
  <c r="V326" i="2" s="1"/>
  <c r="W326" i="2" s="1"/>
  <c r="K324" i="2"/>
  <c r="V324" i="2" s="1"/>
  <c r="W324" i="2" s="1"/>
  <c r="K325" i="2"/>
  <c r="V325" i="2" s="1"/>
  <c r="W325" i="2" s="1"/>
  <c r="K321" i="2"/>
  <c r="V321" i="2" s="1"/>
  <c r="W321" i="2" s="1"/>
  <c r="K320" i="2"/>
  <c r="V320" i="2" s="1"/>
  <c r="W320" i="2" s="1"/>
  <c r="K322" i="2"/>
  <c r="V322" i="2" s="1"/>
  <c r="W322" i="2" s="1"/>
  <c r="K319" i="2"/>
  <c r="V319" i="2" s="1"/>
  <c r="W319" i="2" s="1"/>
  <c r="K247" i="2"/>
  <c r="V247" i="2" s="1"/>
  <c r="W247" i="2" s="1"/>
  <c r="K327" i="2"/>
  <c r="V327" i="2" s="1"/>
  <c r="W327" i="2" s="1"/>
  <c r="K328" i="2"/>
  <c r="V328" i="2" s="1"/>
  <c r="W328" i="2" s="1"/>
  <c r="K138" i="2"/>
  <c r="V138" i="2" s="1"/>
  <c r="W138" i="2" s="1"/>
  <c r="K332" i="2"/>
  <c r="V332" i="2" s="1"/>
  <c r="W332" i="2" s="1"/>
  <c r="K334" i="2"/>
  <c r="V334" i="2" s="1"/>
  <c r="W334" i="2" s="1"/>
  <c r="K335" i="2"/>
  <c r="V335" i="2" s="1"/>
  <c r="W335" i="2" s="1"/>
  <c r="K336" i="2"/>
  <c r="V336" i="2" s="1"/>
  <c r="W336" i="2" s="1"/>
  <c r="K333" i="2"/>
  <c r="V333" i="2" s="1"/>
  <c r="W333" i="2" s="1"/>
  <c r="K329" i="2"/>
  <c r="V329" i="2" s="1"/>
  <c r="W329" i="2" s="1"/>
  <c r="K330" i="2"/>
  <c r="V330" i="2" s="1"/>
  <c r="W330" i="2" s="1"/>
  <c r="K331" i="2"/>
  <c r="V331" i="2" s="1"/>
  <c r="W331" i="2" s="1"/>
  <c r="K129" i="2"/>
  <c r="V129" i="2" s="1"/>
  <c r="W129" i="2" s="1"/>
  <c r="K113" i="2"/>
  <c r="V113" i="2" s="1"/>
  <c r="W113" i="2" s="1"/>
  <c r="K114" i="2"/>
  <c r="V114" i="2" s="1"/>
  <c r="W114" i="2" s="1"/>
  <c r="K132" i="2"/>
  <c r="V132" i="2" s="1"/>
  <c r="W132" i="2" s="1"/>
  <c r="K116" i="2"/>
  <c r="V116" i="2" s="1"/>
  <c r="W116" i="2" s="1"/>
  <c r="K134" i="2"/>
  <c r="V134" i="2" s="1"/>
  <c r="W134" i="2" s="1"/>
  <c r="K122" i="2"/>
  <c r="V122" i="2" s="1"/>
  <c r="W122" i="2" s="1"/>
  <c r="K118" i="2"/>
  <c r="V118" i="2" s="1"/>
  <c r="W118" i="2" s="1"/>
  <c r="K123" i="2"/>
  <c r="V123" i="2" s="1"/>
  <c r="W123" i="2" s="1"/>
  <c r="K131" i="2"/>
  <c r="V131" i="2" s="1"/>
  <c r="W131" i="2" s="1"/>
  <c r="K121" i="2"/>
  <c r="V121" i="2" s="1"/>
  <c r="W121" i="2" s="1"/>
  <c r="K120" i="2"/>
  <c r="V120" i="2" s="1"/>
  <c r="W120" i="2" s="1"/>
  <c r="K119" i="2"/>
  <c r="V119" i="2" s="1"/>
  <c r="W119" i="2" s="1"/>
  <c r="K133" i="2"/>
  <c r="V133" i="2" s="1"/>
  <c r="W133" i="2" s="1"/>
  <c r="K136" i="2"/>
  <c r="V136" i="2" s="1"/>
  <c r="W136" i="2" s="1"/>
  <c r="K127" i="2"/>
  <c r="V127" i="2" s="1"/>
  <c r="W127" i="2" s="1"/>
  <c r="K128" i="2"/>
  <c r="V128" i="2" s="1"/>
  <c r="W128" i="2" s="1"/>
  <c r="K126" i="2"/>
  <c r="V126" i="2" s="1"/>
  <c r="W126" i="2" s="1"/>
  <c r="K124" i="2"/>
  <c r="V124" i="2" s="1"/>
  <c r="W124" i="2" s="1"/>
  <c r="K130" i="2"/>
  <c r="V130" i="2" s="1"/>
  <c r="W130" i="2" s="1"/>
  <c r="K125" i="2"/>
  <c r="V125" i="2" s="1"/>
  <c r="W125" i="2" s="1"/>
  <c r="K115" i="2"/>
  <c r="V115" i="2" s="1"/>
  <c r="W115" i="2" s="1"/>
  <c r="K117" i="2"/>
  <c r="V117" i="2" s="1"/>
  <c r="W117" i="2" s="1"/>
  <c r="K137" i="2"/>
  <c r="V137" i="2" s="1"/>
  <c r="W137" i="2" s="1"/>
  <c r="K135" i="2"/>
  <c r="V135" i="2" s="1"/>
  <c r="W135" i="2" s="1"/>
  <c r="K337" i="2"/>
  <c r="V337" i="2" s="1"/>
  <c r="W337" i="2" s="1"/>
  <c r="K112" i="2"/>
  <c r="V112" i="2" s="1"/>
  <c r="W112" i="2" s="1"/>
  <c r="K108" i="2"/>
  <c r="V108" i="2" s="1"/>
  <c r="W108" i="2" s="1"/>
  <c r="K109" i="2"/>
  <c r="V109" i="2" s="1"/>
  <c r="W109" i="2" s="1"/>
  <c r="K106" i="2"/>
  <c r="V106" i="2" s="1"/>
  <c r="W106" i="2" s="1"/>
  <c r="K111" i="2"/>
  <c r="V111" i="2" s="1"/>
  <c r="W111" i="2" s="1"/>
  <c r="K107" i="2"/>
  <c r="V107" i="2" s="1"/>
  <c r="W107" i="2" s="1"/>
  <c r="K104" i="2"/>
  <c r="V104" i="2" s="1"/>
  <c r="W104" i="2" s="1"/>
  <c r="K105" i="2"/>
  <c r="V105" i="2" s="1"/>
  <c r="W105" i="2" s="1"/>
  <c r="K110" i="2"/>
  <c r="V110" i="2" s="1"/>
  <c r="W110" i="2" s="1"/>
  <c r="K339" i="2"/>
  <c r="V339" i="2" s="1"/>
  <c r="W339" i="2" s="1"/>
  <c r="K338" i="2"/>
  <c r="V338" i="2" s="1"/>
  <c r="W338" i="2" s="1"/>
  <c r="K101" i="2"/>
  <c r="V101" i="2" s="1"/>
  <c r="W101" i="2" s="1"/>
  <c r="K102" i="2"/>
  <c r="V102" i="2" s="1"/>
  <c r="W102" i="2" s="1"/>
  <c r="K340" i="2"/>
  <c r="V340" i="2" s="1"/>
  <c r="W340" i="2" s="1"/>
  <c r="K99" i="2"/>
  <c r="V99" i="2" s="1"/>
  <c r="W99" i="2" s="1"/>
  <c r="K341" i="2"/>
  <c r="V341" i="2" s="1"/>
  <c r="W341" i="2" s="1"/>
  <c r="K98" i="2"/>
  <c r="V98" i="2" s="1"/>
  <c r="W98" i="2" s="1"/>
  <c r="K97" i="2"/>
  <c r="V97" i="2" s="1"/>
  <c r="W97" i="2" s="1"/>
  <c r="K342" i="2"/>
  <c r="V342" i="2" s="1"/>
  <c r="W342" i="2" s="1"/>
  <c r="K96" i="2"/>
  <c r="V96" i="2" s="1"/>
  <c r="W96" i="2" s="1"/>
  <c r="K343" i="2"/>
  <c r="V343" i="2" s="1"/>
  <c r="W343" i="2" s="1"/>
  <c r="K92" i="2"/>
  <c r="V92" i="2" s="1"/>
  <c r="W92" i="2" s="1"/>
  <c r="K345" i="2"/>
  <c r="V345" i="2" s="1"/>
  <c r="W345" i="2" s="1"/>
  <c r="K346" i="2"/>
  <c r="V346" i="2" s="1"/>
  <c r="W346" i="2" s="1"/>
  <c r="K347" i="2"/>
  <c r="V347" i="2" s="1"/>
  <c r="W347" i="2" s="1"/>
  <c r="K344" i="2"/>
  <c r="V344" i="2" s="1"/>
  <c r="W344" i="2" s="1"/>
  <c r="K90" i="2"/>
  <c r="V90" i="2" s="1"/>
  <c r="W90" i="2" s="1"/>
  <c r="K87" i="2"/>
  <c r="V87" i="2" s="1"/>
  <c r="W87" i="2" s="1"/>
  <c r="K86" i="2"/>
  <c r="V86" i="2" s="1"/>
  <c r="W86" i="2" s="1"/>
  <c r="K88" i="2"/>
  <c r="V88" i="2" s="1"/>
  <c r="W88" i="2" s="1"/>
  <c r="K89" i="2"/>
  <c r="V89" i="2" s="1"/>
  <c r="W89" i="2" s="1"/>
  <c r="K85" i="2"/>
  <c r="V85" i="2" s="1"/>
  <c r="W85" i="2" s="1"/>
  <c r="K317" i="2"/>
  <c r="V317" i="2" s="1"/>
  <c r="W317" i="2" s="1"/>
  <c r="K318" i="2"/>
  <c r="V318" i="2" s="1"/>
  <c r="W318" i="2" s="1"/>
  <c r="K316" i="2"/>
  <c r="V316" i="2" s="1"/>
  <c r="W316" i="2" s="1"/>
  <c r="K84" i="2"/>
  <c r="V84" i="2" s="1"/>
  <c r="W84" i="2" s="1"/>
  <c r="K302" i="2"/>
  <c r="V302" i="2" s="1"/>
  <c r="W302" i="2" s="1"/>
  <c r="K311" i="2"/>
  <c r="V311" i="2" s="1"/>
  <c r="W311" i="2" s="1"/>
  <c r="K310" i="2"/>
  <c r="V310" i="2" s="1"/>
  <c r="W310" i="2" s="1"/>
  <c r="K309" i="2"/>
  <c r="V309" i="2" s="1"/>
  <c r="W309" i="2" s="1"/>
  <c r="K308" i="2"/>
  <c r="V308" i="2" s="1"/>
  <c r="W308" i="2" s="1"/>
  <c r="K312" i="2"/>
  <c r="V312" i="2" s="1"/>
  <c r="W312" i="2" s="1"/>
  <c r="K304" i="2"/>
  <c r="V304" i="2" s="1"/>
  <c r="W304" i="2" s="1"/>
  <c r="K313" i="2"/>
  <c r="V313" i="2" s="1"/>
  <c r="W313" i="2" s="1"/>
  <c r="K305" i="2"/>
  <c r="V305" i="2" s="1"/>
  <c r="W305" i="2" s="1"/>
  <c r="K303" i="2"/>
  <c r="V303" i="2" s="1"/>
  <c r="W303" i="2" s="1"/>
  <c r="K300" i="2"/>
  <c r="V300" i="2" s="1"/>
  <c r="W300" i="2" s="1"/>
  <c r="K297" i="2"/>
  <c r="V297" i="2" s="1"/>
  <c r="W297" i="2" s="1"/>
  <c r="K307" i="2"/>
  <c r="V307" i="2" s="1"/>
  <c r="W307" i="2" s="1"/>
  <c r="K314" i="2"/>
  <c r="V314" i="2" s="1"/>
  <c r="W314" i="2" s="1"/>
  <c r="K301" i="2"/>
  <c r="V301" i="2" s="1"/>
  <c r="W301" i="2" s="1"/>
  <c r="K315" i="2"/>
  <c r="V315" i="2" s="1"/>
  <c r="W315" i="2" s="1"/>
  <c r="K299" i="2"/>
  <c r="V299" i="2" s="1"/>
  <c r="W299" i="2" s="1"/>
  <c r="K298" i="2"/>
  <c r="V298" i="2" s="1"/>
  <c r="W298" i="2" s="1"/>
  <c r="K296" i="2"/>
  <c r="V296" i="2" s="1"/>
  <c r="W296" i="2" s="1"/>
  <c r="K295" i="2"/>
  <c r="V295" i="2" s="1"/>
  <c r="W295" i="2" s="1"/>
  <c r="K306" i="2"/>
  <c r="V306" i="2" s="1"/>
  <c r="W306" i="2" s="1"/>
  <c r="K415" i="2"/>
  <c r="V415" i="2" s="1"/>
  <c r="W415" i="2" s="1"/>
  <c r="K416" i="2"/>
  <c r="V416" i="2" s="1"/>
  <c r="W416" i="2" s="1"/>
  <c r="V519" i="2" l="1"/>
  <c r="W519" i="2" s="1"/>
  <c r="V510" i="2"/>
  <c r="W510" i="2" s="1"/>
  <c r="V485" i="2"/>
  <c r="W485" i="2" s="1"/>
  <c r="V501" i="2"/>
  <c r="W501" i="2" s="1"/>
  <c r="V488" i="2"/>
  <c r="W488" i="2" s="1"/>
  <c r="V493" i="2"/>
  <c r="W493" i="2" s="1"/>
  <c r="V575" i="2"/>
  <c r="W575" i="2" s="1"/>
  <c r="V453" i="2"/>
  <c r="W453" i="2" s="1"/>
  <c r="V564" i="2"/>
  <c r="W564" i="2" s="1"/>
  <c r="V562" i="2"/>
  <c r="W562" i="2" s="1"/>
  <c r="V553" i="2"/>
  <c r="W553" i="2" s="1"/>
  <c r="V487" i="2"/>
  <c r="W487" i="2" s="1"/>
  <c r="V506" i="2"/>
  <c r="W506" i="2" s="1"/>
  <c r="V499" i="2"/>
  <c r="W499" i="2" s="1"/>
  <c r="V509" i="2"/>
  <c r="W509" i="2" s="1"/>
  <c r="V498" i="2"/>
  <c r="W498" i="2" s="1"/>
  <c r="V503" i="2"/>
  <c r="W503" i="2" s="1"/>
  <c r="V467" i="2"/>
  <c r="W467" i="2" s="1"/>
  <c r="V505" i="2"/>
  <c r="W505" i="2" s="1"/>
  <c r="V511" i="2"/>
  <c r="W511" i="2" s="1"/>
  <c r="V496" i="2"/>
  <c r="W496" i="2" s="1"/>
  <c r="V513" i="2"/>
  <c r="W513" i="2" s="1"/>
  <c r="K412" i="2"/>
  <c r="V412" i="2" s="1"/>
  <c r="W412" i="2" s="1"/>
  <c r="K411" i="2"/>
  <c r="V411" i="2" s="1"/>
  <c r="W411" i="2" s="1"/>
  <c r="K408" i="2"/>
  <c r="V408" i="2" s="1"/>
  <c r="W408" i="2" s="1"/>
  <c r="K414" i="2"/>
  <c r="V414" i="2" s="1"/>
  <c r="W414" i="2" s="1"/>
  <c r="K405" i="2"/>
  <c r="V405" i="2" s="1"/>
  <c r="W405" i="2" s="1"/>
  <c r="K407" i="2"/>
  <c r="V407" i="2" s="1"/>
  <c r="W407" i="2" s="1"/>
  <c r="K404" i="2"/>
  <c r="V404" i="2" s="1"/>
  <c r="W404" i="2" s="1"/>
  <c r="K406" i="2"/>
  <c r="V406" i="2" s="1"/>
  <c r="W406" i="2" s="1"/>
  <c r="K413" i="2"/>
  <c r="V413" i="2" s="1"/>
  <c r="W413" i="2" s="1"/>
  <c r="K410" i="2"/>
  <c r="V410" i="2" s="1"/>
  <c r="W410" i="2" s="1"/>
  <c r="K409" i="2"/>
  <c r="V409" i="2" s="1"/>
  <c r="W409" i="2" s="1"/>
  <c r="K402" i="2"/>
  <c r="V402" i="2" s="1"/>
  <c r="W402" i="2" s="1"/>
  <c r="K403" i="2"/>
  <c r="V403" i="2" s="1"/>
  <c r="W403" i="2" s="1"/>
  <c r="K400" i="2"/>
  <c r="V400" i="2" s="1"/>
  <c r="W400" i="2" s="1"/>
  <c r="K401" i="2"/>
  <c r="V401" i="2" s="1"/>
  <c r="W401" i="2" s="1"/>
  <c r="K398" i="2"/>
  <c r="V398" i="2" s="1"/>
  <c r="W398" i="2" s="1"/>
  <c r="K399" i="2"/>
  <c r="V399" i="2" s="1"/>
  <c r="W399" i="2" s="1"/>
  <c r="K397" i="2"/>
  <c r="V397" i="2" s="1"/>
  <c r="W397" i="2" s="1"/>
  <c r="K396" i="2"/>
  <c r="V396" i="2" s="1"/>
  <c r="W396" i="2" s="1"/>
  <c r="K388" i="2"/>
  <c r="V388" i="2" s="1"/>
  <c r="W388" i="2" s="1"/>
  <c r="K389" i="2"/>
  <c r="V389" i="2" s="1"/>
  <c r="W389" i="2" s="1"/>
  <c r="K395" i="2"/>
  <c r="V395" i="2" s="1"/>
  <c r="W395" i="2" s="1"/>
  <c r="K391" i="2"/>
  <c r="V391" i="2" s="1"/>
  <c r="W391" i="2" s="1"/>
  <c r="K393" i="2"/>
  <c r="V393" i="2" s="1"/>
  <c r="W393" i="2" s="1"/>
  <c r="K394" i="2"/>
  <c r="V394" i="2" s="1"/>
  <c r="W394" i="2" s="1"/>
  <c r="K392" i="2"/>
  <c r="V392" i="2" s="1"/>
  <c r="W392" i="2" s="1"/>
  <c r="K357" i="2"/>
  <c r="V357" i="2" s="1"/>
  <c r="W357" i="2" s="1"/>
  <c r="K384" i="2"/>
  <c r="V384" i="2" s="1"/>
  <c r="W384" i="2" s="1"/>
  <c r="K367" i="2"/>
  <c r="V367" i="2" s="1"/>
  <c r="W367" i="2" s="1"/>
  <c r="K351" i="2"/>
  <c r="V351" i="2" s="1"/>
  <c r="W351" i="2" s="1"/>
  <c r="K382" i="2"/>
  <c r="V382" i="2" s="1"/>
  <c r="W382" i="2" s="1"/>
  <c r="K377" i="2"/>
  <c r="V377" i="2" s="1"/>
  <c r="W377" i="2" s="1"/>
  <c r="K378" i="2"/>
  <c r="V378" i="2" s="1"/>
  <c r="W378" i="2" s="1"/>
  <c r="K376" i="2"/>
  <c r="V376" i="2" s="1"/>
  <c r="W376" i="2" s="1"/>
  <c r="K363" i="2"/>
  <c r="V363" i="2" s="1"/>
  <c r="W363" i="2" s="1"/>
  <c r="K372" i="2"/>
  <c r="V372" i="2" s="1"/>
  <c r="W372" i="2" s="1"/>
  <c r="K387" i="2"/>
  <c r="V387" i="2" s="1"/>
  <c r="W387" i="2" s="1"/>
  <c r="K371" i="2"/>
  <c r="V371" i="2" s="1"/>
  <c r="W371" i="2" s="1"/>
  <c r="K386" i="2"/>
  <c r="V386" i="2" s="1"/>
  <c r="W386" i="2" s="1"/>
  <c r="K368" i="2"/>
  <c r="V368" i="2" s="1"/>
  <c r="W368" i="2" s="1"/>
  <c r="K379" i="2"/>
  <c r="V379" i="2" s="1"/>
  <c r="W379" i="2" s="1"/>
  <c r="K362" i="2"/>
  <c r="V362" i="2" s="1"/>
  <c r="W362" i="2" s="1"/>
  <c r="K361" i="2"/>
  <c r="V361" i="2" s="1"/>
  <c r="W361" i="2" s="1"/>
  <c r="K385" i="2"/>
  <c r="V385" i="2" s="1"/>
  <c r="W385" i="2" s="1"/>
  <c r="K381" i="2"/>
  <c r="V381" i="2" s="1"/>
  <c r="W381" i="2" s="1"/>
  <c r="K359" i="2"/>
  <c r="V359" i="2" s="1"/>
  <c r="W359" i="2" s="1"/>
  <c r="K360" i="2"/>
  <c r="V360" i="2" s="1"/>
  <c r="W360" i="2" s="1"/>
  <c r="K369" i="2"/>
  <c r="V369" i="2" s="1"/>
  <c r="W369" i="2" s="1"/>
  <c r="K375" i="2"/>
  <c r="V375" i="2" s="1"/>
  <c r="W375" i="2" s="1"/>
  <c r="K348" i="2"/>
  <c r="V348" i="2" s="1"/>
  <c r="W348" i="2" s="1"/>
  <c r="K356" i="2"/>
  <c r="V356" i="2" s="1"/>
  <c r="W356" i="2" s="1"/>
  <c r="K350" i="2"/>
  <c r="V350" i="2" s="1"/>
  <c r="W350" i="2" s="1"/>
  <c r="K370" i="2"/>
  <c r="V370" i="2" s="1"/>
  <c r="W370" i="2" s="1"/>
  <c r="K366" i="2"/>
  <c r="V366" i="2" s="1"/>
  <c r="W366" i="2" s="1"/>
  <c r="K364" i="2"/>
  <c r="V364" i="2" s="1"/>
  <c r="W364" i="2" s="1"/>
  <c r="K365" i="2"/>
  <c r="V365" i="2" s="1"/>
  <c r="W365" i="2" s="1"/>
  <c r="K352" i="2"/>
  <c r="V352" i="2" s="1"/>
  <c r="W352" i="2" s="1"/>
  <c r="K349" i="2"/>
  <c r="V349" i="2" s="1"/>
  <c r="W349" i="2" s="1"/>
  <c r="K374" i="2"/>
  <c r="V374" i="2" s="1"/>
  <c r="W374" i="2" s="1"/>
  <c r="K353" i="2"/>
  <c r="V353" i="2" s="1"/>
  <c r="W353" i="2" s="1"/>
  <c r="K358" i="2"/>
  <c r="V358" i="2" s="1"/>
  <c r="W358" i="2" s="1"/>
  <c r="K383" i="2"/>
  <c r="V383" i="2" s="1"/>
  <c r="W383" i="2" s="1"/>
  <c r="K373" i="2"/>
  <c r="V373" i="2" s="1"/>
  <c r="W373" i="2" s="1"/>
  <c r="K355" i="2"/>
  <c r="V355" i="2" s="1"/>
  <c r="W355" i="2" s="1"/>
  <c r="K380" i="2"/>
  <c r="V380" i="2" s="1"/>
  <c r="W380" i="2" s="1"/>
  <c r="K417" i="2"/>
  <c r="V417" i="2" s="1"/>
  <c r="W417" i="2" s="1"/>
  <c r="K418" i="2"/>
  <c r="V418" i="2" s="1"/>
  <c r="W418" i="2" s="1"/>
  <c r="K421" i="2"/>
  <c r="V421" i="2" s="1"/>
  <c r="W421" i="2" s="1"/>
  <c r="K422" i="2"/>
  <c r="V422" i="2" s="1"/>
  <c r="W422" i="2" s="1"/>
  <c r="K423" i="2"/>
  <c r="V423" i="2" s="1"/>
  <c r="W423" i="2" s="1"/>
  <c r="K424" i="2"/>
  <c r="V424" i="2" s="1"/>
  <c r="W424" i="2" s="1"/>
  <c r="K425" i="2"/>
  <c r="V425" i="2" s="1"/>
  <c r="W425" i="2" s="1"/>
  <c r="K442" i="2"/>
  <c r="V442" i="2" s="1"/>
  <c r="W442" i="2" s="1"/>
  <c r="K436" i="2"/>
  <c r="V436" i="2" s="1"/>
  <c r="W436" i="2" s="1"/>
  <c r="K443" i="2"/>
  <c r="V443" i="2" s="1"/>
  <c r="W443" i="2" s="1"/>
  <c r="K441" i="2"/>
  <c r="V441" i="2" s="1"/>
  <c r="W441" i="2" s="1"/>
  <c r="K427" i="2"/>
  <c r="V427" i="2" s="1"/>
  <c r="W427" i="2" s="1"/>
  <c r="K431" i="2"/>
  <c r="V431" i="2" s="1"/>
  <c r="W431" i="2" s="1"/>
  <c r="K432" i="2"/>
  <c r="V432" i="2" s="1"/>
  <c r="W432" i="2" s="1"/>
  <c r="K439" i="2"/>
  <c r="V439" i="2" s="1"/>
  <c r="W439" i="2" s="1"/>
  <c r="K430" i="2"/>
  <c r="V430" i="2" s="1"/>
  <c r="W430" i="2" s="1"/>
  <c r="K428" i="2"/>
  <c r="V428" i="2" s="1"/>
  <c r="W428" i="2" s="1"/>
  <c r="K435" i="2"/>
  <c r="V435" i="2" s="1"/>
  <c r="W435" i="2" s="1"/>
  <c r="K438" i="2"/>
  <c r="V438" i="2" s="1"/>
  <c r="W438" i="2" s="1"/>
  <c r="K434" i="2"/>
  <c r="V434" i="2" s="1"/>
  <c r="W434" i="2" s="1"/>
  <c r="K429" i="2"/>
  <c r="V429" i="2" s="1"/>
  <c r="W429" i="2" s="1"/>
  <c r="K444" i="2"/>
  <c r="V444" i="2" s="1"/>
  <c r="W444" i="2" s="1"/>
  <c r="K446" i="2"/>
  <c r="V446" i="2" s="1"/>
  <c r="W446" i="2" s="1"/>
  <c r="K437" i="2"/>
  <c r="V437" i="2" s="1"/>
  <c r="W437" i="2" s="1"/>
  <c r="K447" i="2"/>
  <c r="V447" i="2" s="1"/>
  <c r="W447" i="2" s="1"/>
  <c r="K440" i="2"/>
  <c r="V440" i="2" s="1"/>
  <c r="W440" i="2" s="1"/>
  <c r="K445" i="2"/>
  <c r="V445" i="2" s="1"/>
  <c r="W445" i="2" s="1"/>
  <c r="K497" i="2"/>
  <c r="V497" i="2" s="1"/>
  <c r="W497" i="2" s="1"/>
  <c r="K494" i="2"/>
  <c r="K480" i="2"/>
  <c r="V480" i="2" s="1"/>
  <c r="W480" i="2" s="1"/>
  <c r="K474" i="2"/>
  <c r="K466" i="2"/>
  <c r="K465" i="2"/>
  <c r="K462" i="2"/>
  <c r="K463" i="2"/>
  <c r="V463" i="2" s="1"/>
  <c r="W463" i="2" s="1"/>
  <c r="K458" i="2"/>
  <c r="V458" i="2" s="1"/>
  <c r="W458" i="2" s="1"/>
  <c r="K460" i="2"/>
  <c r="V460" i="2" s="1"/>
  <c r="W460" i="2" s="1"/>
  <c r="K473" i="2"/>
  <c r="K454" i="2"/>
  <c r="V454" i="2" s="1"/>
  <c r="W454" i="2" s="1"/>
  <c r="K461" i="2"/>
  <c r="V461" i="2" s="1"/>
  <c r="W461" i="2" s="1"/>
  <c r="K455" i="2"/>
  <c r="V455" i="2" s="1"/>
  <c r="W455" i="2" s="1"/>
  <c r="K452" i="2"/>
  <c r="K456" i="2"/>
  <c r="K451" i="2"/>
  <c r="K450" i="2"/>
  <c r="V450" i="2" s="1"/>
  <c r="W450" i="2" s="1"/>
  <c r="K459" i="2"/>
  <c r="K449" i="2"/>
  <c r="V449" i="2" s="1"/>
  <c r="W449" i="2" s="1"/>
  <c r="K534" i="2"/>
  <c r="V534" i="2" s="1"/>
  <c r="W534" i="2" s="1"/>
  <c r="K527" i="2"/>
  <c r="V527" i="2" s="1"/>
  <c r="W527" i="2" s="1"/>
  <c r="K517" i="2"/>
  <c r="K507" i="2"/>
  <c r="V507" i="2" s="1"/>
  <c r="W507" i="2" s="1"/>
  <c r="K512" i="2"/>
  <c r="V512" i="2" s="1"/>
  <c r="W512" i="2" s="1"/>
  <c r="K516" i="2"/>
  <c r="K502" i="2"/>
  <c r="V502" i="2" s="1"/>
  <c r="W502" i="2" s="1"/>
  <c r="K620" i="2"/>
  <c r="V620" i="2" s="1"/>
  <c r="W620" i="2" s="1"/>
  <c r="K613" i="2"/>
  <c r="V613" i="2" s="1"/>
  <c r="W613" i="2" s="1"/>
  <c r="K664" i="2"/>
  <c r="V664" i="2" s="1"/>
  <c r="K642" i="2"/>
  <c r="V642" i="2" s="1"/>
  <c r="W642" i="2" s="1"/>
  <c r="K82" i="2"/>
  <c r="V82" i="2" s="1"/>
  <c r="W82" i="2" s="1"/>
  <c r="K83" i="2"/>
  <c r="V83" i="2" s="1"/>
  <c r="W83" i="2" s="1"/>
  <c r="K79" i="2"/>
  <c r="V79" i="2" s="1"/>
  <c r="W79" i="2" s="1"/>
  <c r="K78" i="2"/>
  <c r="V78" i="2" s="1"/>
  <c r="W78" i="2" s="1"/>
  <c r="K80" i="2"/>
  <c r="V80" i="2" s="1"/>
  <c r="W80" i="2" s="1"/>
  <c r="K81" i="2"/>
  <c r="V81" i="2" s="1"/>
  <c r="W81" i="2" s="1"/>
  <c r="K77" i="2"/>
  <c r="V77" i="2" s="1"/>
  <c r="W77" i="2" s="1"/>
  <c r="K76" i="2"/>
  <c r="V76" i="2" s="1"/>
  <c r="W76" i="2" s="1"/>
  <c r="K75" i="2"/>
  <c r="V75" i="2" s="1"/>
  <c r="W75" i="2" s="1"/>
  <c r="K73" i="2"/>
  <c r="V73" i="2" s="1"/>
  <c r="W73" i="2" s="1"/>
  <c r="K72" i="2"/>
  <c r="V72" i="2" s="1"/>
  <c r="W72" i="2" s="1"/>
  <c r="K71" i="2"/>
  <c r="V71" i="2" s="1"/>
  <c r="W71" i="2" s="1"/>
  <c r="K65" i="2"/>
  <c r="V65" i="2" s="1"/>
  <c r="W65" i="2" s="1"/>
  <c r="K66" i="2"/>
  <c r="V66" i="2" s="1"/>
  <c r="W66" i="2" s="1"/>
  <c r="K70" i="2"/>
  <c r="V70" i="2" s="1"/>
  <c r="W70" i="2" s="1"/>
  <c r="K68" i="2"/>
  <c r="V68" i="2" s="1"/>
  <c r="W68" i="2" s="1"/>
  <c r="K69" i="2"/>
  <c r="V69" i="2" s="1"/>
  <c r="W69" i="2" s="1"/>
  <c r="K63" i="2"/>
  <c r="V63" i="2" s="1"/>
  <c r="W63" i="2" s="1"/>
  <c r="K62" i="2"/>
  <c r="V62" i="2" s="1"/>
  <c r="W62" i="2" s="1"/>
  <c r="K61" i="2"/>
  <c r="V61" i="2" s="1"/>
  <c r="W61" i="2" s="1"/>
  <c r="K60" i="2"/>
  <c r="V60" i="2" s="1"/>
  <c r="W60" i="2" s="1"/>
  <c r="K53" i="2"/>
  <c r="V53" i="2" s="1"/>
  <c r="W53" i="2" s="1"/>
  <c r="K58" i="2"/>
  <c r="V58" i="2" s="1"/>
  <c r="W58" i="2" s="1"/>
  <c r="K51" i="2"/>
  <c r="V51" i="2" s="1"/>
  <c r="W51" i="2" s="1"/>
  <c r="K56" i="2"/>
  <c r="V56" i="2" s="1"/>
  <c r="W56" i="2" s="1"/>
  <c r="K55" i="2"/>
  <c r="V55" i="2" s="1"/>
  <c r="W55" i="2" s="1"/>
  <c r="K47" i="2"/>
  <c r="V47" i="2" s="1"/>
  <c r="W47" i="2" s="1"/>
  <c r="K52" i="2"/>
  <c r="V52" i="2" s="1"/>
  <c r="W52" i="2" s="1"/>
  <c r="K54" i="2"/>
  <c r="V54" i="2" s="1"/>
  <c r="W54" i="2" s="1"/>
  <c r="K50" i="2"/>
  <c r="V50" i="2" s="1"/>
  <c r="W50" i="2" s="1"/>
  <c r="X48" i="2"/>
  <c r="U48" i="2"/>
  <c r="K48" i="2"/>
  <c r="V48" i="2" s="1"/>
  <c r="W48" i="2" s="1"/>
  <c r="K49" i="2"/>
  <c r="V49" i="2" s="1"/>
  <c r="W49" i="2" s="1"/>
  <c r="K448" i="2"/>
  <c r="V448" i="2" s="1"/>
  <c r="W448" i="2" s="1"/>
  <c r="AC35" i="1"/>
  <c r="AC34" i="1"/>
  <c r="K323" i="2"/>
  <c r="V323" i="2" s="1"/>
  <c r="W323" i="2" s="1"/>
  <c r="AC25" i="1"/>
  <c r="K272" i="2"/>
  <c r="V272" i="2" s="1"/>
  <c r="W272" i="2" s="1"/>
  <c r="AC24" i="1"/>
  <c r="K182" i="2"/>
  <c r="V182" i="2" s="1"/>
  <c r="W182" i="2" s="1"/>
  <c r="K156" i="2"/>
  <c r="V156" i="2" s="1"/>
  <c r="W156" i="2" s="1"/>
  <c r="X34" i="2"/>
  <c r="AC17" i="1"/>
  <c r="AC18" i="1"/>
  <c r="AC22" i="1"/>
  <c r="K100" i="2"/>
  <c r="V100" i="2" s="1"/>
  <c r="W100" i="2" s="1"/>
  <c r="U32" i="2"/>
  <c r="K95" i="2"/>
  <c r="V95" i="2" s="1"/>
  <c r="W95" i="2" s="1"/>
  <c r="K103" i="2"/>
  <c r="V103" i="2" s="1"/>
  <c r="W103" i="2" s="1"/>
  <c r="K94" i="2"/>
  <c r="V94" i="2" s="1"/>
  <c r="W94" i="2" s="1"/>
  <c r="K93" i="2"/>
  <c r="V93" i="2" s="1"/>
  <c r="W93" i="2" s="1"/>
  <c r="AC23" i="1"/>
  <c r="K57" i="2"/>
  <c r="V57" i="2" s="1"/>
  <c r="W57" i="2" s="1"/>
  <c r="V452" i="2" l="1"/>
  <c r="W452" i="2" s="1"/>
  <c r="V462" i="2"/>
  <c r="W462" i="2" s="1"/>
  <c r="V465" i="2"/>
  <c r="W465" i="2" s="1"/>
  <c r="V466" i="2"/>
  <c r="W466" i="2" s="1"/>
  <c r="V474" i="2"/>
  <c r="W474" i="2" s="1"/>
  <c r="V459" i="2"/>
  <c r="W459" i="2" s="1"/>
  <c r="V473" i="2"/>
  <c r="W473" i="2" s="1"/>
  <c r="V516" i="2"/>
  <c r="W516" i="2" s="1"/>
  <c r="V494" i="2"/>
  <c r="W494" i="2" s="1"/>
  <c r="V456" i="2"/>
  <c r="W456" i="2" s="1"/>
  <c r="V517" i="2"/>
  <c r="W517" i="2" s="1"/>
  <c r="V451" i="2"/>
  <c r="W451" i="2" s="1"/>
  <c r="X29" i="2"/>
  <c r="U15" i="2"/>
  <c r="Y2" i="2"/>
  <c r="X2" i="2" s="1"/>
  <c r="Y3" i="2"/>
  <c r="X3" i="2" s="1"/>
  <c r="X4" i="2"/>
  <c r="Y5" i="2"/>
  <c r="X5" i="2" s="1"/>
  <c r="X6" i="2"/>
  <c r="Y7" i="2"/>
  <c r="X7" i="2" s="1"/>
  <c r="Y8" i="2"/>
  <c r="X8" i="2" s="1"/>
  <c r="Y9" i="2"/>
  <c r="X9" i="2" s="1"/>
  <c r="Y10" i="2"/>
  <c r="X10" i="2" s="1"/>
  <c r="Y11" i="2"/>
  <c r="X11" i="2" s="1"/>
  <c r="Y12" i="2"/>
  <c r="X12" i="2" s="1"/>
  <c r="Y13" i="2"/>
  <c r="X13" i="2" s="1"/>
  <c r="Y14" i="2"/>
  <c r="X14" i="2" s="1"/>
  <c r="Y16" i="2"/>
  <c r="X16" i="2" s="1"/>
  <c r="X17" i="2"/>
  <c r="X18" i="2"/>
  <c r="X19" i="2"/>
  <c r="Y23" i="2"/>
  <c r="X23" i="2" s="1"/>
  <c r="Y24" i="2"/>
  <c r="X24" i="2" s="1"/>
  <c r="Y25" i="2"/>
  <c r="X25" i="2" s="1"/>
  <c r="Y27" i="2"/>
  <c r="X27" i="2" s="1"/>
  <c r="X31" i="2"/>
  <c r="X32" i="2"/>
  <c r="Y33" i="2"/>
  <c r="X33" i="2" s="1"/>
  <c r="X35" i="2"/>
  <c r="X36" i="2"/>
  <c r="Y37" i="2"/>
  <c r="X37" i="2" s="1"/>
  <c r="Y38" i="2"/>
  <c r="X38" i="2" s="1"/>
  <c r="Y39" i="2"/>
  <c r="X39" i="2" s="1"/>
  <c r="X40" i="2"/>
  <c r="X41" i="2"/>
  <c r="Y42" i="2"/>
  <c r="X42" i="2" s="1"/>
  <c r="X43" i="2"/>
  <c r="X44" i="2"/>
  <c r="Y45" i="2"/>
  <c r="X45" i="2" s="1"/>
  <c r="Y46" i="2"/>
  <c r="X46" i="2" s="1"/>
  <c r="K74" i="2" l="1"/>
  <c r="V74" i="2" s="1"/>
  <c r="W74" i="2" s="1"/>
  <c r="U46" i="2"/>
  <c r="K46" i="2"/>
  <c r="V46" i="2" s="1"/>
  <c r="W46" i="2" s="1"/>
  <c r="U45" i="2"/>
  <c r="K45" i="2"/>
  <c r="V45" i="2" s="1"/>
  <c r="W45" i="2" s="1"/>
  <c r="AC20" i="1"/>
  <c r="K64" i="2"/>
  <c r="V64" i="2" s="1"/>
  <c r="W64" i="2" s="1"/>
  <c r="AC4" i="1" l="1"/>
  <c r="U42" i="2"/>
  <c r="K42" i="2"/>
  <c r="V42" i="2" s="1"/>
  <c r="W42" i="2" s="1"/>
  <c r="K59" i="2"/>
  <c r="V59" i="2" s="1"/>
  <c r="W59" i="2" s="1"/>
  <c r="U33" i="2"/>
  <c r="U41" i="2"/>
  <c r="K33" i="2"/>
  <c r="V33" i="2" s="1"/>
  <c r="W33" i="2" s="1"/>
  <c r="U24" i="2"/>
  <c r="U2" i="2"/>
  <c r="K24" i="2"/>
  <c r="V24" i="2" s="1"/>
  <c r="W24" i="2" s="1"/>
  <c r="J2" i="2"/>
  <c r="K2" i="2" s="1"/>
  <c r="V2" i="2" s="1"/>
  <c r="W2" i="2" s="1"/>
  <c r="K41" i="2"/>
  <c r="V41" i="2" s="1"/>
  <c r="W41" i="2" s="1"/>
  <c r="K32" i="2"/>
  <c r="V32" i="2" s="1"/>
  <c r="W32" i="2" s="1"/>
  <c r="K19" i="2"/>
  <c r="V19" i="2" s="1"/>
  <c r="W19" i="2" s="1"/>
  <c r="K28" i="2"/>
  <c r="V28" i="2" s="1"/>
  <c r="W28" i="2" s="1"/>
  <c r="U43" i="2"/>
  <c r="K43" i="2"/>
  <c r="V43" i="2" s="1"/>
  <c r="W43" i="2" s="1"/>
  <c r="U23" i="2"/>
  <c r="K23" i="2"/>
  <c r="V23" i="2" s="1"/>
  <c r="W23" i="2" s="1"/>
  <c r="U26" i="2"/>
  <c r="K26" i="2"/>
  <c r="V26" i="2" s="1"/>
  <c r="W26" i="2" s="1"/>
  <c r="U6" i="2"/>
  <c r="K6" i="2"/>
  <c r="V6" i="2" s="1"/>
  <c r="W6" i="2" s="1"/>
  <c r="U21" i="2"/>
  <c r="K21" i="2"/>
  <c r="V21" i="2" s="1"/>
  <c r="W21" i="2" s="1"/>
  <c r="U44" i="2"/>
  <c r="K44" i="2"/>
  <c r="V44" i="2" s="1"/>
  <c r="W44" i="2" s="1"/>
  <c r="U31" i="2"/>
  <c r="K31" i="2"/>
  <c r="V31" i="2" s="1"/>
  <c r="W31" i="2" s="1"/>
  <c r="U38" i="2"/>
  <c r="K38" i="2"/>
  <c r="V38" i="2" s="1"/>
  <c r="W38" i="2" s="1"/>
  <c r="U27" i="2"/>
  <c r="K27" i="2"/>
  <c r="V27" i="2" s="1"/>
  <c r="W27" i="2" s="1"/>
  <c r="U40" i="2"/>
  <c r="U39" i="2"/>
  <c r="U35" i="2"/>
  <c r="U34" i="2"/>
  <c r="U30" i="2"/>
  <c r="U25" i="2"/>
  <c r="U22" i="2"/>
  <c r="U20" i="2"/>
  <c r="U18" i="2"/>
  <c r="U17" i="2"/>
  <c r="U16" i="2"/>
  <c r="U14" i="2"/>
  <c r="U13" i="2"/>
  <c r="U12" i="2"/>
  <c r="U11" i="2"/>
  <c r="U10" i="2"/>
  <c r="U9" i="2"/>
  <c r="U8" i="2"/>
  <c r="U7" i="2"/>
  <c r="U5" i="2"/>
  <c r="U4" i="2"/>
  <c r="U3" i="2"/>
  <c r="K22" i="2"/>
  <c r="V22" i="2" s="1"/>
  <c r="W22" i="2" s="1"/>
  <c r="K25" i="2"/>
  <c r="V25" i="2" s="1"/>
  <c r="W25" i="2" s="1"/>
  <c r="K35" i="2"/>
  <c r="V35" i="2" s="1"/>
  <c r="W35" i="2" s="1"/>
  <c r="K40" i="2"/>
  <c r="V40" i="2" s="1"/>
  <c r="W40" i="2" s="1"/>
  <c r="K8" i="2"/>
  <c r="V8" i="2" s="1"/>
  <c r="W8" i="2" s="1"/>
  <c r="K30" i="2"/>
  <c r="V30" i="2" s="1"/>
  <c r="W30" i="2" s="1"/>
  <c r="K39" i="2"/>
  <c r="V39" i="2" s="1"/>
  <c r="W39" i="2" s="1"/>
  <c r="K4" i="2"/>
  <c r="V4" i="2" s="1"/>
  <c r="W4" i="2" s="1"/>
  <c r="K3" i="2"/>
  <c r="V3" i="2" s="1"/>
  <c r="W3" i="2" s="1"/>
  <c r="K34" i="2"/>
  <c r="V34" i="2" s="1"/>
  <c r="W34" i="2" s="1"/>
  <c r="K9" i="2"/>
  <c r="V9" i="2" s="1"/>
  <c r="W9" i="2" s="1"/>
  <c r="K16" i="2"/>
  <c r="V16" i="2" s="1"/>
  <c r="W16" i="2" s="1"/>
  <c r="U36" i="2"/>
  <c r="K36" i="2"/>
  <c r="V36" i="2" s="1"/>
  <c r="W36" i="2" s="1"/>
  <c r="K14" i="2"/>
  <c r="V14" i="2" s="1"/>
  <c r="W14" i="2" s="1"/>
  <c r="K10" i="2"/>
  <c r="V10" i="2" s="1"/>
  <c r="W10" i="2" s="1"/>
  <c r="K7" i="2"/>
  <c r="V7" i="2" s="1"/>
  <c r="W7" i="2" s="1"/>
  <c r="K13" i="2"/>
  <c r="V13" i="2" s="1"/>
  <c r="W13" i="2" s="1"/>
  <c r="K18" i="2"/>
  <c r="V18" i="2" s="1"/>
  <c r="W18" i="2" s="1"/>
  <c r="K11" i="2"/>
  <c r="V11" i="2" s="1"/>
  <c r="W11" i="2" s="1"/>
  <c r="K15" i="2"/>
  <c r="V15" i="2" s="1"/>
  <c r="W15" i="2" s="1"/>
  <c r="K5" i="2"/>
  <c r="V5" i="2" s="1"/>
  <c r="W5" i="2" s="1"/>
  <c r="K12" i="2"/>
  <c r="V12" i="2" s="1"/>
  <c r="W12" i="2" s="1"/>
  <c r="U37" i="2"/>
  <c r="K37" i="2"/>
  <c r="V37" i="2" s="1"/>
  <c r="W37" i="2" s="1"/>
  <c r="U29" i="2" l="1"/>
  <c r="K29" i="2"/>
  <c r="V29" i="2" s="1"/>
  <c r="W29" i="2" s="1"/>
  <c r="K67" i="2"/>
  <c r="V67" i="2" s="1"/>
  <c r="W67" i="2" s="1"/>
  <c r="K20" i="2"/>
  <c r="V20" i="2" s="1"/>
  <c r="W20" i="2" s="1"/>
  <c r="AC3" i="1"/>
  <c r="AC2" i="1"/>
  <c r="K17" i="2" l="1"/>
  <c r="V17" i="2" s="1"/>
  <c r="W17" i="2" s="1"/>
</calcChain>
</file>

<file path=xl/sharedStrings.xml><?xml version="1.0" encoding="utf-8"?>
<sst xmlns="http://schemas.openxmlformats.org/spreadsheetml/2006/main" count="8029" uniqueCount="1928">
  <si>
    <t>Date</t>
  </si>
  <si>
    <t>Segment</t>
  </si>
  <si>
    <t>Customer</t>
  </si>
  <si>
    <t>Start Date</t>
  </si>
  <si>
    <t>Estimated Volume</t>
  </si>
  <si>
    <t>Status</t>
  </si>
  <si>
    <t>Next Change Date</t>
  </si>
  <si>
    <t>Impacted DCs</t>
  </si>
  <si>
    <t>8155</t>
  </si>
  <si>
    <t>8195</t>
  </si>
  <si>
    <t>TRANSITIONED</t>
  </si>
  <si>
    <t>8144</t>
  </si>
  <si>
    <t>CHAIN / GPO</t>
  </si>
  <si>
    <t>PREVIOUS WHOLESALER</t>
  </si>
  <si>
    <t>ABC</t>
  </si>
  <si>
    <t>CARDINAL</t>
  </si>
  <si>
    <t>MHS</t>
  </si>
  <si>
    <t>PREMIER</t>
  </si>
  <si>
    <t>START UP</t>
  </si>
  <si>
    <t>Notes</t>
  </si>
  <si>
    <t>8145</t>
  </si>
  <si>
    <t>COMPLETED</t>
  </si>
  <si>
    <t>VIZIENT</t>
  </si>
  <si>
    <t>8148</t>
  </si>
  <si>
    <t>SMITH DRUG</t>
  </si>
  <si>
    <t>RETAIL</t>
  </si>
  <si>
    <t>KINRAY</t>
  </si>
  <si>
    <t>Acct #s</t>
  </si>
  <si>
    <t>8115</t>
  </si>
  <si>
    <t>Provided Usage Time Frame</t>
  </si>
  <si>
    <t>12 MONTHS</t>
  </si>
  <si>
    <t>8149</t>
  </si>
  <si>
    <t>Point Person</t>
  </si>
  <si>
    <t>8170</t>
  </si>
  <si>
    <t>MEDEA</t>
  </si>
  <si>
    <t>Hold Out Ref ID</t>
  </si>
  <si>
    <t>Account Manager</t>
  </si>
  <si>
    <t>Transitioned to Analyst</t>
  </si>
  <si>
    <t>Analyst</t>
  </si>
  <si>
    <t>DIANA</t>
  </si>
  <si>
    <t>SL FREQUENCY</t>
  </si>
  <si>
    <t>YES</t>
  </si>
  <si>
    <t>NO</t>
  </si>
  <si>
    <t xml:space="preserve">NO </t>
  </si>
  <si>
    <t>Estimated Annual Volume</t>
  </si>
  <si>
    <t>Estimated Weekly Volume</t>
  </si>
  <si>
    <t>Actual Weekly Volume</t>
  </si>
  <si>
    <t>3 MONTHS</t>
  </si>
  <si>
    <t>8120</t>
  </si>
  <si>
    <t>Sales Rep</t>
  </si>
  <si>
    <t>KACEY GLINKA</t>
  </si>
  <si>
    <t>OS ?</t>
  </si>
  <si>
    <t>Y</t>
  </si>
  <si>
    <t>HEATHER WALES</t>
  </si>
  <si>
    <t>JON STRAUGHN</t>
  </si>
  <si>
    <t>SHIRLEY LAISE</t>
  </si>
  <si>
    <t>NO SALES RECORDED</t>
  </si>
  <si>
    <t>IPC</t>
  </si>
  <si>
    <t>BILL MATHURIN</t>
  </si>
  <si>
    <t>NANCY RIOS</t>
  </si>
  <si>
    <t>DAVID SMITH</t>
  </si>
  <si>
    <t>JOHN BESCRIPT</t>
  </si>
  <si>
    <t>JOSH YAX</t>
  </si>
  <si>
    <t>CHRISTOPHER GONZALEZ</t>
  </si>
  <si>
    <t>6 MONTHS</t>
  </si>
  <si>
    <t>NICOLE FRAZIER</t>
  </si>
  <si>
    <t>8147</t>
  </si>
  <si>
    <t>DC #</t>
  </si>
  <si>
    <t>ROBYN COFER</t>
  </si>
  <si>
    <t>CODY JACKSON</t>
  </si>
  <si>
    <t>BRENDON SMITH</t>
  </si>
  <si>
    <t>8160</t>
  </si>
  <si>
    <t>8126</t>
  </si>
  <si>
    <t>ALFREDO</t>
  </si>
  <si>
    <t>Annualized Volume</t>
  </si>
  <si>
    <t>8110</t>
  </si>
  <si>
    <t>BRYAN OVERTON</t>
  </si>
  <si>
    <t>DALLAS NAKASHIMA</t>
  </si>
  <si>
    <t>8138</t>
  </si>
  <si>
    <t>8165</t>
  </si>
  <si>
    <t>CINDY MILLER</t>
  </si>
  <si>
    <t>New Customer</t>
  </si>
  <si>
    <t>Go Live Date</t>
  </si>
  <si>
    <t>BOB TURIANO</t>
  </si>
  <si>
    <t>STEVEN LEWIS</t>
  </si>
  <si>
    <t>8182</t>
  </si>
  <si>
    <t>VARIOUS</t>
  </si>
  <si>
    <t>RICHARD MACLEAN</t>
  </si>
  <si>
    <t>TBD</t>
  </si>
  <si>
    <t>ANDA</t>
  </si>
  <si>
    <t>MORRIS DICKSON</t>
  </si>
  <si>
    <t>ALLISON MATTHEWS</t>
  </si>
  <si>
    <t>KATIE MCCLAIN</t>
  </si>
  <si>
    <t>NO BUILD REASON</t>
  </si>
  <si>
    <t>VOLUME</t>
  </si>
  <si>
    <t>SAMANTHA FABODE</t>
  </si>
  <si>
    <t>8164</t>
  </si>
  <si>
    <t>START DATE NOTED</t>
  </si>
  <si>
    <t>ACTUAL START DATE</t>
  </si>
  <si>
    <t>N/A</t>
  </si>
  <si>
    <t>TIME</t>
  </si>
  <si>
    <t>VERONICA TAYLOR</t>
  </si>
  <si>
    <t>TONY CHRISTIANSEN</t>
  </si>
  <si>
    <t>8131</t>
  </si>
  <si>
    <t>8180</t>
  </si>
  <si>
    <t>MASON GERVASI</t>
  </si>
  <si>
    <t>JOSE POU</t>
  </si>
  <si>
    <t>STEPHEN MOORE</t>
  </si>
  <si>
    <t>KERRY CRANFORD</t>
  </si>
  <si>
    <t>8173</t>
  </si>
  <si>
    <t>JAE LEE</t>
  </si>
  <si>
    <t>MORRIS AND DICKSON</t>
  </si>
  <si>
    <t>FAMILY PHARMACY</t>
  </si>
  <si>
    <t>ISABELLE MECKER</t>
  </si>
  <si>
    <t>JOSE GONZALEZ</t>
  </si>
  <si>
    <t>TIME/VOL</t>
  </si>
  <si>
    <t>TRG</t>
  </si>
  <si>
    <t>JASON MARTIN</t>
  </si>
  <si>
    <t>JIM DEMBROSKI</t>
  </si>
  <si>
    <t>HD SMITH</t>
  </si>
  <si>
    <t>VALUE DRUG</t>
  </si>
  <si>
    <t>CHRISTINA KUNZ</t>
  </si>
  <si>
    <t>WESLEY BEACH</t>
  </si>
  <si>
    <t>JOHN MAHONEY</t>
  </si>
  <si>
    <t>STEPHEN HEILIGER</t>
  </si>
  <si>
    <t>TIM ROSE</t>
  </si>
  <si>
    <t>RAW SL Avg</t>
  </si>
  <si>
    <t>ADJ SL Avg</t>
  </si>
  <si>
    <t>LAUREN GIERMAN</t>
  </si>
  <si>
    <t>PETER DAHLSTROM</t>
  </si>
  <si>
    <t>8183</t>
  </si>
  <si>
    <t>BRANNON TRAYWICK</t>
  </si>
  <si>
    <t>JONATHAN KIM</t>
  </si>
  <si>
    <t>LISA NICHOLS</t>
  </si>
  <si>
    <t>ROB YATES</t>
  </si>
  <si>
    <t>ABC PHARMACY</t>
  </si>
  <si>
    <t>?</t>
  </si>
  <si>
    <t>TOM AHEARN</t>
  </si>
  <si>
    <t>Annual Est</t>
  </si>
  <si>
    <t>Variance</t>
  </si>
  <si>
    <t>ONLY ONE ORDER</t>
  </si>
  <si>
    <t>JARED NASH</t>
  </si>
  <si>
    <t>OHANNES KECHICHIAN</t>
  </si>
  <si>
    <t>BUILD?</t>
  </si>
  <si>
    <t>MIKE ROSE</t>
  </si>
  <si>
    <t>VOL/TIME</t>
  </si>
  <si>
    <t>TYLER SHARPE</t>
  </si>
  <si>
    <t>ANDY BASS</t>
  </si>
  <si>
    <t>8112</t>
  </si>
  <si>
    <t>KAYLA FULLER</t>
  </si>
  <si>
    <t>PROVISTA</t>
  </si>
  <si>
    <t>DANI AGUILAR-TORNO</t>
  </si>
  <si>
    <t>MUSC FAMILY MEDICAL</t>
  </si>
  <si>
    <t>CATHY JONES</t>
  </si>
  <si>
    <t>MOVED FROM 12/1 TO 1/3</t>
  </si>
  <si>
    <t>ONLY ONE ORDER REC'D</t>
  </si>
  <si>
    <t>KEVIN CHAMBLISS</t>
  </si>
  <si>
    <t>UNKNOWN</t>
  </si>
  <si>
    <t>N</t>
  </si>
  <si>
    <t>STARTUP</t>
  </si>
  <si>
    <t>WE CARE PHARMACY</t>
  </si>
  <si>
    <t>8162</t>
  </si>
  <si>
    <t>MEDIC PHARMACY</t>
  </si>
  <si>
    <t>AUDRA CONWELL</t>
  </si>
  <si>
    <t xml:space="preserve">PRECISION RX </t>
  </si>
  <si>
    <t xml:space="preserve">OZARK </t>
  </si>
  <si>
    <t xml:space="preserve">ALFREDO </t>
  </si>
  <si>
    <t>CHRIS QUINBY</t>
  </si>
  <si>
    <t>GIRARD AVE PHARMACY</t>
  </si>
  <si>
    <t>GERIMED</t>
  </si>
  <si>
    <t>DREW BENNETT</t>
  </si>
  <si>
    <t>LIMITED SALES</t>
  </si>
  <si>
    <t>RITE CARE PHARMACY</t>
  </si>
  <si>
    <t>SHAWN CHEONG</t>
  </si>
  <si>
    <t>Dollar Value of Holdouts Ended Early</t>
  </si>
  <si>
    <t>Days Ended Early</t>
  </si>
  <si>
    <t>1 MONTH</t>
  </si>
  <si>
    <t>AUBURN PHARMA</t>
  </si>
  <si>
    <t>AIMEE MANTALVO</t>
  </si>
  <si>
    <t>CHASE THOMAS</t>
  </si>
  <si>
    <t>DOUGLAS MINGORI</t>
  </si>
  <si>
    <t>Holdout Dollar Value of Items Not Ordered</t>
  </si>
  <si>
    <t>Total Holdout Dollar Value</t>
  </si>
  <si>
    <t>MICHAEL MARTIN</t>
  </si>
  <si>
    <t>KELLI CUOTO</t>
  </si>
  <si>
    <t>SAVINGS</t>
  </si>
  <si>
    <t>BRIDGELAND PHARMACY</t>
  </si>
  <si>
    <t>075281</t>
  </si>
  <si>
    <t>8130</t>
  </si>
  <si>
    <t>HOMESTEAD PHARMACY</t>
  </si>
  <si>
    <t>NO SL ISSUES - VERY LOW VOLUME</t>
  </si>
  <si>
    <t>MHA</t>
  </si>
  <si>
    <t>JULIANNA BOLTON</t>
  </si>
  <si>
    <t>PLATINUM RX NORTH</t>
  </si>
  <si>
    <t>NO SL ISSUES</t>
  </si>
  <si>
    <t>JAMES CAMPBELL</t>
  </si>
  <si>
    <t>TIM ALBRECHT</t>
  </si>
  <si>
    <t>MCKESSON SPECIALTY</t>
  </si>
  <si>
    <t>ROPER ST. FRANCIS</t>
  </si>
  <si>
    <t>TAYLOR STORY</t>
  </si>
  <si>
    <t>NO SL ISSUES - LOW VOLUME</t>
  </si>
  <si>
    <t>NO SL ISSUES - HIGH VOLUME</t>
  </si>
  <si>
    <t>SHELLY RUSSELL</t>
  </si>
  <si>
    <t>ELLIE GEISE</t>
  </si>
  <si>
    <t>ADDT'L ACCT</t>
  </si>
  <si>
    <t>RAW SL Avg (30 day)</t>
  </si>
  <si>
    <t>ADJ SL Avg (30 day)</t>
  </si>
  <si>
    <t>BAPTIST MEDICAL CENTER CLAY</t>
  </si>
  <si>
    <t>BROOKE JACKSON</t>
  </si>
  <si>
    <t>NO SL ISSUES TO DATE</t>
  </si>
  <si>
    <t>EPIC</t>
  </si>
  <si>
    <t>SMITHS</t>
  </si>
  <si>
    <t>OTHER</t>
  </si>
  <si>
    <t>MOVING FROM SPECIALTY</t>
  </si>
  <si>
    <t>NBBAPCLAY</t>
  </si>
  <si>
    <t>136933</t>
  </si>
  <si>
    <t>THOMAS GLEESON</t>
  </si>
  <si>
    <t>PACIFIC VIEW PHARMACY</t>
  </si>
  <si>
    <t>137195</t>
  </si>
  <si>
    <t>TAYLOR CITY PHARMACY</t>
  </si>
  <si>
    <t>ANNIE LAWSON</t>
  </si>
  <si>
    <t>JEFFREY NAKAI</t>
  </si>
  <si>
    <t>177940</t>
  </si>
  <si>
    <t>ACS NORTH</t>
  </si>
  <si>
    <t>KRISTEN BOCAST</t>
  </si>
  <si>
    <t>NBACSNRTH</t>
  </si>
  <si>
    <t>GENAHEALTH PHARMACY</t>
  </si>
  <si>
    <t>101588</t>
  </si>
  <si>
    <t xml:space="preserve">NO SL ISSUES </t>
  </si>
  <si>
    <t>MEDLY</t>
  </si>
  <si>
    <t>MEGHAN O'CONNOR</t>
  </si>
  <si>
    <t>JOELTON PHARMACY</t>
  </si>
  <si>
    <t>OREGON SURGICAL INSTITUTE</t>
  </si>
  <si>
    <t>NBOSI</t>
  </si>
  <si>
    <t>137060</t>
  </si>
  <si>
    <t>KIM HICKS / GENESIS MOORE</t>
  </si>
  <si>
    <t>8160;8120;8131;8173;8182;8112;8147;8170</t>
  </si>
  <si>
    <t>MIXMYRX</t>
  </si>
  <si>
    <t>190195</t>
  </si>
  <si>
    <t>SANFORD DISCOUNT PHCY</t>
  </si>
  <si>
    <t>190191</t>
  </si>
  <si>
    <t>PILLBOX PHARMACY</t>
  </si>
  <si>
    <t>190029</t>
  </si>
  <si>
    <t>SMANANTA FABODE</t>
  </si>
  <si>
    <t>LOUIS MORGAN DRUGS GERI</t>
  </si>
  <si>
    <t>190263</t>
  </si>
  <si>
    <t>EXPRESS CARY PHCY &amp; MORE</t>
  </si>
  <si>
    <t>137129</t>
  </si>
  <si>
    <t>NEW HOPE PHARMACY</t>
  </si>
  <si>
    <t>190269</t>
  </si>
  <si>
    <t>KEN WALTERS</t>
  </si>
  <si>
    <t>ACCESS PRIME PHARMACY</t>
  </si>
  <si>
    <t>190254</t>
  </si>
  <si>
    <t>CARENOW PHARMACY II</t>
  </si>
  <si>
    <t>190232</t>
  </si>
  <si>
    <t>NBROPER</t>
  </si>
  <si>
    <t>PILL CRAFT PHARMACY</t>
  </si>
  <si>
    <t>137389</t>
  </si>
  <si>
    <t>MENARD PHARMACY</t>
  </si>
  <si>
    <t>190286</t>
  </si>
  <si>
    <t>R&amp;M PHARMACY</t>
  </si>
  <si>
    <t>190341</t>
  </si>
  <si>
    <t>STAR DRUGS INC</t>
  </si>
  <si>
    <t>190343</t>
  </si>
  <si>
    <t>PARK AVE PHARMACY</t>
  </si>
  <si>
    <t>190346</t>
  </si>
  <si>
    <t>CROSSROADS PHARMACY</t>
  </si>
  <si>
    <t>190220</t>
  </si>
  <si>
    <t>UPTOWN PHARMACY</t>
  </si>
  <si>
    <t>THE CORNER DRUG STORE</t>
  </si>
  <si>
    <t>190196</t>
  </si>
  <si>
    <t>PRESCRIPTIONS UNLIMITED</t>
  </si>
  <si>
    <t>245850</t>
  </si>
  <si>
    <t>BAYGREEN PHARMACY</t>
  </si>
  <si>
    <t>245832</t>
  </si>
  <si>
    <t>BRIGHT CARE PHARMACY</t>
  </si>
  <si>
    <t>245855</t>
  </si>
  <si>
    <t>WOLCOTT PHARMACY</t>
  </si>
  <si>
    <t>245783</t>
  </si>
  <si>
    <t>SALAMA PHARMACY</t>
  </si>
  <si>
    <t>RYAN SWEENEY</t>
  </si>
  <si>
    <t>245844</t>
  </si>
  <si>
    <t>ALDEN PHARMACY</t>
  </si>
  <si>
    <t>245857</t>
  </si>
  <si>
    <t>CONCORD SPECIALTY</t>
  </si>
  <si>
    <t>245776</t>
  </si>
  <si>
    <t>LEON MEDICAL CTRS OTC</t>
  </si>
  <si>
    <t>245952</t>
  </si>
  <si>
    <t>SYCAMORE PHARMACY</t>
  </si>
  <si>
    <t>190141</t>
  </si>
  <si>
    <t>WELLS RX PHARMACY</t>
  </si>
  <si>
    <t>245983</t>
  </si>
  <si>
    <t>KANKAKEE AREA PHCY</t>
  </si>
  <si>
    <t>245975</t>
  </si>
  <si>
    <t>DIANA / MEDEA</t>
  </si>
  <si>
    <t>NBMEDLY</t>
  </si>
  <si>
    <t>TOTAL EXCEL PHARMACY</t>
  </si>
  <si>
    <t>167836</t>
  </si>
  <si>
    <t>TOWN CENTER PHARMACY</t>
  </si>
  <si>
    <t>245808</t>
  </si>
  <si>
    <t>HAWAII ONCOLOGY</t>
  </si>
  <si>
    <t>167842</t>
  </si>
  <si>
    <t>MULTIPLE SMALL</t>
  </si>
  <si>
    <t>MARIOS PHARMACY</t>
  </si>
  <si>
    <t>246092</t>
  </si>
  <si>
    <t>NONE</t>
  </si>
  <si>
    <t>LAKEVIEW PHARMACY</t>
  </si>
  <si>
    <t>246080</t>
  </si>
  <si>
    <t>ADDITIONAL ACCOUNT</t>
  </si>
  <si>
    <t>BROADWAY PHCY PACK4U CORP</t>
  </si>
  <si>
    <t>246070</t>
  </si>
  <si>
    <t>EASY CARE PHARMACY</t>
  </si>
  <si>
    <t>167837</t>
  </si>
  <si>
    <t>OWNERSHIP CHANGE</t>
  </si>
  <si>
    <t>STOCKMEN'S DRUG</t>
  </si>
  <si>
    <t>246071</t>
  </si>
  <si>
    <t>BROXTON FAMILY PHARMACY</t>
  </si>
  <si>
    <t>245782</t>
  </si>
  <si>
    <t>LIFELINE PHARMACY</t>
  </si>
  <si>
    <t>245897</t>
  </si>
  <si>
    <t>ARDON HEALTH</t>
  </si>
  <si>
    <t>AtoZ PHARMACY</t>
  </si>
  <si>
    <t>MIAS</t>
  </si>
  <si>
    <t>CURAHEALTH PHARMACY</t>
  </si>
  <si>
    <t>246265</t>
  </si>
  <si>
    <t>NBATOZ</t>
  </si>
  <si>
    <t>CHESTNUT HILL</t>
  </si>
  <si>
    <t xml:space="preserve"> NO SL ISSUES</t>
  </si>
  <si>
    <t>PHARMACY OF THE WEST</t>
  </si>
  <si>
    <t>101542</t>
  </si>
  <si>
    <t>INFO</t>
  </si>
  <si>
    <t>MD PHARMACY</t>
  </si>
  <si>
    <t>074951</t>
  </si>
  <si>
    <t>ISMC</t>
  </si>
  <si>
    <t>EXPRESS RX</t>
  </si>
  <si>
    <t>DOUG MINGORI</t>
  </si>
  <si>
    <t xml:space="preserve">NBEXPSRX  </t>
  </si>
  <si>
    <t>NBCHSTNUT</t>
  </si>
  <si>
    <t>NBARDON</t>
  </si>
  <si>
    <t>NBMIAS</t>
  </si>
  <si>
    <t>NEW</t>
  </si>
  <si>
    <t>ASC ORTHOPEDIC LEGRAND OP (KOKOMO)</t>
  </si>
  <si>
    <t>TEMPLE UNIVERSITY</t>
  </si>
  <si>
    <t>HCA HEALTHCARE</t>
  </si>
  <si>
    <t>245909</t>
  </si>
  <si>
    <t>OPTUM INFUSION</t>
  </si>
  <si>
    <t>OCHSNER HEALTH AMERICAN LEGION</t>
  </si>
  <si>
    <t>NBACSORTH</t>
  </si>
  <si>
    <t>MATRIXX PHARMACY</t>
  </si>
  <si>
    <t>190247</t>
  </si>
  <si>
    <t>NO SL ISSUES OTHER THAN HEAVY OM IN LATE NOV</t>
  </si>
  <si>
    <t>TRUE GRACE PHARMACY</t>
  </si>
  <si>
    <t>190292</t>
  </si>
  <si>
    <t>CURE MED</t>
  </si>
  <si>
    <t>185390</t>
  </si>
  <si>
    <t>% of Expected Volume</t>
  </si>
  <si>
    <t>Vol Category</t>
  </si>
  <si>
    <t>Start Date Category</t>
  </si>
  <si>
    <t>Date Gap</t>
  </si>
  <si>
    <t>Post Trans Review</t>
  </si>
  <si>
    <t>NBTEMPLE</t>
  </si>
  <si>
    <t>NBOCHALH</t>
  </si>
  <si>
    <t>SURGEONS CHOICE</t>
  </si>
  <si>
    <t>JASMINE GILES</t>
  </si>
  <si>
    <t>NBSURGCHC</t>
  </si>
  <si>
    <t>PART OF TEMPLE</t>
  </si>
  <si>
    <t>HPG</t>
  </si>
  <si>
    <t>NO SL ISSUES -VERY LOW SALES</t>
  </si>
  <si>
    <t>NO SL ISSUES - VERY LIMITED QTY ORDERED</t>
  </si>
  <si>
    <t>NO SL ISSUES TO DATE - LOW VOL</t>
  </si>
  <si>
    <t>DAKOTA DRUG</t>
  </si>
  <si>
    <t>PALUBICKI'S PHARMACY</t>
  </si>
  <si>
    <t>222485</t>
  </si>
  <si>
    <t>SPRINGHILL MEDICAL CENTER</t>
  </si>
  <si>
    <t>IMPACTED BY ICE STORM; OTHERWISE OKAY</t>
  </si>
  <si>
    <t>NO RECENT SALES</t>
  </si>
  <si>
    <t>WILLIAM BROS MAIL ORDER</t>
  </si>
  <si>
    <t>222639</t>
  </si>
  <si>
    <t>8163</t>
  </si>
  <si>
    <t>KITTSON PHARMACY</t>
  </si>
  <si>
    <t>246075</t>
  </si>
  <si>
    <t>GRAND AVE CHEMISTS</t>
  </si>
  <si>
    <t>194809</t>
  </si>
  <si>
    <t>ADVANCE CARE SF</t>
  </si>
  <si>
    <t>222830</t>
  </si>
  <si>
    <t>BISMARCK PHARMACY</t>
  </si>
  <si>
    <t>151850</t>
  </si>
  <si>
    <t>VERY LIMITED ORDERS</t>
  </si>
  <si>
    <t>BINGHAM HEALTHCARE</t>
  </si>
  <si>
    <t>NBOPTUMIN</t>
  </si>
  <si>
    <t>ABC/CARDINAL</t>
  </si>
  <si>
    <t>NBHCA</t>
  </si>
  <si>
    <t>SHRINERS</t>
  </si>
  <si>
    <t>NBSHRINRS</t>
  </si>
  <si>
    <t>KANSAS SURGERY</t>
  </si>
  <si>
    <t>ERIC BAKER</t>
  </si>
  <si>
    <t>NO NOTICE!</t>
  </si>
  <si>
    <t>NBBINGHAM</t>
  </si>
  <si>
    <t>GROUP BOUGHT OUT BY WALGREENS; WILL NOT BE COMING ON BOARD TO MCKESSON</t>
  </si>
  <si>
    <t>LINDAY DULIN</t>
  </si>
  <si>
    <t>NO SL ISSUSE AFTER INITIAL ORDER</t>
  </si>
  <si>
    <t>NO SL ISSUES  - LOW VOLUME</t>
  </si>
  <si>
    <t>MICHAEL PETERSON</t>
  </si>
  <si>
    <t>FAMILY HEALTH LA CLINICA</t>
  </si>
  <si>
    <t>246253</t>
  </si>
  <si>
    <t>DRUG CENTER PHCY 101</t>
  </si>
  <si>
    <t>137417</t>
  </si>
  <si>
    <t>DELAYED TILL 4/1</t>
  </si>
  <si>
    <t>APOSTROPHE PHARMACY</t>
  </si>
  <si>
    <t>MONTHLY</t>
  </si>
  <si>
    <t xml:space="preserve">KIM HICKS  </t>
  </si>
  <si>
    <t xml:space="preserve">DIANA   </t>
  </si>
  <si>
    <t>NBAPOSTRE</t>
  </si>
  <si>
    <t>EMILY OSWALD</t>
  </si>
  <si>
    <t>TRAV'S U-SAVE TELEPHARMACY</t>
  </si>
  <si>
    <t>252911</t>
  </si>
  <si>
    <t>UMASS HARRINGTON</t>
  </si>
  <si>
    <t>RUBEN FELICIANO</t>
  </si>
  <si>
    <t>COMPASSIONATE CARE PHCY</t>
  </si>
  <si>
    <t>222753</t>
  </si>
  <si>
    <t>UNIVERSITY OF UTAH</t>
  </si>
  <si>
    <t>WEST VIRGINIA UNIVERSITY</t>
  </si>
  <si>
    <t>MDR/WESTWOOD</t>
  </si>
  <si>
    <t>166928,166936</t>
  </si>
  <si>
    <t>MUSC ORANGEBURG</t>
  </si>
  <si>
    <t>WILLIAM MATHURIN</t>
  </si>
  <si>
    <t>BERNHARD'S PHCY</t>
  </si>
  <si>
    <t>222823</t>
  </si>
  <si>
    <t>NO SALES SINCE END OF MAY</t>
  </si>
  <si>
    <t>FOREST DRUG STORE</t>
  </si>
  <si>
    <t>222721</t>
  </si>
  <si>
    <t>FUNDERBURKS PHCY</t>
  </si>
  <si>
    <t>222673</t>
  </si>
  <si>
    <t>SYSTEM</t>
  </si>
  <si>
    <t>UMER DARVESH</t>
  </si>
  <si>
    <t>INDEX PHCY</t>
  </si>
  <si>
    <t>222800</t>
  </si>
  <si>
    <t>CLINT WALES</t>
  </si>
  <si>
    <t>LIFELINE24 PHCY</t>
  </si>
  <si>
    <t>222696</t>
  </si>
  <si>
    <t>DIDN’T' RECEIVE VIA INBOX, BUT DC REQUESTED</t>
  </si>
  <si>
    <t>LIFETREE PHARMACY</t>
  </si>
  <si>
    <t>222705</t>
  </si>
  <si>
    <t>NORTHERN LIGHT PHCY</t>
  </si>
  <si>
    <t>222525</t>
  </si>
  <si>
    <t>NO SERVICE LEVEL ISSUES</t>
  </si>
  <si>
    <t>OLDE TOWNE DRUGS</t>
  </si>
  <si>
    <t>KATIE O'CONNOR</t>
  </si>
  <si>
    <t>PARKER ROAD DRUGSTORE</t>
  </si>
  <si>
    <t>222720</t>
  </si>
  <si>
    <t>PERSONAL RX</t>
  </si>
  <si>
    <t>222688</t>
  </si>
  <si>
    <t>222803</t>
  </si>
  <si>
    <t>ROBINS PHARMACY</t>
  </si>
  <si>
    <t>222826</t>
  </si>
  <si>
    <t>SHAWN PHARMACY</t>
  </si>
  <si>
    <t>222797</t>
  </si>
  <si>
    <t>SHRIVERS PHARMACY WELL III POS</t>
  </si>
  <si>
    <t>190147</t>
  </si>
  <si>
    <t>NO SL ISSUES UNTIL JUNE - RECEIVING ISSUES AT DC</t>
  </si>
  <si>
    <t>SHRIVERS PHARMACY WELLNESS III</t>
  </si>
  <si>
    <t>190145</t>
  </si>
  <si>
    <t>ALSEDRA PHARMACY LLC</t>
  </si>
  <si>
    <t>BROOKSIDE DRUGS</t>
  </si>
  <si>
    <t>GRACE RX PHARMACY- POS</t>
  </si>
  <si>
    <t>HAVEN HOME CANCER SRVC</t>
  </si>
  <si>
    <t>SKRIPTS PHARMACY</t>
  </si>
  <si>
    <t>TT PHARMACY</t>
  </si>
  <si>
    <t>SHERRI LAMBERT</t>
  </si>
  <si>
    <t>MARY GIAMPA</t>
  </si>
  <si>
    <t>222614</t>
  </si>
  <si>
    <t>222520</t>
  </si>
  <si>
    <t>190353</t>
  </si>
  <si>
    <t>222652</t>
  </si>
  <si>
    <t>222501</t>
  </si>
  <si>
    <t>222572</t>
  </si>
  <si>
    <t>MISKEYED ORDER IN APRIL</t>
  </si>
  <si>
    <t xml:space="preserve">NO SL ISSUSE   </t>
  </si>
  <si>
    <t>412 FAMILY PHARMACY LLC</t>
  </si>
  <si>
    <t>BLACK DRUG &amp; 412 FAM POS</t>
  </si>
  <si>
    <t>FINEST PHCY &amp; COMPOUNDS</t>
  </si>
  <si>
    <t>222837</t>
  </si>
  <si>
    <t>152174</t>
  </si>
  <si>
    <t>222866</t>
  </si>
  <si>
    <t>NO SALES AFTER MID FEB</t>
  </si>
  <si>
    <t>FAMILY SCRIPTS PHARMACY</t>
  </si>
  <si>
    <t>BLGRSS COMM HTH CTR PHCY</t>
  </si>
  <si>
    <t>137451</t>
  </si>
  <si>
    <t>245833</t>
  </si>
  <si>
    <t>LOW VOLUME - NO SIGNIFICANT ISSUES</t>
  </si>
  <si>
    <t>CURE MED PHARMACY</t>
  </si>
  <si>
    <t>HELLORX PHARMACY</t>
  </si>
  <si>
    <t>KELSEY FAIRFIELD POS</t>
  </si>
  <si>
    <t>KELSEY SEYBOLD FAIRFIELD</t>
  </si>
  <si>
    <t>189960</t>
  </si>
  <si>
    <t>222515</t>
  </si>
  <si>
    <t>246006</t>
  </si>
  <si>
    <t>MEDRX PHARMACY</t>
  </si>
  <si>
    <t>GREENTREE PHCY</t>
  </si>
  <si>
    <t>140516</t>
  </si>
  <si>
    <t>152094</t>
  </si>
  <si>
    <t>MARTIN DENNIS</t>
  </si>
  <si>
    <t>CONTINGO PHARMACY</t>
  </si>
  <si>
    <t>247861</t>
  </si>
  <si>
    <t>WEEKLY SL CHECK</t>
  </si>
  <si>
    <t>JPCHC PHARMACY</t>
  </si>
  <si>
    <t>166899</t>
  </si>
  <si>
    <t>275207</t>
  </si>
  <si>
    <t>DATE PALM DRUGS</t>
  </si>
  <si>
    <t>PALOS RX</t>
  </si>
  <si>
    <t>166817</t>
  </si>
  <si>
    <t>MOUNTAINLANDS PROVO PHCY</t>
  </si>
  <si>
    <t>DALE HARRIS</t>
  </si>
  <si>
    <t>CLEBURNE PHCY LENLOCK</t>
  </si>
  <si>
    <t>248037</t>
  </si>
  <si>
    <t>CALLS COMMUNITY PHCY (</t>
  </si>
  <si>
    <t>248049</t>
  </si>
  <si>
    <t>SEAN MARQUARDT</t>
  </si>
  <si>
    <t>AJ WELLNESS PHCY</t>
  </si>
  <si>
    <t>248055</t>
  </si>
  <si>
    <t>PREMIER RX SOL BAKERSFIELD</t>
  </si>
  <si>
    <t>253256</t>
  </si>
  <si>
    <t>MITCHELL'S PHARMACY CHATHAM</t>
  </si>
  <si>
    <t>275196</t>
  </si>
  <si>
    <t>ARSH PHARMACY</t>
  </si>
  <si>
    <t>166949</t>
  </si>
  <si>
    <t>EMPIRE</t>
  </si>
  <si>
    <t>AAPA</t>
  </si>
  <si>
    <t>247921</t>
  </si>
  <si>
    <t>247926</t>
  </si>
  <si>
    <t>247927</t>
  </si>
  <si>
    <t>247987</t>
  </si>
  <si>
    <t>247991</t>
  </si>
  <si>
    <t>247992</t>
  </si>
  <si>
    <t>248033</t>
  </si>
  <si>
    <t>248036</t>
  </si>
  <si>
    <t>248100</t>
  </si>
  <si>
    <t>248143</t>
  </si>
  <si>
    <t>248150</t>
  </si>
  <si>
    <t>253155</t>
  </si>
  <si>
    <t>APCI</t>
  </si>
  <si>
    <t>UPS</t>
  </si>
  <si>
    <t>Legacy</t>
  </si>
  <si>
    <t>JD NASH</t>
  </si>
  <si>
    <t>CLINIC PHARMACY</t>
  </si>
  <si>
    <t>CHILD FAMILY PLANO GERI</t>
  </si>
  <si>
    <t>LADNER DRUGS GERIMED</t>
  </si>
  <si>
    <t>MEDICAL CENTER PHARMACY</t>
  </si>
  <si>
    <t>WHITE OAK PHARMACY</t>
  </si>
  <si>
    <t>LAWRENCE DRUG</t>
  </si>
  <si>
    <t>LAWRENCE DRUG OZARK</t>
  </si>
  <si>
    <t>EQUALITY HLTH GROUP PHY</t>
  </si>
  <si>
    <t>CHUBBUCK'S DRUG STORE</t>
  </si>
  <si>
    <t>DIVERSITY FAMILY PHCY</t>
  </si>
  <si>
    <t>TRACY CARE PHARMACY</t>
  </si>
  <si>
    <t xml:space="preserve"> NO MIRROR</t>
  </si>
  <si>
    <t>HAYAT PHARMACY 22</t>
  </si>
  <si>
    <t>247938</t>
  </si>
  <si>
    <t>248102</t>
  </si>
  <si>
    <t>MADELYN LUPO</t>
  </si>
  <si>
    <t>FAITH RX LLC</t>
  </si>
  <si>
    <t>247928</t>
  </si>
  <si>
    <t>CAREPLUS PHARMACY</t>
  </si>
  <si>
    <t>248149</t>
  </si>
  <si>
    <t>MAB PHARMACY</t>
  </si>
  <si>
    <t>ELGIN WEST PHCY</t>
  </si>
  <si>
    <t>248152</t>
  </si>
  <si>
    <t>248154</t>
  </si>
  <si>
    <t>248155</t>
  </si>
  <si>
    <t>PHARMACY AMANECCER</t>
  </si>
  <si>
    <t>247945</t>
  </si>
  <si>
    <t>ELI PHARMACY</t>
  </si>
  <si>
    <t>247983</t>
  </si>
  <si>
    <t>STEVE'S FAMILY PHCY</t>
  </si>
  <si>
    <t>166582</t>
  </si>
  <si>
    <t>IMPACT INFUSION CARE</t>
  </si>
  <si>
    <t>274732</t>
  </si>
  <si>
    <t>Care</t>
  </si>
  <si>
    <t>APSC</t>
  </si>
  <si>
    <t>Project Empire</t>
  </si>
  <si>
    <t>Startup</t>
  </si>
  <si>
    <t>CARE FIRST PHARMACY</t>
  </si>
  <si>
    <t>RITE CARE EXPRESS PHARMACY</t>
  </si>
  <si>
    <t>STEPWORKS PHARMACY</t>
  </si>
  <si>
    <t>HEALTH JOURNEY PHARMACY</t>
  </si>
  <si>
    <t>LANCASTER SPECIALTY RX</t>
  </si>
  <si>
    <t>ADVANCED RX</t>
  </si>
  <si>
    <t>MNTN LAUREL INTEGRATED HC</t>
  </si>
  <si>
    <t>ARUNS FAMILY PHARMACY</t>
  </si>
  <si>
    <t>ADVANCED RX AMARILLO</t>
  </si>
  <si>
    <t>BLOOMING GROVE PHCY</t>
  </si>
  <si>
    <t>PALACE DRUG STORE</t>
  </si>
  <si>
    <t>AANAYA RX INC</t>
  </si>
  <si>
    <t>CINCO RANCH PHARMACY</t>
  </si>
  <si>
    <t>LINDSAY DRUG CO</t>
  </si>
  <si>
    <t>CINCO RANCH RX POS</t>
  </si>
  <si>
    <t>VIP PHARMACY</t>
  </si>
  <si>
    <t>ONTARIO PHARMACY</t>
  </si>
  <si>
    <t>COLOMBO'S PHARMACY</t>
  </si>
  <si>
    <t>KVHC DOVER</t>
  </si>
  <si>
    <t>166666</t>
  </si>
  <si>
    <t>166713</t>
  </si>
  <si>
    <t>166804</t>
  </si>
  <si>
    <t>222690</t>
  </si>
  <si>
    <t>247738</t>
  </si>
  <si>
    <t>247740</t>
  </si>
  <si>
    <t>247748</t>
  </si>
  <si>
    <t>247784</t>
  </si>
  <si>
    <t>247794</t>
  </si>
  <si>
    <t>247843</t>
  </si>
  <si>
    <t>247846</t>
  </si>
  <si>
    <t>247930</t>
  </si>
  <si>
    <t>247939</t>
  </si>
  <si>
    <t>247967</t>
  </si>
  <si>
    <t>247988</t>
  </si>
  <si>
    <t>247994</t>
  </si>
  <si>
    <t>247998</t>
  </si>
  <si>
    <t>248003</t>
  </si>
  <si>
    <t>248111</t>
  </si>
  <si>
    <t>275120</t>
  </si>
  <si>
    <t>CROSS BAY CHEM OPRX 1146</t>
  </si>
  <si>
    <t>LILAC PHARMACY</t>
  </si>
  <si>
    <t>248095</t>
  </si>
  <si>
    <t>248159</t>
  </si>
  <si>
    <t>JENNIFER HARRIS</t>
  </si>
  <si>
    <t>NANCY MOZEK</t>
  </si>
  <si>
    <t>ALFRED DESROSIERS</t>
  </si>
  <si>
    <t>AUSTIN COMPOUNDING PHCY</t>
  </si>
  <si>
    <t>CARE-RX PHARMACY</t>
  </si>
  <si>
    <t>248110</t>
  </si>
  <si>
    <t>248147</t>
  </si>
  <si>
    <t>RX-PERTS</t>
  </si>
  <si>
    <t>166431</t>
  </si>
  <si>
    <t>PRO PHARMACY</t>
  </si>
  <si>
    <t>248121</t>
  </si>
  <si>
    <t>IZZY YALJROUKA</t>
  </si>
  <si>
    <t>ELIXIRX PHARMACY</t>
  </si>
  <si>
    <t>MERIDIAN HEALTH RICHMOND</t>
  </si>
  <si>
    <t>TOWN DRUG AT BROADWAY</t>
  </si>
  <si>
    <t>PARK WEST PLAZE PHARMACY</t>
  </si>
  <si>
    <t>120643</t>
  </si>
  <si>
    <t>248097</t>
  </si>
  <si>
    <t>248119</t>
  </si>
  <si>
    <t>247827</t>
  </si>
  <si>
    <t>166429</t>
  </si>
  <si>
    <t>166575</t>
  </si>
  <si>
    <t>166580</t>
  </si>
  <si>
    <t>166593</t>
  </si>
  <si>
    <t>166620</t>
  </si>
  <si>
    <t>166707</t>
  </si>
  <si>
    <t>166783</t>
  </si>
  <si>
    <t>166798</t>
  </si>
  <si>
    <t>166822</t>
  </si>
  <si>
    <t>166861</t>
  </si>
  <si>
    <t>166866</t>
  </si>
  <si>
    <t>166867</t>
  </si>
  <si>
    <t>166871</t>
  </si>
  <si>
    <t>166872</t>
  </si>
  <si>
    <t>166873</t>
  </si>
  <si>
    <t>166874</t>
  </si>
  <si>
    <t>166881</t>
  </si>
  <si>
    <t>166883</t>
  </si>
  <si>
    <t>166893</t>
  </si>
  <si>
    <t>166895</t>
  </si>
  <si>
    <t>166901</t>
  </si>
  <si>
    <t>166905</t>
  </si>
  <si>
    <t>166909</t>
  </si>
  <si>
    <t>166911</t>
  </si>
  <si>
    <t>166947</t>
  </si>
  <si>
    <t>247733</t>
  </si>
  <si>
    <t>247765</t>
  </si>
  <si>
    <t>247774</t>
  </si>
  <si>
    <t>247804</t>
  </si>
  <si>
    <t>252979</t>
  </si>
  <si>
    <t>253154</t>
  </si>
  <si>
    <t>253253</t>
  </si>
  <si>
    <t>253254</t>
  </si>
  <si>
    <t>253255</t>
  </si>
  <si>
    <t>253308</t>
  </si>
  <si>
    <t>275253</t>
  </si>
  <si>
    <t>275333</t>
  </si>
  <si>
    <t>275343</t>
  </si>
  <si>
    <t>275345</t>
  </si>
  <si>
    <t>USAVE</t>
  </si>
  <si>
    <t>LEGACY</t>
  </si>
  <si>
    <t>CARE</t>
  </si>
  <si>
    <t>RHONDA FARGO</t>
  </si>
  <si>
    <t>COVE PHARMACY</t>
  </si>
  <si>
    <t>SCOTT'S PHCY #1</t>
  </si>
  <si>
    <t>CTRX PHARMACY</t>
  </si>
  <si>
    <t>HOMESTEAD COMMUNITY PHY</t>
  </si>
  <si>
    <t>ALTAMA PHARMACY</t>
  </si>
  <si>
    <t>MEADOW PHARMACY</t>
  </si>
  <si>
    <t>REGENCY MEDICAL PHCY</t>
  </si>
  <si>
    <t>ROSON PHARMACY</t>
  </si>
  <si>
    <t>HEALTH PLUS PHARMACY</t>
  </si>
  <si>
    <t>AMERICAN CARE SPECIALTY</t>
  </si>
  <si>
    <t>CONTINUUMRX OF NORTH AL</t>
  </si>
  <si>
    <t>CONTINUUMRX OF EAST TN</t>
  </si>
  <si>
    <t>CONTINUUMRX OF N VIRGINIA</t>
  </si>
  <si>
    <t>CONTINUUMRX OF CENTRAL AL</t>
  </si>
  <si>
    <t>CONTINUUMRX OF CNTRL TN</t>
  </si>
  <si>
    <t>ADVANCED CARE PHCY LB</t>
  </si>
  <si>
    <t>ADVANCED CARE PHCY CO</t>
  </si>
  <si>
    <t>RAINBOW PHARMACY</t>
  </si>
  <si>
    <t>LATIN BARRIO PHY &amp; DISC</t>
  </si>
  <si>
    <t>AUTREY PHARMACY 1</t>
  </si>
  <si>
    <t>CAMBRIA PHARMACIES #1</t>
  </si>
  <si>
    <t>ZUAH PHARMACY</t>
  </si>
  <si>
    <t>HERITAGE PHARMACY</t>
  </si>
  <si>
    <t>ARK RX</t>
  </si>
  <si>
    <t>MIDLOTHIAN PHARMACY</t>
  </si>
  <si>
    <t>TLC XPRESS PHARMACY</t>
  </si>
  <si>
    <t>CROWNSVILLE PHARMACY</t>
  </si>
  <si>
    <t>DOCTOR'S ORDERS PHY #3</t>
  </si>
  <si>
    <t>DOCTOR'S ORDERS PHY #4</t>
  </si>
  <si>
    <t>DOCTOR'S ORDERS PHY #2</t>
  </si>
  <si>
    <t>HAPPY HOOVES FAMILY</t>
  </si>
  <si>
    <t>PREMIER PHCY SOL LAGUNA</t>
  </si>
  <si>
    <t>PREMIER RX SOL SACRAMENTO</t>
  </si>
  <si>
    <t>PREMIER PHCY SOL PHOENIX</t>
  </si>
  <si>
    <t>MURPHY'S SAV-MOR PHY</t>
  </si>
  <si>
    <t>VITAL CHOICE PHARMACY</t>
  </si>
  <si>
    <t>WE CARE RX SPECIALTY</t>
  </si>
  <si>
    <t>SCRIPTS PHARMACY</t>
  </si>
  <si>
    <t>CHESTERFIELD PHARMACY</t>
  </si>
  <si>
    <t>ROSE DRUG OF RUSSELLVILLE</t>
  </si>
  <si>
    <t>INFUSION HEALTH PLC</t>
  </si>
  <si>
    <t>166701</t>
  </si>
  <si>
    <t>166806</t>
  </si>
  <si>
    <t>166814</t>
  </si>
  <si>
    <t>247831</t>
  </si>
  <si>
    <t>252923</t>
  </si>
  <si>
    <t>275126</t>
  </si>
  <si>
    <t>275303</t>
  </si>
  <si>
    <t>JOSE CABA</t>
  </si>
  <si>
    <t>BROADSTREET PHARMA</t>
  </si>
  <si>
    <t>166847</t>
  </si>
  <si>
    <t>OMEGA</t>
  </si>
  <si>
    <t>SIMPLY CARE PHARMACY</t>
  </si>
  <si>
    <t>166630</t>
  </si>
  <si>
    <t>PHARMORY RX</t>
  </si>
  <si>
    <t>NEW DHAKA PHARMACY</t>
  </si>
  <si>
    <t>MERIDIAN RX RICHMOND PHS</t>
  </si>
  <si>
    <t>MY TOWNS PRIME CARE PHCY</t>
  </si>
  <si>
    <t>166923</t>
  </si>
  <si>
    <t>247853</t>
  </si>
  <si>
    <t>247863</t>
  </si>
  <si>
    <t>253135</t>
  </si>
  <si>
    <t>HOPE HEALTH PHARMACY</t>
  </si>
  <si>
    <t>MYERS DRUG</t>
  </si>
  <si>
    <t>AUTREY PHARMACY 2</t>
  </si>
  <si>
    <t>FRY'S PRESCRIPTION PHY</t>
  </si>
  <si>
    <t>COLLIER RX STRE CAVE SPRNG</t>
  </si>
  <si>
    <t>MAHESH DRUGS</t>
  </si>
  <si>
    <t>ST JESUS PHARMACY</t>
  </si>
  <si>
    <t>MORRIS HEIGHTS PHCY</t>
  </si>
  <si>
    <t>DESAI'S PHARMACY</t>
  </si>
  <si>
    <t>PROVIDENCE FAMILY PHCY</t>
  </si>
  <si>
    <t>A2Z RX INC</t>
  </si>
  <si>
    <t>BIOWELL SPECIALTY PHCY</t>
  </si>
  <si>
    <t>BIOWELL SPECIALTY POS</t>
  </si>
  <si>
    <t>ASHLEY METCALF</t>
  </si>
  <si>
    <t>LESLIE WILLIAMS</t>
  </si>
  <si>
    <t>166698</t>
  </si>
  <si>
    <t>166760</t>
  </si>
  <si>
    <t>247729</t>
  </si>
  <si>
    <t>247730</t>
  </si>
  <si>
    <t>247798</t>
  </si>
  <si>
    <t>247835</t>
  </si>
  <si>
    <t>247836</t>
  </si>
  <si>
    <t>247837</t>
  </si>
  <si>
    <t>247842</t>
  </si>
  <si>
    <t>247915</t>
  </si>
  <si>
    <t>247934</t>
  </si>
  <si>
    <t>253209</t>
  </si>
  <si>
    <t>253213</t>
  </si>
  <si>
    <t>COAST DISCOUNT PHARMACY</t>
  </si>
  <si>
    <t>195242</t>
  </si>
  <si>
    <t>UNITED PHARMACY</t>
  </si>
  <si>
    <t>248099</t>
  </si>
  <si>
    <t>152075</t>
  </si>
  <si>
    <t>166438</t>
  </si>
  <si>
    <t>166440</t>
  </si>
  <si>
    <t>166441</t>
  </si>
  <si>
    <t>166443</t>
  </si>
  <si>
    <t>166562</t>
  </si>
  <si>
    <t>166565</t>
  </si>
  <si>
    <t>252931</t>
  </si>
  <si>
    <t>252967</t>
  </si>
  <si>
    <t>253048</t>
  </si>
  <si>
    <t>253192</t>
  </si>
  <si>
    <t>253290</t>
  </si>
  <si>
    <t>274850</t>
  </si>
  <si>
    <t>274943</t>
  </si>
  <si>
    <t>275117</t>
  </si>
  <si>
    <t>275157</t>
  </si>
  <si>
    <t>275187</t>
  </si>
  <si>
    <t>275212</t>
  </si>
  <si>
    <t>275241</t>
  </si>
  <si>
    <t>275316</t>
  </si>
  <si>
    <t>275318</t>
  </si>
  <si>
    <t>GPO</t>
  </si>
  <si>
    <t>UPG</t>
  </si>
  <si>
    <t>CHANCE MCCONNELL</t>
  </si>
  <si>
    <t>SAMANTHA CORRIGAN</t>
  </si>
  <si>
    <t>CARDNIAL</t>
  </si>
  <si>
    <t>FLORA PHARMACY</t>
  </si>
  <si>
    <t>PUMPS IT PHARMACY</t>
  </si>
  <si>
    <t>SOLARA PHARMACY</t>
  </si>
  <si>
    <t>HEALTHY LIVING PHARMACY</t>
  </si>
  <si>
    <t>PHARMACY INC</t>
  </si>
  <si>
    <t>PARTNERS PHARMACY</t>
  </si>
  <si>
    <t>PAPA BEAR RX</t>
  </si>
  <si>
    <t>EXPRESS PHARMACY</t>
  </si>
  <si>
    <t>RIVER VALLEY PHMY DELTA</t>
  </si>
  <si>
    <t>TOWN CREEK PHARMACY</t>
  </si>
  <si>
    <t>BAMSI PHCY GERI</t>
  </si>
  <si>
    <t>TRUST AND HEAL PHARMACY</t>
  </si>
  <si>
    <t>CRYSTAL MED CENTER GERI</t>
  </si>
  <si>
    <t>GRACE HEALTH PHCY</t>
  </si>
  <si>
    <t>BETTER LIFE PHCY GERI</t>
  </si>
  <si>
    <t>PEOPLES PHARMACY</t>
  </si>
  <si>
    <t>PEOPLES PHCY GERI</t>
  </si>
  <si>
    <t>ADVANCED HEALTHCARE RX</t>
  </si>
  <si>
    <t>BALTIMORE HIGHLANDS PHY</t>
  </si>
  <si>
    <t>SOUTH OF MARKET HC PHS</t>
  </si>
  <si>
    <t>HOMETOWN PHARMACY RICHMOND</t>
  </si>
  <si>
    <t>APNA RX</t>
  </si>
  <si>
    <t>101846</t>
  </si>
  <si>
    <t>LAKE VIEW PHARMACY</t>
  </si>
  <si>
    <t>166573</t>
  </si>
  <si>
    <t>TODD'S PHARMACY</t>
  </si>
  <si>
    <t>275278</t>
  </si>
  <si>
    <t>EXCLUSIVE RX</t>
  </si>
  <si>
    <t>275299</t>
  </si>
  <si>
    <t>LEVIN'S PHARMACY</t>
  </si>
  <si>
    <t>100 CARE PHCY INC</t>
  </si>
  <si>
    <t>MEDISHACK PHARMACY</t>
  </si>
  <si>
    <t>FEMME FATALE RX</t>
  </si>
  <si>
    <t>PILL QUEST PHARMACY</t>
  </si>
  <si>
    <t>I4H PHARMACY LLC</t>
  </si>
  <si>
    <t>MED CARE PHARMACY</t>
  </si>
  <si>
    <t>152064</t>
  </si>
  <si>
    <t>152187</t>
  </si>
  <si>
    <t>152188</t>
  </si>
  <si>
    <t>152193</t>
  </si>
  <si>
    <t>152227</t>
  </si>
  <si>
    <t>222852</t>
  </si>
  <si>
    <t>246064</t>
  </si>
  <si>
    <t>166723</t>
  </si>
  <si>
    <t>166729</t>
  </si>
  <si>
    <t>166732</t>
  </si>
  <si>
    <t>247854</t>
  </si>
  <si>
    <t>PHARMACHOICE PHY 2</t>
  </si>
  <si>
    <t>PRISMA HEALTH INC</t>
  </si>
  <si>
    <t>AMERICARE AMITYVILLE PHY</t>
  </si>
  <si>
    <t>MELROSE AVE PHCY</t>
  </si>
  <si>
    <t>PREVENT RX PHARMACY</t>
  </si>
  <si>
    <t>152196</t>
  </si>
  <si>
    <t>HOLT'S PHARMACY</t>
  </si>
  <si>
    <t>166571</t>
  </si>
  <si>
    <t>ROSE'S PHARMACY PLUS</t>
  </si>
  <si>
    <t>152235</t>
  </si>
  <si>
    <t>PILL SAVE PHARMACY</t>
  </si>
  <si>
    <t>247806</t>
  </si>
  <si>
    <t>MISTR</t>
  </si>
  <si>
    <t>194812</t>
  </si>
  <si>
    <t>GET BETTER RX</t>
  </si>
  <si>
    <t>194983, 247761</t>
  </si>
  <si>
    <t>BOWEN PHCY GERI</t>
  </si>
  <si>
    <t>194946</t>
  </si>
  <si>
    <t>AIRMED PHARMACY</t>
  </si>
  <si>
    <t>166705</t>
  </si>
  <si>
    <t xml:space="preserve"> LAS TUNAS PHARMACY</t>
  </si>
  <si>
    <t>152302</t>
  </si>
  <si>
    <t>STATEN ISLAND PHARMACY</t>
  </si>
  <si>
    <t>194854</t>
  </si>
  <si>
    <t>CARE EXPRESS PHARMACY</t>
  </si>
  <si>
    <t>166849</t>
  </si>
  <si>
    <t>SMART CHOICE</t>
  </si>
  <si>
    <t>GOOD DAY PHCY #16</t>
  </si>
  <si>
    <t>166922</t>
  </si>
  <si>
    <t>152028</t>
  </si>
  <si>
    <t>152257</t>
  </si>
  <si>
    <t>194742</t>
  </si>
  <si>
    <t>194743</t>
  </si>
  <si>
    <t>194744</t>
  </si>
  <si>
    <t>194748</t>
  </si>
  <si>
    <t>194749</t>
  </si>
  <si>
    <t>194844</t>
  </si>
  <si>
    <t>222722</t>
  </si>
  <si>
    <t>MARBELLA PHARMACY</t>
  </si>
  <si>
    <t>ADVANCECARE DALLAS</t>
  </si>
  <si>
    <t>WARREN PHARMACY</t>
  </si>
  <si>
    <t>PHARMCITY</t>
  </si>
  <si>
    <t>WELLCARE PHARMACY</t>
  </si>
  <si>
    <t>HEALTHY RX</t>
  </si>
  <si>
    <t>ADRIAN MEDICAL PHARMACY</t>
  </si>
  <si>
    <t>PALMERTON PHARMACY</t>
  </si>
  <si>
    <t>N MS PRIMARY HLTH CARE</t>
  </si>
  <si>
    <t>SUTTER RX PHARMACY</t>
  </si>
  <si>
    <t>166888</t>
  </si>
  <si>
    <t>151865</t>
  </si>
  <si>
    <t>151872</t>
  </si>
  <si>
    <t>151873</t>
  </si>
  <si>
    <t>151874</t>
  </si>
  <si>
    <t>151877</t>
  </si>
  <si>
    <t>152042</t>
  </si>
  <si>
    <t>152093</t>
  </si>
  <si>
    <t>152095</t>
  </si>
  <si>
    <t>152182</t>
  </si>
  <si>
    <t>152292</t>
  </si>
  <si>
    <t>152308</t>
  </si>
  <si>
    <t>152336</t>
  </si>
  <si>
    <t>194706</t>
  </si>
  <si>
    <t>194758</t>
  </si>
  <si>
    <t>194782</t>
  </si>
  <si>
    <t>194903</t>
  </si>
  <si>
    <t>194954</t>
  </si>
  <si>
    <t>194992</t>
  </si>
  <si>
    <t>195078</t>
  </si>
  <si>
    <t>222654</t>
  </si>
  <si>
    <t>222671</t>
  </si>
  <si>
    <t>222857</t>
  </si>
  <si>
    <t>222886</t>
  </si>
  <si>
    <t>VALARIE MYERS</t>
  </si>
  <si>
    <t>NANCY MOCZEK</t>
  </si>
  <si>
    <t>FINKSBURG PHCY</t>
  </si>
  <si>
    <t>SCHWAB PHARMACY</t>
  </si>
  <si>
    <t>PRIME CARE PHCY</t>
  </si>
  <si>
    <t>FINKSBURG PHY GERI</t>
  </si>
  <si>
    <t>ROAD TO WELLNESS PHY</t>
  </si>
  <si>
    <t>GELCAP PHCY</t>
  </si>
  <si>
    <t>MY BEST PHARMACY</t>
  </si>
  <si>
    <t>BROADWAY DISCOUNT PHY</t>
  </si>
  <si>
    <t>CROWLEY DRUG CO</t>
  </si>
  <si>
    <t>GUARDIAN PHY OF EAST MI</t>
  </si>
  <si>
    <t>NORWOOD PHCY</t>
  </si>
  <si>
    <t>MEDICAL ARTS PHARMACY</t>
  </si>
  <si>
    <t>HEALTH CARE PHY</t>
  </si>
  <si>
    <t>JACKSON DRUGS</t>
  </si>
  <si>
    <t>ESCRIPT360 NYC</t>
  </si>
  <si>
    <t>MINUTE SCRIPT</t>
  </si>
  <si>
    <t>innovation pharmacy</t>
  </si>
  <si>
    <t>SMITH FAMILY PHCY</t>
  </si>
  <si>
    <t>GOLDIN RX &amp; MEDICAL SPPLY</t>
  </si>
  <si>
    <t>VALLEY HEALTH PEA RIDGE PHARMACY</t>
  </si>
  <si>
    <t>UNI PHARMACY</t>
  </si>
  <si>
    <t>PARADISE PROFESSIONAL</t>
  </si>
  <si>
    <t>CATONSVILLE PHCY</t>
  </si>
  <si>
    <t>166554</t>
  </si>
  <si>
    <t>166605</t>
  </si>
  <si>
    <t>166606</t>
  </si>
  <si>
    <t>166722</t>
  </si>
  <si>
    <t>166875</t>
  </si>
  <si>
    <t>195249</t>
  </si>
  <si>
    <t>253289</t>
  </si>
  <si>
    <t>275067</t>
  </si>
  <si>
    <t>DICHTER PHARMACY</t>
  </si>
  <si>
    <t>COLUMBUS AVE PHCY</t>
  </si>
  <si>
    <t>HAZEN HEALTH PHCY</t>
  </si>
  <si>
    <t>MAURICE PHCY INC</t>
  </si>
  <si>
    <t>SAFE HANDS SPECIALITY</t>
  </si>
  <si>
    <t>ENNIS PHARMACY</t>
  </si>
  <si>
    <t>PARK SQUARE PHCY</t>
  </si>
  <si>
    <t>EDINBURG DRUGS</t>
  </si>
  <si>
    <t>SPRINGFIELD PHCY</t>
  </si>
  <si>
    <t>140213</t>
  </si>
  <si>
    <t>194741</t>
  </si>
  <si>
    <t>ESSENTIAL APOTHECARY</t>
  </si>
  <si>
    <t>GRACELOVE PHARMACY</t>
  </si>
  <si>
    <t>253223</t>
  </si>
  <si>
    <t>907575</t>
  </si>
  <si>
    <t>253052</t>
  </si>
  <si>
    <t>253055</t>
  </si>
  <si>
    <t>166607</t>
  </si>
  <si>
    <t>195069</t>
  </si>
  <si>
    <t>EUCLID PHARMACY</t>
  </si>
  <si>
    <t>BROTHERHOOD PHARMACY</t>
  </si>
  <si>
    <t>BRENT AIR PHARMACY</t>
  </si>
  <si>
    <t>ANJS RX PHARMACY</t>
  </si>
  <si>
    <t>SALINAS PHARMACY</t>
  </si>
  <si>
    <t>DIVINE PHARMACY</t>
  </si>
  <si>
    <t>FACTORIA PHARMACY</t>
  </si>
  <si>
    <t>166656</t>
  </si>
  <si>
    <t>166661</t>
  </si>
  <si>
    <t>275161</t>
  </si>
  <si>
    <t>152148</t>
  </si>
  <si>
    <t>195192</t>
  </si>
  <si>
    <t>152167</t>
  </si>
  <si>
    <t>195243</t>
  </si>
  <si>
    <t>252935</t>
  </si>
  <si>
    <t>252942</t>
  </si>
  <si>
    <t>253156</t>
  </si>
  <si>
    <t>275173</t>
  </si>
  <si>
    <t>PROSPECT PHCY</t>
  </si>
  <si>
    <t>SUNLIGHT PHCY</t>
  </si>
  <si>
    <t>ANTHONYS PHCY OF JOHNSTON</t>
  </si>
  <si>
    <t>BRIDGE PHCY</t>
  </si>
  <si>
    <t>RELIANT COMPOUNDED SOL</t>
  </si>
  <si>
    <t>SERENITY PHARMACY</t>
  </si>
  <si>
    <t>LONG ISLAND PHCY CORP</t>
  </si>
  <si>
    <t>KING RX</t>
  </si>
  <si>
    <t>MAHEC PHCY AT BILTMORE</t>
  </si>
  <si>
    <t>194804</t>
  </si>
  <si>
    <t>VICTORIA BLACK</t>
  </si>
  <si>
    <t>PAGODA PHARMACY</t>
  </si>
  <si>
    <t>274815</t>
  </si>
  <si>
    <t>W SPRINGFIELD PHCY WLLNESS</t>
  </si>
  <si>
    <t>101274</t>
  </si>
  <si>
    <t>GRACE RX PHARMACY</t>
  </si>
  <si>
    <t>190351</t>
  </si>
  <si>
    <t>275080</t>
  </si>
  <si>
    <t>AVANT PHCY AND WELLNESS</t>
  </si>
  <si>
    <t>253277</t>
  </si>
  <si>
    <t xml:space="preserve"> SYSTEM</t>
  </si>
  <si>
    <t>CURE RX LLC</t>
  </si>
  <si>
    <t>195223</t>
  </si>
  <si>
    <t>DHAKA PHCY</t>
  </si>
  <si>
    <t>NEW ORANGE PHARMACY</t>
  </si>
  <si>
    <t>AJ WOODHAVEN CHEMIST</t>
  </si>
  <si>
    <t>PREMIUM RX PHCY</t>
  </si>
  <si>
    <t>STATEN ISLAND PHCY INC</t>
  </si>
  <si>
    <t>PEACE LOVE PHCY INC</t>
  </si>
  <si>
    <t>195247</t>
  </si>
  <si>
    <t>253032</t>
  </si>
  <si>
    <t>253173</t>
  </si>
  <si>
    <t>253040</t>
  </si>
  <si>
    <t>274770</t>
  </si>
  <si>
    <t>274820</t>
  </si>
  <si>
    <t>WELLS PHARMA HOUSTON</t>
  </si>
  <si>
    <t>MED PLUS COVINA</t>
  </si>
  <si>
    <t>COUPLER ENTERPRISES</t>
  </si>
  <si>
    <t>253093</t>
  </si>
  <si>
    <t>274788</t>
  </si>
  <si>
    <t>144743</t>
  </si>
  <si>
    <t>BRIAN HIGGINS</t>
  </si>
  <si>
    <t>HEALING TOUCH PHCY #4</t>
  </si>
  <si>
    <t>152328</t>
  </si>
  <si>
    <t>JENNINGS MILL DRUG COMPANY</t>
  </si>
  <si>
    <t>253004</t>
  </si>
  <si>
    <t>DOCTOR PHARMACY RX</t>
  </si>
  <si>
    <t>246113</t>
  </si>
  <si>
    <t>GRACEPOINT PHCY</t>
  </si>
  <si>
    <t>LIVE BETTER PHCY</t>
  </si>
  <si>
    <t>195245</t>
  </si>
  <si>
    <t>253276</t>
  </si>
  <si>
    <t>CALEB BLACKPORT</t>
  </si>
  <si>
    <t>PREMIER RX PHARMACY</t>
  </si>
  <si>
    <t>194970</t>
  </si>
  <si>
    <t>222613</t>
  </si>
  <si>
    <t>194920</t>
  </si>
  <si>
    <t>194997</t>
  </si>
  <si>
    <t>252958</t>
  </si>
  <si>
    <t>252961</t>
  </si>
  <si>
    <t>253074</t>
  </si>
  <si>
    <t>253076</t>
  </si>
  <si>
    <t>253078</t>
  </si>
  <si>
    <t>253079</t>
  </si>
  <si>
    <t>195226</t>
  </si>
  <si>
    <t>195224</t>
  </si>
  <si>
    <t>195225</t>
  </si>
  <si>
    <t>195227</t>
  </si>
  <si>
    <t>195241</t>
  </si>
  <si>
    <t>253129</t>
  </si>
  <si>
    <t>274808</t>
  </si>
  <si>
    <t>274814</t>
  </si>
  <si>
    <t>275075</t>
  </si>
  <si>
    <t>YOUR PHARMACY</t>
  </si>
  <si>
    <t>TINLEY PARK APOTHECARY</t>
  </si>
  <si>
    <t>RIVER ROUGE PHARMACY</t>
  </si>
  <si>
    <t>THE PRESCRIPTION CORNER</t>
  </si>
  <si>
    <t>SEAWAY PHARMACY</t>
  </si>
  <si>
    <t>EXCEL RX PHARMACY</t>
  </si>
  <si>
    <t>LEHMAN'S PHARMACY</t>
  </si>
  <si>
    <t>BROADWAY PHARMACY</t>
  </si>
  <si>
    <t>MARENGO COMUNTY PHCY INC</t>
  </si>
  <si>
    <t>VALLEY VIEW PHCY BOTW INC</t>
  </si>
  <si>
    <t>PHARM ONE AT PM LLC</t>
  </si>
  <si>
    <t>PIONEER PHCY SRVCS LLC</t>
  </si>
  <si>
    <t>ENGLEWOOD RX PHCY INC</t>
  </si>
  <si>
    <t>DALCOMA SPECIALTY PHY</t>
  </si>
  <si>
    <t>ALIVIO PHARMACY</t>
  </si>
  <si>
    <t>PRIME HEALTH PHCY</t>
  </si>
  <si>
    <t>SAVEON RX PHARMACY</t>
  </si>
  <si>
    <t>DEFRANCO PHARMACY</t>
  </si>
  <si>
    <t>DOORWAYS PHS</t>
  </si>
  <si>
    <t>253327</t>
  </si>
  <si>
    <t>275176</t>
  </si>
  <si>
    <t>AFTON PHARMACY EDI</t>
  </si>
  <si>
    <t>AFTON PHARMACY</t>
  </si>
  <si>
    <t>MED-SAVE GRAYSON</t>
  </si>
  <si>
    <t>HINDMAN PHARMACY</t>
  </si>
  <si>
    <t>HUFF DRUG</t>
  </si>
  <si>
    <t>VICCO PHARMACY</t>
  </si>
  <si>
    <t>PHARMACY CARE CENTER</t>
  </si>
  <si>
    <t>166944</t>
  </si>
  <si>
    <t>253045</t>
  </si>
  <si>
    <t>275079</t>
  </si>
  <si>
    <t>274836</t>
  </si>
  <si>
    <t>274846</t>
  </si>
  <si>
    <t>274825</t>
  </si>
  <si>
    <t>274838</t>
  </si>
  <si>
    <t>CHAPEL PHCY</t>
  </si>
  <si>
    <t>195251, 274754</t>
  </si>
  <si>
    <t>MEDICAL SERVICE COMPANY</t>
  </si>
  <si>
    <t>194781</t>
  </si>
  <si>
    <t>GREEN CARE PHCY</t>
  </si>
  <si>
    <t>253117</t>
  </si>
  <si>
    <t>MEDPHARM</t>
  </si>
  <si>
    <t>EXPRESS MED 2 MANGILAO</t>
  </si>
  <si>
    <t>EXPRESS MED</t>
  </si>
  <si>
    <t>PEREZVILLE PHARMACY</t>
  </si>
  <si>
    <t>MINUTES RX PHARMACY</t>
  </si>
  <si>
    <t>SAGAN AMOT PHCY</t>
  </si>
  <si>
    <t>253159</t>
  </si>
  <si>
    <t>253160</t>
  </si>
  <si>
    <t>253165</t>
  </si>
  <si>
    <t>253200</t>
  </si>
  <si>
    <t>253201</t>
  </si>
  <si>
    <t>274760</t>
  </si>
  <si>
    <t>SAVANNAH RX</t>
  </si>
  <si>
    <t>252959</t>
  </si>
  <si>
    <t>DAPHNE BOUGHTON</t>
  </si>
  <si>
    <t>CANNON APOTHECARY</t>
  </si>
  <si>
    <t>252951</t>
  </si>
  <si>
    <t>CHRIS SPEC &amp; HOME DELIVERY</t>
  </si>
  <si>
    <t>194858</t>
  </si>
  <si>
    <t>MEDLIFE PHARMACY</t>
  </si>
  <si>
    <t>253188</t>
  </si>
  <si>
    <t>DOUG BENDER</t>
  </si>
  <si>
    <t>SANDPOINT SUPER DRUG</t>
  </si>
  <si>
    <t>194863, 275210</t>
  </si>
  <si>
    <t>ASSOCIATED PHARMACIES</t>
  </si>
  <si>
    <t>195087</t>
  </si>
  <si>
    <t>TRAVS USAVE TELEPHCY</t>
  </si>
  <si>
    <t>ARKA PHARMACY</t>
  </si>
  <si>
    <t>PURE HEALTH PHARMACY</t>
  </si>
  <si>
    <t>PANORAMA PHARMACY</t>
  </si>
  <si>
    <t>DR PHARMACY</t>
  </si>
  <si>
    <t>CANARY PHARMACY</t>
  </si>
  <si>
    <t>MEDCOAST PHARMACY</t>
  </si>
  <si>
    <t>195246</t>
  </si>
  <si>
    <t>195059</t>
  </si>
  <si>
    <t>252968</t>
  </si>
  <si>
    <t>274945</t>
  </si>
  <si>
    <t>274946</t>
  </si>
  <si>
    <t>166509</t>
  </si>
  <si>
    <t>WELLNESS CTR PHCY INC</t>
  </si>
  <si>
    <t>MERIDIEN HEALTH INC</t>
  </si>
  <si>
    <t>195213</t>
  </si>
  <si>
    <t>275285</t>
  </si>
  <si>
    <t>CARE COMPOUNDING PHARMACY</t>
  </si>
  <si>
    <t>NEIGHBORHOOD PHY</t>
  </si>
  <si>
    <t>SUMMERGATE PHCY INNOV</t>
  </si>
  <si>
    <t>SUMMERGATE PHCY</t>
  </si>
  <si>
    <t>PHYSICAN PREFERRED PHCY</t>
  </si>
  <si>
    <t>S BROWARD MED ARTS PHY</t>
  </si>
  <si>
    <t>NEW HAVEN PHARMACY</t>
  </si>
  <si>
    <t>194856</t>
  </si>
  <si>
    <t>252971</t>
  </si>
  <si>
    <t>253035</t>
  </si>
  <si>
    <t>247965</t>
  </si>
  <si>
    <t>274900</t>
  </si>
  <si>
    <t>274802</t>
  </si>
  <si>
    <t>275124</t>
  </si>
  <si>
    <t>MEDICINE MAN PHCY</t>
  </si>
  <si>
    <t>SPECTRUM PHARMACY</t>
  </si>
  <si>
    <t>253267</t>
  </si>
  <si>
    <t>253268</t>
  </si>
  <si>
    <t>195074</t>
  </si>
  <si>
    <t>195221</t>
  </si>
  <si>
    <t>195290</t>
  </si>
  <si>
    <t>235521</t>
  </si>
  <si>
    <t>274935</t>
  </si>
  <si>
    <t>PHILLIPSBURG PHCY</t>
  </si>
  <si>
    <t>EXPRESS PHCY</t>
  </si>
  <si>
    <t>VALLEY PHARMACY</t>
  </si>
  <si>
    <t>RAHWAY PHARMACY</t>
  </si>
  <si>
    <t>RIVERVIEW PHCY</t>
  </si>
  <si>
    <t>BROWNS PHARMACY INC</t>
  </si>
  <si>
    <t>HOMETOWN PHCY CHILLICOTHE</t>
  </si>
  <si>
    <t>HOMETOWN PHCY CAR POS</t>
  </si>
  <si>
    <t>194778, 274847, 274849</t>
  </si>
  <si>
    <t>195120, 195122, 195138, 247894</t>
  </si>
  <si>
    <t>247896, 247909, 247911</t>
  </si>
  <si>
    <t>194864</t>
  </si>
  <si>
    <t>195268</t>
  </si>
  <si>
    <t>195275</t>
  </si>
  <si>
    <t>195279</t>
  </si>
  <si>
    <t>195283</t>
  </si>
  <si>
    <t>RANDY'S PHARMACY</t>
  </si>
  <si>
    <t>HERITAGE PHARMACY II</t>
  </si>
  <si>
    <t>FAMILY PHARMACY #1</t>
  </si>
  <si>
    <t>FAMILY PHARMACY #3</t>
  </si>
  <si>
    <t>FAMILY PHARMACY #2</t>
  </si>
  <si>
    <t>RELIABLE SUNSET WELLNESS</t>
  </si>
  <si>
    <t>194990</t>
  </si>
  <si>
    <t>RELIABLE CARE RX POS</t>
  </si>
  <si>
    <t>247868</t>
  </si>
  <si>
    <t>MCGREGOR PHARMACY</t>
  </si>
  <si>
    <t>253293</t>
  </si>
  <si>
    <t>MICHAEL NIESKINS</t>
  </si>
  <si>
    <t>FIRST RX PHCY</t>
  </si>
  <si>
    <t>RX VALUE INC</t>
  </si>
  <si>
    <t>195218</t>
  </si>
  <si>
    <t>253222</t>
  </si>
  <si>
    <t>ESCRIPT360 SOUTH STREET LLC</t>
  </si>
  <si>
    <t>HEALTHAID PHCY</t>
  </si>
  <si>
    <t>V CARE DISCOUNT PHY</t>
  </si>
  <si>
    <t>DELUXE PHARMACY</t>
  </si>
  <si>
    <t>195084</t>
  </si>
  <si>
    <t>274869</t>
  </si>
  <si>
    <t>274816</t>
  </si>
  <si>
    <t>253287</t>
  </si>
  <si>
    <t>SUPER RX PHCY</t>
  </si>
  <si>
    <t>222712, 222717</t>
  </si>
  <si>
    <t>WECARE PHARMACY</t>
  </si>
  <si>
    <t>OMNI PRESCRIPTIONS</t>
  </si>
  <si>
    <t>245955</t>
  </si>
  <si>
    <t>253174</t>
  </si>
  <si>
    <t>CATINAT PHARMACY</t>
  </si>
  <si>
    <t>195145</t>
  </si>
  <si>
    <t>MERCILAND FARMACIE</t>
  </si>
  <si>
    <t>194967</t>
  </si>
  <si>
    <t>MY PUNTA GORDA RX-POS</t>
  </si>
  <si>
    <t>MY PUNTA GORDA RX</t>
  </si>
  <si>
    <t>CRESTVIEW CITY PHARMACY</t>
  </si>
  <si>
    <t>BETTER CARE RX</t>
  </si>
  <si>
    <t>MARIANAS PHARMACY</t>
  </si>
  <si>
    <t>Child and Family Rx Wax</t>
  </si>
  <si>
    <t>STERLING COMMUNITY PHMCY</t>
  </si>
  <si>
    <t>CHILD AND FAMILY RX PLANO</t>
  </si>
  <si>
    <t>194755</t>
  </si>
  <si>
    <t>166802</t>
  </si>
  <si>
    <t>194966</t>
  </si>
  <si>
    <t>195026</t>
  </si>
  <si>
    <t>195003</t>
  </si>
  <si>
    <t>194797</t>
  </si>
  <si>
    <t>195125</t>
  </si>
  <si>
    <t>195085</t>
  </si>
  <si>
    <t>RX PLUS PHCY INC</t>
  </si>
  <si>
    <t>JOST PHARMACY</t>
  </si>
  <si>
    <t>NEUGARD PHCY &amp; SURG SUPP</t>
  </si>
  <si>
    <t>195079</t>
  </si>
  <si>
    <t>195288</t>
  </si>
  <si>
    <t>195287</t>
  </si>
  <si>
    <t>FL MEDHEALTH PHCY</t>
  </si>
  <si>
    <t>AV1 PHARMA</t>
  </si>
  <si>
    <t>ALLURE PHARMACY</t>
  </si>
  <si>
    <t>CHEMIST ON THE BAY</t>
  </si>
  <si>
    <t>194956</t>
  </si>
  <si>
    <t>252974</t>
  </si>
  <si>
    <t>274891</t>
  </si>
  <si>
    <t>274932</t>
  </si>
  <si>
    <t>DANIEL'S PHARMACY 1</t>
  </si>
  <si>
    <t>THE MEDICINE SHOPPE PHY</t>
  </si>
  <si>
    <t>195063</t>
  </si>
  <si>
    <t>275201</t>
  </si>
  <si>
    <t>EXELA PHARMACY</t>
  </si>
  <si>
    <t>253306</t>
  </si>
  <si>
    <t>LENO PHARMACY</t>
  </si>
  <si>
    <t>MED PHARMACY INC</t>
  </si>
  <si>
    <t>252972</t>
  </si>
  <si>
    <t>253092</t>
  </si>
  <si>
    <t>253128</t>
  </si>
  <si>
    <t>FAITH HOSPICE PHCY</t>
  </si>
  <si>
    <t>CAREYOU PHARMACY</t>
  </si>
  <si>
    <t>MVHC PHARMACY ADAIR</t>
  </si>
  <si>
    <t>MVHC PHARMACY CAMBRIDGE</t>
  </si>
  <si>
    <t>GET BETTER RX 2</t>
  </si>
  <si>
    <t>PREMIER RX PHARMACY POS</t>
  </si>
  <si>
    <t>194757</t>
  </si>
  <si>
    <t>195072</t>
  </si>
  <si>
    <t>194887</t>
  </si>
  <si>
    <t>194971</t>
  </si>
  <si>
    <t>195199, 195203</t>
  </si>
  <si>
    <t>195207, 195208</t>
  </si>
  <si>
    <t xml:space="preserve">KABAFUSION TN </t>
  </si>
  <si>
    <t>253207</t>
  </si>
  <si>
    <t>MEDICATION COORDN PHCY</t>
  </si>
  <si>
    <t>058459</t>
  </si>
  <si>
    <t>KELLIE SANDERS</t>
  </si>
  <si>
    <t>MIDLAND PHARMACY</t>
  </si>
  <si>
    <t>195265</t>
  </si>
  <si>
    <t>KELLIE COUTO</t>
  </si>
  <si>
    <t>A &amp; O COMPOUNDING</t>
  </si>
  <si>
    <t>CENTRAL VALLEY PHARMACY</t>
  </si>
  <si>
    <t>274927</t>
  </si>
  <si>
    <t>195143</t>
  </si>
  <si>
    <t>NO SALES AFTER MID MARCH</t>
  </si>
  <si>
    <t xml:space="preserve">NO SL ISSUES  </t>
  </si>
  <si>
    <t xml:space="preserve">VERY LIMITED SALES  </t>
  </si>
  <si>
    <t>ONLY TWO ORDERS REC'D</t>
  </si>
  <si>
    <t xml:space="preserve">ERRATIC SALES PATTERN  </t>
  </si>
  <si>
    <t>194861, 194958</t>
  </si>
  <si>
    <t>NO SL ISSUES - ERRATIC VOLUME</t>
  </si>
  <si>
    <t>NO SL ISUES   - AFTER FIRST TWO WEEKS</t>
  </si>
  <si>
    <t>NO SL ISSUES - VOLUM MUCH HIGHER THAN NOTED</t>
  </si>
  <si>
    <t>MISKEYED ORDER LED TO LOW RATES WEEK 7</t>
  </si>
  <si>
    <t>HUGE MISKEYD ORDER MID MAY DEPRESSED RESULTS; NO OTHER ISSUES</t>
  </si>
  <si>
    <t>IRREGULAR SALES</t>
  </si>
  <si>
    <t>NO SAES RECORDED</t>
  </si>
  <si>
    <t>ONE WEEK LOW SL - NO OTHER ISSUES</t>
  </si>
  <si>
    <t>REGULAR MISKEYED ORDERS DEPRESSING RESULTS</t>
  </si>
  <si>
    <t>MISKEYED ORDER WEEK 1 - NO OTHER ISSUES</t>
  </si>
  <si>
    <t>ONE MISKEYED ORDER DEPRESSED SL IN MID MAY - NO OTHER ISSUES</t>
  </si>
  <si>
    <t>SOME ISSUES IN EARLY WEEKS. NONE IN RECENT WEEKS / ONE WEEK HAD EXTREMELY  HIGH VOLUME</t>
  </si>
  <si>
    <t>HABERSHAM</t>
  </si>
  <si>
    <t>JENN TANNER</t>
  </si>
  <si>
    <t>NBHABER</t>
  </si>
  <si>
    <t>CRITICAL COVERAGE REPORT</t>
  </si>
  <si>
    <t>LATE NOTICE</t>
  </si>
  <si>
    <t>247773, 247777</t>
  </si>
  <si>
    <t>REY PHARMACY</t>
  </si>
  <si>
    <t>248210</t>
  </si>
  <si>
    <t>TW</t>
  </si>
  <si>
    <t>TELISCA LINDSAY</t>
  </si>
  <si>
    <t>BLUEGRASS PHCY #190</t>
  </si>
  <si>
    <t>248103</t>
  </si>
  <si>
    <t>STARUP</t>
  </si>
  <si>
    <t>BLUEGRASS PHCY #191</t>
  </si>
  <si>
    <t>248106</t>
  </si>
  <si>
    <t>BAY MILLS PHCY</t>
  </si>
  <si>
    <t>248175</t>
  </si>
  <si>
    <t>MOTOR CITY PHCY CORP</t>
  </si>
  <si>
    <t>248209</t>
  </si>
  <si>
    <t>248169</t>
  </si>
  <si>
    <t>ACCUDOSE PHARMACY</t>
  </si>
  <si>
    <t>MATT SMITH</t>
  </si>
  <si>
    <t>HARVEY DRUG</t>
  </si>
  <si>
    <t>248168</t>
  </si>
  <si>
    <t>65TH &amp; WOODLAND PHCY</t>
  </si>
  <si>
    <t>248183</t>
  </si>
  <si>
    <t xml:space="preserve">NBMUSC </t>
  </si>
  <si>
    <t>NBACCUDSE</t>
  </si>
  <si>
    <t>NO ISSUES AFTER FIRST WEEK</t>
  </si>
  <si>
    <t>Life Rx</t>
  </si>
  <si>
    <t>SUBSTANTIAL OMITS, ESP OTC</t>
  </si>
  <si>
    <t>I CARE PHARMACY</t>
  </si>
  <si>
    <t>GPS PHARMACY</t>
  </si>
  <si>
    <t>303213</t>
  </si>
  <si>
    <t>COLISEUM PARK PROF</t>
  </si>
  <si>
    <t>303301</t>
  </si>
  <si>
    <t>POWELLS BLOOMFIELD PHCY</t>
  </si>
  <si>
    <t>303306</t>
  </si>
  <si>
    <t>ARLINGTON REXALL DRUGS</t>
  </si>
  <si>
    <t>303307</t>
  </si>
  <si>
    <t>MAHEC COMM PHY</t>
  </si>
  <si>
    <t>303320</t>
  </si>
  <si>
    <t>SPS PHARMACY</t>
  </si>
  <si>
    <t>166568</t>
  </si>
  <si>
    <t>HEALTH COACH PHCY</t>
  </si>
  <si>
    <t>303185</t>
  </si>
  <si>
    <t>TIMOTHY HAZELWOOD</t>
  </si>
  <si>
    <t>NORTHSIDE FAMILY PHARMACY</t>
  </si>
  <si>
    <t>303189</t>
  </si>
  <si>
    <t>GEIST PHARMACY</t>
  </si>
  <si>
    <t>248178</t>
  </si>
  <si>
    <t>HABERSHAM / I CARE</t>
  </si>
  <si>
    <t>Customer Acct Name</t>
  </si>
  <si>
    <t>DC</t>
  </si>
  <si>
    <t>McK Acct #</t>
  </si>
  <si>
    <t>DEA</t>
  </si>
  <si>
    <t>OSCHSNER</t>
  </si>
  <si>
    <t>OCH JENNINGS ALH WAC A34</t>
  </si>
  <si>
    <t>119682</t>
  </si>
  <si>
    <t>FO1840102</t>
  </si>
  <si>
    <t>OCH JENNINGS A L WAC A34</t>
  </si>
  <si>
    <t>119711</t>
  </si>
  <si>
    <t>FO1840342</t>
  </si>
  <si>
    <t>OCH JENNINGS AMR LEG HOSP</t>
  </si>
  <si>
    <t>119710</t>
  </si>
  <si>
    <t>OCH JENNING ALH OPPHY PHS</t>
  </si>
  <si>
    <t>119690</t>
  </si>
  <si>
    <t>OCH JENNINGS A L HSP PHS</t>
  </si>
  <si>
    <t>119726</t>
  </si>
  <si>
    <t>SHRINERS HOSP SPOKANE</t>
  </si>
  <si>
    <t>121729</t>
  </si>
  <si>
    <t>AS4364496</t>
  </si>
  <si>
    <t>SHRINERS CHILDREN BOSTON</t>
  </si>
  <si>
    <t>121704</t>
  </si>
  <si>
    <t>AS1977618</t>
  </si>
  <si>
    <t>SHRINERS CHILDREN CHICAGO</t>
  </si>
  <si>
    <t>121602</t>
  </si>
  <si>
    <t>AS1694543</t>
  </si>
  <si>
    <t>SHRINERS CHILDREN ERIE</t>
  </si>
  <si>
    <t>8113</t>
  </si>
  <si>
    <t>121593</t>
  </si>
  <si>
    <t>MS1931559</t>
  </si>
  <si>
    <t>SHRINERS CHILD GREENVILLE</t>
  </si>
  <si>
    <t>121750</t>
  </si>
  <si>
    <t>AS1483609</t>
  </si>
  <si>
    <t>SHRINERS CHILDREN N CA</t>
  </si>
  <si>
    <t>121609</t>
  </si>
  <si>
    <t>BS5274129</t>
  </si>
  <si>
    <t>SHRINERS CHILDREN OHIO</t>
  </si>
  <si>
    <t>121571</t>
  </si>
  <si>
    <t>FS9901124</t>
  </si>
  <si>
    <t>SHRINERS CHILD PASADENA</t>
  </si>
  <si>
    <t>121722</t>
  </si>
  <si>
    <t>FS7045556</t>
  </si>
  <si>
    <t>SHRINERS CHILD PHILADELPH</t>
  </si>
  <si>
    <t>121617</t>
  </si>
  <si>
    <t>AS0576578</t>
  </si>
  <si>
    <t>SHRINERS CHILDREN PORTLND</t>
  </si>
  <si>
    <t>121614</t>
  </si>
  <si>
    <t>AS1596610</t>
  </si>
  <si>
    <t>SHRINERS CHILD SALT LAKE</t>
  </si>
  <si>
    <t>121579</t>
  </si>
  <si>
    <t>BC2823602</t>
  </si>
  <si>
    <t>MIELKE,C SHRINERS SHREVEP</t>
  </si>
  <si>
    <t>121611</t>
  </si>
  <si>
    <t>BM1623304</t>
  </si>
  <si>
    <t>SHRINERS CHILD SPRNGFIELD</t>
  </si>
  <si>
    <t>121712</t>
  </si>
  <si>
    <t>AS1216616</t>
  </si>
  <si>
    <t>SHRINERS CHILDREN STLOUIS</t>
  </si>
  <si>
    <t>121691</t>
  </si>
  <si>
    <t>AS4078374</t>
  </si>
  <si>
    <t>SHRINERS CHILD TEXAS</t>
  </si>
  <si>
    <t>121717</t>
  </si>
  <si>
    <t>FS1705269</t>
  </si>
  <si>
    <t>SHRINERS CHILD TWIN CITIE</t>
  </si>
  <si>
    <t>121601</t>
  </si>
  <si>
    <t>BV9286572</t>
  </si>
  <si>
    <t>MONTGOMERY,C SHRINERS LEX</t>
  </si>
  <si>
    <t>121573</t>
  </si>
  <si>
    <t>FM6539627</t>
  </si>
  <si>
    <t>Shriners Hospitals for Children - Honolulu</t>
  </si>
  <si>
    <t>Surgeons Choic</t>
  </si>
  <si>
    <t>SURGEONS CHOICE MD OP</t>
  </si>
  <si>
    <t>127897</t>
  </si>
  <si>
    <t>BO9753472</t>
  </si>
  <si>
    <t>KANSAS SURG RECOVERY IP</t>
  </si>
  <si>
    <t>BK4469854</t>
  </si>
  <si>
    <t>GENESIS</t>
  </si>
  <si>
    <t>GENESIS CNTRL FILL WACA34</t>
  </si>
  <si>
    <t>8772</t>
  </si>
  <si>
    <t>100536</t>
  </si>
  <si>
    <t>FG2188147</t>
  </si>
  <si>
    <t>GENESIS ROSEVLEOTC WACA34</t>
  </si>
  <si>
    <t>100524</t>
  </si>
  <si>
    <t>FG2146290</t>
  </si>
  <si>
    <t>GENESIS ROSEVLE RX WACA34</t>
  </si>
  <si>
    <t>100521</t>
  </si>
  <si>
    <t>GENESIS TAYLOR OTC WACA34</t>
  </si>
  <si>
    <t>100533</t>
  </si>
  <si>
    <t>FG2164490</t>
  </si>
  <si>
    <t>GENESIS TAYLOR RX WAC A34</t>
  </si>
  <si>
    <t>100532</t>
  </si>
  <si>
    <t>GENESIS ROSEVILLE PHS</t>
  </si>
  <si>
    <t>100530</t>
  </si>
  <si>
    <t>GENESIS TAYLOR PHS</t>
  </si>
  <si>
    <t>100535</t>
  </si>
  <si>
    <t>HABERSHAM COUNTY MED CTR 340B</t>
  </si>
  <si>
    <t>HABERSHAM COUNTY MED CTR</t>
  </si>
  <si>
    <t>HABERSHAM COUNTY MED CTR GPO2</t>
  </si>
  <si>
    <t>HABERSHAM COUNTY MED CTR WAC</t>
  </si>
  <si>
    <t>AH1187500</t>
  </si>
  <si>
    <t>ICARE PHARMACY</t>
  </si>
  <si>
    <t>FI8241008</t>
  </si>
  <si>
    <t>ACCUDOSE</t>
  </si>
  <si>
    <t>FA5854826</t>
  </si>
  <si>
    <t>166521, 166530, 166526, 166533, 166527, 166535</t>
  </si>
  <si>
    <t>DAVID HA</t>
  </si>
  <si>
    <t>EXPANSION</t>
  </si>
  <si>
    <t>WINDSOR HILLS PHCY</t>
  </si>
  <si>
    <t>303494</t>
  </si>
  <si>
    <t>INTERLACHEN PHCY</t>
  </si>
  <si>
    <t>303510</t>
  </si>
  <si>
    <t>PALATAK PHCY</t>
  </si>
  <si>
    <t>303514</t>
  </si>
  <si>
    <t>HOMETOWN PHCY</t>
  </si>
  <si>
    <t>303516</t>
  </si>
  <si>
    <t>COUNTY DISCOUNT DRUG</t>
  </si>
  <si>
    <t>303520</t>
  </si>
  <si>
    <t>No need for inventory build due to relatively low volume; will monitor SLs for 60 days post go live</t>
  </si>
  <si>
    <t>NEMS PACIFIC PHARMACY</t>
  </si>
  <si>
    <t>303345</t>
  </si>
  <si>
    <t>APPLE PHARMACY #6</t>
  </si>
  <si>
    <t>303336</t>
  </si>
  <si>
    <t>GREENVILLE PHARMACY</t>
  </si>
  <si>
    <t>303528, 303538</t>
  </si>
  <si>
    <t>DUSON'S CASHWAY PHCY</t>
  </si>
  <si>
    <t>303202</t>
  </si>
  <si>
    <t>WALLOWA PHCY WINDING WATER</t>
  </si>
  <si>
    <t>303215</t>
  </si>
  <si>
    <t>GROVE PHCY GLENSTONE</t>
  </si>
  <si>
    <t>303268</t>
  </si>
  <si>
    <t>AN-NOOR PHARMACY</t>
  </si>
  <si>
    <t>303299</t>
  </si>
  <si>
    <t>GRACE PHARMACY SOL</t>
  </si>
  <si>
    <t>303312</t>
  </si>
  <si>
    <t>KELMMRX INC DBA RX ON U</t>
  </si>
  <si>
    <t>303300</t>
  </si>
  <si>
    <t>BROTHER RX INC</t>
  </si>
  <si>
    <t>303359</t>
  </si>
  <si>
    <t>AVE X PHARMACY</t>
  </si>
  <si>
    <t>303403</t>
  </si>
  <si>
    <t>KRISTEN MILLER</t>
  </si>
  <si>
    <t>UNITED RX PHCY CORP</t>
  </si>
  <si>
    <t>303541</t>
  </si>
  <si>
    <t>ROSVOLD PHCY</t>
  </si>
  <si>
    <t>303547</t>
  </si>
  <si>
    <t>HORIZON WEST PHCY</t>
  </si>
  <si>
    <t>303322</t>
  </si>
  <si>
    <t>COMPLETE RX PHARMACY</t>
  </si>
  <si>
    <t>303556</t>
  </si>
  <si>
    <t>NIED'S PHARMACY</t>
  </si>
  <si>
    <t>303497</t>
  </si>
  <si>
    <t>JUST HERE PHCY</t>
  </si>
  <si>
    <t>303544</t>
  </si>
  <si>
    <t>VALUE</t>
  </si>
  <si>
    <t>ANDREW ADELSON</t>
  </si>
  <si>
    <t>CITY DRUGS OF CURWENSVILLE</t>
  </si>
  <si>
    <t>137287</t>
  </si>
  <si>
    <t>PHARMA GROUP</t>
  </si>
  <si>
    <t>WOODWARD PHARMACY</t>
  </si>
  <si>
    <t>137286</t>
  </si>
  <si>
    <t>AEVA SPECIALTY PHCY</t>
  </si>
  <si>
    <t>248205</t>
  </si>
  <si>
    <t>LAWDRENA ZELLERS</t>
  </si>
  <si>
    <t>NBORTHOMW</t>
  </si>
  <si>
    <t>ORTHO MIDWEST SURGERY CENTER, 165957</t>
  </si>
  <si>
    <t xml:space="preserve"> NO SALES RECORDED</t>
  </si>
  <si>
    <t>NO SALES TO DATE</t>
  </si>
  <si>
    <t>NO SIGNIFICANT ISUES</t>
  </si>
  <si>
    <t>NO SL ISSUES - NO SALES SINCE JUNE</t>
  </si>
  <si>
    <t>ONE WEEK OF SL ISSUES - NONE OTHER</t>
  </si>
  <si>
    <t>ROCKNROLL</t>
  </si>
  <si>
    <t>ARIES PHARMACY</t>
  </si>
  <si>
    <t>303549</t>
  </si>
  <si>
    <t>LAUREN NIELLO</t>
  </si>
  <si>
    <t>8163; 8120</t>
  </si>
  <si>
    <t>LAUREN NIELLO, BEN MILLRANY</t>
  </si>
  <si>
    <t>FAULKTON DRUG</t>
  </si>
  <si>
    <t>303597</t>
  </si>
  <si>
    <t>303595</t>
  </si>
  <si>
    <t>RANDALL PHARMACY</t>
  </si>
  <si>
    <t>SIMPLE MEDS RX</t>
  </si>
  <si>
    <t>303565</t>
  </si>
  <si>
    <t>MIKE'S PHARMACY</t>
  </si>
  <si>
    <t>303394</t>
  </si>
  <si>
    <t>HEIGHTS FAMILY PHCY</t>
  </si>
  <si>
    <t>303598</t>
  </si>
  <si>
    <t>A &amp; M DRUGSTORE</t>
  </si>
  <si>
    <t>COMM SURG SUPP TOMS RIVER</t>
  </si>
  <si>
    <t>MIRROR ACCT 393849</t>
  </si>
  <si>
    <t>239622</t>
  </si>
  <si>
    <t>MARY GLAMPA</t>
  </si>
  <si>
    <t>CREATIVE COMPOUND TRICARE RX</t>
  </si>
  <si>
    <t>239578</t>
  </si>
  <si>
    <t>LAKE CARMEL PHCY</t>
  </si>
  <si>
    <t>239641</t>
  </si>
  <si>
    <t>MAULIOLA MAUI MED GRP</t>
  </si>
  <si>
    <t>ROSA PHARMACY</t>
  </si>
  <si>
    <t>CURRENT</t>
  </si>
  <si>
    <t>239733;239732;239729</t>
  </si>
  <si>
    <t>239712;239704</t>
  </si>
  <si>
    <t>VITAL PHCY GERI</t>
  </si>
  <si>
    <t>239770</t>
  </si>
  <si>
    <t>RUSSELL'S CONVENIENCE</t>
  </si>
  <si>
    <t>303368</t>
  </si>
  <si>
    <t>??</t>
  </si>
  <si>
    <t>MISKEYED ORDERS IMPACTED RESULTS</t>
  </si>
  <si>
    <t>NEWARK PHARMACY</t>
  </si>
  <si>
    <t>239757</t>
  </si>
  <si>
    <t>NEWARK PHARMACY INNO</t>
  </si>
  <si>
    <t>239760</t>
  </si>
  <si>
    <t>ARENSBERG PCHY</t>
  </si>
  <si>
    <t>239766</t>
  </si>
  <si>
    <t>ARENSBERG PHCY INNO</t>
  </si>
  <si>
    <t>239769</t>
  </si>
  <si>
    <t>WEBSTER DRUGS</t>
  </si>
  <si>
    <t>239716</t>
  </si>
  <si>
    <t>TUKWILA STATION</t>
  </si>
  <si>
    <t>239695</t>
  </si>
  <si>
    <t>MATHEW BAZARNYJ</t>
  </si>
  <si>
    <t>HERNDON PHARMACY</t>
  </si>
  <si>
    <t>303199</t>
  </si>
  <si>
    <t>MY MED PHARMACY</t>
  </si>
  <si>
    <t>303233</t>
  </si>
  <si>
    <t>CENTRAL PHARMACY</t>
  </si>
  <si>
    <t>303298</t>
  </si>
  <si>
    <t>COMMUNITY PHCY DUNLAP</t>
  </si>
  <si>
    <t>239655</t>
  </si>
  <si>
    <t>PETERSON DRUG</t>
  </si>
  <si>
    <t>239676</t>
  </si>
  <si>
    <t>GREENLEAF PHARMACY</t>
  </si>
  <si>
    <t>303582</t>
  </si>
  <si>
    <t>5 STAR PHARMACY</t>
  </si>
  <si>
    <t>239721</t>
  </si>
  <si>
    <t>IV CARE</t>
  </si>
  <si>
    <t>303554</t>
  </si>
  <si>
    <t>MATTHEW BAZARNJ</t>
  </si>
  <si>
    <t>HOPKINSVILLE PHARCY</t>
  </si>
  <si>
    <t>239713</t>
  </si>
  <si>
    <t>SOUTHWEST EXPRESS PHCY</t>
  </si>
  <si>
    <t>239786</t>
  </si>
  <si>
    <t>SOUTHERN PHCY WINSTON SALEM</t>
  </si>
  <si>
    <t>239894</t>
  </si>
  <si>
    <t>GUARDIAN PHCY N VA</t>
  </si>
  <si>
    <t>239904</t>
  </si>
  <si>
    <t>SOUTHERN PHCY SVCS VA</t>
  </si>
  <si>
    <t>239910</t>
  </si>
  <si>
    <t>SOURHTER PHCY SCVS NC</t>
  </si>
  <si>
    <t>239917</t>
  </si>
  <si>
    <t>MCLEAN PHARMACY NM</t>
  </si>
  <si>
    <t>239840</t>
  </si>
  <si>
    <t>NOVOPHARM OF TAMPA</t>
  </si>
  <si>
    <t>303563</t>
  </si>
  <si>
    <t>LOW VOLUME IN EARLY WEEKS COMBINED WITH HUGE SPIKE IN ONE WEEK AND ON-GOING LOW VOLUME LED TO RAW DEPRESSION</t>
  </si>
  <si>
    <t>08/14 -- NO ISSUES AFTER OTC OMITS IN FIRST 2 WEEKS</t>
  </si>
  <si>
    <t>BEEKMAN PHARMACY</t>
  </si>
  <si>
    <t>239605</t>
  </si>
  <si>
    <t>HEMPSTEAD RX</t>
  </si>
  <si>
    <t>239856</t>
  </si>
  <si>
    <t>VALIANT COMPOUNDING PHCY</t>
  </si>
  <si>
    <t>239890</t>
  </si>
  <si>
    <t>169 PHARMACY</t>
  </si>
  <si>
    <t>239631</t>
  </si>
  <si>
    <t>KONFETI PHCY ASTORIA</t>
  </si>
  <si>
    <t>239887</t>
  </si>
  <si>
    <t>KRIS DUNNING</t>
  </si>
  <si>
    <t>POTOMAC HIGHLANDS PHCY</t>
  </si>
  <si>
    <t>239941</t>
  </si>
  <si>
    <t>C A PHARMACY</t>
  </si>
  <si>
    <t>303583</t>
  </si>
  <si>
    <t>HEMPSTEAD CHEMISTS</t>
  </si>
  <si>
    <t>303346</t>
  </si>
  <si>
    <t>VOORHIES HEALTH PHCY</t>
  </si>
  <si>
    <t>239737</t>
  </si>
  <si>
    <t>AMC BURBANK PHCY</t>
  </si>
  <si>
    <t>239775</t>
  </si>
  <si>
    <t>UNITY PHARMACY #3</t>
  </si>
  <si>
    <t>239784</t>
  </si>
  <si>
    <t>ISLAND PARK PHCY</t>
  </si>
  <si>
    <t>239844</t>
  </si>
  <si>
    <t xml:space="preserve">HEMPSTEAD CHEMIST   </t>
  </si>
  <si>
    <t>239931</t>
  </si>
  <si>
    <t>HARTFORD HEALTHCARE</t>
  </si>
  <si>
    <t>SHELBY BUTTREY</t>
  </si>
  <si>
    <t>SL MONITORING</t>
  </si>
  <si>
    <t>COMMON SPIRIT</t>
  </si>
  <si>
    <t>STEWARD</t>
  </si>
  <si>
    <t>PRIOR USAGE</t>
  </si>
  <si>
    <t>JOHN MEZHIR</t>
  </si>
  <si>
    <t>UPMC HOSPITALS</t>
  </si>
  <si>
    <t>SWEETWATER</t>
  </si>
  <si>
    <t>CAROLYN DEAN</t>
  </si>
  <si>
    <t>BOONE'S PHCY LIVINGSTON</t>
  </si>
  <si>
    <t>239994</t>
  </si>
  <si>
    <t>DELAYED UNTIL LATE THIS YEAR OR EARLY NEXT YEAR</t>
  </si>
  <si>
    <t>CROSSKEYS PHARMCY</t>
  </si>
  <si>
    <t>239989</t>
  </si>
  <si>
    <t>ASTORIA PHARMACY</t>
  </si>
  <si>
    <t>240021</t>
  </si>
  <si>
    <t>M AND S DRUG</t>
  </si>
  <si>
    <t>240022</t>
  </si>
  <si>
    <t>240024</t>
  </si>
  <si>
    <t>APNAR PHARMACY</t>
  </si>
  <si>
    <t>240025</t>
  </si>
  <si>
    <t>JACKSON HEIGHTS PHCY</t>
  </si>
  <si>
    <t xml:space="preserve"> TIME / VOL</t>
  </si>
  <si>
    <t>HEALTHY CARE RX</t>
  </si>
  <si>
    <t>240037</t>
  </si>
  <si>
    <t>ASCAN PHARMACY</t>
  </si>
  <si>
    <t>240038</t>
  </si>
  <si>
    <t>SHERWOOD PHARMACY</t>
  </si>
  <si>
    <t>310104</t>
  </si>
  <si>
    <t>QUEENSPHARM RX</t>
  </si>
  <si>
    <t>310107</t>
  </si>
  <si>
    <t xml:space="preserve">TIME / VOL </t>
  </si>
  <si>
    <t>310133</t>
  </si>
  <si>
    <t>79 EXPRESS RX</t>
  </si>
  <si>
    <t>SANDSRX GEORGIA</t>
  </si>
  <si>
    <t>310139</t>
  </si>
  <si>
    <t>NO SL ISUES LIMITED SALES</t>
  </si>
  <si>
    <t>NO SIGNIFICANT ISSUES - LOW VOLUME</t>
  </si>
  <si>
    <t>NO ISSUES AFTER WEEK 1</t>
  </si>
  <si>
    <t>NO SIGNIFICANT ISSUES OUTSIDE OF LOW VOL</t>
  </si>
  <si>
    <t>NBSWEET</t>
  </si>
  <si>
    <t>HEATHER WELLS</t>
  </si>
  <si>
    <t>THE DAILY DOSE PHCY</t>
  </si>
  <si>
    <t>310249</t>
  </si>
  <si>
    <t>ISLAND   DRUG</t>
  </si>
  <si>
    <t>310248</t>
  </si>
  <si>
    <t>310236</t>
  </si>
  <si>
    <t>ABTS DRUG GERI</t>
  </si>
  <si>
    <t>SAMANTHA SCHLUETER</t>
  </si>
  <si>
    <t>VOSHELL'S PHCY GERI</t>
  </si>
  <si>
    <t>310216</t>
  </si>
  <si>
    <t>FOUNTAIN LKE FMY PCY GERI</t>
  </si>
  <si>
    <t>310214</t>
  </si>
  <si>
    <t>MCFARLIN PHCY GERI</t>
  </si>
  <si>
    <t>310205</t>
  </si>
  <si>
    <t>19 PHARMACY</t>
  </si>
  <si>
    <t>310138</t>
  </si>
  <si>
    <t>LVAIE: ADVANCED ORTHOPAEDIC SURGERY CENTER</t>
  </si>
  <si>
    <t>RENUE RX #2 GERI</t>
  </si>
  <si>
    <t>310269</t>
  </si>
  <si>
    <t>DELAYED - NO ETA</t>
  </si>
  <si>
    <t>NBLVIAS</t>
  </si>
  <si>
    <t>GET WELL PHARMACY</t>
  </si>
  <si>
    <t>310307</t>
  </si>
  <si>
    <t>HERMITAGE PHARMACY</t>
  </si>
  <si>
    <t>310325</t>
  </si>
  <si>
    <t>ECONO-MED</t>
  </si>
  <si>
    <t>310324</t>
  </si>
  <si>
    <t>CAREMEDS PHCY GERI</t>
  </si>
  <si>
    <t>310322</t>
  </si>
  <si>
    <t>GENESIS PHARMACY</t>
  </si>
  <si>
    <t>239975</t>
  </si>
  <si>
    <t>VILLAGE APOTHECARY GERI</t>
  </si>
  <si>
    <t>310321</t>
  </si>
  <si>
    <t>ONLY ONE ORDER TO DATE</t>
  </si>
  <si>
    <t>ONLY LIMITED ORDERS</t>
  </si>
  <si>
    <t>GOLF MILL PHARMACY</t>
  </si>
  <si>
    <t>310327</t>
  </si>
  <si>
    <t>FALFURRIAS FAMILY PHARMACY</t>
  </si>
  <si>
    <t>310323</t>
  </si>
  <si>
    <t>ITEMS WERE PURCHASED VENDOR DIRECT - ONE PORTION GOING LIVE 8/16, REMAINDER 8/23; SECOND GROUP WITH 8/30 GO LIVE PROVIDED AND BUILD IN PLACE</t>
  </si>
  <si>
    <t>KELLI COUTO</t>
  </si>
  <si>
    <t>CAMBRIA DRUG AND GIFT</t>
  </si>
  <si>
    <t>310253</t>
  </si>
  <si>
    <t>LIFECARE PHARMACY LTC</t>
  </si>
  <si>
    <t>310255</t>
  </si>
  <si>
    <t>METARX PHARMACY</t>
  </si>
  <si>
    <t>310262</t>
  </si>
  <si>
    <t>LOPEZ PHARMACY</t>
  </si>
  <si>
    <t>310295</t>
  </si>
  <si>
    <t>LAGRANGE PHARMACY</t>
  </si>
  <si>
    <t>310179</t>
  </si>
  <si>
    <t>COMMUNITY CARE PHARMACY</t>
  </si>
  <si>
    <t>310344</t>
  </si>
  <si>
    <t>RIVERSTONE HEALTH</t>
  </si>
  <si>
    <t>310436</t>
  </si>
  <si>
    <t>SANTA ROSE MED CTNR NV</t>
  </si>
  <si>
    <t>310438</t>
  </si>
  <si>
    <t>WALKER PHARMACY</t>
  </si>
  <si>
    <t>310192</t>
  </si>
  <si>
    <t>NANCY D RIOS</t>
  </si>
  <si>
    <t>HOMETOWN DRUGS</t>
  </si>
  <si>
    <t>310241</t>
  </si>
  <si>
    <t>NO ISSUES AFTER INITIAL SYSTEMS ISSUES TIED TO HOLD OUT REMOVALS - SLS AFTER THOSE WERE RESOLVE HAVE BEEN IN HIGH 99%</t>
  </si>
  <si>
    <t>MISKEYED ORDERS LED TO ISSUES</t>
  </si>
  <si>
    <t>COUNTRY COMM CLINIC</t>
  </si>
  <si>
    <t>310528</t>
  </si>
  <si>
    <t>MEMPHIS DRUG</t>
  </si>
  <si>
    <t>194896</t>
  </si>
  <si>
    <t>COOLIDGE PHARMACY</t>
  </si>
  <si>
    <t>310464</t>
  </si>
  <si>
    <t>CAREFREE PHARMACY</t>
  </si>
  <si>
    <t>239847</t>
  </si>
  <si>
    <t>8160, 8110</t>
  </si>
  <si>
    <t>MONITOR ONLY</t>
  </si>
  <si>
    <t>NBUTAH</t>
  </si>
  <si>
    <t>NBWVU</t>
  </si>
  <si>
    <t>NO ORDERS AS OF 9/27</t>
  </si>
  <si>
    <t>COMPLETE</t>
  </si>
  <si>
    <t>MERCY HEALTH - PERRYVILLE</t>
  </si>
  <si>
    <t>CHRIS FORD / KRISTINA COLE</t>
  </si>
  <si>
    <t>PARADISE PHARMACY</t>
  </si>
  <si>
    <t>310413</t>
  </si>
  <si>
    <t>OPEN DOOR PHS</t>
  </si>
  <si>
    <t>310531</t>
  </si>
  <si>
    <t>PALM HARBOR PHCY</t>
  </si>
  <si>
    <t>310311</t>
  </si>
  <si>
    <t>TRUECARE PHARMACY</t>
  </si>
  <si>
    <t>310571</t>
  </si>
  <si>
    <t>CANCER CENTER OF GUAM</t>
  </si>
  <si>
    <t>310569</t>
  </si>
  <si>
    <t>MESA RIDGE PHARMACY</t>
  </si>
  <si>
    <t>310526</t>
  </si>
  <si>
    <t>OPEN DOOR RX</t>
  </si>
  <si>
    <t>310509</t>
  </si>
  <si>
    <t>GROVE PROFESSIONAL PHCY</t>
  </si>
  <si>
    <t>303252</t>
  </si>
  <si>
    <t>OAK LANE PHARMACY</t>
  </si>
  <si>
    <t>259629</t>
  </si>
  <si>
    <t>MEDWIZ OF OHIO</t>
  </si>
  <si>
    <t>239680</t>
  </si>
  <si>
    <t>SHOALS PHARMACY</t>
  </si>
  <si>
    <t>259646</t>
  </si>
  <si>
    <t>TRIAD HEALTH SYSTEMS PHCY</t>
  </si>
  <si>
    <t>310408</t>
  </si>
  <si>
    <t>PILL PALLS PHARMACY</t>
  </si>
  <si>
    <t>310578</t>
  </si>
  <si>
    <t>NEW WATERS PHCY</t>
  </si>
  <si>
    <t>310597</t>
  </si>
  <si>
    <t>SHIFA PHARMACY</t>
  </si>
  <si>
    <t>310601</t>
  </si>
  <si>
    <t>PARTNERS PHARMACY OF FL</t>
  </si>
  <si>
    <t>259596</t>
  </si>
  <si>
    <t>DAILY WK 1/WEEKLY</t>
  </si>
  <si>
    <t>GEORGETOWN SURGICAL CENTER</t>
  </si>
  <si>
    <t>ANNA CERDA</t>
  </si>
  <si>
    <t>NBGEORGE</t>
  </si>
  <si>
    <t>EMERUS</t>
  </si>
  <si>
    <t>NBMERCY</t>
  </si>
  <si>
    <t>DID NOT PROVIDE USAGE BY DC</t>
  </si>
  <si>
    <t>NO BUILD</t>
  </si>
  <si>
    <t>JARRED WITT / CARTER GREGORY</t>
  </si>
  <si>
    <t>KPC HEALTH</t>
  </si>
  <si>
    <t>RYAN COLE</t>
  </si>
  <si>
    <t>NBKPC</t>
  </si>
  <si>
    <t>NBHARTFRD, NBHARTFTF</t>
  </si>
  <si>
    <t>NBSTEWARD; NBSTEWFTF</t>
  </si>
  <si>
    <t>PRIMIER RX SOLUTION BAKERSFIELD</t>
  </si>
  <si>
    <t>HARVARD</t>
  </si>
  <si>
    <t>VIVAMAS WESTCHESTER</t>
  </si>
  <si>
    <t>310560</t>
  </si>
  <si>
    <t>MED PALS 1</t>
  </si>
  <si>
    <t>310582</t>
  </si>
  <si>
    <t xml:space="preserve"> VOLUME</t>
  </si>
  <si>
    <t>Acct is already McKesson customer; no inventory action required</t>
  </si>
  <si>
    <t>310345</t>
  </si>
  <si>
    <t>SYLHET PHCY</t>
  </si>
  <si>
    <t>259836</t>
  </si>
  <si>
    <t>PLUS ONE PHARMACY</t>
  </si>
  <si>
    <t>259928</t>
  </si>
  <si>
    <t>PINE SPECIALTY</t>
  </si>
  <si>
    <t>259931</t>
  </si>
  <si>
    <t>WINDROSE RX</t>
  </si>
  <si>
    <t>259942</t>
  </si>
  <si>
    <t>MIRROR #274385</t>
  </si>
  <si>
    <t>PRESTIGE PHARMACY</t>
  </si>
  <si>
    <t>259878</t>
  </si>
  <si>
    <t>LEFFERTS DRUGS</t>
  </si>
  <si>
    <t>260046</t>
  </si>
  <si>
    <t>RPF SFCR GUARDIAN WALTZ</t>
  </si>
  <si>
    <t>260005</t>
  </si>
  <si>
    <t>KELSEY SEYBOLD SPRINGWOOD</t>
  </si>
  <si>
    <t>260065</t>
  </si>
  <si>
    <t>260066</t>
  </si>
  <si>
    <t>HEALTHY CARE DRUGS</t>
  </si>
  <si>
    <t>260073</t>
  </si>
  <si>
    <t>CAREMED PHARMACY</t>
  </si>
  <si>
    <t>259692</t>
  </si>
  <si>
    <t>PATIENT CARE PHARMACY</t>
  </si>
  <si>
    <t>259851</t>
  </si>
  <si>
    <t>TEMPLE COMMUNITY PHARMACY</t>
  </si>
  <si>
    <t>260089</t>
  </si>
  <si>
    <t>BETTER LIFE PHCY INC</t>
  </si>
  <si>
    <t>299732</t>
  </si>
  <si>
    <t>CRYSTAL LAKE PHCY</t>
  </si>
  <si>
    <t>259919</t>
  </si>
  <si>
    <t>FEDRX PHARMACY</t>
  </si>
  <si>
    <t>260080</t>
  </si>
  <si>
    <t>BOOMER SOLUTION</t>
  </si>
  <si>
    <t>299772</t>
  </si>
  <si>
    <t>NO SL ISSUES - VERY ERRATIC PATTERN</t>
  </si>
  <si>
    <t>10/23 -- NO SL ISSUES TO DATE</t>
  </si>
  <si>
    <t>NO SL ISSUES - INCONSISTENT SALES</t>
  </si>
  <si>
    <t>ENGLEKING RX MARENGO</t>
  </si>
  <si>
    <t>NO SL ISSUE TO DATE</t>
  </si>
  <si>
    <t>ENGLEKING RX MITCHELL</t>
  </si>
  <si>
    <t>NO SL ISSUES - LIMITED SALES</t>
  </si>
  <si>
    <t>LIMITED VOLUME</t>
  </si>
  <si>
    <t xml:space="preserve">NO SL ISSUES ISSUES </t>
  </si>
  <si>
    <t>LADNER DRUGS BILOXI</t>
  </si>
  <si>
    <t>LADNER DRUGS GULFPORT</t>
  </si>
  <si>
    <t xml:space="preserve">NO SIGNIFICANT ISSUES </t>
  </si>
  <si>
    <t>NO SIGNIFICANT ISSUES TO DATE</t>
  </si>
  <si>
    <t>NO SIGNIFICANT ISSUES AFTER 1ST WEEK</t>
  </si>
  <si>
    <t>ONLY LIMITED SALES</t>
  </si>
  <si>
    <t>NO SIGNIFICANT ISSUES</t>
  </si>
  <si>
    <t>NO SIGNIFICANT ISSUES IN RECENT WEEKS</t>
  </si>
  <si>
    <t>SVS PHARMACY</t>
  </si>
  <si>
    <t>BUILD SUBMITTED</t>
  </si>
  <si>
    <t>SHIRLEY RYAN ABILITY LAB</t>
  </si>
  <si>
    <t>CHRIS PORTER</t>
  </si>
  <si>
    <t>MEDEA/KAYLA</t>
  </si>
  <si>
    <t>FROM TO</t>
  </si>
  <si>
    <t>10/30 -- NO SL ISSUES TO DATE</t>
  </si>
  <si>
    <t>10/30 -- NO SALES TO DATE</t>
  </si>
  <si>
    <t>10/30 -- NO RECENT ISSUES</t>
  </si>
  <si>
    <t>NO SIGNIFICANT SL ISSUES OUTSIDE OF MCS</t>
  </si>
  <si>
    <t>10/30 - ONLY ONE ORDER</t>
  </si>
  <si>
    <t>10/30 -- ERRATIC SALES PATTERN AND INCONSISTENT ORDERS LEADING TO SL ISSUES</t>
  </si>
  <si>
    <t xml:space="preserve">NO SIGNIFICANT SL ISSUES   </t>
  </si>
  <si>
    <t>10/30 -- ONLY ONE ORDER TO DATE</t>
  </si>
  <si>
    <t>NO SIGNIFICANT ISSUES OUTSIDE OF ONE WEEK</t>
  </si>
  <si>
    <t>10/30 -- NO SIGNIFICANT ISSUES TO DATE</t>
  </si>
  <si>
    <t>10/30 -- OMITS WORED AND SL IMPROVED</t>
  </si>
  <si>
    <t>10/30 -- VERY LOW VOLUME</t>
  </si>
  <si>
    <t>10/30 -- VERY LIMITED VOLUME</t>
  </si>
  <si>
    <t>10/30 -- NO SIGNFICANT ISSUES - VERY LOW VOLUM</t>
  </si>
  <si>
    <t xml:space="preserve">ORLANDO DERM CLINIC </t>
  </si>
  <si>
    <t>299737</t>
  </si>
  <si>
    <t>TRUSTEDMED RX</t>
  </si>
  <si>
    <t>299775</t>
  </si>
  <si>
    <t>COMM SURG INF SAYREVILLE</t>
  </si>
  <si>
    <t>259988</t>
  </si>
  <si>
    <t>AMIABLE PHARMACY</t>
  </si>
  <si>
    <t>259992</t>
  </si>
  <si>
    <t>MEDSTOP PHARMACY</t>
  </si>
  <si>
    <t>299767</t>
  </si>
  <si>
    <t>ST.JOE'S AND ELGIN</t>
  </si>
  <si>
    <t>NBTRG8144</t>
  </si>
  <si>
    <t>WVU HERITAGE VALLEY</t>
  </si>
  <si>
    <t>BILL MILLRANY</t>
  </si>
  <si>
    <t xml:space="preserve">MEDEA </t>
  </si>
  <si>
    <t>BUILD</t>
  </si>
  <si>
    <t>MR PHARMACIST</t>
  </si>
  <si>
    <t>299799</t>
  </si>
  <si>
    <t>SUTTON DRUGS</t>
  </si>
  <si>
    <t>299749</t>
  </si>
  <si>
    <t>CANALBERRY PHCY</t>
  </si>
  <si>
    <t>299951</t>
  </si>
  <si>
    <t>LOVE OAK PHCY EASTLAND</t>
  </si>
  <si>
    <t>310498</t>
  </si>
  <si>
    <t>LOVE OAK PHCY STRAWN</t>
  </si>
  <si>
    <t>310501</t>
  </si>
  <si>
    <t>11/03 -- NO SALES TO DATE</t>
  </si>
  <si>
    <t>11/03 -- NO SL ISSUES TO DATE</t>
  </si>
  <si>
    <t>STOCKMENS DRUG CRAWFORD</t>
  </si>
  <si>
    <t>300062</t>
  </si>
  <si>
    <t>APTA MEDS</t>
  </si>
  <si>
    <t>299811</t>
  </si>
  <si>
    <t>BAILEYS PHCY</t>
  </si>
  <si>
    <t>299904</t>
  </si>
  <si>
    <t>EXTENDED PHARMACY</t>
  </si>
  <si>
    <t>299952</t>
  </si>
  <si>
    <t>FORMULA PHARMACY</t>
  </si>
  <si>
    <t>260063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</si>
</sst>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d\-mmm\-yy;@"/>
    <numFmt numFmtId="166" formatCode="_(&quot;$&quot;* #,##0_);_(&quot;$&quot;* \(#,##0\);_(&quot;$&quot;* &quot;-&quot;??_);_(@_)"/>
    <numFmt numFmtId="167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Eras Medium ITC"/>
      <family val="2"/>
    </font>
    <font>
      <b/>
      <u/>
      <sz val="14"/>
      <color theme="1"/>
      <name val="Eras Medium ITC"/>
      <family val="2"/>
    </font>
    <font>
      <b/>
      <u/>
      <sz val="10"/>
      <color theme="1"/>
      <name val="Eras Medium ITC"/>
      <family val="2"/>
    </font>
    <font>
      <sz val="10"/>
      <color theme="1"/>
      <name val="Eras Medium ITC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Eras Medium ITC"/>
      <family val="2"/>
    </font>
    <font>
      <b/>
      <sz val="10"/>
      <color theme="0"/>
      <name val="Eras Medium ITC"/>
      <family val="2"/>
    </font>
    <font>
      <b/>
      <sz val="10"/>
      <color theme="1"/>
      <name val="Eras Medium ITC"/>
      <family val="2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0"/>
      <color rgb="FFFF0000"/>
      <name val="Eras Medium ITC"/>
      <family val="2"/>
    </font>
    <font>
      <b/>
      <sz val="10"/>
      <color rgb="FFFF0000"/>
      <name val="Eras Medium ITC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n">
        <color rgb="FFCAC9D9"/>
      </left>
      <right style="thin">
        <color rgb="FFCAC9D9"/>
      </right>
      <top/>
      <bottom style="thin">
        <color rgb="FFCAC9D9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3" borderId="7" applyNumberFormat="0" applyAlignment="0" applyProtection="0"/>
    <xf numFmtId="0" fontId="9" fillId="2" borderId="7" applyNumberFormat="0" applyAlignment="0">
      <protection locked="0"/>
    </xf>
    <xf numFmtId="0" fontId="5" fillId="4" borderId="7" applyNumberFormat="0" applyAlignment="0" applyProtection="0"/>
    <xf numFmtId="0" fontId="11" fillId="0" borderId="0" applyNumberFormat="0" applyFill="0" applyBorder="0" applyAlignment="0" applyProtection="0"/>
    <xf numFmtId="0" fontId="8" fillId="7" borderId="8" applyNumberFormat="0" applyAlignment="0" applyProtection="0"/>
    <xf numFmtId="0" fontId="12" fillId="5" borderId="2" applyNumberFormat="0" applyAlignment="0" applyProtection="0"/>
    <xf numFmtId="0" fontId="6" fillId="6" borderId="3" applyNumberFormat="0" applyAlignment="0" applyProtection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8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/>
    <xf numFmtId="0" fontId="16" fillId="0" borderId="0"/>
    <xf numFmtId="0" fontId="1" fillId="0" borderId="0"/>
    <xf numFmtId="0" fontId="22" fillId="13" borderId="0" applyNumberFormat="0" applyBorder="0" applyAlignment="0" applyProtection="0"/>
  </cellStyleXfs>
  <cellXfs count="359">
    <xf numFmtId="0" fontId="0" fillId="0" borderId="0" xfId="0"/>
    <xf numFmtId="0" fontId="2" fillId="0" borderId="0" xfId="0" applyFont="1" applyFill="1"/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/>
    <xf numFmtId="49" fontId="2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66" fontId="3" fillId="0" borderId="0" xfId="1" applyNumberFormat="1" applyFont="1" applyFill="1" applyAlignment="1">
      <alignment horizontal="center" vertical="center" wrapText="1"/>
    </xf>
    <xf numFmtId="49" fontId="3" fillId="0" borderId="0" xfId="1" applyNumberFormat="1" applyFont="1" applyFill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44" fontId="5" fillId="0" borderId="0" xfId="1" applyFont="1" applyAlignment="1">
      <alignment wrapText="1"/>
    </xf>
    <xf numFmtId="0" fontId="8" fillId="7" borderId="8" xfId="7"/>
    <xf numFmtId="0" fontId="8" fillId="7" borderId="8" xfId="7" applyAlignment="1">
      <alignment horizontal="center"/>
    </xf>
    <xf numFmtId="164" fontId="3" fillId="0" borderId="0" xfId="0" applyNumberFormat="1" applyFont="1" applyFill="1" applyAlignment="1">
      <alignment horizontal="left" vertical="center" wrapText="1"/>
    </xf>
    <xf numFmtId="164" fontId="2" fillId="0" borderId="0" xfId="0" applyNumberFormat="1" applyFont="1" applyFill="1" applyAlignment="1">
      <alignment horizontal="left" wrapText="1"/>
    </xf>
    <xf numFmtId="0" fontId="5" fillId="0" borderId="0" xfId="0" applyFont="1" applyAlignment="1"/>
    <xf numFmtId="164" fontId="5" fillId="0" borderId="0" xfId="0" applyNumberFormat="1" applyFont="1" applyAlignment="1">
      <alignment horizontal="center"/>
    </xf>
    <xf numFmtId="166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164" fontId="8" fillId="7" borderId="8" xfId="7" applyNumberFormat="1" applyAlignment="1">
      <alignment horizontal="center"/>
    </xf>
    <xf numFmtId="166" fontId="8" fillId="7" borderId="8" xfId="7" applyNumberFormat="1" applyAlignment="1">
      <alignment horizontal="center"/>
    </xf>
    <xf numFmtId="0" fontId="8" fillId="7" borderId="8" xfId="7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49" fontId="8" fillId="7" borderId="8" xfId="7" applyNumberFormat="1" applyAlignment="1">
      <alignment horizontal="center" wrapText="1"/>
    </xf>
    <xf numFmtId="167" fontId="4" fillId="0" borderId="4" xfId="20" applyNumberFormat="1" applyFont="1" applyFill="1" applyBorder="1" applyAlignment="1">
      <alignment horizontal="center" vertical="center" wrapText="1"/>
    </xf>
    <xf numFmtId="0" fontId="0" fillId="0" borderId="5" xfId="0" applyBorder="1"/>
    <xf numFmtId="49" fontId="0" fillId="0" borderId="0" xfId="0" applyNumberFormat="1"/>
    <xf numFmtId="0" fontId="0" fillId="0" borderId="6" xfId="0" applyBorder="1"/>
    <xf numFmtId="0" fontId="16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19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  <xf numFmtId="167" fontId="2" fillId="0" borderId="0" xfId="0" applyNumberFormat="1" applyFont="1" applyFill="1"/>
    <xf numFmtId="166" fontId="8" fillId="7" borderId="8" xfId="7" applyNumberFormat="1"/>
    <xf numFmtId="165" fontId="8" fillId="7" borderId="8" xfId="7" applyNumberFormat="1" applyAlignment="1">
      <alignment horizontal="center"/>
    </xf>
    <xf numFmtId="164" fontId="8" fillId="7" borderId="8" xfId="7" applyNumberFormat="1" applyAlignment="1">
      <alignment horizontal="left" wrapText="1"/>
    </xf>
    <xf numFmtId="164" fontId="8" fillId="7" borderId="8" xfId="7" applyNumberFormat="1" applyAlignment="1">
      <alignment horizontal="center" wrapText="1"/>
    </xf>
    <xf numFmtId="167" fontId="8" fillId="7" borderId="8" xfId="7" applyNumberFormat="1" applyAlignment="1">
      <alignment horizontal="center"/>
    </xf>
    <xf numFmtId="14" fontId="3" fillId="0" borderId="0" xfId="0" applyNumberFormat="1" applyFont="1" applyFill="1" applyAlignment="1">
      <alignment horizontal="center" vertical="center" wrapText="1"/>
    </xf>
    <xf numFmtId="14" fontId="8" fillId="7" borderId="8" xfId="7" applyNumberFormat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0" fillId="0" borderId="0" xfId="0"/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10" fillId="0" borderId="7" xfId="3" applyFill="1"/>
    <xf numFmtId="167" fontId="5" fillId="0" borderId="0" xfId="20" applyNumberFormat="1" applyFont="1" applyAlignment="1">
      <alignment horizontal="center" wrapText="1"/>
    </xf>
    <xf numFmtId="0" fontId="8" fillId="7" borderId="8" xfId="7" applyAlignment="1">
      <alignment horizontal="left"/>
    </xf>
    <xf numFmtId="16" fontId="8" fillId="7" borderId="8" xfId="7" applyNumberFormat="1" applyAlignment="1">
      <alignment horizontal="center"/>
    </xf>
    <xf numFmtId="164" fontId="10" fillId="0" borderId="0" xfId="0" applyNumberFormat="1" applyFont="1" applyAlignment="1">
      <alignment horizontal="center" wrapText="1"/>
    </xf>
    <xf numFmtId="0" fontId="5" fillId="4" borderId="7" xfId="5"/>
    <xf numFmtId="0" fontId="5" fillId="4" borderId="7" xfId="5" applyAlignment="1">
      <alignment horizontal="center"/>
    </xf>
    <xf numFmtId="164" fontId="5" fillId="4" borderId="7" xfId="5" applyNumberFormat="1" applyAlignment="1">
      <alignment horizontal="center"/>
    </xf>
    <xf numFmtId="166" fontId="5" fillId="4" borderId="7" xfId="5" applyNumberFormat="1" applyAlignment="1">
      <alignment horizontal="center"/>
    </xf>
    <xf numFmtId="0" fontId="5" fillId="4" borderId="7" xfId="5" applyAlignment="1">
      <alignment horizontal="center" wrapText="1"/>
    </xf>
    <xf numFmtId="49" fontId="5" fillId="4" borderId="7" xfId="5" quotePrefix="1" applyNumberFormat="1" applyAlignment="1">
      <alignment horizontal="center" wrapText="1"/>
    </xf>
    <xf numFmtId="167" fontId="5" fillId="0" borderId="0" xfId="20" applyNumberFormat="1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64" fontId="4" fillId="0" borderId="4" xfId="1" applyNumberFormat="1" applyFont="1" applyFill="1" applyBorder="1" applyAlignment="1">
      <alignment horizontal="center" vertical="center" wrapText="1"/>
    </xf>
    <xf numFmtId="49" fontId="4" fillId="0" borderId="4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44" fontId="4" fillId="0" borderId="4" xfId="1" applyFont="1" applyFill="1" applyBorder="1" applyAlignment="1">
      <alignment horizontal="center" vertical="center" wrapText="1"/>
    </xf>
    <xf numFmtId="167" fontId="5" fillId="4" borderId="7" xfId="5" applyNumberFormat="1" applyAlignment="1">
      <alignment horizontal="center"/>
    </xf>
    <xf numFmtId="167" fontId="9" fillId="2" borderId="7" xfId="4" applyNumberFormat="1" applyAlignment="1">
      <alignment horizontal="center" wrapText="1"/>
      <protection locked="0"/>
    </xf>
    <xf numFmtId="44" fontId="9" fillId="2" borderId="7" xfId="4" applyNumberFormat="1" applyAlignment="1">
      <alignment wrapText="1"/>
      <protection locked="0"/>
    </xf>
    <xf numFmtId="167" fontId="9" fillId="2" borderId="7" xfId="4" applyNumberFormat="1" applyAlignment="1">
      <alignment horizontal="center"/>
      <protection locked="0"/>
    </xf>
    <xf numFmtId="0" fontId="9" fillId="2" borderId="7" xfId="4">
      <protection locked="0"/>
    </xf>
    <xf numFmtId="164" fontId="9" fillId="2" borderId="7" xfId="4" applyNumberFormat="1">
      <protection locked="0"/>
    </xf>
    <xf numFmtId="0" fontId="9" fillId="2" borderId="7" xfId="4" applyAlignment="1">
      <alignment horizontal="center"/>
      <protection locked="0"/>
    </xf>
    <xf numFmtId="164" fontId="9" fillId="2" borderId="7" xfId="4" applyNumberFormat="1" applyAlignment="1">
      <alignment horizontal="center"/>
      <protection locked="0"/>
    </xf>
    <xf numFmtId="166" fontId="9" fillId="2" borderId="7" xfId="4" applyNumberFormat="1" applyAlignment="1">
      <alignment horizontal="center"/>
      <protection locked="0"/>
    </xf>
    <xf numFmtId="0" fontId="9" fillId="2" borderId="7" xfId="4" applyAlignment="1">
      <alignment horizontal="center" wrapText="1"/>
      <protection locked="0"/>
    </xf>
    <xf numFmtId="0" fontId="9" fillId="2" borderId="7" xfId="4" applyAlignment="1">
      <alignment wrapText="1"/>
      <protection locked="0"/>
    </xf>
    <xf numFmtId="0" fontId="9" fillId="2" borderId="7" xfId="4" applyAlignment="1">
      <protection locked="0"/>
    </xf>
    <xf numFmtId="0" fontId="9" fillId="2" borderId="7" xfId="4" quotePrefix="1" applyAlignment="1">
      <alignment horizontal="center" wrapText="1"/>
      <protection locked="0"/>
    </xf>
    <xf numFmtId="0" fontId="14" fillId="11" borderId="0" xfId="0" applyFont="1" applyFill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21" fillId="0" borderId="1" xfId="31" applyFont="1" applyBorder="1"/>
    <xf numFmtId="49" fontId="20" fillId="12" borderId="1" xfId="29" applyNumberFormat="1" applyFont="1" applyFill="1" applyBorder="1" applyAlignment="1">
      <alignment horizontal="left"/>
    </xf>
    <xf numFmtId="14" fontId="14" fillId="11" borderId="0" xfId="0" applyNumberFormat="1" applyFont="1" applyFill="1" applyAlignment="1">
      <alignment horizontal="center" vertical="center" wrapText="1"/>
    </xf>
    <xf numFmtId="0" fontId="0" fillId="0" borderId="9" xfId="0" applyBorder="1"/>
    <xf numFmtId="0" fontId="16" fillId="0" borderId="1" xfId="0" applyFont="1" applyBorder="1" applyAlignment="1">
      <alignment vertical="top"/>
    </xf>
    <xf numFmtId="0" fontId="1" fillId="0" borderId="1" xfId="3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16" fillId="0" borderId="1" xfId="30" applyBorder="1"/>
    <xf numFmtId="49" fontId="20" fillId="12" borderId="1" xfId="0" applyNumberFormat="1" applyFont="1" applyFill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/>
    <xf numFmtId="165" fontId="5" fillId="4" borderId="7" xfId="5" applyNumberFormat="1" applyAlignment="1">
      <alignment horizontal="center"/>
    </xf>
    <xf numFmtId="166" fontId="5" fillId="4" borderId="7" xfId="5" applyNumberFormat="1"/>
    <xf numFmtId="49" fontId="5" fillId="4" borderId="7" xfId="5" applyNumberFormat="1" applyAlignment="1">
      <alignment horizontal="center" wrapText="1"/>
    </xf>
    <xf numFmtId="164" fontId="5" fillId="4" borderId="7" xfId="5" applyNumberFormat="1" applyAlignment="1">
      <alignment horizontal="left" wrapText="1"/>
    </xf>
    <xf numFmtId="164" fontId="5" fillId="4" borderId="7" xfId="5" applyNumberFormat="1" applyAlignment="1">
      <alignment horizontal="center" wrapText="1"/>
    </xf>
    <xf numFmtId="14" fontId="5" fillId="4" borderId="7" xfId="5" applyNumberFormat="1" applyAlignment="1">
      <alignment horizontal="center"/>
    </xf>
    <xf numFmtId="167" fontId="5" fillId="4" borderId="7" xfId="5" applyNumberFormat="1"/>
    <xf numFmtId="0" fontId="5" fillId="4" borderId="7" xfId="5" applyAlignment="1">
      <alignment horizontal="left"/>
    </xf>
    <xf numFmtId="167" fontId="10" fillId="3" borderId="7" xfId="3" applyNumberFormat="1" applyAlignment="1">
      <alignment horizontal="center"/>
    </xf>
    <xf numFmtId="49" fontId="9" fillId="2" borderId="7" xfId="4" quotePrefix="1" applyNumberFormat="1" applyAlignment="1">
      <alignment horizontal="center" wrapText="1"/>
      <protection locked="0"/>
    </xf>
    <xf numFmtId="49" fontId="9" fillId="2" borderId="7" xfId="4" applyNumberFormat="1" applyAlignment="1">
      <alignment horizontal="center" wrapText="1"/>
      <protection locked="0"/>
    </xf>
    <xf numFmtId="49" fontId="5" fillId="0" borderId="0" xfId="0" applyNumberFormat="1" applyFont="1" applyAlignment="1">
      <alignment horizontal="center" wrapText="1"/>
    </xf>
    <xf numFmtId="165" fontId="9" fillId="2" borderId="7" xfId="4" applyNumberFormat="1" applyAlignment="1">
      <alignment horizontal="center"/>
      <protection locked="0"/>
    </xf>
    <xf numFmtId="166" fontId="9" fillId="2" borderId="7" xfId="4" applyNumberFormat="1">
      <protection locked="0"/>
    </xf>
    <xf numFmtId="164" fontId="9" fillId="2" borderId="7" xfId="4" applyNumberFormat="1" applyAlignment="1">
      <alignment horizontal="left" wrapText="1"/>
      <protection locked="0"/>
    </xf>
    <xf numFmtId="164" fontId="9" fillId="2" borderId="7" xfId="4" applyNumberFormat="1" applyAlignment="1">
      <alignment horizontal="center" wrapText="1"/>
      <protection locked="0"/>
    </xf>
    <xf numFmtId="14" fontId="9" fillId="2" borderId="7" xfId="4" applyNumberFormat="1" applyAlignment="1">
      <alignment horizontal="center"/>
      <protection locked="0"/>
    </xf>
    <xf numFmtId="0" fontId="9" fillId="2" borderId="7" xfId="4" applyAlignment="1">
      <alignment horizontal="left"/>
      <protection locked="0"/>
    </xf>
    <xf numFmtId="164" fontId="8" fillId="7" borderId="8" xfId="7" applyNumberFormat="1" applyBorder="1"/>
    <xf numFmtId="0" fontId="8" fillId="7" borderId="8" xfId="7" applyBorder="1"/>
    <xf numFmtId="0" fontId="8" fillId="7" borderId="8" xfId="7" applyBorder="1" applyAlignment="1">
      <alignment vertical="top"/>
    </xf>
    <xf numFmtId="0" fontId="8" fillId="7" borderId="8" xfId="7" applyBorder="1" applyAlignment="1">
      <alignment horizontal="center"/>
    </xf>
    <xf numFmtId="164" fontId="8" fillId="7" borderId="8" xfId="7" applyNumberFormat="1" applyBorder="1" applyAlignment="1">
      <alignment horizontal="center"/>
    </xf>
    <xf numFmtId="49" fontId="8" fillId="7" borderId="8" xfId="7" applyNumberFormat="1" applyBorder="1" applyAlignment="1">
      <alignment horizontal="center" vertical="top"/>
    </xf>
    <xf numFmtId="49" fontId="8" fillId="7" borderId="8" xfId="7" quotePrefix="1" applyNumberFormat="1" applyBorder="1" applyAlignment="1">
      <alignment horizontal="center"/>
    </xf>
    <xf numFmtId="166" fontId="8" fillId="7" borderId="8" xfId="7" applyNumberFormat="1" applyBorder="1" applyAlignment="1">
      <alignment horizontal="center"/>
    </xf>
    <xf numFmtId="166" fontId="8" fillId="7" borderId="8" xfId="7" applyNumberFormat="1" applyBorder="1" applyAlignment="1">
      <alignment vertical="top"/>
    </xf>
    <xf numFmtId="0" fontId="8" fillId="7" borderId="8" xfId="7" applyBorder="1" applyAlignment="1">
      <alignment horizontal="center" wrapText="1"/>
    </xf>
    <xf numFmtId="0" fontId="8" fillId="7" borderId="8" xfId="7" applyBorder="1" applyAlignment="1">
      <alignment wrapText="1"/>
    </xf>
    <xf numFmtId="0" fontId="8" fillId="7" borderId="8" xfId="7" quotePrefix="1" applyBorder="1" applyAlignment="1">
      <alignment horizontal="center" wrapText="1"/>
    </xf>
    <xf numFmtId="49" fontId="8" fillId="7" borderId="8" xfId="7" applyNumberFormat="1" applyBorder="1" applyAlignment="1">
      <alignment vertical="top"/>
    </xf>
    <xf numFmtId="0" fontId="8" fillId="7" borderId="8" xfId="7" applyBorder="1" applyAlignment="1"/>
    <xf numFmtId="167" fontId="8" fillId="7" borderId="8" xfId="7" applyNumberFormat="1" applyBorder="1" applyAlignment="1">
      <alignment horizontal="center" wrapText="1"/>
    </xf>
    <xf numFmtId="44" fontId="8" fillId="7" borderId="8" xfId="7" applyNumberFormat="1" applyBorder="1" applyAlignment="1">
      <alignment wrapText="1"/>
    </xf>
    <xf numFmtId="44" fontId="8" fillId="7" borderId="8" xfId="7" applyNumberFormat="1" applyBorder="1" applyAlignment="1" applyProtection="1">
      <alignment wrapText="1"/>
      <protection locked="0"/>
    </xf>
    <xf numFmtId="167" fontId="8" fillId="7" borderId="8" xfId="7" applyNumberFormat="1" applyBorder="1" applyAlignment="1">
      <alignment horizontal="center"/>
    </xf>
    <xf numFmtId="167" fontId="9" fillId="2" borderId="7" xfId="4" applyNumberFormat="1">
      <protection locked="0"/>
    </xf>
    <xf numFmtId="164" fontId="1" fillId="10" borderId="8" xfId="22" applyNumberFormat="1" applyBorder="1" applyProtection="1">
      <protection locked="0"/>
    </xf>
    <xf numFmtId="0" fontId="1" fillId="10" borderId="8" xfId="22" applyBorder="1" applyProtection="1">
      <protection locked="0"/>
    </xf>
    <xf numFmtId="0" fontId="1" fillId="10" borderId="8" xfId="22" applyBorder="1" applyAlignment="1" applyProtection="1">
      <alignment horizontal="center"/>
      <protection locked="0"/>
    </xf>
    <xf numFmtId="164" fontId="1" fillId="10" borderId="8" xfId="22" applyNumberFormat="1" applyBorder="1" applyAlignment="1" applyProtection="1">
      <alignment horizontal="center"/>
      <protection locked="0"/>
    </xf>
    <xf numFmtId="49" fontId="1" fillId="10" borderId="8" xfId="22" quotePrefix="1" applyNumberFormat="1" applyBorder="1" applyAlignment="1" applyProtection="1">
      <alignment horizontal="center"/>
      <protection locked="0"/>
    </xf>
    <xf numFmtId="166" fontId="1" fillId="10" borderId="8" xfId="22" applyNumberFormat="1" applyBorder="1" applyAlignment="1" applyProtection="1">
      <alignment horizontal="center"/>
      <protection locked="0"/>
    </xf>
    <xf numFmtId="166" fontId="8" fillId="7" borderId="8" xfId="7" applyNumberFormat="1" applyBorder="1" applyAlignment="1" applyProtection="1">
      <alignment horizontal="center"/>
      <protection locked="0"/>
    </xf>
    <xf numFmtId="0" fontId="1" fillId="10" borderId="8" xfId="22" applyBorder="1" applyAlignment="1" applyProtection="1">
      <alignment horizontal="center" wrapText="1"/>
      <protection locked="0"/>
    </xf>
    <xf numFmtId="0" fontId="1" fillId="10" borderId="8" xfId="22" applyBorder="1" applyAlignment="1" applyProtection="1">
      <alignment wrapText="1"/>
      <protection locked="0"/>
    </xf>
    <xf numFmtId="0" fontId="1" fillId="10" borderId="8" xfId="22" quotePrefix="1" applyBorder="1" applyAlignment="1" applyProtection="1">
      <alignment horizontal="center" wrapText="1"/>
      <protection locked="0"/>
    </xf>
    <xf numFmtId="0" fontId="1" fillId="10" borderId="8" xfId="22" applyBorder="1" applyAlignment="1" applyProtection="1">
      <protection locked="0"/>
    </xf>
    <xf numFmtId="16" fontId="1" fillId="10" borderId="8" xfId="22" applyNumberFormat="1" applyBorder="1" applyAlignment="1" applyProtection="1">
      <alignment wrapText="1"/>
      <protection locked="0"/>
    </xf>
    <xf numFmtId="167" fontId="1" fillId="10" borderId="8" xfId="22" applyNumberFormat="1" applyBorder="1" applyAlignment="1" applyProtection="1">
      <alignment horizontal="center" wrapText="1"/>
      <protection locked="0"/>
    </xf>
    <xf numFmtId="44" fontId="1" fillId="10" borderId="8" xfId="22" applyNumberFormat="1" applyBorder="1" applyAlignment="1" applyProtection="1">
      <alignment wrapText="1"/>
      <protection locked="0"/>
    </xf>
    <xf numFmtId="0" fontId="1" fillId="10" borderId="8" xfId="22" applyBorder="1"/>
    <xf numFmtId="167" fontId="8" fillId="7" borderId="8" xfId="7" applyNumberFormat="1"/>
    <xf numFmtId="0" fontId="1" fillId="10" borderId="8" xfId="22" applyBorder="1" applyAlignment="1" applyProtection="1">
      <alignment vertical="top"/>
      <protection locked="0"/>
    </xf>
    <xf numFmtId="49" fontId="1" fillId="10" borderId="8" xfId="22" applyNumberFormat="1" applyBorder="1" applyAlignment="1" applyProtection="1">
      <alignment horizontal="center" vertical="top" wrapText="1"/>
      <protection locked="0"/>
    </xf>
    <xf numFmtId="49" fontId="1" fillId="10" borderId="8" xfId="22" applyNumberFormat="1" applyBorder="1" applyAlignment="1" applyProtection="1">
      <alignment vertical="top"/>
      <protection locked="0"/>
    </xf>
    <xf numFmtId="167" fontId="1" fillId="10" borderId="8" xfId="22" applyNumberFormat="1" applyBorder="1" applyAlignment="1" applyProtection="1">
      <alignment horizontal="center"/>
      <protection locked="0"/>
    </xf>
    <xf numFmtId="164" fontId="1" fillId="10" borderId="8" xfId="22" applyNumberFormat="1" applyBorder="1"/>
    <xf numFmtId="0" fontId="1" fillId="10" borderId="8" xfId="22" applyBorder="1" applyAlignment="1">
      <alignment vertical="top"/>
    </xf>
    <xf numFmtId="0" fontId="1" fillId="10" borderId="8" xfId="22" applyBorder="1" applyAlignment="1">
      <alignment horizontal="center"/>
    </xf>
    <xf numFmtId="164" fontId="1" fillId="10" borderId="8" xfId="22" applyNumberFormat="1" applyBorder="1" applyAlignment="1">
      <alignment horizontal="center"/>
    </xf>
    <xf numFmtId="49" fontId="1" fillId="10" borderId="8" xfId="22" applyNumberFormat="1" applyBorder="1" applyAlignment="1">
      <alignment horizontal="center" vertical="top"/>
    </xf>
    <xf numFmtId="166" fontId="1" fillId="10" borderId="8" xfId="22" applyNumberFormat="1" applyBorder="1" applyAlignment="1">
      <alignment horizontal="center"/>
    </xf>
    <xf numFmtId="0" fontId="1" fillId="10" borderId="8" xfId="22" applyBorder="1" applyAlignment="1">
      <alignment horizontal="center" wrapText="1"/>
    </xf>
    <xf numFmtId="0" fontId="1" fillId="10" borderId="8" xfId="22" applyBorder="1" applyAlignment="1">
      <alignment wrapText="1"/>
    </xf>
    <xf numFmtId="0" fontId="1" fillId="10" borderId="8" xfId="22" quotePrefix="1" applyBorder="1" applyAlignment="1">
      <alignment horizontal="center" wrapText="1"/>
    </xf>
    <xf numFmtId="0" fontId="1" fillId="10" borderId="8" xfId="22" applyBorder="1" applyAlignment="1"/>
    <xf numFmtId="167" fontId="1" fillId="10" borderId="8" xfId="22" applyNumberFormat="1" applyBorder="1" applyAlignment="1">
      <alignment horizontal="center" wrapText="1"/>
    </xf>
    <xf numFmtId="44" fontId="1" fillId="10" borderId="8" xfId="22" applyNumberFormat="1" applyBorder="1" applyAlignment="1">
      <alignment wrapText="1"/>
    </xf>
    <xf numFmtId="49" fontId="1" fillId="10" borderId="8" xfId="22" applyNumberFormat="1" applyBorder="1" applyAlignment="1" applyProtection="1">
      <alignment horizontal="center" vertical="top"/>
      <protection locked="0"/>
    </xf>
    <xf numFmtId="166" fontId="1" fillId="10" borderId="8" xfId="22" applyNumberFormat="1" applyBorder="1" applyAlignment="1" applyProtection="1">
      <alignment vertical="top"/>
      <protection locked="0"/>
    </xf>
    <xf numFmtId="49" fontId="1" fillId="10" borderId="8" xfId="22" applyNumberFormat="1" applyBorder="1" applyAlignment="1" applyProtection="1">
      <alignment horizontal="center"/>
      <protection locked="0"/>
    </xf>
    <xf numFmtId="49" fontId="1" fillId="10" borderId="8" xfId="22" quotePrefix="1" applyNumberFormat="1" applyBorder="1" applyAlignment="1" applyProtection="1">
      <alignment horizontal="center" wrapText="1"/>
      <protection locked="0"/>
    </xf>
    <xf numFmtId="167" fontId="8" fillId="7" borderId="8" xfId="7" applyNumberFormat="1" applyBorder="1" applyAlignment="1" applyProtection="1">
      <alignment horizontal="center"/>
      <protection locked="0"/>
    </xf>
    <xf numFmtId="167" fontId="1" fillId="10" borderId="8" xfId="22" applyNumberFormat="1" applyBorder="1" applyAlignment="1">
      <alignment horizontal="center"/>
    </xf>
    <xf numFmtId="164" fontId="8" fillId="7" borderId="8" xfId="7" applyNumberFormat="1" applyBorder="1" applyProtection="1">
      <protection locked="0"/>
    </xf>
    <xf numFmtId="0" fontId="8" fillId="7" borderId="8" xfId="7" applyBorder="1" applyProtection="1">
      <protection locked="0"/>
    </xf>
    <xf numFmtId="0" fontId="8" fillId="7" borderId="8" xfId="7" applyBorder="1" applyAlignment="1" applyProtection="1">
      <alignment horizontal="center"/>
      <protection locked="0"/>
    </xf>
    <xf numFmtId="164" fontId="8" fillId="7" borderId="8" xfId="7" applyNumberFormat="1" applyBorder="1" applyAlignment="1" applyProtection="1">
      <alignment horizontal="center"/>
      <protection locked="0"/>
    </xf>
    <xf numFmtId="49" fontId="8" fillId="7" borderId="8" xfId="7" quotePrefix="1" applyNumberFormat="1" applyBorder="1" applyAlignment="1" applyProtection="1">
      <alignment horizontal="center"/>
      <protection locked="0"/>
    </xf>
    <xf numFmtId="0" fontId="8" fillId="7" borderId="8" xfId="7" applyBorder="1" applyAlignment="1" applyProtection="1">
      <alignment horizontal="center" wrapText="1"/>
      <protection locked="0"/>
    </xf>
    <xf numFmtId="0" fontId="8" fillId="7" borderId="8" xfId="7" applyBorder="1" applyAlignment="1" applyProtection="1">
      <alignment wrapText="1"/>
      <protection locked="0"/>
    </xf>
    <xf numFmtId="0" fontId="8" fillId="7" borderId="8" xfId="7" quotePrefix="1" applyBorder="1" applyAlignment="1" applyProtection="1">
      <alignment horizontal="center" wrapText="1"/>
      <protection locked="0"/>
    </xf>
    <xf numFmtId="0" fontId="8" fillId="7" borderId="8" xfId="7" applyBorder="1" applyAlignment="1" applyProtection="1">
      <protection locked="0"/>
    </xf>
    <xf numFmtId="167" fontId="8" fillId="7" borderId="8" xfId="7" applyNumberFormat="1" applyBorder="1" applyAlignment="1" applyProtection="1">
      <alignment horizontal="center" wrapText="1"/>
      <protection locked="0"/>
    </xf>
    <xf numFmtId="166" fontId="8" fillId="7" borderId="8" xfId="7" applyNumberFormat="1" applyBorder="1" applyAlignment="1" applyProtection="1">
      <alignment wrapText="1"/>
      <protection locked="0"/>
    </xf>
    <xf numFmtId="49" fontId="1" fillId="10" borderId="8" xfId="22" quotePrefix="1" applyNumberFormat="1" applyBorder="1" applyAlignment="1">
      <alignment horizontal="center"/>
    </xf>
    <xf numFmtId="49" fontId="1" fillId="10" borderId="8" xfId="22" applyNumberFormat="1" applyBorder="1" applyAlignment="1">
      <alignment horizontal="center"/>
    </xf>
    <xf numFmtId="16" fontId="8" fillId="7" borderId="8" xfId="7" applyNumberFormat="1" applyBorder="1" applyAlignment="1">
      <alignment wrapText="1"/>
    </xf>
    <xf numFmtId="49" fontId="1" fillId="10" borderId="8" xfId="22" applyNumberFormat="1" applyBorder="1" applyAlignment="1">
      <alignment vertical="top"/>
    </xf>
    <xf numFmtId="164" fontId="8" fillId="7" borderId="8" xfId="7" quotePrefix="1" applyNumberFormat="1" applyBorder="1"/>
    <xf numFmtId="49" fontId="8" fillId="7" borderId="8" xfId="7" quotePrefix="1" applyNumberFormat="1" applyBorder="1" applyAlignment="1">
      <alignment horizontal="center" wrapText="1"/>
    </xf>
    <xf numFmtId="49" fontId="8" fillId="7" borderId="8" xfId="7" applyNumberFormat="1" applyBorder="1" applyAlignment="1">
      <alignment horizontal="center" vertical="top" wrapText="1"/>
    </xf>
    <xf numFmtId="49" fontId="8" fillId="7" borderId="8" xfId="7" quotePrefix="1" applyNumberFormat="1" applyBorder="1" applyAlignment="1">
      <alignment vertical="top"/>
    </xf>
    <xf numFmtId="166" fontId="1" fillId="10" borderId="8" xfId="22" applyNumberFormat="1" applyBorder="1" applyAlignment="1">
      <alignment vertical="top"/>
    </xf>
    <xf numFmtId="16" fontId="8" fillId="7" borderId="8" xfId="7" applyNumberFormat="1" applyBorder="1" applyAlignment="1"/>
    <xf numFmtId="49" fontId="8" fillId="7" borderId="8" xfId="7" quotePrefix="1" applyNumberFormat="1" applyBorder="1" applyAlignment="1">
      <alignment horizontal="center" vertical="top"/>
    </xf>
    <xf numFmtId="164" fontId="8" fillId="7" borderId="8" xfId="7" quotePrefix="1" applyNumberFormat="1" applyBorder="1" applyAlignment="1">
      <alignment horizontal="center"/>
    </xf>
    <xf numFmtId="164" fontId="8" fillId="7" borderId="8" xfId="7" quotePrefix="1" applyNumberFormat="1" applyBorder="1" applyAlignment="1">
      <alignment horizontal="center" wrapText="1"/>
    </xf>
    <xf numFmtId="49" fontId="1" fillId="10" borderId="8" xfId="22" quotePrefix="1" applyNumberFormat="1" applyBorder="1" applyAlignment="1">
      <alignment horizontal="center" vertical="top"/>
    </xf>
    <xf numFmtId="0" fontId="8" fillId="7" borderId="8" xfId="7" applyBorder="1" applyAlignment="1" applyProtection="1">
      <alignment vertical="top"/>
      <protection locked="0"/>
    </xf>
    <xf numFmtId="49" fontId="8" fillId="7" borderId="8" xfId="7" applyNumberFormat="1" applyBorder="1" applyAlignment="1" applyProtection="1">
      <alignment horizontal="center" vertical="top" wrapText="1"/>
      <protection locked="0"/>
    </xf>
    <xf numFmtId="166" fontId="8" fillId="7" borderId="8" xfId="7" applyNumberFormat="1" applyBorder="1" applyAlignment="1" applyProtection="1">
      <alignment vertical="top"/>
      <protection locked="0"/>
    </xf>
    <xf numFmtId="49" fontId="8" fillId="7" borderId="8" xfId="7" applyNumberFormat="1" applyBorder="1" applyAlignment="1" applyProtection="1">
      <alignment vertical="top"/>
      <protection locked="0"/>
    </xf>
    <xf numFmtId="49" fontId="8" fillId="7" borderId="8" xfId="7" applyNumberFormat="1" applyBorder="1" applyAlignment="1">
      <alignment horizontal="center"/>
    </xf>
    <xf numFmtId="49" fontId="8" fillId="7" borderId="8" xfId="7" applyNumberFormat="1" applyBorder="1" applyAlignment="1">
      <alignment horizontal="center" wrapText="1"/>
    </xf>
    <xf numFmtId="49" fontId="1" fillId="10" borderId="8" xfId="22" quotePrefix="1" applyNumberFormat="1" applyBorder="1" applyAlignment="1" applyProtection="1">
      <alignment horizontal="center" vertical="top"/>
      <protection locked="0"/>
    </xf>
    <xf numFmtId="49" fontId="8" fillId="7" borderId="8" xfId="7" quotePrefix="1" applyNumberFormat="1" applyBorder="1" applyAlignment="1" applyProtection="1">
      <alignment horizontal="center" wrapText="1"/>
      <protection locked="0"/>
    </xf>
    <xf numFmtId="0" fontId="8" fillId="7" borderId="8" xfId="7" quotePrefix="1" applyBorder="1" applyAlignment="1" applyProtection="1">
      <alignment horizontal="center" vertical="top"/>
      <protection locked="0"/>
    </xf>
    <xf numFmtId="164" fontId="10" fillId="3" borderId="8" xfId="3" applyNumberFormat="1" applyBorder="1" applyProtection="1">
      <protection locked="0"/>
    </xf>
    <xf numFmtId="0" fontId="10" fillId="3" borderId="8" xfId="3" applyBorder="1" applyAlignment="1" applyProtection="1">
      <alignment vertical="top"/>
      <protection locked="0"/>
    </xf>
    <xf numFmtId="0" fontId="10" fillId="3" borderId="8" xfId="3" applyBorder="1" applyAlignment="1" applyProtection="1">
      <alignment horizontal="center"/>
      <protection locked="0"/>
    </xf>
    <xf numFmtId="164" fontId="10" fillId="3" borderId="8" xfId="3" applyNumberFormat="1" applyBorder="1" applyAlignment="1" applyProtection="1">
      <alignment horizontal="center"/>
      <protection locked="0"/>
    </xf>
    <xf numFmtId="49" fontId="10" fillId="3" borderId="8" xfId="3" applyNumberFormat="1" applyBorder="1" applyAlignment="1" applyProtection="1">
      <alignment horizontal="center" vertical="top" wrapText="1"/>
      <protection locked="0"/>
    </xf>
    <xf numFmtId="166" fontId="10" fillId="3" borderId="8" xfId="3" applyNumberFormat="1" applyBorder="1" applyAlignment="1" applyProtection="1">
      <alignment horizontal="center"/>
      <protection locked="0"/>
    </xf>
    <xf numFmtId="0" fontId="10" fillId="3" borderId="8" xfId="3" applyBorder="1" applyAlignment="1" applyProtection="1">
      <alignment horizontal="center" wrapText="1"/>
      <protection locked="0"/>
    </xf>
    <xf numFmtId="0" fontId="10" fillId="3" borderId="8" xfId="3" applyBorder="1" applyAlignment="1" applyProtection="1">
      <alignment wrapText="1"/>
      <protection locked="0"/>
    </xf>
    <xf numFmtId="49" fontId="10" fillId="3" borderId="8" xfId="3" applyNumberFormat="1" applyBorder="1" applyAlignment="1" applyProtection="1">
      <alignment vertical="top"/>
      <protection locked="0"/>
    </xf>
    <xf numFmtId="0" fontId="10" fillId="3" borderId="8" xfId="3" applyBorder="1" applyAlignment="1" applyProtection="1">
      <protection locked="0"/>
    </xf>
    <xf numFmtId="167" fontId="10" fillId="3" borderId="8" xfId="3" applyNumberFormat="1" applyBorder="1" applyAlignment="1" applyProtection="1">
      <alignment horizontal="center" wrapText="1"/>
      <protection locked="0"/>
    </xf>
    <xf numFmtId="44" fontId="10" fillId="3" borderId="8" xfId="3" applyNumberFormat="1" applyBorder="1" applyAlignment="1" applyProtection="1">
      <alignment wrapText="1"/>
      <protection locked="0"/>
    </xf>
    <xf numFmtId="167" fontId="10" fillId="3" borderId="8" xfId="3" applyNumberFormat="1" applyBorder="1" applyAlignment="1" applyProtection="1">
      <alignment horizontal="center"/>
      <protection locked="0"/>
    </xf>
    <xf numFmtId="167" fontId="10" fillId="3" borderId="8" xfId="3" applyNumberFormat="1" applyBorder="1" applyAlignment="1">
      <alignment horizontal="center"/>
    </xf>
    <xf numFmtId="0" fontId="10" fillId="3" borderId="8" xfId="3" applyBorder="1"/>
    <xf numFmtId="16" fontId="8" fillId="7" borderId="8" xfId="7" applyNumberFormat="1" applyBorder="1" applyAlignment="1" applyProtection="1">
      <alignment wrapText="1"/>
      <protection locked="0"/>
    </xf>
    <xf numFmtId="0" fontId="10" fillId="3" borderId="8" xfId="3" applyBorder="1" applyProtection="1">
      <protection locked="0"/>
    </xf>
    <xf numFmtId="49" fontId="10" fillId="3" borderId="8" xfId="3" quotePrefix="1" applyNumberFormat="1" applyBorder="1" applyAlignment="1" applyProtection="1">
      <alignment horizontal="center" wrapText="1"/>
      <protection locked="0"/>
    </xf>
    <xf numFmtId="0" fontId="10" fillId="3" borderId="8" xfId="3" quotePrefix="1" applyBorder="1" applyAlignment="1" applyProtection="1">
      <alignment horizontal="center" wrapText="1"/>
      <protection locked="0"/>
    </xf>
    <xf numFmtId="167" fontId="8" fillId="7" borderId="8" xfId="7" applyNumberFormat="1" applyBorder="1" applyAlignment="1" applyProtection="1">
      <alignment wrapText="1"/>
      <protection locked="0"/>
    </xf>
    <xf numFmtId="16" fontId="10" fillId="3" borderId="8" xfId="3" applyNumberFormat="1" applyBorder="1" applyAlignment="1" applyProtection="1">
      <alignment wrapText="1"/>
      <protection locked="0"/>
    </xf>
    <xf numFmtId="44" fontId="5" fillId="4" borderId="8" xfId="5" applyNumberFormat="1" applyBorder="1" applyAlignment="1" applyProtection="1">
      <alignment wrapText="1"/>
      <protection locked="0"/>
    </xf>
    <xf numFmtId="0" fontId="5" fillId="4" borderId="10" xfId="5" applyBorder="1"/>
    <xf numFmtId="167" fontId="5" fillId="4" borderId="10" xfId="5" applyNumberFormat="1" applyBorder="1" applyAlignment="1">
      <alignment horizontal="center"/>
    </xf>
    <xf numFmtId="164" fontId="23" fillId="0" borderId="4" xfId="0" applyNumberFormat="1" applyFont="1" applyFill="1" applyBorder="1" applyAlignment="1">
      <alignment horizontal="center" vertical="center" wrapText="1"/>
    </xf>
    <xf numFmtId="167" fontId="23" fillId="0" borderId="4" xfId="20" applyNumberFormat="1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wrapText="1"/>
    </xf>
    <xf numFmtId="44" fontId="23" fillId="0" borderId="4" xfId="1" applyFont="1" applyFill="1" applyBorder="1" applyAlignment="1">
      <alignment horizontal="center" vertical="center" wrapText="1"/>
    </xf>
    <xf numFmtId="0" fontId="5" fillId="4" borderId="7" xfId="5" applyAlignment="1">
      <alignment wrapText="1"/>
    </xf>
    <xf numFmtId="0" fontId="5" fillId="4" borderId="7" xfId="5" quotePrefix="1" applyAlignment="1">
      <alignment horizontal="center" wrapText="1"/>
    </xf>
    <xf numFmtId="0" fontId="5" fillId="4" borderId="7" xfId="5" applyAlignment="1"/>
    <xf numFmtId="167" fontId="5" fillId="4" borderId="7" xfId="5" applyNumberFormat="1" applyAlignment="1">
      <alignment horizontal="center" wrapText="1"/>
    </xf>
    <xf numFmtId="44" fontId="5" fillId="4" borderId="7" xfId="5" applyNumberFormat="1" applyAlignment="1">
      <alignment wrapText="1"/>
    </xf>
    <xf numFmtId="164" fontId="5" fillId="4" borderId="7" xfId="5" applyNumberFormat="1"/>
    <xf numFmtId="166" fontId="5" fillId="4" borderId="7" xfId="1" applyNumberFormat="1" applyFont="1" applyFill="1" applyBorder="1"/>
    <xf numFmtId="164" fontId="10" fillId="3" borderId="7" xfId="3" applyNumberFormat="1"/>
    <xf numFmtId="0" fontId="10" fillId="3" borderId="7" xfId="3"/>
    <xf numFmtId="0" fontId="10" fillId="3" borderId="7" xfId="3" applyAlignment="1">
      <alignment horizontal="center"/>
    </xf>
    <xf numFmtId="164" fontId="10" fillId="3" borderId="7" xfId="3" applyNumberFormat="1" applyAlignment="1">
      <alignment horizontal="center"/>
    </xf>
    <xf numFmtId="49" fontId="10" fillId="3" borderId="7" xfId="3" quotePrefix="1" applyNumberFormat="1" applyAlignment="1">
      <alignment horizontal="center" wrapText="1"/>
    </xf>
    <xf numFmtId="166" fontId="10" fillId="3" borderId="7" xfId="3" applyNumberFormat="1" applyAlignment="1">
      <alignment horizontal="center"/>
    </xf>
    <xf numFmtId="0" fontId="10" fillId="3" borderId="7" xfId="3" applyAlignment="1">
      <alignment horizontal="center" wrapText="1"/>
    </xf>
    <xf numFmtId="0" fontId="10" fillId="3" borderId="7" xfId="3" applyAlignment="1">
      <alignment wrapText="1"/>
    </xf>
    <xf numFmtId="0" fontId="10" fillId="3" borderId="7" xfId="3" quotePrefix="1" applyAlignment="1">
      <alignment horizontal="center" wrapText="1"/>
    </xf>
    <xf numFmtId="0" fontId="10" fillId="3" borderId="7" xfId="3" applyAlignment="1"/>
    <xf numFmtId="167" fontId="10" fillId="3" borderId="7" xfId="3" applyNumberFormat="1" applyAlignment="1">
      <alignment horizontal="center" wrapText="1"/>
    </xf>
    <xf numFmtId="44" fontId="10" fillId="3" borderId="7" xfId="3" applyNumberFormat="1" applyAlignment="1">
      <alignment wrapText="1"/>
    </xf>
    <xf numFmtId="44" fontId="10" fillId="3" borderId="7" xfId="3" applyNumberFormat="1" applyAlignment="1" applyProtection="1">
      <alignment wrapText="1"/>
      <protection locked="0"/>
    </xf>
    <xf numFmtId="0" fontId="5" fillId="4" borderId="7" xfId="5" quotePrefix="1"/>
    <xf numFmtId="164" fontId="10" fillId="3" borderId="7" xfId="3" applyNumberFormat="1" applyBorder="1"/>
    <xf numFmtId="164" fontId="10" fillId="3" borderId="7" xfId="3" applyNumberFormat="1" applyBorder="1" applyProtection="1">
      <protection locked="0"/>
    </xf>
    <xf numFmtId="164" fontId="22" fillId="13" borderId="7" xfId="32" applyNumberFormat="1" applyBorder="1"/>
    <xf numFmtId="0" fontId="5" fillId="4" borderId="7" xfId="5" applyBorder="1"/>
    <xf numFmtId="0" fontId="10" fillId="3" borderId="7" xfId="3" applyBorder="1"/>
    <xf numFmtId="0" fontId="10" fillId="3" borderId="7" xfId="3" applyBorder="1" applyProtection="1">
      <protection locked="0"/>
    </xf>
    <xf numFmtId="0" fontId="22" fillId="13" borderId="7" xfId="32" applyBorder="1"/>
    <xf numFmtId="0" fontId="10" fillId="3" borderId="7" xfId="3" applyBorder="1" applyAlignment="1">
      <alignment horizontal="center"/>
    </xf>
    <xf numFmtId="0" fontId="10" fillId="3" borderId="7" xfId="3" applyBorder="1" applyAlignment="1" applyProtection="1">
      <alignment horizontal="center"/>
      <protection locked="0"/>
    </xf>
    <xf numFmtId="0" fontId="22" fillId="13" borderId="7" xfId="32" applyBorder="1" applyAlignment="1">
      <alignment horizontal="center"/>
    </xf>
    <xf numFmtId="164" fontId="10" fillId="3" borderId="7" xfId="3" applyNumberFormat="1" applyBorder="1" applyAlignment="1">
      <alignment horizontal="center"/>
    </xf>
    <xf numFmtId="164" fontId="10" fillId="3" borderId="7" xfId="3" applyNumberFormat="1" applyBorder="1" applyAlignment="1" applyProtection="1">
      <alignment horizontal="center"/>
      <protection locked="0"/>
    </xf>
    <xf numFmtId="164" fontId="22" fillId="13" borderId="7" xfId="32" applyNumberFormat="1" applyBorder="1" applyAlignment="1">
      <alignment horizontal="center"/>
    </xf>
    <xf numFmtId="49" fontId="10" fillId="3" borderId="7" xfId="3" quotePrefix="1" applyNumberFormat="1" applyBorder="1" applyAlignment="1">
      <alignment horizontal="center" wrapText="1"/>
    </xf>
    <xf numFmtId="49" fontId="10" fillId="3" borderId="7" xfId="3" quotePrefix="1" applyNumberFormat="1" applyBorder="1" applyAlignment="1" applyProtection="1">
      <alignment horizontal="center" wrapText="1"/>
      <protection locked="0"/>
    </xf>
    <xf numFmtId="49" fontId="22" fillId="13" borderId="7" xfId="32" quotePrefix="1" applyNumberFormat="1" applyBorder="1" applyAlignment="1">
      <alignment horizontal="center" wrapText="1"/>
    </xf>
    <xf numFmtId="166" fontId="10" fillId="3" borderId="7" xfId="3" applyNumberFormat="1" applyBorder="1" applyAlignment="1">
      <alignment horizontal="center"/>
    </xf>
    <xf numFmtId="166" fontId="10" fillId="3" borderId="7" xfId="3" applyNumberFormat="1" applyBorder="1" applyAlignment="1" applyProtection="1">
      <alignment horizontal="center"/>
      <protection locked="0"/>
    </xf>
    <xf numFmtId="166" fontId="22" fillId="13" borderId="7" xfId="32" applyNumberFormat="1" applyBorder="1" applyAlignment="1">
      <alignment horizontal="center"/>
    </xf>
    <xf numFmtId="0" fontId="10" fillId="3" borderId="7" xfId="3" applyBorder="1" applyAlignment="1">
      <alignment horizontal="center" wrapText="1"/>
    </xf>
    <xf numFmtId="0" fontId="10" fillId="3" borderId="7" xfId="3" applyBorder="1" applyAlignment="1" applyProtection="1">
      <alignment horizontal="center" wrapText="1"/>
      <protection locked="0"/>
    </xf>
    <xf numFmtId="0" fontId="22" fillId="13" borderId="7" xfId="32" applyBorder="1" applyAlignment="1">
      <alignment horizontal="center" wrapText="1"/>
    </xf>
    <xf numFmtId="0" fontId="10" fillId="3" borderId="7" xfId="3" applyBorder="1" applyAlignment="1">
      <alignment wrapText="1"/>
    </xf>
    <xf numFmtId="0" fontId="10" fillId="3" borderId="7" xfId="3" applyBorder="1" applyAlignment="1" applyProtection="1">
      <alignment wrapText="1"/>
      <protection locked="0"/>
    </xf>
    <xf numFmtId="0" fontId="22" fillId="13" borderId="7" xfId="32" applyBorder="1" applyAlignment="1">
      <alignment wrapText="1"/>
    </xf>
    <xf numFmtId="0" fontId="10" fillId="3" borderId="7" xfId="3" quotePrefix="1" applyBorder="1" applyAlignment="1">
      <alignment horizontal="center" wrapText="1"/>
    </xf>
    <xf numFmtId="0" fontId="10" fillId="3" borderId="7" xfId="3" quotePrefix="1" applyBorder="1" applyAlignment="1" applyProtection="1">
      <alignment horizontal="center" wrapText="1"/>
      <protection locked="0"/>
    </xf>
    <xf numFmtId="0" fontId="10" fillId="3" borderId="7" xfId="3" applyBorder="1" applyAlignment="1"/>
    <xf numFmtId="0" fontId="10" fillId="3" borderId="7" xfId="3" applyBorder="1" applyAlignment="1" applyProtection="1">
      <protection locked="0"/>
    </xf>
    <xf numFmtId="0" fontId="22" fillId="13" borderId="7" xfId="32" applyBorder="1" applyAlignment="1"/>
    <xf numFmtId="16" fontId="10" fillId="3" borderId="7" xfId="3" applyNumberFormat="1" applyBorder="1" applyAlignment="1">
      <alignment wrapText="1"/>
    </xf>
    <xf numFmtId="167" fontId="10" fillId="3" borderId="7" xfId="3" applyNumberFormat="1" applyBorder="1" applyAlignment="1">
      <alignment horizontal="center" wrapText="1"/>
    </xf>
    <xf numFmtId="167" fontId="10" fillId="3" borderId="7" xfId="3" applyNumberFormat="1" applyBorder="1" applyAlignment="1" applyProtection="1">
      <alignment horizontal="center" wrapText="1"/>
      <protection locked="0"/>
    </xf>
    <xf numFmtId="167" fontId="22" fillId="13" borderId="7" xfId="32" applyNumberFormat="1" applyBorder="1" applyAlignment="1">
      <alignment horizontal="center" wrapText="1"/>
    </xf>
    <xf numFmtId="44" fontId="10" fillId="3" borderId="7" xfId="3" applyNumberFormat="1" applyBorder="1" applyAlignment="1">
      <alignment wrapText="1"/>
    </xf>
    <xf numFmtId="44" fontId="10" fillId="3" borderId="7" xfId="3" applyNumberFormat="1" applyBorder="1" applyAlignment="1" applyProtection="1">
      <alignment wrapText="1"/>
      <protection locked="0"/>
    </xf>
    <xf numFmtId="44" fontId="22" fillId="13" borderId="7" xfId="32" applyNumberFormat="1" applyBorder="1" applyAlignment="1">
      <alignment wrapText="1"/>
    </xf>
    <xf numFmtId="167" fontId="10" fillId="3" borderId="7" xfId="3" applyNumberFormat="1" applyBorder="1" applyAlignment="1">
      <alignment horizontal="center"/>
    </xf>
    <xf numFmtId="167" fontId="10" fillId="3" borderId="7" xfId="3" applyNumberFormat="1" applyBorder="1" applyAlignment="1" applyProtection="1">
      <alignment horizontal="center"/>
      <protection locked="0"/>
    </xf>
    <xf numFmtId="167" fontId="5" fillId="4" borderId="7" xfId="5" applyNumberFormat="1" applyBorder="1" applyAlignment="1">
      <alignment horizontal="center"/>
    </xf>
    <xf numFmtId="167" fontId="22" fillId="13" borderId="7" xfId="32" applyNumberFormat="1" applyBorder="1" applyAlignment="1">
      <alignment horizontal="center"/>
    </xf>
    <xf numFmtId="164" fontId="8" fillId="7" borderId="8" xfId="7" applyNumberFormat="1" applyProtection="1">
      <protection locked="0"/>
    </xf>
    <xf numFmtId="0" fontId="8" fillId="7" borderId="8" xfId="7" applyAlignment="1" applyProtection="1">
      <alignment vertical="top"/>
      <protection locked="0"/>
    </xf>
    <xf numFmtId="0" fontId="8" fillId="7" borderId="8" xfId="7" applyProtection="1">
      <protection locked="0"/>
    </xf>
    <xf numFmtId="0" fontId="8" fillId="7" borderId="8" xfId="7" applyAlignment="1" applyProtection="1">
      <alignment horizontal="center"/>
      <protection locked="0"/>
    </xf>
    <xf numFmtId="164" fontId="8" fillId="7" borderId="8" xfId="7" applyNumberFormat="1" applyAlignment="1" applyProtection="1">
      <alignment horizontal="center"/>
      <protection locked="0"/>
    </xf>
    <xf numFmtId="49" fontId="8" fillId="7" borderId="8" xfId="7" applyNumberFormat="1" applyAlignment="1" applyProtection="1">
      <alignment horizontal="center" vertical="top" wrapText="1"/>
      <protection locked="0"/>
    </xf>
    <xf numFmtId="166" fontId="8" fillId="7" borderId="8" xfId="7" applyNumberFormat="1" applyAlignment="1" applyProtection="1">
      <alignment horizontal="center"/>
      <protection locked="0"/>
    </xf>
    <xf numFmtId="0" fontId="8" fillId="7" borderId="8" xfId="7" applyAlignment="1" applyProtection="1">
      <alignment horizontal="center" wrapText="1"/>
      <protection locked="0"/>
    </xf>
    <xf numFmtId="0" fontId="8" fillId="7" borderId="8" xfId="7" applyAlignment="1" applyProtection="1">
      <alignment wrapText="1"/>
      <protection locked="0"/>
    </xf>
    <xf numFmtId="49" fontId="8" fillId="7" borderId="8" xfId="7" applyNumberFormat="1" applyAlignment="1" applyProtection="1">
      <alignment vertical="top"/>
      <protection locked="0"/>
    </xf>
    <xf numFmtId="0" fontId="8" fillId="7" borderId="8" xfId="7" applyAlignment="1" applyProtection="1">
      <protection locked="0"/>
    </xf>
    <xf numFmtId="167" fontId="8" fillId="7" borderId="8" xfId="7" applyNumberFormat="1" applyAlignment="1" applyProtection="1">
      <alignment horizontal="center" wrapText="1"/>
      <protection locked="0"/>
    </xf>
    <xf numFmtId="44" fontId="8" fillId="7" borderId="8" xfId="7" applyNumberFormat="1" applyAlignment="1" applyProtection="1">
      <alignment wrapText="1"/>
      <protection locked="0"/>
    </xf>
    <xf numFmtId="167" fontId="8" fillId="7" borderId="8" xfId="7" applyNumberFormat="1" applyAlignment="1" applyProtection="1">
      <alignment horizontal="center"/>
      <protection locked="0"/>
    </xf>
    <xf numFmtId="49" fontId="8" fillId="7" borderId="8" xfId="7" quotePrefix="1" applyNumberFormat="1" applyAlignment="1" applyProtection="1">
      <alignment horizontal="center" wrapText="1"/>
      <protection locked="0"/>
    </xf>
    <xf numFmtId="167" fontId="8" fillId="7" borderId="8" xfId="7" quotePrefix="1" applyNumberFormat="1" applyAlignment="1" applyProtection="1">
      <alignment horizontal="center" wrapText="1"/>
      <protection locked="0"/>
    </xf>
    <xf numFmtId="166" fontId="8" fillId="7" borderId="8" xfId="7" applyNumberFormat="1" applyAlignment="1" applyProtection="1">
      <alignment vertical="top"/>
      <protection locked="0"/>
    </xf>
    <xf numFmtId="0" fontId="8" fillId="7" borderId="8" xfId="7" quotePrefix="1" applyAlignment="1" applyProtection="1">
      <alignment horizontal="center" wrapText="1"/>
      <protection locked="0"/>
    </xf>
    <xf numFmtId="164" fontId="10" fillId="3" borderId="7" xfId="3" applyNumberFormat="1" applyProtection="1">
      <protection locked="0"/>
    </xf>
    <xf numFmtId="0" fontId="10" fillId="3" borderId="7" xfId="3" applyProtection="1">
      <protection locked="0"/>
    </xf>
    <xf numFmtId="0" fontId="10" fillId="3" borderId="7" xfId="3" applyAlignment="1" applyProtection="1">
      <alignment horizontal="center"/>
      <protection locked="0"/>
    </xf>
    <xf numFmtId="164" fontId="10" fillId="3" borderId="7" xfId="3" applyNumberFormat="1" applyAlignment="1" applyProtection="1">
      <alignment horizontal="center"/>
      <protection locked="0"/>
    </xf>
    <xf numFmtId="49" fontId="10" fillId="3" borderId="7" xfId="3" quotePrefix="1" applyNumberFormat="1" applyAlignment="1" applyProtection="1">
      <alignment horizontal="center" wrapText="1"/>
      <protection locked="0"/>
    </xf>
    <xf numFmtId="166" fontId="10" fillId="3" borderId="7" xfId="3" applyNumberFormat="1" applyAlignment="1" applyProtection="1">
      <alignment horizontal="center"/>
      <protection locked="0"/>
    </xf>
    <xf numFmtId="0" fontId="10" fillId="3" borderId="7" xfId="3" applyAlignment="1" applyProtection="1">
      <alignment horizontal="center" wrapText="1"/>
      <protection locked="0"/>
    </xf>
    <xf numFmtId="0" fontId="10" fillId="3" borderId="7" xfId="3" applyAlignment="1" applyProtection="1">
      <alignment wrapText="1"/>
      <protection locked="0"/>
    </xf>
    <xf numFmtId="0" fontId="10" fillId="3" borderId="7" xfId="3" quotePrefix="1" applyAlignment="1" applyProtection="1">
      <alignment horizontal="center" wrapText="1"/>
      <protection locked="0"/>
    </xf>
    <xf numFmtId="0" fontId="10" fillId="3" borderId="7" xfId="3" applyAlignment="1" applyProtection="1">
      <protection locked="0"/>
    </xf>
    <xf numFmtId="167" fontId="10" fillId="3" borderId="7" xfId="3" applyNumberFormat="1" applyAlignment="1" applyProtection="1">
      <alignment horizontal="center" wrapText="1"/>
      <protection locked="0"/>
    </xf>
    <xf numFmtId="167" fontId="10" fillId="3" borderId="7" xfId="3" applyNumberFormat="1" applyAlignment="1" applyProtection="1">
      <alignment horizontal="center"/>
      <protection locked="0"/>
    </xf>
    <xf numFmtId="0" fontId="10" fillId="3" borderId="7" xfId="3" applyAlignment="1" applyProtection="1">
      <alignment vertical="top"/>
      <protection locked="0"/>
    </xf>
    <xf numFmtId="49" fontId="10" fillId="3" borderId="7" xfId="3" applyNumberFormat="1" applyAlignment="1" applyProtection="1">
      <alignment horizontal="center" vertical="top" wrapText="1"/>
      <protection locked="0"/>
    </xf>
    <xf numFmtId="49" fontId="10" fillId="3" borderId="7" xfId="3" applyNumberFormat="1" applyAlignment="1" applyProtection="1">
      <alignment vertical="top"/>
      <protection locked="0"/>
    </xf>
    <xf numFmtId="164" fontId="8" fillId="7" borderId="8" xfId="7" applyNumberFormat="1"/>
    <xf numFmtId="49" fontId="8" fillId="7" borderId="8" xfId="7" quotePrefix="1" applyNumberFormat="1" applyAlignment="1">
      <alignment horizontal="center" wrapText="1"/>
    </xf>
    <xf numFmtId="0" fontId="8" fillId="7" borderId="8" xfId="7" applyAlignment="1">
      <alignment wrapText="1"/>
    </xf>
    <xf numFmtId="0" fontId="8" fillId="7" borderId="8" xfId="7" quotePrefix="1" applyAlignment="1">
      <alignment horizontal="center" wrapText="1"/>
    </xf>
    <xf numFmtId="0" fontId="8" fillId="7" borderId="8" xfId="7" applyAlignment="1"/>
    <xf numFmtId="167" fontId="8" fillId="7" borderId="8" xfId="7" applyNumberFormat="1" applyAlignment="1">
      <alignment horizontal="center" wrapText="1"/>
    </xf>
    <xf numFmtId="44" fontId="8" fillId="7" borderId="8" xfId="7" applyNumberFormat="1" applyAlignment="1">
      <alignment wrapText="1"/>
    </xf>
    <xf numFmtId="16" fontId="8" fillId="7" borderId="8" xfId="7" applyNumberFormat="1" applyAlignment="1" applyProtection="1">
      <alignment wrapText="1"/>
      <protection locked="0"/>
    </xf>
    <xf numFmtId="167" fontId="10" fillId="3" borderId="10" xfId="3" applyNumberFormat="1" applyBorder="1" applyAlignment="1">
      <alignment horizontal="center"/>
    </xf>
    <xf numFmtId="44" fontId="5" fillId="4" borderId="7" xfId="5" applyNumberFormat="1" applyBorder="1" applyAlignment="1" applyProtection="1">
      <alignment wrapText="1"/>
      <protection locked="0"/>
    </xf>
  </cellXfs>
  <cellStyles count="33">
    <cellStyle name="40% - Accent2" xfId="22" builtinId="35"/>
    <cellStyle name="60% - Accent6" xfId="18" builtinId="52" customBuiltin="1"/>
    <cellStyle name="Accent5" xfId="32" builtinId="45"/>
    <cellStyle name="Bad" xfId="4" builtinId="27" customBuiltin="1"/>
    <cellStyle name="Calculation" xfId="8" builtinId="22" hidden="1"/>
    <cellStyle name="Check Cell" xfId="9" builtinId="23" hidden="1"/>
    <cellStyle name="Comma" xfId="19" builtinId="3" hidden="1"/>
    <cellStyle name="Currency" xfId="1" builtinId="4"/>
    <cellStyle name="Explanatory Text" xfId="10" builtinId="53" hidden="1"/>
    <cellStyle name="Followed Hyperlink" xfId="6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24" builtinId="9" hidden="1"/>
    <cellStyle name="Followed Hyperlink" xfId="25" builtinId="9" hidden="1"/>
    <cellStyle name="Followed Hyperlink" xfId="27" builtinId="9" hidden="1"/>
    <cellStyle name="Good" xfId="3" builtinId="26" customBuiltin="1"/>
    <cellStyle name="Hyperlink" xfId="2" builtinId="8" hidden="1"/>
    <cellStyle name="Hyperlink" xfId="11" builtinId="8" hidden="1"/>
    <cellStyle name="Hyperlink" xfId="13" builtinId="8" hidden="1"/>
    <cellStyle name="Hyperlink" xfId="15" builtinId="8" hidden="1"/>
    <cellStyle name="Hyperlink" xfId="23" builtinId="8" hidden="1"/>
    <cellStyle name="Hyperlink" xfId="21" builtinId="8" hidden="1"/>
    <cellStyle name="Hyperlink" xfId="26" builtinId="8" hidden="1"/>
    <cellStyle name="Hyperlink" xfId="28" builtinId="8" hidden="1"/>
    <cellStyle name="Input" xfId="7" builtinId="20" customBuiltin="1"/>
    <cellStyle name="Neutral" xfId="5" builtinId="28" customBuiltin="1"/>
    <cellStyle name="Normal" xfId="0" builtinId="0"/>
    <cellStyle name="Normal 2" xfId="30" xr:uid="{23774283-98EA-43D9-A16A-4BC5C48F6093}"/>
    <cellStyle name="Normal 2 10" xfId="31" xr:uid="{2F886A51-8988-448A-8C8C-00E821705FE6}"/>
    <cellStyle name="Normal 3" xfId="29" xr:uid="{4971F828-11D1-4DAD-975B-361E278381DA}"/>
    <cellStyle name="Percent" xfId="20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6B8B7"/>
      <color rgb="FF33CCCC"/>
      <color rgb="FFFFFFFF"/>
      <color rgb="FF000000"/>
      <color rgb="FFFFFF99"/>
      <color rgb="FFFF66FF"/>
      <color rgb="FFFABF8F"/>
      <color rgb="FF99FF99"/>
      <color rgb="FFB7DEE8"/>
      <color rgb="FFF6B8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C4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5703125" style="2" bestFit="1" customWidth="1"/>
    <col min="2" max="2" width="13.28515625" style="16" customWidth="1"/>
    <col min="3" max="3" width="19.7109375" style="1" customWidth="1"/>
    <col min="4" max="4" width="22.28515625" style="1" customWidth="1"/>
    <col min="5" max="5" width="49.5703125" style="1" bestFit="1" customWidth="1"/>
    <col min="6" max="6" width="14" style="3" customWidth="1"/>
    <col min="7" max="7" width="20.85546875" style="4" bestFit="1" customWidth="1"/>
    <col min="8" max="9" width="16.140625" style="5" customWidth="1"/>
    <col min="10" max="10" width="26.28515625" style="22" bestFit="1" customWidth="1"/>
    <col min="11" max="11" width="14" style="16" customWidth="1"/>
    <col min="12" max="12" width="16.7109375" style="16" customWidth="1"/>
    <col min="13" max="13" width="33.140625" style="16" bestFit="1" customWidth="1"/>
    <col min="14" max="14" width="15.28515625" style="3" customWidth="1"/>
    <col min="15" max="15" width="36" style="6" customWidth="1"/>
    <col min="16" max="16" width="14.7109375" style="64" customWidth="1"/>
    <col min="17" max="17" width="14" style="16" customWidth="1"/>
    <col min="18" max="19" width="9.140625" style="56"/>
    <col min="20" max="20" width="19.85546875" style="1" bestFit="1" customWidth="1"/>
    <col min="21" max="21" width="22.7109375" style="1" bestFit="1" customWidth="1"/>
    <col min="22" max="25" width="22.7109375" style="1" customWidth="1"/>
    <col min="26" max="26" width="22.140625" style="1" customWidth="1"/>
    <col min="27" max="27" width="17" style="1" bestFit="1" customWidth="1"/>
    <col min="28" max="28" width="9.140625" style="1"/>
    <col min="29" max="29" width="44.7109375" style="67" bestFit="1" customWidth="1"/>
    <col min="30" max="16384" width="9.140625" style="1"/>
  </cols>
  <sheetData>
    <row r="1" spans="1:29" s="8" customFormat="1" ht="94.5" thickBot="1" x14ac:dyDescent="0.3">
      <c r="A1" s="7" t="s">
        <v>0</v>
      </c>
      <c r="B1" s="8" t="s">
        <v>1</v>
      </c>
      <c r="C1" s="8" t="s">
        <v>12</v>
      </c>
      <c r="D1" s="8" t="s">
        <v>13</v>
      </c>
      <c r="E1" s="8" t="s">
        <v>2</v>
      </c>
      <c r="F1" s="9" t="s">
        <v>3</v>
      </c>
      <c r="G1" s="10" t="s">
        <v>4</v>
      </c>
      <c r="H1" s="11" t="s">
        <v>7</v>
      </c>
      <c r="I1" s="11" t="s">
        <v>29</v>
      </c>
      <c r="J1" s="21" t="s">
        <v>36</v>
      </c>
      <c r="K1" s="8" t="s">
        <v>32</v>
      </c>
      <c r="L1" s="8" t="s">
        <v>35</v>
      </c>
      <c r="M1" s="8" t="s">
        <v>5</v>
      </c>
      <c r="N1" s="9" t="s">
        <v>6</v>
      </c>
      <c r="O1" s="9" t="s">
        <v>19</v>
      </c>
      <c r="P1" s="62" t="s">
        <v>37</v>
      </c>
      <c r="Q1" s="8" t="s">
        <v>38</v>
      </c>
      <c r="R1" s="35" t="s">
        <v>205</v>
      </c>
      <c r="S1" s="35" t="s">
        <v>206</v>
      </c>
      <c r="T1" s="8" t="s">
        <v>46</v>
      </c>
      <c r="U1" s="8" t="s">
        <v>74</v>
      </c>
      <c r="V1" s="8" t="s">
        <v>138</v>
      </c>
      <c r="W1" s="8" t="s">
        <v>139</v>
      </c>
      <c r="X1" s="8" t="s">
        <v>182</v>
      </c>
      <c r="Y1" s="8" t="s">
        <v>185</v>
      </c>
      <c r="Z1" s="8" t="s">
        <v>181</v>
      </c>
      <c r="AA1" s="8" t="s">
        <v>174</v>
      </c>
      <c r="AB1" s="8" t="s">
        <v>175</v>
      </c>
      <c r="AC1" s="66" t="s">
        <v>2</v>
      </c>
    </row>
    <row r="2" spans="1:29" s="33" customFormat="1" ht="15.75" thickBot="1" x14ac:dyDescent="0.3">
      <c r="A2" s="58"/>
      <c r="B2" s="20" t="s">
        <v>16</v>
      </c>
      <c r="C2" s="19" t="s">
        <v>22</v>
      </c>
      <c r="D2" s="19" t="s">
        <v>15</v>
      </c>
      <c r="E2" s="19" t="s">
        <v>152</v>
      </c>
      <c r="F2" s="27">
        <v>44564</v>
      </c>
      <c r="G2" s="57">
        <v>1000000</v>
      </c>
      <c r="H2" s="34" t="s">
        <v>23</v>
      </c>
      <c r="I2" s="34" t="s">
        <v>30</v>
      </c>
      <c r="J2" s="59" t="s">
        <v>153</v>
      </c>
      <c r="K2" s="20" t="s">
        <v>34</v>
      </c>
      <c r="L2" s="29"/>
      <c r="M2" s="20" t="s">
        <v>10</v>
      </c>
      <c r="N2" s="27"/>
      <c r="O2" s="60" t="s">
        <v>154</v>
      </c>
      <c r="P2" s="71">
        <v>44579</v>
      </c>
      <c r="Q2" s="20" t="s">
        <v>166</v>
      </c>
      <c r="R2" s="61"/>
      <c r="S2" s="61"/>
      <c r="T2" s="28"/>
      <c r="U2" s="28"/>
      <c r="V2" s="28"/>
      <c r="W2" s="28"/>
      <c r="X2" s="28"/>
      <c r="Y2" s="28"/>
      <c r="Z2" s="19"/>
      <c r="AA2" s="19"/>
      <c r="AB2" s="19"/>
      <c r="AC2" s="70" t="str">
        <f>E2</f>
        <v>MUSC FAMILY MEDICAL</v>
      </c>
    </row>
    <row r="3" spans="1:29" s="33" customFormat="1" ht="15.75" thickBot="1" x14ac:dyDescent="0.3">
      <c r="A3" s="58"/>
      <c r="B3" s="20"/>
      <c r="C3" s="19"/>
      <c r="D3" s="19"/>
      <c r="E3" s="19" t="s">
        <v>165</v>
      </c>
      <c r="F3" s="27">
        <v>44564</v>
      </c>
      <c r="G3" s="57"/>
      <c r="H3" s="34"/>
      <c r="I3" s="34"/>
      <c r="J3" s="59" t="s">
        <v>128</v>
      </c>
      <c r="K3" s="20" t="s">
        <v>39</v>
      </c>
      <c r="L3" s="29"/>
      <c r="M3" s="27" t="s">
        <v>10</v>
      </c>
      <c r="N3" s="27"/>
      <c r="O3" s="60"/>
      <c r="P3" s="71">
        <v>44585</v>
      </c>
      <c r="Q3" s="20" t="s">
        <v>166</v>
      </c>
      <c r="R3" s="61"/>
      <c r="S3" s="61"/>
      <c r="T3" s="28"/>
      <c r="U3" s="28"/>
      <c r="V3" s="28"/>
      <c r="W3" s="28"/>
      <c r="X3" s="28"/>
      <c r="Y3" s="28"/>
      <c r="Z3" s="19"/>
      <c r="AA3" s="19"/>
      <c r="AB3" s="19"/>
      <c r="AC3" s="70" t="str">
        <f>E3</f>
        <v xml:space="preserve">OZARK </v>
      </c>
    </row>
    <row r="4" spans="1:29" s="65" customFormat="1" ht="15.75" thickBot="1" x14ac:dyDescent="0.3">
      <c r="A4" s="58"/>
      <c r="B4" s="20" t="s">
        <v>333</v>
      </c>
      <c r="C4" s="19"/>
      <c r="D4" s="19"/>
      <c r="E4" s="19" t="s">
        <v>334</v>
      </c>
      <c r="F4" s="27">
        <v>44835</v>
      </c>
      <c r="G4" s="57">
        <v>90000000</v>
      </c>
      <c r="H4" s="34" t="s">
        <v>86</v>
      </c>
      <c r="I4" s="34" t="s">
        <v>305</v>
      </c>
      <c r="J4" s="59" t="s">
        <v>335</v>
      </c>
      <c r="K4" s="20" t="s">
        <v>34</v>
      </c>
      <c r="L4" s="29" t="s">
        <v>336</v>
      </c>
      <c r="M4" s="60" t="s">
        <v>10</v>
      </c>
      <c r="N4" s="27"/>
      <c r="O4" s="60"/>
      <c r="P4" s="71"/>
      <c r="Q4" s="20"/>
      <c r="R4" s="61"/>
      <c r="S4" s="61"/>
      <c r="T4" s="28"/>
      <c r="U4" s="28"/>
      <c r="V4" s="28"/>
      <c r="W4" s="28"/>
      <c r="X4" s="28"/>
      <c r="Y4" s="28"/>
      <c r="Z4" s="19"/>
      <c r="AA4" s="19"/>
      <c r="AB4" s="19"/>
      <c r="AC4" s="70" t="str">
        <f>E4</f>
        <v>EXPRESS RX</v>
      </c>
    </row>
    <row r="5" spans="1:29" s="68" customFormat="1" ht="13.5" thickBot="1" x14ac:dyDescent="0.25">
      <c r="A5" s="58">
        <v>44781</v>
      </c>
      <c r="B5" s="20" t="s">
        <v>16</v>
      </c>
      <c r="C5" s="19" t="s">
        <v>22</v>
      </c>
      <c r="D5" s="19" t="s">
        <v>18</v>
      </c>
      <c r="E5" s="19" t="s">
        <v>207</v>
      </c>
      <c r="F5" s="27">
        <v>44866</v>
      </c>
      <c r="G5" s="57">
        <v>3500000</v>
      </c>
      <c r="H5" s="34" t="s">
        <v>9</v>
      </c>
      <c r="I5" s="34" t="s">
        <v>64</v>
      </c>
      <c r="J5" s="59" t="s">
        <v>208</v>
      </c>
      <c r="K5" s="20" t="s">
        <v>34</v>
      </c>
      <c r="L5" s="29" t="s">
        <v>214</v>
      </c>
      <c r="M5" s="20" t="s">
        <v>10</v>
      </c>
      <c r="N5" s="27">
        <v>44844</v>
      </c>
      <c r="O5" s="60"/>
      <c r="P5" s="63">
        <v>44900</v>
      </c>
      <c r="Q5" s="20" t="s">
        <v>73</v>
      </c>
      <c r="R5" s="61"/>
      <c r="S5" s="61"/>
      <c r="T5" s="28"/>
      <c r="U5" s="28"/>
      <c r="V5" s="28"/>
      <c r="W5" s="28"/>
      <c r="X5" s="28"/>
      <c r="Y5" s="28"/>
      <c r="Z5" s="28"/>
      <c r="AA5" s="28"/>
      <c r="AB5" s="28"/>
      <c r="AC5" s="70"/>
    </row>
    <row r="6" spans="1:29" s="68" customFormat="1" ht="13.5" thickBot="1" x14ac:dyDescent="0.25">
      <c r="A6" s="58">
        <v>44770</v>
      </c>
      <c r="B6" s="20" t="s">
        <v>16</v>
      </c>
      <c r="C6" s="19" t="s">
        <v>22</v>
      </c>
      <c r="D6" s="19" t="s">
        <v>197</v>
      </c>
      <c r="E6" s="19" t="s">
        <v>198</v>
      </c>
      <c r="F6" s="27">
        <v>44871</v>
      </c>
      <c r="G6" s="57">
        <v>166000000</v>
      </c>
      <c r="H6" s="34" t="s">
        <v>23</v>
      </c>
      <c r="I6" s="34" t="s">
        <v>30</v>
      </c>
      <c r="J6" s="59" t="s">
        <v>153</v>
      </c>
      <c r="K6" s="20" t="s">
        <v>34</v>
      </c>
      <c r="L6" s="29" t="s">
        <v>255</v>
      </c>
      <c r="M6" s="20" t="s">
        <v>10</v>
      </c>
      <c r="N6" s="27">
        <v>44844</v>
      </c>
      <c r="O6" s="60" t="s">
        <v>213</v>
      </c>
      <c r="P6" s="63">
        <v>44900</v>
      </c>
      <c r="Q6" s="20" t="s">
        <v>73</v>
      </c>
      <c r="R6" s="61"/>
      <c r="S6" s="61"/>
      <c r="T6" s="28"/>
      <c r="U6" s="28"/>
      <c r="V6" s="28"/>
      <c r="W6" s="28"/>
      <c r="X6" s="28"/>
      <c r="Y6" s="28"/>
      <c r="Z6" s="28"/>
      <c r="AA6" s="28"/>
      <c r="AB6" s="28"/>
      <c r="AC6" s="70" t="str">
        <f t="shared" ref="AC6:AC12" si="0">E6</f>
        <v>ROPER ST. FRANCIS</v>
      </c>
    </row>
    <row r="7" spans="1:29" s="68" customFormat="1" ht="13.5" thickBot="1" x14ac:dyDescent="0.25">
      <c r="A7" s="58">
        <v>44811</v>
      </c>
      <c r="B7" s="20" t="s">
        <v>16</v>
      </c>
      <c r="C7" s="19" t="s">
        <v>116</v>
      </c>
      <c r="D7" s="19"/>
      <c r="E7" s="19" t="s">
        <v>223</v>
      </c>
      <c r="F7" s="27">
        <v>44872</v>
      </c>
      <c r="G7" s="57">
        <v>500000</v>
      </c>
      <c r="H7" s="34" t="s">
        <v>188</v>
      </c>
      <c r="I7" s="34" t="s">
        <v>30</v>
      </c>
      <c r="J7" s="59" t="s">
        <v>224</v>
      </c>
      <c r="K7" s="20" t="s">
        <v>34</v>
      </c>
      <c r="L7" s="29" t="s">
        <v>225</v>
      </c>
      <c r="M7" s="20" t="s">
        <v>10</v>
      </c>
      <c r="N7" s="27">
        <v>44874</v>
      </c>
      <c r="O7" s="60"/>
      <c r="P7" s="63">
        <v>44900</v>
      </c>
      <c r="Q7" s="20" t="s">
        <v>73</v>
      </c>
      <c r="R7" s="61"/>
      <c r="S7" s="61"/>
      <c r="T7" s="28"/>
      <c r="U7" s="28"/>
      <c r="V7" s="28"/>
      <c r="W7" s="28"/>
      <c r="X7" s="28"/>
      <c r="Y7" s="28"/>
      <c r="Z7" s="28"/>
      <c r="AA7" s="28"/>
      <c r="AB7" s="28"/>
      <c r="AC7" s="70" t="str">
        <f t="shared" si="0"/>
        <v>ACS NORTH</v>
      </c>
    </row>
    <row r="8" spans="1:29" s="68" customFormat="1" ht="13.5" thickBot="1" x14ac:dyDescent="0.25">
      <c r="A8" s="58">
        <v>44826</v>
      </c>
      <c r="B8" s="20" t="s">
        <v>16</v>
      </c>
      <c r="C8" s="19" t="s">
        <v>116</v>
      </c>
      <c r="D8" s="19"/>
      <c r="E8" s="19" t="s">
        <v>232</v>
      </c>
      <c r="F8" s="27">
        <v>44872</v>
      </c>
      <c r="G8" s="57">
        <v>400000</v>
      </c>
      <c r="H8" s="34" t="s">
        <v>109</v>
      </c>
      <c r="I8" s="34" t="s">
        <v>30</v>
      </c>
      <c r="J8" s="59" t="s">
        <v>224</v>
      </c>
      <c r="K8" s="20" t="s">
        <v>34</v>
      </c>
      <c r="L8" s="29" t="s">
        <v>233</v>
      </c>
      <c r="M8" s="20" t="s">
        <v>10</v>
      </c>
      <c r="N8" s="27">
        <v>44874</v>
      </c>
      <c r="O8" s="60"/>
      <c r="P8" s="63">
        <v>44900</v>
      </c>
      <c r="Q8" s="20" t="s">
        <v>73</v>
      </c>
      <c r="R8" s="61"/>
      <c r="S8" s="61"/>
      <c r="T8" s="28"/>
      <c r="U8" s="28"/>
      <c r="V8" s="28"/>
      <c r="W8" s="28"/>
      <c r="X8" s="28"/>
      <c r="Y8" s="28"/>
      <c r="Z8" s="28"/>
      <c r="AA8" s="28"/>
      <c r="AB8" s="28"/>
      <c r="AC8" s="70" t="str">
        <f t="shared" si="0"/>
        <v>OREGON SURGICAL INSTITUTE</v>
      </c>
    </row>
    <row r="9" spans="1:29" s="65" customFormat="1" ht="39.75" thickBot="1" x14ac:dyDescent="0.3">
      <c r="A9" s="58">
        <v>44823</v>
      </c>
      <c r="B9" s="20" t="s">
        <v>25</v>
      </c>
      <c r="C9" s="19"/>
      <c r="D9" s="19" t="s">
        <v>15</v>
      </c>
      <c r="E9" s="19" t="s">
        <v>229</v>
      </c>
      <c r="F9" s="27">
        <v>44896</v>
      </c>
      <c r="G9" s="57">
        <v>400000000</v>
      </c>
      <c r="H9" s="34" t="s">
        <v>236</v>
      </c>
      <c r="I9" s="34" t="s">
        <v>64</v>
      </c>
      <c r="J9" s="59" t="s">
        <v>235</v>
      </c>
      <c r="K9" s="20" t="s">
        <v>294</v>
      </c>
      <c r="L9" s="29" t="s">
        <v>295</v>
      </c>
      <c r="M9" s="20" t="s">
        <v>10</v>
      </c>
      <c r="N9" s="27">
        <v>44900</v>
      </c>
      <c r="O9" s="60" t="s">
        <v>398</v>
      </c>
      <c r="P9" s="63"/>
      <c r="Q9" s="20"/>
      <c r="R9" s="61"/>
      <c r="S9" s="61"/>
      <c r="T9" s="28"/>
      <c r="U9" s="28"/>
      <c r="V9" s="28"/>
      <c r="W9" s="28"/>
      <c r="X9" s="28"/>
      <c r="Y9" s="28"/>
      <c r="Z9" s="28"/>
      <c r="AA9" s="28"/>
      <c r="AB9" s="28"/>
      <c r="AC9" s="70" t="str">
        <f t="shared" si="0"/>
        <v>MEDLY</v>
      </c>
    </row>
    <row r="10" spans="1:29" s="65" customFormat="1" ht="15.75" thickBot="1" x14ac:dyDescent="0.3">
      <c r="A10" s="58">
        <v>44879</v>
      </c>
      <c r="B10" s="20" t="s">
        <v>16</v>
      </c>
      <c r="C10" s="19"/>
      <c r="D10" s="19" t="s">
        <v>14</v>
      </c>
      <c r="E10" s="19" t="s">
        <v>321</v>
      </c>
      <c r="F10" s="27">
        <v>44896</v>
      </c>
      <c r="G10" s="57">
        <v>26000000</v>
      </c>
      <c r="H10" s="34" t="s">
        <v>33</v>
      </c>
      <c r="I10" s="34" t="s">
        <v>47</v>
      </c>
      <c r="J10" s="59" t="s">
        <v>129</v>
      </c>
      <c r="K10" s="20" t="s">
        <v>34</v>
      </c>
      <c r="L10" s="29" t="s">
        <v>325</v>
      </c>
      <c r="M10" s="60" t="s">
        <v>10</v>
      </c>
      <c r="N10" s="27">
        <v>44900</v>
      </c>
      <c r="O10" s="60"/>
      <c r="P10" s="71"/>
      <c r="Q10" s="20"/>
      <c r="R10" s="61"/>
      <c r="S10" s="61"/>
      <c r="T10" s="28"/>
      <c r="U10" s="28"/>
      <c r="V10" s="28"/>
      <c r="W10" s="28"/>
      <c r="X10" s="28"/>
      <c r="Y10" s="28"/>
      <c r="Z10" s="19"/>
      <c r="AA10" s="19"/>
      <c r="AB10" s="19"/>
      <c r="AC10" s="70" t="str">
        <f t="shared" si="0"/>
        <v>AtoZ PHARMACY</v>
      </c>
    </row>
    <row r="11" spans="1:29" s="65" customFormat="1" ht="15.75" thickBot="1" x14ac:dyDescent="0.3">
      <c r="A11" s="58">
        <v>44879</v>
      </c>
      <c r="B11" s="20" t="s">
        <v>16</v>
      </c>
      <c r="C11" s="19" t="s">
        <v>150</v>
      </c>
      <c r="D11" s="19" t="s">
        <v>15</v>
      </c>
      <c r="E11" s="19" t="s">
        <v>320</v>
      </c>
      <c r="F11" s="27">
        <v>44896</v>
      </c>
      <c r="G11" s="57">
        <v>3000000</v>
      </c>
      <c r="H11" s="34" t="s">
        <v>109</v>
      </c>
      <c r="I11" s="34" t="s">
        <v>176</v>
      </c>
      <c r="J11" s="59" t="s">
        <v>129</v>
      </c>
      <c r="K11" s="20" t="s">
        <v>34</v>
      </c>
      <c r="L11" s="29" t="s">
        <v>338</v>
      </c>
      <c r="M11" s="60" t="s">
        <v>10</v>
      </c>
      <c r="N11" s="27"/>
      <c r="O11" s="60"/>
      <c r="P11" s="71"/>
      <c r="Q11" s="20"/>
      <c r="R11" s="61"/>
      <c r="S11" s="61"/>
      <c r="T11" s="28"/>
      <c r="U11" s="28"/>
      <c r="V11" s="28"/>
      <c r="W11" s="28"/>
      <c r="X11" s="28"/>
      <c r="Y11" s="28"/>
      <c r="Z11" s="19"/>
      <c r="AA11" s="19"/>
      <c r="AB11" s="19"/>
      <c r="AC11" s="70" t="str">
        <f t="shared" si="0"/>
        <v>ARDON HEALTH</v>
      </c>
    </row>
    <row r="12" spans="1:29" s="65" customFormat="1" ht="15.75" thickBot="1" x14ac:dyDescent="0.3">
      <c r="A12" s="58">
        <v>44873</v>
      </c>
      <c r="B12" s="20" t="s">
        <v>16</v>
      </c>
      <c r="C12" s="19" t="s">
        <v>116</v>
      </c>
      <c r="D12" s="19"/>
      <c r="E12" s="19" t="s">
        <v>322</v>
      </c>
      <c r="F12" s="27">
        <v>44907</v>
      </c>
      <c r="G12" s="57">
        <v>3000000</v>
      </c>
      <c r="H12" s="34" t="s">
        <v>161</v>
      </c>
      <c r="I12" s="34" t="s">
        <v>30</v>
      </c>
      <c r="J12" s="59" t="s">
        <v>170</v>
      </c>
      <c r="K12" s="20" t="s">
        <v>34</v>
      </c>
      <c r="L12" s="29" t="s">
        <v>339</v>
      </c>
      <c r="M12" s="60" t="s">
        <v>10</v>
      </c>
      <c r="N12" s="27">
        <v>44909</v>
      </c>
      <c r="O12" s="60"/>
      <c r="P12" s="71"/>
      <c r="Q12" s="20"/>
      <c r="R12" s="61"/>
      <c r="S12" s="61"/>
      <c r="T12" s="28"/>
      <c r="U12" s="28"/>
      <c r="V12" s="28"/>
      <c r="W12" s="28"/>
      <c r="X12" s="28"/>
      <c r="Y12" s="28"/>
      <c r="Z12" s="19"/>
      <c r="AA12" s="19"/>
      <c r="AB12" s="19"/>
      <c r="AC12" s="70" t="str">
        <f t="shared" si="0"/>
        <v>MIAS</v>
      </c>
    </row>
    <row r="13" spans="1:29" s="65" customFormat="1" ht="15.75" thickBot="1" x14ac:dyDescent="0.3">
      <c r="A13" s="58">
        <v>44896</v>
      </c>
      <c r="B13" s="20" t="s">
        <v>16</v>
      </c>
      <c r="C13" s="19" t="s">
        <v>116</v>
      </c>
      <c r="D13" s="19" t="s">
        <v>340</v>
      </c>
      <c r="E13" s="19" t="s">
        <v>341</v>
      </c>
      <c r="F13" s="27">
        <v>44907</v>
      </c>
      <c r="G13" s="57">
        <v>186000</v>
      </c>
      <c r="H13" s="34" t="s">
        <v>11</v>
      </c>
      <c r="I13" s="34" t="s">
        <v>30</v>
      </c>
      <c r="J13" s="59" t="s">
        <v>170</v>
      </c>
      <c r="K13" s="20" t="s">
        <v>34</v>
      </c>
      <c r="L13" s="29" t="s">
        <v>347</v>
      </c>
      <c r="M13" s="60" t="s">
        <v>10</v>
      </c>
      <c r="N13" s="27"/>
      <c r="O13" s="60"/>
      <c r="P13" s="71"/>
      <c r="Q13" s="20"/>
      <c r="R13" s="61"/>
      <c r="S13" s="61"/>
      <c r="T13" s="28"/>
      <c r="U13" s="28"/>
      <c r="V13" s="28"/>
      <c r="W13" s="28"/>
      <c r="X13" s="28"/>
      <c r="Y13" s="28"/>
      <c r="Z13" s="19"/>
      <c r="AA13" s="19"/>
      <c r="AB13" s="19"/>
      <c r="AC13" s="70"/>
    </row>
    <row r="14" spans="1:29" s="65" customFormat="1" ht="15.75" thickBot="1" x14ac:dyDescent="0.3">
      <c r="A14" s="58">
        <v>44880</v>
      </c>
      <c r="B14" s="20" t="s">
        <v>16</v>
      </c>
      <c r="C14" s="19" t="s">
        <v>22</v>
      </c>
      <c r="D14" s="19" t="s">
        <v>15</v>
      </c>
      <c r="E14" s="19" t="s">
        <v>326</v>
      </c>
      <c r="F14" s="27">
        <v>44922</v>
      </c>
      <c r="G14" s="57">
        <v>3000000</v>
      </c>
      <c r="H14" s="34" t="s">
        <v>8</v>
      </c>
      <c r="I14" s="34" t="s">
        <v>64</v>
      </c>
      <c r="J14" s="59" t="s">
        <v>83</v>
      </c>
      <c r="K14" s="20" t="s">
        <v>34</v>
      </c>
      <c r="L14" s="29" t="s">
        <v>337</v>
      </c>
      <c r="M14" s="60" t="s">
        <v>10</v>
      </c>
      <c r="N14" s="27">
        <v>44907</v>
      </c>
      <c r="O14" s="60" t="s">
        <v>365</v>
      </c>
      <c r="P14" s="71"/>
      <c r="Q14" s="20"/>
      <c r="R14" s="61"/>
      <c r="S14" s="61"/>
      <c r="T14" s="28"/>
      <c r="U14" s="28"/>
      <c r="V14" s="28"/>
      <c r="W14" s="28"/>
      <c r="X14" s="28"/>
      <c r="Y14" s="28"/>
      <c r="Z14" s="19"/>
      <c r="AA14" s="19"/>
      <c r="AB14" s="19"/>
      <c r="AC14" s="70" t="str">
        <f>E14</f>
        <v>CHESTNUT HILL</v>
      </c>
    </row>
    <row r="15" spans="1:29" s="65" customFormat="1" ht="15.75" thickBot="1" x14ac:dyDescent="0.3">
      <c r="A15" s="58">
        <v>44915</v>
      </c>
      <c r="B15" s="20" t="s">
        <v>16</v>
      </c>
      <c r="C15" s="19" t="s">
        <v>116</v>
      </c>
      <c r="D15" s="19"/>
      <c r="E15" s="19" t="s">
        <v>362</v>
      </c>
      <c r="F15" s="27">
        <v>44956</v>
      </c>
      <c r="G15" s="57" t="s">
        <v>136</v>
      </c>
      <c r="H15" s="34">
        <v>8162</v>
      </c>
      <c r="I15" s="34" t="s">
        <v>30</v>
      </c>
      <c r="J15" s="59" t="s">
        <v>363</v>
      </c>
      <c r="K15" s="20" t="s">
        <v>34</v>
      </c>
      <c r="L15" s="29" t="s">
        <v>364</v>
      </c>
      <c r="M15" s="20" t="s">
        <v>10</v>
      </c>
      <c r="N15" s="27">
        <v>44958</v>
      </c>
      <c r="O15" s="60"/>
      <c r="P15" s="63"/>
      <c r="Q15" s="20"/>
      <c r="R15" s="61"/>
      <c r="S15" s="61"/>
      <c r="T15" s="28"/>
      <c r="U15" s="28"/>
      <c r="V15" s="28"/>
      <c r="W15" s="28"/>
      <c r="X15" s="28"/>
      <c r="Y15" s="28"/>
      <c r="Z15" s="28"/>
      <c r="AA15" s="28"/>
      <c r="AB15" s="28"/>
      <c r="AC15" s="70"/>
    </row>
    <row r="16" spans="1:29" s="65" customFormat="1" ht="15.75" thickBot="1" x14ac:dyDescent="0.3">
      <c r="A16" s="58">
        <v>44908</v>
      </c>
      <c r="B16" s="20" t="s">
        <v>16</v>
      </c>
      <c r="C16" s="19" t="s">
        <v>22</v>
      </c>
      <c r="D16" s="19" t="s">
        <v>111</v>
      </c>
      <c r="E16" s="19" t="s">
        <v>346</v>
      </c>
      <c r="F16" s="27">
        <v>44958</v>
      </c>
      <c r="G16" s="57">
        <v>6000000</v>
      </c>
      <c r="H16" s="34" t="s">
        <v>28</v>
      </c>
      <c r="I16" s="34" t="s">
        <v>47</v>
      </c>
      <c r="J16" s="59" t="s">
        <v>108</v>
      </c>
      <c r="K16" s="20" t="s">
        <v>34</v>
      </c>
      <c r="L16" s="29" t="s">
        <v>361</v>
      </c>
      <c r="M16" s="20" t="s">
        <v>10</v>
      </c>
      <c r="N16" s="27">
        <v>44960</v>
      </c>
      <c r="O16" s="60"/>
      <c r="P16" s="63"/>
      <c r="Q16" s="20"/>
      <c r="R16" s="61"/>
      <c r="S16" s="61"/>
      <c r="T16" s="28"/>
      <c r="U16" s="28"/>
      <c r="V16" s="28"/>
      <c r="W16" s="28"/>
      <c r="X16" s="28"/>
      <c r="Y16" s="28"/>
      <c r="Z16" s="28"/>
      <c r="AA16" s="28"/>
      <c r="AB16" s="28"/>
      <c r="AC16" s="70" t="str">
        <f t="shared" ref="AC16:AC25" si="1">E16</f>
        <v>OCHSNER HEALTH AMERICAN LEGION</v>
      </c>
    </row>
    <row r="17" spans="1:29" s="65" customFormat="1" ht="15.75" thickBot="1" x14ac:dyDescent="0.3">
      <c r="A17" s="58">
        <v>44960</v>
      </c>
      <c r="B17" s="20" t="s">
        <v>16</v>
      </c>
      <c r="C17" s="19" t="s">
        <v>116</v>
      </c>
      <c r="D17" s="19" t="s">
        <v>14</v>
      </c>
      <c r="E17" s="19" t="s">
        <v>394</v>
      </c>
      <c r="F17" s="27">
        <v>44958</v>
      </c>
      <c r="G17" s="57">
        <v>500000</v>
      </c>
      <c r="H17" s="34" t="s">
        <v>79</v>
      </c>
      <c r="I17" s="34" t="s">
        <v>30</v>
      </c>
      <c r="J17" s="59" t="s">
        <v>395</v>
      </c>
      <c r="K17" s="20" t="s">
        <v>34</v>
      </c>
      <c r="L17" s="29"/>
      <c r="M17" s="20" t="s">
        <v>10</v>
      </c>
      <c r="N17" s="27"/>
      <c r="O17" s="60" t="s">
        <v>396</v>
      </c>
      <c r="P17" s="63"/>
      <c r="Q17" s="20"/>
      <c r="R17" s="61"/>
      <c r="S17" s="61"/>
      <c r="T17" s="28"/>
      <c r="U17" s="28"/>
      <c r="V17" s="28"/>
      <c r="W17" s="28"/>
      <c r="X17" s="28"/>
      <c r="Y17" s="28"/>
      <c r="Z17" s="28"/>
      <c r="AA17" s="28"/>
      <c r="AB17" s="28"/>
      <c r="AC17" s="70" t="str">
        <f t="shared" si="1"/>
        <v>KANSAS SURGERY</v>
      </c>
    </row>
    <row r="18" spans="1:29" s="65" customFormat="1" ht="15.75" thickBot="1" x14ac:dyDescent="0.3">
      <c r="A18" s="58">
        <v>44936</v>
      </c>
      <c r="B18" s="20" t="s">
        <v>16</v>
      </c>
      <c r="C18" s="19" t="s">
        <v>17</v>
      </c>
      <c r="D18" s="19"/>
      <c r="E18" s="19" t="s">
        <v>392</v>
      </c>
      <c r="F18" s="27">
        <v>44958</v>
      </c>
      <c r="G18" s="57"/>
      <c r="H18" s="34" t="s">
        <v>86</v>
      </c>
      <c r="I18" s="34" t="s">
        <v>64</v>
      </c>
      <c r="J18" s="59" t="s">
        <v>117</v>
      </c>
      <c r="K18" s="20" t="s">
        <v>34</v>
      </c>
      <c r="L18" s="29" t="s">
        <v>393</v>
      </c>
      <c r="M18" s="20" t="s">
        <v>10</v>
      </c>
      <c r="N18" s="27"/>
      <c r="O18" s="60"/>
      <c r="P18" s="63"/>
      <c r="Q18" s="20"/>
      <c r="R18" s="61"/>
      <c r="S18" s="61"/>
      <c r="T18" s="28"/>
      <c r="U18" s="28"/>
      <c r="V18" s="28"/>
      <c r="W18" s="28"/>
      <c r="X18" s="28"/>
      <c r="Y18" s="28"/>
      <c r="Z18" s="28"/>
      <c r="AA18" s="28"/>
      <c r="AB18" s="28"/>
      <c r="AC18" s="70" t="str">
        <f t="shared" si="1"/>
        <v>SHRINERS</v>
      </c>
    </row>
    <row r="19" spans="1:29" s="65" customFormat="1" ht="15.75" thickBot="1" x14ac:dyDescent="0.3">
      <c r="A19" s="58">
        <v>44883</v>
      </c>
      <c r="B19" s="20" t="s">
        <v>16</v>
      </c>
      <c r="C19" s="19" t="s">
        <v>366</v>
      </c>
      <c r="D19" s="19" t="s">
        <v>14</v>
      </c>
      <c r="E19" s="19" t="s">
        <v>343</v>
      </c>
      <c r="F19" s="27">
        <v>44986</v>
      </c>
      <c r="G19" s="57">
        <v>1500000000</v>
      </c>
      <c r="H19" s="34" t="s">
        <v>86</v>
      </c>
      <c r="I19" s="34" t="s">
        <v>64</v>
      </c>
      <c r="J19" s="59" t="s">
        <v>88</v>
      </c>
      <c r="K19" s="20" t="s">
        <v>34</v>
      </c>
      <c r="L19" s="29" t="s">
        <v>391</v>
      </c>
      <c r="M19" s="20" t="s">
        <v>10</v>
      </c>
      <c r="N19" s="27"/>
      <c r="O19" s="60"/>
      <c r="P19" s="63"/>
      <c r="Q19" s="20"/>
      <c r="R19" s="61"/>
      <c r="S19" s="61"/>
      <c r="T19" s="28"/>
      <c r="U19" s="28"/>
      <c r="V19" s="28"/>
      <c r="W19" s="28"/>
      <c r="X19" s="28"/>
      <c r="Y19" s="28"/>
      <c r="Z19" s="28"/>
      <c r="AA19" s="28"/>
      <c r="AB19" s="28"/>
      <c r="AC19" s="70" t="str">
        <f t="shared" si="1"/>
        <v>HCA HEALTHCARE</v>
      </c>
    </row>
    <row r="20" spans="1:29" s="65" customFormat="1" ht="15.75" thickBot="1" x14ac:dyDescent="0.3">
      <c r="A20" s="58">
        <v>45272</v>
      </c>
      <c r="B20" s="20" t="s">
        <v>16</v>
      </c>
      <c r="C20" s="19"/>
      <c r="D20" s="19" t="s">
        <v>15</v>
      </c>
      <c r="E20" s="19" t="s">
        <v>345</v>
      </c>
      <c r="F20" s="27">
        <v>44986</v>
      </c>
      <c r="G20" s="57">
        <v>400000000</v>
      </c>
      <c r="H20" s="34" t="s">
        <v>86</v>
      </c>
      <c r="I20" s="34" t="s">
        <v>47</v>
      </c>
      <c r="J20" s="59" t="s">
        <v>399</v>
      </c>
      <c r="K20" s="20" t="s">
        <v>39</v>
      </c>
      <c r="L20" s="29" t="s">
        <v>389</v>
      </c>
      <c r="M20" s="20" t="s">
        <v>10</v>
      </c>
      <c r="N20" s="27">
        <v>44987</v>
      </c>
      <c r="O20" s="60"/>
      <c r="P20" s="63"/>
      <c r="Q20" s="20"/>
      <c r="R20" s="61"/>
      <c r="S20" s="61"/>
      <c r="T20" s="28"/>
      <c r="U20" s="28"/>
      <c r="V20" s="28"/>
      <c r="W20" s="28"/>
      <c r="X20" s="28"/>
      <c r="Y20" s="28"/>
      <c r="Z20" s="28"/>
      <c r="AA20" s="28"/>
      <c r="AB20" s="28"/>
      <c r="AC20" s="70" t="str">
        <f t="shared" si="1"/>
        <v>OPTUM INFUSION</v>
      </c>
    </row>
    <row r="21" spans="1:29" s="65" customFormat="1" ht="15.75" thickBot="1" x14ac:dyDescent="0.3">
      <c r="A21" s="58">
        <v>44880</v>
      </c>
      <c r="B21" s="20" t="s">
        <v>16</v>
      </c>
      <c r="C21" s="19" t="s">
        <v>22</v>
      </c>
      <c r="D21" s="19" t="s">
        <v>15</v>
      </c>
      <c r="E21" s="19" t="s">
        <v>342</v>
      </c>
      <c r="F21" s="27">
        <v>44986</v>
      </c>
      <c r="G21" s="57">
        <v>120000000</v>
      </c>
      <c r="H21" s="34" t="s">
        <v>8</v>
      </c>
      <c r="I21" s="34" t="s">
        <v>64</v>
      </c>
      <c r="J21" s="59" t="s">
        <v>83</v>
      </c>
      <c r="K21" s="20" t="s">
        <v>34</v>
      </c>
      <c r="L21" s="29" t="s">
        <v>360</v>
      </c>
      <c r="M21" s="20" t="s">
        <v>10</v>
      </c>
      <c r="N21" s="27">
        <v>44979</v>
      </c>
      <c r="O21" s="60"/>
      <c r="P21" s="63"/>
      <c r="Q21" s="20"/>
      <c r="R21" s="61"/>
      <c r="S21" s="61"/>
      <c r="T21" s="28"/>
      <c r="U21" s="28"/>
      <c r="V21" s="28"/>
      <c r="W21" s="28"/>
      <c r="X21" s="28"/>
      <c r="Y21" s="28"/>
      <c r="Z21" s="28"/>
      <c r="AA21" s="28"/>
      <c r="AB21" s="28"/>
      <c r="AC21" s="70" t="str">
        <f t="shared" si="1"/>
        <v>TEMPLE UNIVERSITY</v>
      </c>
    </row>
    <row r="22" spans="1:29" s="65" customFormat="1" ht="15.75" thickBot="1" x14ac:dyDescent="0.3">
      <c r="A22" s="58">
        <v>44960</v>
      </c>
      <c r="B22" s="20" t="s">
        <v>16</v>
      </c>
      <c r="C22" s="19" t="s">
        <v>366</v>
      </c>
      <c r="D22" s="19" t="s">
        <v>390</v>
      </c>
      <c r="E22" s="19" t="s">
        <v>388</v>
      </c>
      <c r="F22" s="27">
        <v>45017</v>
      </c>
      <c r="G22" s="57">
        <v>11400000</v>
      </c>
      <c r="H22" s="34" t="s">
        <v>104</v>
      </c>
      <c r="I22" s="34" t="s">
        <v>30</v>
      </c>
      <c r="J22" s="59" t="s">
        <v>62</v>
      </c>
      <c r="K22" s="20" t="s">
        <v>39</v>
      </c>
      <c r="L22" s="29" t="s">
        <v>397</v>
      </c>
      <c r="M22" s="20" t="s">
        <v>10</v>
      </c>
      <c r="N22" s="27">
        <v>44987</v>
      </c>
      <c r="O22" s="60" t="s">
        <v>407</v>
      </c>
      <c r="P22" s="63"/>
      <c r="Q22" s="20"/>
      <c r="R22" s="61"/>
      <c r="S22" s="61"/>
      <c r="T22" s="28"/>
      <c r="U22" s="28"/>
      <c r="V22" s="28"/>
      <c r="W22" s="28"/>
      <c r="X22" s="28"/>
      <c r="Y22" s="28"/>
      <c r="Z22" s="28"/>
      <c r="AA22" s="28"/>
      <c r="AB22" s="28"/>
      <c r="AC22" s="70" t="str">
        <f t="shared" si="1"/>
        <v>BINGHAM HEALTHCARE</v>
      </c>
    </row>
    <row r="23" spans="1:29" s="65" customFormat="1" ht="15.75" thickBot="1" x14ac:dyDescent="0.3">
      <c r="A23" s="58">
        <v>44944</v>
      </c>
      <c r="B23" s="20" t="s">
        <v>16</v>
      </c>
      <c r="C23" s="19" t="s">
        <v>22</v>
      </c>
      <c r="D23" s="19" t="s">
        <v>15</v>
      </c>
      <c r="E23" s="19" t="s">
        <v>373</v>
      </c>
      <c r="F23" s="27">
        <v>45017</v>
      </c>
      <c r="G23" s="57">
        <v>8000000</v>
      </c>
      <c r="H23" s="34" t="s">
        <v>72</v>
      </c>
      <c r="I23" s="34" t="s">
        <v>30</v>
      </c>
      <c r="J23" s="59" t="s">
        <v>117</v>
      </c>
      <c r="K23" s="20" t="s">
        <v>34</v>
      </c>
      <c r="L23" s="29"/>
      <c r="M23" s="20" t="s">
        <v>10</v>
      </c>
      <c r="N23" s="27"/>
      <c r="O23" s="60"/>
      <c r="P23" s="63"/>
      <c r="Q23" s="20"/>
      <c r="R23" s="61"/>
      <c r="S23" s="61"/>
      <c r="T23" s="28"/>
      <c r="U23" s="28"/>
      <c r="V23" s="28"/>
      <c r="W23" s="28"/>
      <c r="X23" s="28"/>
      <c r="Y23" s="28"/>
      <c r="Z23" s="28"/>
      <c r="AA23" s="28"/>
      <c r="AB23" s="28"/>
      <c r="AC23" s="70" t="str">
        <f t="shared" si="1"/>
        <v>SPRINGHILL MEDICAL CENTER</v>
      </c>
    </row>
    <row r="24" spans="1:29" s="65" customFormat="1" ht="15.75" thickBot="1" x14ac:dyDescent="0.3">
      <c r="A24" s="58">
        <v>45002</v>
      </c>
      <c r="B24" s="20" t="s">
        <v>25</v>
      </c>
      <c r="C24" s="19"/>
      <c r="D24" s="19" t="s">
        <v>211</v>
      </c>
      <c r="E24" s="19" t="s">
        <v>408</v>
      </c>
      <c r="F24" s="27">
        <v>45017</v>
      </c>
      <c r="G24" s="57"/>
      <c r="H24" s="34" t="s">
        <v>33</v>
      </c>
      <c r="I24" s="34" t="s">
        <v>409</v>
      </c>
      <c r="J24" s="59" t="s">
        <v>410</v>
      </c>
      <c r="K24" s="20" t="s">
        <v>411</v>
      </c>
      <c r="L24" s="29" t="s">
        <v>412</v>
      </c>
      <c r="M24" s="20" t="s">
        <v>10</v>
      </c>
      <c r="N24" s="27"/>
      <c r="O24" s="60"/>
      <c r="P24" s="63"/>
      <c r="Q24" s="20"/>
      <c r="R24" s="61"/>
      <c r="S24" s="61"/>
      <c r="T24" s="28"/>
      <c r="U24" s="28"/>
      <c r="V24" s="28"/>
      <c r="W24" s="28"/>
      <c r="X24" s="28"/>
      <c r="Y24" s="28"/>
      <c r="Z24" s="28"/>
      <c r="AA24" s="28"/>
      <c r="AB24" s="28"/>
      <c r="AC24" s="70" t="str">
        <f t="shared" si="1"/>
        <v>APOSTROPHE PHARMACY</v>
      </c>
    </row>
    <row r="25" spans="1:29" s="65" customFormat="1" ht="15.75" thickBot="1" x14ac:dyDescent="0.3">
      <c r="A25" s="58">
        <v>45024</v>
      </c>
      <c r="B25" s="20" t="s">
        <v>16</v>
      </c>
      <c r="C25" s="19" t="s">
        <v>22</v>
      </c>
      <c r="D25" s="19" t="s">
        <v>15</v>
      </c>
      <c r="E25" s="19" t="s">
        <v>416</v>
      </c>
      <c r="F25" s="27">
        <v>45046</v>
      </c>
      <c r="G25" s="57">
        <v>15000000</v>
      </c>
      <c r="H25" s="34" t="s">
        <v>75</v>
      </c>
      <c r="I25" s="34" t="s">
        <v>64</v>
      </c>
      <c r="J25" s="59" t="s">
        <v>417</v>
      </c>
      <c r="K25" s="20" t="s">
        <v>39</v>
      </c>
      <c r="L25" s="29"/>
      <c r="M25" s="20" t="s">
        <v>10</v>
      </c>
      <c r="N25" s="27"/>
      <c r="O25" s="60"/>
      <c r="P25" s="63"/>
      <c r="Q25" s="20"/>
      <c r="R25" s="61"/>
      <c r="S25" s="61"/>
      <c r="T25" s="28"/>
      <c r="U25" s="28"/>
      <c r="V25" s="28"/>
      <c r="W25" s="28"/>
      <c r="X25" s="28"/>
      <c r="Y25" s="28"/>
      <c r="Z25" s="28"/>
      <c r="AA25" s="28"/>
      <c r="AB25" s="28"/>
      <c r="AC25" s="70" t="str">
        <f t="shared" si="1"/>
        <v>UMASS HARRINGTON</v>
      </c>
    </row>
    <row r="26" spans="1:29" s="65" customFormat="1" ht="15.75" thickBot="1" x14ac:dyDescent="0.3">
      <c r="A26" s="58">
        <v>45096</v>
      </c>
      <c r="B26" s="20" t="s">
        <v>25</v>
      </c>
      <c r="C26" s="19" t="s">
        <v>191</v>
      </c>
      <c r="D26" s="19" t="s">
        <v>211</v>
      </c>
      <c r="E26" s="19" t="s">
        <v>1329</v>
      </c>
      <c r="F26" s="27">
        <v>45108</v>
      </c>
      <c r="G26" s="57">
        <v>12200000</v>
      </c>
      <c r="H26" s="34" t="s">
        <v>378</v>
      </c>
      <c r="I26" s="34" t="s">
        <v>47</v>
      </c>
      <c r="J26" s="59" t="s">
        <v>280</v>
      </c>
      <c r="K26" s="20" t="s">
        <v>34</v>
      </c>
      <c r="L26" s="29" t="s">
        <v>1336</v>
      </c>
      <c r="M26" s="20" t="s">
        <v>10</v>
      </c>
      <c r="N26" s="27"/>
      <c r="O26" s="60" t="s">
        <v>1313</v>
      </c>
      <c r="P26" s="63"/>
      <c r="Q26" s="20"/>
      <c r="R26" s="61"/>
      <c r="S26" s="61"/>
      <c r="T26" s="28"/>
      <c r="U26" s="28"/>
      <c r="V26" s="28"/>
      <c r="W26" s="28"/>
      <c r="X26" s="28"/>
      <c r="Y26" s="28"/>
      <c r="Z26" s="28"/>
      <c r="AA26" s="28"/>
      <c r="AB26" s="28"/>
      <c r="AC26" s="70"/>
    </row>
    <row r="27" spans="1:29" s="65" customFormat="1" ht="15.75" thickBot="1" x14ac:dyDescent="0.3">
      <c r="A27" s="58">
        <v>45097</v>
      </c>
      <c r="B27" s="20" t="s">
        <v>25</v>
      </c>
      <c r="C27" s="19" t="s">
        <v>22</v>
      </c>
      <c r="D27" s="19" t="s">
        <v>15</v>
      </c>
      <c r="E27" s="19" t="s">
        <v>1360</v>
      </c>
      <c r="F27" s="27">
        <v>45108</v>
      </c>
      <c r="G27" s="57">
        <v>1000000</v>
      </c>
      <c r="H27" s="34">
        <v>8148</v>
      </c>
      <c r="I27" s="34" t="s">
        <v>47</v>
      </c>
      <c r="J27" s="59" t="s">
        <v>1310</v>
      </c>
      <c r="K27" s="20" t="s">
        <v>34</v>
      </c>
      <c r="L27" s="29" t="s">
        <v>1311</v>
      </c>
      <c r="M27" s="20" t="s">
        <v>10</v>
      </c>
      <c r="N27" s="27"/>
      <c r="O27" s="60" t="s">
        <v>1313</v>
      </c>
      <c r="P27" s="63"/>
      <c r="Q27" s="20"/>
      <c r="R27" s="61"/>
      <c r="S27" s="61"/>
      <c r="T27" s="28"/>
      <c r="U27" s="28"/>
      <c r="V27" s="28"/>
      <c r="W27" s="28"/>
      <c r="X27" s="28"/>
      <c r="Y27" s="28"/>
      <c r="Z27" s="28"/>
      <c r="AA27" s="28"/>
      <c r="AB27" s="28"/>
      <c r="AC27" s="70"/>
    </row>
    <row r="28" spans="1:29" s="65" customFormat="1" ht="15.75" thickBot="1" x14ac:dyDescent="0.3">
      <c r="A28" s="58">
        <v>45120</v>
      </c>
      <c r="B28" s="20" t="s">
        <v>16</v>
      </c>
      <c r="C28" s="19" t="s">
        <v>116</v>
      </c>
      <c r="D28" s="19"/>
      <c r="E28" s="19" t="s">
        <v>1525</v>
      </c>
      <c r="F28" s="27">
        <v>45108</v>
      </c>
      <c r="G28" s="57"/>
      <c r="H28" s="34" t="s">
        <v>11</v>
      </c>
      <c r="I28" s="34" t="s">
        <v>30</v>
      </c>
      <c r="J28" s="59" t="s">
        <v>1523</v>
      </c>
      <c r="K28" s="20" t="s">
        <v>39</v>
      </c>
      <c r="L28" s="29" t="s">
        <v>1524</v>
      </c>
      <c r="M28" s="20" t="s">
        <v>10</v>
      </c>
      <c r="N28" s="27"/>
      <c r="O28" s="60" t="s">
        <v>1313</v>
      </c>
      <c r="P28" s="63"/>
      <c r="Q28" s="20"/>
      <c r="R28" s="61"/>
      <c r="S28" s="61"/>
      <c r="T28" s="28"/>
      <c r="U28" s="28"/>
      <c r="V28" s="28"/>
      <c r="W28" s="28"/>
      <c r="X28" s="28"/>
      <c r="Y28" s="28"/>
      <c r="Z28" s="28"/>
      <c r="AA28" s="28"/>
      <c r="AB28" s="28"/>
      <c r="AC28" s="70"/>
    </row>
    <row r="29" spans="1:29" ht="27" thickBot="1" x14ac:dyDescent="0.3">
      <c r="A29" s="128">
        <v>45131</v>
      </c>
      <c r="B29" s="92" t="s">
        <v>16</v>
      </c>
      <c r="C29" s="90" t="s">
        <v>191</v>
      </c>
      <c r="D29" s="90" t="s">
        <v>157</v>
      </c>
      <c r="E29" s="90" t="s">
        <v>1548</v>
      </c>
      <c r="F29" s="93">
        <v>45139</v>
      </c>
      <c r="G29" s="129">
        <v>7800000</v>
      </c>
      <c r="H29" s="125" t="s">
        <v>8</v>
      </c>
      <c r="I29" s="126" t="s">
        <v>1549</v>
      </c>
      <c r="J29" s="130" t="s">
        <v>137</v>
      </c>
      <c r="K29" s="92" t="s">
        <v>34</v>
      </c>
      <c r="L29" s="92"/>
      <c r="M29" s="92" t="s">
        <v>1644</v>
      </c>
      <c r="N29" s="93"/>
      <c r="O29" s="131" t="s">
        <v>1703</v>
      </c>
      <c r="P29" s="132"/>
      <c r="Q29" s="92"/>
      <c r="R29" s="152"/>
      <c r="S29" s="152"/>
      <c r="T29" s="90"/>
      <c r="U29" s="90"/>
      <c r="V29" s="90"/>
      <c r="W29" s="90"/>
      <c r="X29" s="90"/>
      <c r="Y29" s="90"/>
      <c r="Z29" s="90"/>
      <c r="AA29" s="90"/>
      <c r="AB29" s="90"/>
      <c r="AC29" s="133"/>
    </row>
    <row r="30" spans="1:29" s="65" customFormat="1" ht="65.25" thickBot="1" x14ac:dyDescent="0.3">
      <c r="A30" s="58">
        <v>45123</v>
      </c>
      <c r="B30" s="20" t="s">
        <v>16</v>
      </c>
      <c r="C30" s="19"/>
      <c r="D30" s="19"/>
      <c r="E30" s="19" t="s">
        <v>1649</v>
      </c>
      <c r="F30" s="27">
        <v>45154</v>
      </c>
      <c r="G30" s="57">
        <v>12000000</v>
      </c>
      <c r="H30" s="34" t="s">
        <v>378</v>
      </c>
      <c r="I30" s="34" t="s">
        <v>1647</v>
      </c>
      <c r="J30" s="59" t="s">
        <v>1648</v>
      </c>
      <c r="K30" s="20" t="s">
        <v>39</v>
      </c>
      <c r="L30" s="20"/>
      <c r="M30" s="20" t="s">
        <v>10</v>
      </c>
      <c r="N30" s="27" t="s">
        <v>1761</v>
      </c>
      <c r="O30" s="60" t="s">
        <v>1723</v>
      </c>
      <c r="P30" s="63"/>
      <c r="Q30" s="20"/>
      <c r="R30" s="168"/>
      <c r="S30" s="168"/>
      <c r="T30" s="19"/>
      <c r="U30" s="19"/>
      <c r="V30" s="19"/>
      <c r="W30" s="19"/>
      <c r="X30" s="19"/>
      <c r="Y30" s="19"/>
      <c r="Z30" s="19"/>
      <c r="AA30" s="19"/>
      <c r="AB30" s="19"/>
      <c r="AC30" s="70"/>
    </row>
    <row r="31" spans="1:29" s="65" customFormat="1" ht="27" thickBot="1" x14ac:dyDescent="0.3">
      <c r="A31" s="128">
        <v>45069</v>
      </c>
      <c r="B31" s="92" t="s">
        <v>16</v>
      </c>
      <c r="C31" s="90" t="s">
        <v>22</v>
      </c>
      <c r="D31" s="90" t="s">
        <v>15</v>
      </c>
      <c r="E31" s="90" t="s">
        <v>424</v>
      </c>
      <c r="F31" s="93">
        <v>45160</v>
      </c>
      <c r="G31" s="129">
        <v>4500000</v>
      </c>
      <c r="H31" s="126" t="s">
        <v>23</v>
      </c>
      <c r="I31" s="126" t="s">
        <v>30</v>
      </c>
      <c r="J31" s="130" t="s">
        <v>153</v>
      </c>
      <c r="K31" s="92" t="s">
        <v>34</v>
      </c>
      <c r="L31" s="95" t="s">
        <v>1335</v>
      </c>
      <c r="M31" s="92" t="s">
        <v>1312</v>
      </c>
      <c r="N31" s="93"/>
      <c r="O31" s="131" t="s">
        <v>1654</v>
      </c>
      <c r="P31" s="132"/>
      <c r="Q31" s="92"/>
      <c r="R31" s="89"/>
      <c r="S31" s="89"/>
      <c r="T31" s="94"/>
      <c r="U31" s="94"/>
      <c r="V31" s="94"/>
      <c r="W31" s="94"/>
      <c r="X31" s="94"/>
      <c r="Y31" s="94"/>
      <c r="Z31" s="94"/>
      <c r="AA31" s="94"/>
      <c r="AB31" s="94"/>
      <c r="AC31" s="133"/>
    </row>
    <row r="32" spans="1:29" s="65" customFormat="1" ht="15.75" thickBot="1" x14ac:dyDescent="0.3">
      <c r="A32" s="58">
        <v>45215</v>
      </c>
      <c r="B32" s="20" t="s">
        <v>16</v>
      </c>
      <c r="C32" s="19" t="s">
        <v>22</v>
      </c>
      <c r="D32" s="19" t="s">
        <v>15</v>
      </c>
      <c r="E32" s="19" t="s">
        <v>1650</v>
      </c>
      <c r="F32" s="27">
        <v>45170</v>
      </c>
      <c r="G32" s="57">
        <v>5000000</v>
      </c>
      <c r="H32" s="34" t="s">
        <v>23</v>
      </c>
      <c r="I32" s="34" t="s">
        <v>47</v>
      </c>
      <c r="J32" s="59" t="s">
        <v>117</v>
      </c>
      <c r="K32" s="20" t="s">
        <v>34</v>
      </c>
      <c r="L32" s="29" t="s">
        <v>1683</v>
      </c>
      <c r="M32" s="20" t="s">
        <v>10</v>
      </c>
      <c r="N32" s="27"/>
      <c r="O32" s="60" t="s">
        <v>1757</v>
      </c>
      <c r="P32" s="63"/>
      <c r="Q32" s="20"/>
      <c r="R32" s="61"/>
      <c r="S32" s="61"/>
      <c r="T32" s="28"/>
      <c r="U32" s="28"/>
      <c r="V32" s="28"/>
      <c r="W32" s="28"/>
      <c r="X32" s="28"/>
      <c r="Y32" s="28"/>
      <c r="Z32" s="28"/>
      <c r="AA32" s="28"/>
      <c r="AB32" s="28"/>
      <c r="AC32" s="70"/>
    </row>
    <row r="33" spans="1:29" s="65" customFormat="1" ht="15.75" thickBot="1" x14ac:dyDescent="0.3">
      <c r="A33" s="128">
        <v>45161</v>
      </c>
      <c r="B33" s="92" t="s">
        <v>16</v>
      </c>
      <c r="C33" s="90" t="s">
        <v>116</v>
      </c>
      <c r="D33" s="90"/>
      <c r="E33" s="90" t="s">
        <v>1700</v>
      </c>
      <c r="F33" s="93">
        <v>45166</v>
      </c>
      <c r="G33" s="129">
        <v>365000</v>
      </c>
      <c r="H33" s="126" t="s">
        <v>33</v>
      </c>
      <c r="I33" s="126" t="s">
        <v>30</v>
      </c>
      <c r="J33" s="130" t="s">
        <v>363</v>
      </c>
      <c r="K33" s="92" t="s">
        <v>34</v>
      </c>
      <c r="L33" s="95" t="s">
        <v>1704</v>
      </c>
      <c r="M33" s="92" t="s">
        <v>10</v>
      </c>
      <c r="N33" s="93"/>
      <c r="O33" s="131" t="s">
        <v>1760</v>
      </c>
      <c r="P33" s="132"/>
      <c r="Q33" s="92"/>
      <c r="R33" s="89"/>
      <c r="S33" s="89"/>
      <c r="T33" s="94"/>
      <c r="U33" s="94"/>
      <c r="V33" s="94"/>
      <c r="W33" s="94"/>
      <c r="X33" s="94"/>
      <c r="Y33" s="94"/>
      <c r="Z33" s="94"/>
      <c r="AA33" s="94"/>
      <c r="AB33" s="94"/>
      <c r="AC33" s="133"/>
    </row>
    <row r="34" spans="1:29" s="65" customFormat="1" ht="15.75" thickBot="1" x14ac:dyDescent="0.3">
      <c r="A34" s="116">
        <v>45056</v>
      </c>
      <c r="B34" s="74" t="s">
        <v>16</v>
      </c>
      <c r="C34" s="73" t="s">
        <v>22</v>
      </c>
      <c r="D34" s="73" t="s">
        <v>14</v>
      </c>
      <c r="E34" s="73" t="s">
        <v>420</v>
      </c>
      <c r="F34" s="75">
        <v>45231</v>
      </c>
      <c r="G34" s="117">
        <v>550000000</v>
      </c>
      <c r="H34" s="118" t="s">
        <v>104</v>
      </c>
      <c r="I34" s="118" t="s">
        <v>30</v>
      </c>
      <c r="J34" s="119" t="s">
        <v>1534</v>
      </c>
      <c r="K34" s="74" t="s">
        <v>34</v>
      </c>
      <c r="L34" s="77" t="s">
        <v>1758</v>
      </c>
      <c r="M34" s="74" t="s">
        <v>1312</v>
      </c>
      <c r="N34" s="75">
        <v>45233</v>
      </c>
      <c r="O34" s="120"/>
      <c r="P34" s="121"/>
      <c r="Q34" s="74"/>
      <c r="R34" s="86"/>
      <c r="S34" s="86"/>
      <c r="T34" s="76"/>
      <c r="U34" s="76"/>
      <c r="V34" s="76"/>
      <c r="W34" s="76"/>
      <c r="X34" s="76"/>
      <c r="Y34" s="76"/>
      <c r="Z34" s="76"/>
      <c r="AA34" s="76"/>
      <c r="AB34" s="76"/>
      <c r="AC34" s="123" t="str">
        <f t="shared" ref="AC34:AC39" si="2">E34</f>
        <v>UNIVERSITY OF UTAH</v>
      </c>
    </row>
    <row r="35" spans="1:29" ht="27" thickBot="1" x14ac:dyDescent="0.3">
      <c r="A35" s="116">
        <v>45056</v>
      </c>
      <c r="B35" s="74" t="s">
        <v>16</v>
      </c>
      <c r="C35" s="73" t="s">
        <v>17</v>
      </c>
      <c r="D35" s="73" t="s">
        <v>14</v>
      </c>
      <c r="E35" s="73" t="s">
        <v>421</v>
      </c>
      <c r="F35" s="75">
        <v>45231</v>
      </c>
      <c r="G35" s="117">
        <v>550000000</v>
      </c>
      <c r="H35" s="118" t="s">
        <v>1535</v>
      </c>
      <c r="I35" s="118" t="s">
        <v>30</v>
      </c>
      <c r="J35" s="119" t="s">
        <v>1536</v>
      </c>
      <c r="K35" s="74" t="s">
        <v>34</v>
      </c>
      <c r="L35" s="77" t="s">
        <v>1759</v>
      </c>
      <c r="M35" s="74" t="s">
        <v>1312</v>
      </c>
      <c r="N35" s="75">
        <v>45232</v>
      </c>
      <c r="O35" s="120"/>
      <c r="P35" s="121"/>
      <c r="Q35" s="74"/>
      <c r="R35" s="86"/>
      <c r="S35" s="86"/>
      <c r="T35" s="76"/>
      <c r="U35" s="76"/>
      <c r="V35" s="76"/>
      <c r="W35" s="76"/>
      <c r="X35" s="76"/>
      <c r="Y35" s="76"/>
      <c r="Z35" s="76"/>
      <c r="AA35" s="76"/>
      <c r="AB35" s="76"/>
      <c r="AC35" s="123" t="str">
        <f t="shared" si="2"/>
        <v>WEST VIRGINIA UNIVERSITY</v>
      </c>
    </row>
    <row r="36" spans="1:29" ht="27" thickBot="1" x14ac:dyDescent="0.3">
      <c r="A36" s="116">
        <v>45138</v>
      </c>
      <c r="B36" s="74" t="s">
        <v>16</v>
      </c>
      <c r="C36" s="73" t="s">
        <v>1645</v>
      </c>
      <c r="D36" s="73" t="s">
        <v>15</v>
      </c>
      <c r="E36" s="73" t="s">
        <v>1646</v>
      </c>
      <c r="F36" s="75">
        <v>45231</v>
      </c>
      <c r="G36" s="117">
        <v>24000000</v>
      </c>
      <c r="H36" s="78" t="s">
        <v>104</v>
      </c>
      <c r="I36" s="118" t="s">
        <v>30</v>
      </c>
      <c r="J36" s="119" t="s">
        <v>1804</v>
      </c>
      <c r="K36" s="74" t="s">
        <v>39</v>
      </c>
      <c r="L36" s="77" t="s">
        <v>1809</v>
      </c>
      <c r="M36" s="77" t="s">
        <v>1312</v>
      </c>
      <c r="N36" s="75">
        <v>45233</v>
      </c>
      <c r="O36" s="120"/>
      <c r="P36" s="121"/>
      <c r="Q36" s="74"/>
      <c r="R36" s="122"/>
      <c r="S36" s="122"/>
      <c r="T36" s="73"/>
      <c r="U36" s="73"/>
      <c r="V36" s="73"/>
      <c r="W36" s="73"/>
      <c r="X36" s="73"/>
      <c r="Y36" s="73"/>
      <c r="Z36" s="73"/>
      <c r="AA36" s="73"/>
      <c r="AB36" s="73"/>
      <c r="AC36" s="123" t="str">
        <f t="shared" si="2"/>
        <v>STEWARD</v>
      </c>
    </row>
    <row r="37" spans="1:29" ht="27" thickBot="1" x14ac:dyDescent="0.3">
      <c r="A37" s="116">
        <v>45138</v>
      </c>
      <c r="B37" s="74" t="s">
        <v>16</v>
      </c>
      <c r="C37" s="73" t="s">
        <v>17</v>
      </c>
      <c r="D37" s="73" t="s">
        <v>15</v>
      </c>
      <c r="E37" s="73" t="s">
        <v>1642</v>
      </c>
      <c r="F37" s="75">
        <v>45231</v>
      </c>
      <c r="G37" s="117">
        <v>420000000</v>
      </c>
      <c r="H37" s="78" t="s">
        <v>1756</v>
      </c>
      <c r="I37" s="118" t="s">
        <v>30</v>
      </c>
      <c r="J37" s="119" t="s">
        <v>1643</v>
      </c>
      <c r="K37" s="74" t="s">
        <v>39</v>
      </c>
      <c r="L37" s="77" t="s">
        <v>1808</v>
      </c>
      <c r="M37" s="77" t="s">
        <v>1312</v>
      </c>
      <c r="N37" s="75">
        <v>45233</v>
      </c>
      <c r="O37" s="120"/>
      <c r="P37" s="121"/>
      <c r="Q37" s="74"/>
      <c r="R37" s="122"/>
      <c r="S37" s="122"/>
      <c r="T37" s="73"/>
      <c r="U37" s="73"/>
      <c r="V37" s="73"/>
      <c r="W37" s="73"/>
      <c r="X37" s="73"/>
      <c r="Y37" s="73"/>
      <c r="Z37" s="73"/>
      <c r="AA37" s="73"/>
      <c r="AB37" s="73"/>
      <c r="AC37" s="123" t="str">
        <f t="shared" si="2"/>
        <v>HARTFORD HEALTHCARE</v>
      </c>
    </row>
    <row r="38" spans="1:29" ht="15.75" thickBot="1" x14ac:dyDescent="0.3">
      <c r="A38" s="116">
        <v>45191</v>
      </c>
      <c r="B38" s="74" t="s">
        <v>16</v>
      </c>
      <c r="C38" s="73" t="s">
        <v>366</v>
      </c>
      <c r="D38" s="73" t="s">
        <v>15</v>
      </c>
      <c r="E38" s="73" t="s">
        <v>1762</v>
      </c>
      <c r="F38" s="75">
        <v>45231</v>
      </c>
      <c r="G38" s="117">
        <v>4200000</v>
      </c>
      <c r="H38" s="78" t="s">
        <v>130</v>
      </c>
      <c r="I38" s="118" t="s">
        <v>30</v>
      </c>
      <c r="J38" s="119" t="s">
        <v>1763</v>
      </c>
      <c r="K38" s="74" t="s">
        <v>34</v>
      </c>
      <c r="L38" s="74" t="s">
        <v>1801</v>
      </c>
      <c r="M38" s="77" t="s">
        <v>1312</v>
      </c>
      <c r="N38" s="75">
        <v>45233</v>
      </c>
      <c r="O38" s="120"/>
      <c r="P38" s="121"/>
      <c r="Q38" s="74"/>
      <c r="R38" s="122"/>
      <c r="S38" s="122"/>
      <c r="T38" s="73"/>
      <c r="U38" s="73"/>
      <c r="V38" s="73"/>
      <c r="W38" s="73"/>
      <c r="X38" s="73"/>
      <c r="Y38" s="73"/>
      <c r="Z38" s="73"/>
      <c r="AA38" s="73"/>
      <c r="AB38" s="73"/>
      <c r="AC38" s="123" t="str">
        <f t="shared" si="2"/>
        <v>MERCY HEALTH - PERRYVILLE</v>
      </c>
    </row>
    <row r="39" spans="1:29" ht="15.75" thickBot="1" x14ac:dyDescent="0.3">
      <c r="A39" s="116"/>
      <c r="B39" s="74"/>
      <c r="C39" s="73"/>
      <c r="D39" s="73"/>
      <c r="E39" s="73" t="s">
        <v>1805</v>
      </c>
      <c r="F39" s="75">
        <v>45231</v>
      </c>
      <c r="G39" s="260">
        <v>14500000</v>
      </c>
      <c r="H39" s="78" t="s">
        <v>66</v>
      </c>
      <c r="I39" s="118" t="s">
        <v>30</v>
      </c>
      <c r="J39" s="119" t="s">
        <v>1806</v>
      </c>
      <c r="K39" s="74" t="s">
        <v>39</v>
      </c>
      <c r="L39" s="74" t="s">
        <v>1807</v>
      </c>
      <c r="M39" s="77" t="s">
        <v>1312</v>
      </c>
      <c r="N39" s="75">
        <v>45233</v>
      </c>
      <c r="O39" s="120"/>
      <c r="P39" s="121"/>
      <c r="Q39" s="74"/>
      <c r="R39" s="122"/>
      <c r="S39" s="122"/>
      <c r="T39" s="73"/>
      <c r="U39" s="73"/>
      <c r="V39" s="73"/>
      <c r="W39" s="73"/>
      <c r="X39" s="73"/>
      <c r="Y39" s="73"/>
      <c r="Z39" s="73"/>
      <c r="AA39" s="73"/>
      <c r="AB39" s="73"/>
      <c r="AC39" s="123" t="str">
        <f t="shared" si="2"/>
        <v>KPC HEALTH</v>
      </c>
    </row>
    <row r="40" spans="1:29" ht="15.75" thickBot="1" x14ac:dyDescent="0.3">
      <c r="A40" s="116">
        <v>45194</v>
      </c>
      <c r="B40" s="74" t="s">
        <v>16</v>
      </c>
      <c r="C40" s="73" t="s">
        <v>116</v>
      </c>
      <c r="D40" s="73"/>
      <c r="E40" s="73" t="s">
        <v>1797</v>
      </c>
      <c r="F40" s="75" t="s">
        <v>88</v>
      </c>
      <c r="G40" s="117"/>
      <c r="H40" s="78" t="s">
        <v>28</v>
      </c>
      <c r="I40" s="118" t="s">
        <v>30</v>
      </c>
      <c r="J40" s="119" t="s">
        <v>1798</v>
      </c>
      <c r="K40" s="74" t="s">
        <v>34</v>
      </c>
      <c r="L40" s="74" t="s">
        <v>1799</v>
      </c>
      <c r="M40" s="77" t="s">
        <v>1312</v>
      </c>
      <c r="N40" s="75">
        <v>45233</v>
      </c>
      <c r="O40" s="120" t="s">
        <v>1757</v>
      </c>
      <c r="P40" s="121"/>
      <c r="Q40" s="74"/>
      <c r="R40" s="122"/>
      <c r="S40" s="122"/>
      <c r="T40" s="73"/>
      <c r="U40" s="73"/>
      <c r="V40" s="73"/>
      <c r="W40" s="73"/>
      <c r="X40" s="73"/>
      <c r="Y40" s="73"/>
      <c r="Z40" s="73"/>
      <c r="AA40" s="73"/>
      <c r="AB40" s="73"/>
      <c r="AC40" s="123"/>
    </row>
    <row r="41" spans="1:29" ht="15.75" thickBot="1" x14ac:dyDescent="0.3">
      <c r="A41" s="116">
        <v>45205</v>
      </c>
      <c r="B41" s="74" t="s">
        <v>16</v>
      </c>
      <c r="C41" s="73" t="s">
        <v>22</v>
      </c>
      <c r="D41" s="73"/>
      <c r="E41" s="73" t="s">
        <v>1800</v>
      </c>
      <c r="F41" s="75">
        <v>45245</v>
      </c>
      <c r="G41" s="260">
        <v>6500000</v>
      </c>
      <c r="H41" s="78" t="s">
        <v>378</v>
      </c>
      <c r="I41" s="118" t="s">
        <v>30</v>
      </c>
      <c r="J41" s="119" t="s">
        <v>117</v>
      </c>
      <c r="K41" s="74" t="s">
        <v>34</v>
      </c>
      <c r="L41" s="74"/>
      <c r="M41" s="74" t="s">
        <v>1803</v>
      </c>
      <c r="N41" s="75"/>
      <c r="O41" s="120" t="s">
        <v>1802</v>
      </c>
      <c r="P41" s="121"/>
      <c r="Q41" s="74"/>
      <c r="R41" s="122"/>
      <c r="S41" s="122"/>
      <c r="T41" s="73"/>
      <c r="U41" s="73"/>
      <c r="V41" s="73"/>
      <c r="W41" s="73"/>
      <c r="X41" s="73"/>
      <c r="Y41" s="73"/>
      <c r="Z41" s="73"/>
      <c r="AA41" s="73"/>
      <c r="AB41" s="73"/>
      <c r="AC41" s="123" t="str">
        <f>E41</f>
        <v>EMERUS</v>
      </c>
    </row>
    <row r="42" spans="1:29" ht="15.75" thickBot="1" x14ac:dyDescent="0.3">
      <c r="A42" s="116">
        <v>45231</v>
      </c>
      <c r="B42" s="74" t="s">
        <v>16</v>
      </c>
      <c r="C42" s="73" t="s">
        <v>116</v>
      </c>
      <c r="D42" s="73"/>
      <c r="E42" s="73" t="s">
        <v>1900</v>
      </c>
      <c r="F42" s="75">
        <v>45261</v>
      </c>
      <c r="G42" s="260"/>
      <c r="H42" s="78" t="s">
        <v>11</v>
      </c>
      <c r="I42" s="118" t="s">
        <v>30</v>
      </c>
      <c r="J42" s="119" t="s">
        <v>1798</v>
      </c>
      <c r="K42" s="74" t="s">
        <v>34</v>
      </c>
      <c r="L42" s="74" t="s">
        <v>1901</v>
      </c>
      <c r="M42" s="77" t="s">
        <v>1312</v>
      </c>
      <c r="N42" s="75">
        <v>45264</v>
      </c>
      <c r="O42" s="120" t="s">
        <v>1757</v>
      </c>
      <c r="P42" s="121"/>
      <c r="Q42" s="74"/>
      <c r="R42" s="122"/>
      <c r="S42" s="122"/>
      <c r="T42" s="73"/>
      <c r="U42" s="73"/>
      <c r="V42" s="73"/>
      <c r="W42" s="73"/>
      <c r="X42" s="73"/>
      <c r="Y42" s="73"/>
      <c r="Z42" s="73"/>
      <c r="AA42" s="73"/>
      <c r="AB42" s="73"/>
      <c r="AC42" s="123" t="str">
        <f>E42</f>
        <v>ST.JOE'S AND ELGIN</v>
      </c>
    </row>
    <row r="43" spans="1:29" ht="15.75" thickBot="1" x14ac:dyDescent="0.3">
      <c r="A43" s="116">
        <v>45225</v>
      </c>
      <c r="B43" s="74" t="s">
        <v>16</v>
      </c>
      <c r="C43" s="73" t="s">
        <v>22</v>
      </c>
      <c r="D43" s="73" t="s">
        <v>14</v>
      </c>
      <c r="E43" s="73" t="s">
        <v>1872</v>
      </c>
      <c r="F43" s="75">
        <v>45292</v>
      </c>
      <c r="G43" s="260">
        <v>3000000</v>
      </c>
      <c r="H43" s="78" t="s">
        <v>11</v>
      </c>
      <c r="I43" s="118" t="s">
        <v>30</v>
      </c>
      <c r="J43" s="119" t="s">
        <v>1873</v>
      </c>
      <c r="K43" s="74" t="s">
        <v>1874</v>
      </c>
      <c r="L43" s="74"/>
      <c r="M43" s="74" t="s">
        <v>1875</v>
      </c>
      <c r="N43" s="75"/>
      <c r="O43" s="120"/>
      <c r="P43" s="121"/>
      <c r="Q43" s="74"/>
      <c r="R43" s="122"/>
      <c r="S43" s="122"/>
      <c r="T43" s="73"/>
      <c r="U43" s="73"/>
      <c r="V43" s="73"/>
      <c r="W43" s="73"/>
      <c r="X43" s="73"/>
      <c r="Y43" s="73"/>
      <c r="Z43" s="73"/>
      <c r="AA43" s="73"/>
      <c r="AB43" s="73"/>
      <c r="AC43" s="123" t="str">
        <f>E43</f>
        <v>SHIRLEY RYAN ABILITY LAB</v>
      </c>
    </row>
    <row r="44" spans="1:29" ht="15.75" thickBot="1" x14ac:dyDescent="0.3">
      <c r="A44" s="116">
        <v>45231</v>
      </c>
      <c r="B44" s="74" t="s">
        <v>16</v>
      </c>
      <c r="C44" s="73" t="s">
        <v>17</v>
      </c>
      <c r="D44" s="73" t="s">
        <v>14</v>
      </c>
      <c r="E44" s="73" t="s">
        <v>1902</v>
      </c>
      <c r="F44" s="75">
        <v>45292</v>
      </c>
      <c r="G44" s="260"/>
      <c r="H44" s="78"/>
      <c r="I44" s="118" t="s">
        <v>30</v>
      </c>
      <c r="J44" s="119" t="s">
        <v>1903</v>
      </c>
      <c r="K44" s="74" t="s">
        <v>1904</v>
      </c>
      <c r="L44" s="74"/>
      <c r="M44" s="74" t="s">
        <v>1905</v>
      </c>
      <c r="N44" s="75"/>
      <c r="O44" s="120"/>
      <c r="P44" s="121"/>
      <c r="Q44" s="74"/>
      <c r="R44" s="122"/>
      <c r="S44" s="122"/>
      <c r="T44" s="73"/>
      <c r="U44" s="73"/>
      <c r="V44" s="73"/>
      <c r="W44" s="73"/>
      <c r="X44" s="73"/>
      <c r="Y44" s="73"/>
      <c r="Z44" s="73"/>
      <c r="AA44" s="73"/>
      <c r="AB44" s="73"/>
      <c r="AC44" s="123" t="str">
        <f>E44</f>
        <v>WVU HERITAGE VALLEY</v>
      </c>
    </row>
    <row r="45" spans="1:29" ht="15.75" thickBot="1" x14ac:dyDescent="0.3">
      <c r="A45" s="116">
        <v>45231</v>
      </c>
      <c r="B45" s="74" t="s">
        <v>16</v>
      </c>
      <c r="C45" s="73" t="s">
        <v>22</v>
      </c>
      <c r="D45" s="73" t="s">
        <v>15</v>
      </c>
      <c r="E45" s="73" t="s">
        <v>424</v>
      </c>
      <c r="F45" s="75">
        <v>45323</v>
      </c>
      <c r="G45" s="260">
        <v>4500000</v>
      </c>
      <c r="H45" s="78" t="s">
        <v>23</v>
      </c>
      <c r="I45" s="118" t="s">
        <v>64</v>
      </c>
      <c r="J45" s="119" t="s">
        <v>153</v>
      </c>
      <c r="K45" s="74" t="s">
        <v>34</v>
      </c>
      <c r="L45" s="74"/>
      <c r="M45" s="74" t="s">
        <v>1875</v>
      </c>
      <c r="N45" s="75"/>
      <c r="O45" s="120"/>
      <c r="P45" s="121"/>
      <c r="Q45" s="74"/>
      <c r="R45" s="122"/>
      <c r="S45" s="122"/>
      <c r="T45" s="73"/>
      <c r="U45" s="73"/>
      <c r="V45" s="73"/>
      <c r="W45" s="73"/>
      <c r="X45" s="73"/>
      <c r="Y45" s="73"/>
      <c r="Z45" s="73"/>
      <c r="AA45" s="73"/>
      <c r="AB45" s="73"/>
      <c r="AC45" s="123"/>
    </row>
  </sheetData>
  <autoFilter ref="A1:AB37" xr:uid="{90F7ABC9-5A9C-47E4-8D37-F13AEDAE901A}"/>
  <sortState xmlns:xlrd2="http://schemas.microsoft.com/office/spreadsheetml/2017/richdata2" ref="A2:AC38">
    <sortCondition ref="F2:F38"/>
    <sortCondition descending="1" ref="G2:G38"/>
  </sortState>
  <pageMargins left="0.28000000000000003" right="0.11" top="0.75" bottom="0.75" header="0.22" footer="0.3"/>
  <pageSetup scale="51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673"/>
  <sheetViews>
    <sheetView zoomScale="90" zoomScaleNormal="90" workbookViewId="0">
      <pane ySplit="1" topLeftCell="A2" activePane="bottomLeft" state="frozen"/>
      <selection activeCell="F1" sqref="F1"/>
      <selection pane="bottomLeft"/>
    </sheetView>
  </sheetViews>
  <sheetFormatPr defaultColWidth="8.85546875" defaultRowHeight="12.75" x14ac:dyDescent="0.2"/>
  <cols>
    <col min="1" max="1" width="12.28515625" style="14" bestFit="1" customWidth="1"/>
    <col min="2" max="2" width="8.140625" style="12" customWidth="1"/>
    <col min="3" max="3" width="35.28515625" style="12" bestFit="1" customWidth="1"/>
    <col min="4" max="4" width="19.7109375" style="12" bestFit="1" customWidth="1"/>
    <col min="5" max="5" width="33.28515625" style="12" customWidth="1"/>
    <col min="6" max="6" width="6.7109375" style="13" customWidth="1"/>
    <col min="7" max="7" width="13.42578125" style="24" bestFit="1" customWidth="1"/>
    <col min="8" max="8" width="11.85546875" style="24" customWidth="1"/>
    <col min="9" max="9" width="10.140625" style="127" customWidth="1"/>
    <col min="10" max="10" width="16" style="25" bestFit="1" customWidth="1"/>
    <col min="11" max="11" width="15.42578125" style="25" bestFit="1" customWidth="1"/>
    <col min="12" max="12" width="8.140625" style="26" customWidth="1"/>
    <col min="13" max="13" width="14.7109375" style="15" customWidth="1"/>
    <col min="14" max="14" width="6.85546875" style="26" customWidth="1"/>
    <col min="15" max="15" width="21" style="23" bestFit="1" customWidth="1"/>
    <col min="16" max="16" width="12.7109375" style="24" bestFit="1" customWidth="1"/>
    <col min="17" max="17" width="43" style="15" customWidth="1"/>
    <col min="18" max="18" width="8.5703125" style="69" customWidth="1"/>
    <col min="19" max="19" width="8.28515625" style="69" customWidth="1"/>
    <col min="20" max="20" width="16" style="18" customWidth="1"/>
    <col min="21" max="21" width="18.7109375" style="18" bestFit="1" customWidth="1"/>
    <col min="22" max="22" width="13.5703125" style="79" customWidth="1"/>
    <col min="23" max="24" width="13.5703125" style="12" customWidth="1"/>
    <col min="25" max="25" width="9" style="12" bestFit="1" customWidth="1"/>
    <col min="26" max="26" width="10.28515625" style="14" bestFit="1" customWidth="1"/>
    <col min="27" max="16384" width="8.85546875" style="12"/>
  </cols>
  <sheetData>
    <row r="1" spans="1:26" s="26" customFormat="1" ht="43.5" customHeight="1" thickBot="1" x14ac:dyDescent="0.25">
      <c r="A1" s="80" t="s">
        <v>0</v>
      </c>
      <c r="B1" s="81" t="s">
        <v>12</v>
      </c>
      <c r="C1" s="81" t="s">
        <v>49</v>
      </c>
      <c r="D1" s="81" t="s">
        <v>13</v>
      </c>
      <c r="E1" s="81" t="s">
        <v>2</v>
      </c>
      <c r="F1" s="81" t="s">
        <v>51</v>
      </c>
      <c r="G1" s="82" t="s">
        <v>97</v>
      </c>
      <c r="H1" s="82" t="s">
        <v>98</v>
      </c>
      <c r="I1" s="83" t="s">
        <v>27</v>
      </c>
      <c r="J1" s="84" t="s">
        <v>44</v>
      </c>
      <c r="K1" s="84" t="s">
        <v>45</v>
      </c>
      <c r="L1" s="81" t="s">
        <v>143</v>
      </c>
      <c r="M1" s="80" t="s">
        <v>93</v>
      </c>
      <c r="N1" s="81" t="s">
        <v>67</v>
      </c>
      <c r="O1" s="81" t="s">
        <v>40</v>
      </c>
      <c r="P1" s="249" t="s">
        <v>6</v>
      </c>
      <c r="Q1" s="80" t="s">
        <v>19</v>
      </c>
      <c r="R1" s="35" t="s">
        <v>126</v>
      </c>
      <c r="S1" s="35" t="s">
        <v>127</v>
      </c>
      <c r="T1" s="85" t="s">
        <v>46</v>
      </c>
      <c r="U1" s="253" t="s">
        <v>74</v>
      </c>
      <c r="V1" s="250" t="s">
        <v>355</v>
      </c>
      <c r="W1" s="251" t="s">
        <v>356</v>
      </c>
      <c r="X1" s="251" t="s">
        <v>357</v>
      </c>
      <c r="Y1" s="252" t="s">
        <v>358</v>
      </c>
      <c r="Z1" s="72" t="s">
        <v>359</v>
      </c>
    </row>
    <row r="2" spans="1:26" ht="26.25" thickBot="1" x14ac:dyDescent="0.25">
      <c r="A2" s="134">
        <v>44868</v>
      </c>
      <c r="B2" s="135"/>
      <c r="C2" s="135" t="s">
        <v>114</v>
      </c>
      <c r="D2" s="135" t="s">
        <v>212</v>
      </c>
      <c r="E2" s="135" t="s">
        <v>318</v>
      </c>
      <c r="F2" s="137" t="s">
        <v>52</v>
      </c>
      <c r="G2" s="138">
        <v>44866</v>
      </c>
      <c r="H2" s="138">
        <v>44875</v>
      </c>
      <c r="I2" s="140" t="s">
        <v>319</v>
      </c>
      <c r="J2" s="141">
        <f>4500000*12</f>
        <v>54000000</v>
      </c>
      <c r="K2" s="141">
        <f t="shared" ref="K2:K33" si="0">J2/52</f>
        <v>1038461.5384615385</v>
      </c>
      <c r="L2" s="143" t="s">
        <v>41</v>
      </c>
      <c r="M2" s="144"/>
      <c r="N2" s="145">
        <v>8115</v>
      </c>
      <c r="O2" s="147" t="s">
        <v>10</v>
      </c>
      <c r="P2" s="138" t="s">
        <v>21</v>
      </c>
      <c r="Q2" s="144" t="s">
        <v>350</v>
      </c>
      <c r="R2" s="148">
        <v>0.91100000000000003</v>
      </c>
      <c r="S2" s="148">
        <v>0.98199999999999998</v>
      </c>
      <c r="T2" s="149">
        <v>1292071.6100000001</v>
      </c>
      <c r="U2" s="149">
        <f t="shared" ref="U2:U18" si="1">T2*52</f>
        <v>67187723.719999999</v>
      </c>
      <c r="V2" s="189">
        <f t="shared" ref="V2:V65" si="2">T2/K2</f>
        <v>1.2442171059259259</v>
      </c>
      <c r="W2" s="151" t="str">
        <f>IF(V2&lt;0.8, "L0W", IF(V2&gt;1.2,"HIGH","W/IN"))</f>
        <v>HIGH</v>
      </c>
      <c r="X2" s="151" t="str">
        <f>IF(Y2&lt;15, "EXPECTED", IF(Y2&gt;30, "SIGNIFICANT", "DELAYED"))</f>
        <v>EXPECTED</v>
      </c>
      <c r="Y2" s="135">
        <f t="shared" ref="Y2:Y19" si="3">DATEDIF(G2,H2,"d")</f>
        <v>9</v>
      </c>
      <c r="Z2" s="134">
        <v>44931</v>
      </c>
    </row>
    <row r="3" spans="1:26" ht="15.75" thickBot="1" x14ac:dyDescent="0.3">
      <c r="A3" s="153">
        <v>44859</v>
      </c>
      <c r="B3" s="154"/>
      <c r="C3" s="154" t="s">
        <v>156</v>
      </c>
      <c r="D3" s="154" t="s">
        <v>90</v>
      </c>
      <c r="E3" s="154" t="s">
        <v>266</v>
      </c>
      <c r="F3" s="155" t="s">
        <v>52</v>
      </c>
      <c r="G3" s="156">
        <v>44866</v>
      </c>
      <c r="H3" s="156"/>
      <c r="I3" s="157" t="s">
        <v>267</v>
      </c>
      <c r="J3" s="158">
        <v>6000000</v>
      </c>
      <c r="K3" s="158">
        <f t="shared" si="0"/>
        <v>115384.61538461539</v>
      </c>
      <c r="L3" s="160" t="s">
        <v>41</v>
      </c>
      <c r="M3" s="161"/>
      <c r="N3" s="162">
        <v>8115</v>
      </c>
      <c r="O3" s="163" t="s">
        <v>10</v>
      </c>
      <c r="P3" s="156" t="s">
        <v>21</v>
      </c>
      <c r="Q3" s="161" t="s">
        <v>56</v>
      </c>
      <c r="R3" s="165"/>
      <c r="S3" s="165"/>
      <c r="T3" s="166"/>
      <c r="U3" s="166">
        <f t="shared" si="1"/>
        <v>0</v>
      </c>
      <c r="V3" s="172">
        <f t="shared" si="2"/>
        <v>0</v>
      </c>
      <c r="W3" s="190" t="str">
        <f t="shared" ref="W3:W66" si="4">IF(V3&lt;0.8, "L0W", IF(V3&gt;1.2,"HIGH","W/IN"))</f>
        <v>L0W</v>
      </c>
      <c r="X3" s="190" t="e">
        <f t="shared" ref="X3:X66" si="5">IF(Y3&lt;15, "EXPECTED", IF(Y3&gt;30, "SIGNIFICANT", "DELAYED"))</f>
        <v>#NUM!</v>
      </c>
      <c r="Y3" s="167" t="e">
        <f t="shared" si="3"/>
        <v>#NUM!</v>
      </c>
      <c r="Z3" s="173">
        <v>44931</v>
      </c>
    </row>
    <row r="4" spans="1:26" ht="15.75" thickBot="1" x14ac:dyDescent="0.3">
      <c r="A4" s="153">
        <v>44859</v>
      </c>
      <c r="B4" s="154"/>
      <c r="C4" s="154" t="s">
        <v>156</v>
      </c>
      <c r="D4" s="154" t="s">
        <v>90</v>
      </c>
      <c r="E4" s="154" t="s">
        <v>269</v>
      </c>
      <c r="F4" s="155" t="s">
        <v>52</v>
      </c>
      <c r="G4" s="156">
        <v>44866</v>
      </c>
      <c r="H4" s="156"/>
      <c r="I4" s="157" t="s">
        <v>270</v>
      </c>
      <c r="J4" s="158">
        <v>4200000</v>
      </c>
      <c r="K4" s="158">
        <f t="shared" si="0"/>
        <v>80769.230769230766</v>
      </c>
      <c r="L4" s="160" t="s">
        <v>41</v>
      </c>
      <c r="M4" s="161"/>
      <c r="N4" s="162">
        <v>8115</v>
      </c>
      <c r="O4" s="163" t="s">
        <v>10</v>
      </c>
      <c r="P4" s="156" t="s">
        <v>21</v>
      </c>
      <c r="Q4" s="161" t="s">
        <v>56</v>
      </c>
      <c r="R4" s="165"/>
      <c r="S4" s="165"/>
      <c r="T4" s="166"/>
      <c r="U4" s="166">
        <f t="shared" si="1"/>
        <v>0</v>
      </c>
      <c r="V4" s="172">
        <f t="shared" si="2"/>
        <v>0</v>
      </c>
      <c r="W4" s="190" t="str">
        <f t="shared" si="4"/>
        <v>L0W</v>
      </c>
      <c r="X4" s="190" t="e">
        <f t="shared" si="5"/>
        <v>#NUM!</v>
      </c>
      <c r="Y4" s="167" t="e">
        <f t="shared" si="3"/>
        <v>#NUM!</v>
      </c>
      <c r="Z4" s="173">
        <v>44931</v>
      </c>
    </row>
    <row r="5" spans="1:26" ht="13.5" thickBot="1" x14ac:dyDescent="0.25">
      <c r="A5" s="191">
        <v>44840</v>
      </c>
      <c r="B5" s="192"/>
      <c r="C5" s="192" t="s">
        <v>69</v>
      </c>
      <c r="D5" s="192" t="s">
        <v>18</v>
      </c>
      <c r="E5" s="192" t="s">
        <v>239</v>
      </c>
      <c r="F5" s="193" t="s">
        <v>52</v>
      </c>
      <c r="G5" s="194">
        <v>44866</v>
      </c>
      <c r="H5" s="194">
        <v>44883</v>
      </c>
      <c r="I5" s="195" t="s">
        <v>240</v>
      </c>
      <c r="J5" s="159">
        <v>2160000</v>
      </c>
      <c r="K5" s="159">
        <f t="shared" si="0"/>
        <v>41538.461538461539</v>
      </c>
      <c r="L5" s="196" t="s">
        <v>42</v>
      </c>
      <c r="M5" s="197" t="s">
        <v>94</v>
      </c>
      <c r="N5" s="198" t="s">
        <v>9</v>
      </c>
      <c r="O5" s="199" t="s">
        <v>10</v>
      </c>
      <c r="P5" s="194" t="s">
        <v>21</v>
      </c>
      <c r="Q5" s="197" t="s">
        <v>209</v>
      </c>
      <c r="R5" s="200">
        <v>0.92200000000000004</v>
      </c>
      <c r="S5" s="200">
        <v>0.995</v>
      </c>
      <c r="T5" s="150">
        <v>15855.22</v>
      </c>
      <c r="U5" s="150">
        <f t="shared" si="1"/>
        <v>824471.44</v>
      </c>
      <c r="V5" s="189">
        <f t="shared" si="2"/>
        <v>0.3816997407407407</v>
      </c>
      <c r="W5" s="151" t="str">
        <f t="shared" si="4"/>
        <v>L0W</v>
      </c>
      <c r="X5" s="151" t="str">
        <f t="shared" si="5"/>
        <v>DELAYED</v>
      </c>
      <c r="Y5" s="135">
        <f t="shared" si="3"/>
        <v>17</v>
      </c>
      <c r="Z5" s="134">
        <v>44931</v>
      </c>
    </row>
    <row r="6" spans="1:26" ht="15.75" thickBot="1" x14ac:dyDescent="0.3">
      <c r="A6" s="153">
        <v>44868</v>
      </c>
      <c r="B6" s="154"/>
      <c r="C6" s="154" t="s">
        <v>163</v>
      </c>
      <c r="D6" s="154" t="s">
        <v>15</v>
      </c>
      <c r="E6" s="154" t="s">
        <v>298</v>
      </c>
      <c r="F6" s="155" t="s">
        <v>52</v>
      </c>
      <c r="G6" s="156">
        <v>44866</v>
      </c>
      <c r="H6" s="156"/>
      <c r="I6" s="157" t="s">
        <v>299</v>
      </c>
      <c r="J6" s="158">
        <v>1200000</v>
      </c>
      <c r="K6" s="158">
        <f t="shared" si="0"/>
        <v>23076.923076923078</v>
      </c>
      <c r="L6" s="160" t="s">
        <v>42</v>
      </c>
      <c r="M6" s="161" t="s">
        <v>100</v>
      </c>
      <c r="N6" s="162" t="s">
        <v>28</v>
      </c>
      <c r="O6" s="163" t="s">
        <v>10</v>
      </c>
      <c r="P6" s="156" t="s">
        <v>21</v>
      </c>
      <c r="Q6" s="161" t="s">
        <v>56</v>
      </c>
      <c r="R6" s="165"/>
      <c r="S6" s="165"/>
      <c r="T6" s="166"/>
      <c r="U6" s="166">
        <f t="shared" si="1"/>
        <v>0</v>
      </c>
      <c r="V6" s="172">
        <f t="shared" si="2"/>
        <v>0</v>
      </c>
      <c r="W6" s="190" t="str">
        <f t="shared" si="4"/>
        <v>L0W</v>
      </c>
      <c r="X6" s="190" t="e">
        <f t="shared" si="5"/>
        <v>#NUM!</v>
      </c>
      <c r="Y6" s="167" t="e">
        <f t="shared" si="3"/>
        <v>#NUM!</v>
      </c>
      <c r="Z6" s="173">
        <v>44931</v>
      </c>
    </row>
    <row r="7" spans="1:26" ht="13.5" thickBot="1" x14ac:dyDescent="0.25">
      <c r="A7" s="191">
        <v>44845</v>
      </c>
      <c r="B7" s="192"/>
      <c r="C7" s="192" t="s">
        <v>250</v>
      </c>
      <c r="D7" s="192" t="s">
        <v>15</v>
      </c>
      <c r="E7" s="192" t="s">
        <v>251</v>
      </c>
      <c r="F7" s="193" t="s">
        <v>52</v>
      </c>
      <c r="G7" s="194">
        <v>44866</v>
      </c>
      <c r="H7" s="194">
        <v>44883</v>
      </c>
      <c r="I7" s="195" t="s">
        <v>252</v>
      </c>
      <c r="J7" s="159">
        <v>900000</v>
      </c>
      <c r="K7" s="159">
        <f t="shared" si="0"/>
        <v>17307.692307692309</v>
      </c>
      <c r="L7" s="196" t="s">
        <v>42</v>
      </c>
      <c r="M7" s="197" t="s">
        <v>94</v>
      </c>
      <c r="N7" s="198" t="s">
        <v>71</v>
      </c>
      <c r="O7" s="199" t="s">
        <v>10</v>
      </c>
      <c r="P7" s="194" t="s">
        <v>21</v>
      </c>
      <c r="Q7" s="197" t="s">
        <v>190</v>
      </c>
      <c r="R7" s="200">
        <v>0.97099999999999997</v>
      </c>
      <c r="S7" s="200">
        <v>0.97099999999999997</v>
      </c>
      <c r="T7" s="150">
        <v>78.08</v>
      </c>
      <c r="U7" s="150">
        <f t="shared" si="1"/>
        <v>4060.16</v>
      </c>
      <c r="V7" s="189">
        <f t="shared" si="2"/>
        <v>4.5112888888888883E-3</v>
      </c>
      <c r="W7" s="151" t="str">
        <f t="shared" si="4"/>
        <v>L0W</v>
      </c>
      <c r="X7" s="151" t="str">
        <f t="shared" si="5"/>
        <v>DELAYED</v>
      </c>
      <c r="Y7" s="135">
        <f t="shared" si="3"/>
        <v>17</v>
      </c>
      <c r="Z7" s="134">
        <v>44931</v>
      </c>
    </row>
    <row r="8" spans="1:26" ht="13.5" thickBot="1" x14ac:dyDescent="0.25">
      <c r="A8" s="191">
        <v>44858</v>
      </c>
      <c r="B8" s="192"/>
      <c r="C8" s="192" t="s">
        <v>113</v>
      </c>
      <c r="D8" s="192" t="s">
        <v>14</v>
      </c>
      <c r="E8" s="192" t="s">
        <v>275</v>
      </c>
      <c r="F8" s="193" t="s">
        <v>52</v>
      </c>
      <c r="G8" s="194">
        <v>44866</v>
      </c>
      <c r="H8" s="194">
        <v>44889</v>
      </c>
      <c r="I8" s="195" t="s">
        <v>276</v>
      </c>
      <c r="J8" s="159">
        <v>900000</v>
      </c>
      <c r="K8" s="159">
        <f t="shared" si="0"/>
        <v>17307.692307692309</v>
      </c>
      <c r="L8" s="196" t="s">
        <v>42</v>
      </c>
      <c r="M8" s="197" t="s">
        <v>94</v>
      </c>
      <c r="N8" s="198">
        <v>8160</v>
      </c>
      <c r="O8" s="199" t="s">
        <v>10</v>
      </c>
      <c r="P8" s="194" t="s">
        <v>21</v>
      </c>
      <c r="Q8" s="197" t="s">
        <v>367</v>
      </c>
      <c r="R8" s="200">
        <v>0.92900000000000005</v>
      </c>
      <c r="S8" s="200">
        <v>1</v>
      </c>
      <c r="T8" s="150">
        <v>2707.09</v>
      </c>
      <c r="U8" s="150">
        <f t="shared" si="1"/>
        <v>140768.68</v>
      </c>
      <c r="V8" s="189">
        <f t="shared" si="2"/>
        <v>0.15640964444444444</v>
      </c>
      <c r="W8" s="151" t="str">
        <f t="shared" si="4"/>
        <v>L0W</v>
      </c>
      <c r="X8" s="151" t="str">
        <f t="shared" si="5"/>
        <v>DELAYED</v>
      </c>
      <c r="Y8" s="135">
        <f t="shared" si="3"/>
        <v>23</v>
      </c>
      <c r="Z8" s="134">
        <v>44935</v>
      </c>
    </row>
    <row r="9" spans="1:26" ht="13.5" thickBot="1" x14ac:dyDescent="0.25">
      <c r="A9" s="191">
        <v>44851</v>
      </c>
      <c r="B9" s="192"/>
      <c r="C9" s="192" t="s">
        <v>70</v>
      </c>
      <c r="D9" s="192" t="s">
        <v>26</v>
      </c>
      <c r="E9" s="192" t="s">
        <v>262</v>
      </c>
      <c r="F9" s="193" t="s">
        <v>52</v>
      </c>
      <c r="G9" s="194">
        <v>44866</v>
      </c>
      <c r="H9" s="194">
        <v>44883</v>
      </c>
      <c r="I9" s="195" t="s">
        <v>263</v>
      </c>
      <c r="J9" s="159">
        <v>900000</v>
      </c>
      <c r="K9" s="159">
        <f t="shared" si="0"/>
        <v>17307.692307692309</v>
      </c>
      <c r="L9" s="196" t="s">
        <v>42</v>
      </c>
      <c r="M9" s="197" t="s">
        <v>94</v>
      </c>
      <c r="N9" s="198" t="s">
        <v>71</v>
      </c>
      <c r="O9" s="199" t="s">
        <v>10</v>
      </c>
      <c r="P9" s="194" t="s">
        <v>21</v>
      </c>
      <c r="Q9" s="197" t="s">
        <v>200</v>
      </c>
      <c r="R9" s="200">
        <v>0.85899999999999999</v>
      </c>
      <c r="S9" s="200">
        <v>1</v>
      </c>
      <c r="T9" s="150">
        <v>8582.41</v>
      </c>
      <c r="U9" s="150">
        <f t="shared" si="1"/>
        <v>446285.32</v>
      </c>
      <c r="V9" s="189">
        <f t="shared" si="2"/>
        <v>0.49587257777777777</v>
      </c>
      <c r="W9" s="151" t="str">
        <f t="shared" si="4"/>
        <v>L0W</v>
      </c>
      <c r="X9" s="151" t="str">
        <f t="shared" si="5"/>
        <v>DELAYED</v>
      </c>
      <c r="Y9" s="135">
        <f t="shared" si="3"/>
        <v>17</v>
      </c>
      <c r="Z9" s="134">
        <v>44931</v>
      </c>
    </row>
    <row r="10" spans="1:26" ht="13.5" thickBot="1" x14ac:dyDescent="0.25">
      <c r="A10" s="134">
        <v>44876</v>
      </c>
      <c r="B10" s="135"/>
      <c r="C10" s="135" t="s">
        <v>69</v>
      </c>
      <c r="D10" s="135" t="s">
        <v>18</v>
      </c>
      <c r="E10" s="135" t="s">
        <v>253</v>
      </c>
      <c r="F10" s="137" t="s">
        <v>52</v>
      </c>
      <c r="G10" s="138">
        <v>44866</v>
      </c>
      <c r="H10" s="138">
        <v>44868</v>
      </c>
      <c r="I10" s="140" t="s">
        <v>254</v>
      </c>
      <c r="J10" s="141">
        <v>600000</v>
      </c>
      <c r="K10" s="141">
        <f t="shared" si="0"/>
        <v>11538.461538461539</v>
      </c>
      <c r="L10" s="143" t="s">
        <v>42</v>
      </c>
      <c r="M10" s="144" t="s">
        <v>94</v>
      </c>
      <c r="N10" s="145" t="s">
        <v>9</v>
      </c>
      <c r="O10" s="147" t="s">
        <v>10</v>
      </c>
      <c r="P10" s="138" t="s">
        <v>21</v>
      </c>
      <c r="Q10" s="144" t="s">
        <v>201</v>
      </c>
      <c r="R10" s="148">
        <v>0.91500000000000004</v>
      </c>
      <c r="S10" s="148">
        <v>1</v>
      </c>
      <c r="T10" s="149">
        <v>20500.38</v>
      </c>
      <c r="U10" s="149">
        <f t="shared" si="1"/>
        <v>1066019.76</v>
      </c>
      <c r="V10" s="189">
        <f t="shared" si="2"/>
        <v>1.7766995999999999</v>
      </c>
      <c r="W10" s="151" t="str">
        <f t="shared" si="4"/>
        <v>HIGH</v>
      </c>
      <c r="X10" s="151" t="str">
        <f t="shared" si="5"/>
        <v>EXPECTED</v>
      </c>
      <c r="Y10" s="135">
        <f t="shared" si="3"/>
        <v>2</v>
      </c>
      <c r="Z10" s="134">
        <v>44931</v>
      </c>
    </row>
    <row r="11" spans="1:26" ht="13.5" thickBot="1" x14ac:dyDescent="0.25">
      <c r="A11" s="191">
        <v>44845</v>
      </c>
      <c r="B11" s="192"/>
      <c r="C11" s="192" t="s">
        <v>163</v>
      </c>
      <c r="D11" s="192" t="s">
        <v>136</v>
      </c>
      <c r="E11" s="192" t="s">
        <v>244</v>
      </c>
      <c r="F11" s="193" t="s">
        <v>52</v>
      </c>
      <c r="G11" s="194">
        <v>44866</v>
      </c>
      <c r="H11" s="194">
        <v>44925</v>
      </c>
      <c r="I11" s="195" t="s">
        <v>245</v>
      </c>
      <c r="J11" s="159">
        <v>600000</v>
      </c>
      <c r="K11" s="159">
        <f t="shared" si="0"/>
        <v>11538.461538461539</v>
      </c>
      <c r="L11" s="196" t="s">
        <v>43</v>
      </c>
      <c r="M11" s="197" t="s">
        <v>94</v>
      </c>
      <c r="N11" s="198" t="s">
        <v>28</v>
      </c>
      <c r="O11" s="199" t="s">
        <v>10</v>
      </c>
      <c r="P11" s="194" t="s">
        <v>21</v>
      </c>
      <c r="Q11" s="197" t="s">
        <v>155</v>
      </c>
      <c r="R11" s="200">
        <v>1</v>
      </c>
      <c r="S11" s="200">
        <v>1</v>
      </c>
      <c r="T11" s="150">
        <v>38.97</v>
      </c>
      <c r="U11" s="150">
        <f t="shared" si="1"/>
        <v>2026.44</v>
      </c>
      <c r="V11" s="189">
        <f t="shared" si="2"/>
        <v>3.3773999999999996E-3</v>
      </c>
      <c r="W11" s="151" t="str">
        <f t="shared" si="4"/>
        <v>L0W</v>
      </c>
      <c r="X11" s="151" t="str">
        <f t="shared" si="5"/>
        <v>SIGNIFICANT</v>
      </c>
      <c r="Y11" s="135">
        <f t="shared" si="3"/>
        <v>59</v>
      </c>
      <c r="Z11" s="134">
        <v>44971</v>
      </c>
    </row>
    <row r="12" spans="1:26" ht="13.5" thickBot="1" x14ac:dyDescent="0.25">
      <c r="A12" s="191">
        <v>44840</v>
      </c>
      <c r="B12" s="192"/>
      <c r="C12" s="192" t="s">
        <v>69</v>
      </c>
      <c r="D12" s="192" t="s">
        <v>18</v>
      </c>
      <c r="E12" s="192" t="s">
        <v>237</v>
      </c>
      <c r="F12" s="193" t="s">
        <v>52</v>
      </c>
      <c r="G12" s="194">
        <v>44866</v>
      </c>
      <c r="H12" s="194">
        <v>44911</v>
      </c>
      <c r="I12" s="195" t="s">
        <v>238</v>
      </c>
      <c r="J12" s="159">
        <v>600000</v>
      </c>
      <c r="K12" s="159">
        <f t="shared" si="0"/>
        <v>11538.461538461539</v>
      </c>
      <c r="L12" s="196" t="s">
        <v>42</v>
      </c>
      <c r="M12" s="197" t="s">
        <v>94</v>
      </c>
      <c r="N12" s="198" t="s">
        <v>9</v>
      </c>
      <c r="O12" s="199" t="s">
        <v>10</v>
      </c>
      <c r="P12" s="194" t="s">
        <v>21</v>
      </c>
      <c r="Q12" s="197" t="s">
        <v>401</v>
      </c>
      <c r="R12" s="200">
        <v>0.97799999999999998</v>
      </c>
      <c r="S12" s="200">
        <v>1</v>
      </c>
      <c r="T12" s="150">
        <v>608.12</v>
      </c>
      <c r="U12" s="150">
        <f t="shared" si="1"/>
        <v>31622.240000000002</v>
      </c>
      <c r="V12" s="189">
        <f t="shared" si="2"/>
        <v>5.2703733333333329E-2</v>
      </c>
      <c r="W12" s="151" t="str">
        <f t="shared" si="4"/>
        <v>L0W</v>
      </c>
      <c r="X12" s="151" t="str">
        <f t="shared" si="5"/>
        <v>SIGNIFICANT</v>
      </c>
      <c r="Y12" s="135">
        <f t="shared" si="3"/>
        <v>45</v>
      </c>
      <c r="Z12" s="134">
        <v>44992</v>
      </c>
    </row>
    <row r="13" spans="1:26" ht="13.5" thickBot="1" x14ac:dyDescent="0.25">
      <c r="A13" s="191">
        <v>44845</v>
      </c>
      <c r="B13" s="192"/>
      <c r="C13" s="192" t="s">
        <v>183</v>
      </c>
      <c r="D13" s="192" t="s">
        <v>18</v>
      </c>
      <c r="E13" s="192" t="s">
        <v>248</v>
      </c>
      <c r="F13" s="193" t="s">
        <v>52</v>
      </c>
      <c r="G13" s="194">
        <v>44866</v>
      </c>
      <c r="H13" s="194">
        <v>44889</v>
      </c>
      <c r="I13" s="195" t="s">
        <v>249</v>
      </c>
      <c r="J13" s="159">
        <v>600000</v>
      </c>
      <c r="K13" s="159">
        <f t="shared" si="0"/>
        <v>11538.461538461539</v>
      </c>
      <c r="L13" s="196" t="s">
        <v>42</v>
      </c>
      <c r="M13" s="197" t="s">
        <v>94</v>
      </c>
      <c r="N13" s="198" t="s">
        <v>79</v>
      </c>
      <c r="O13" s="199" t="s">
        <v>10</v>
      </c>
      <c r="P13" s="194" t="s">
        <v>21</v>
      </c>
      <c r="Q13" s="197" t="s">
        <v>368</v>
      </c>
      <c r="R13" s="200">
        <v>1</v>
      </c>
      <c r="S13" s="200">
        <v>1</v>
      </c>
      <c r="T13" s="150">
        <v>8262.69</v>
      </c>
      <c r="U13" s="150">
        <f t="shared" si="1"/>
        <v>429659.88</v>
      </c>
      <c r="V13" s="189">
        <f t="shared" si="2"/>
        <v>0.71609980000000006</v>
      </c>
      <c r="W13" s="151" t="str">
        <f t="shared" si="4"/>
        <v>L0W</v>
      </c>
      <c r="X13" s="151" t="str">
        <f t="shared" si="5"/>
        <v>DELAYED</v>
      </c>
      <c r="Y13" s="135">
        <f t="shared" si="3"/>
        <v>23</v>
      </c>
      <c r="Z13" s="134">
        <v>44935</v>
      </c>
    </row>
    <row r="14" spans="1:26" ht="13.5" thickBot="1" x14ac:dyDescent="0.25">
      <c r="A14" s="134">
        <v>44851</v>
      </c>
      <c r="B14" s="135"/>
      <c r="C14" s="135" t="s">
        <v>163</v>
      </c>
      <c r="D14" s="135" t="s">
        <v>18</v>
      </c>
      <c r="E14" s="135" t="s">
        <v>256</v>
      </c>
      <c r="F14" s="137" t="s">
        <v>52</v>
      </c>
      <c r="G14" s="138">
        <v>44866</v>
      </c>
      <c r="H14" s="138">
        <v>44868</v>
      </c>
      <c r="I14" s="140" t="s">
        <v>257</v>
      </c>
      <c r="J14" s="141">
        <v>600000</v>
      </c>
      <c r="K14" s="141">
        <f t="shared" si="0"/>
        <v>11538.461538461539</v>
      </c>
      <c r="L14" s="143" t="s">
        <v>42</v>
      </c>
      <c r="M14" s="144" t="s">
        <v>94</v>
      </c>
      <c r="N14" s="145" t="s">
        <v>28</v>
      </c>
      <c r="O14" s="147" t="s">
        <v>10</v>
      </c>
      <c r="P14" s="138" t="s">
        <v>21</v>
      </c>
      <c r="Q14" s="144" t="s">
        <v>200</v>
      </c>
      <c r="R14" s="148">
        <v>0.94099999999999995</v>
      </c>
      <c r="S14" s="148">
        <v>0.99299999999999999</v>
      </c>
      <c r="T14" s="149">
        <v>2805.08</v>
      </c>
      <c r="U14" s="149">
        <f t="shared" si="1"/>
        <v>145864.16</v>
      </c>
      <c r="V14" s="189">
        <f t="shared" si="2"/>
        <v>0.2431069333333333</v>
      </c>
      <c r="W14" s="151" t="str">
        <f t="shared" si="4"/>
        <v>L0W</v>
      </c>
      <c r="X14" s="151" t="str">
        <f t="shared" si="5"/>
        <v>EXPECTED</v>
      </c>
      <c r="Y14" s="135">
        <f t="shared" si="3"/>
        <v>2</v>
      </c>
      <c r="Z14" s="134">
        <v>44931</v>
      </c>
    </row>
    <row r="15" spans="1:26" ht="15.75" thickBot="1" x14ac:dyDescent="0.3">
      <c r="A15" s="153">
        <v>44844</v>
      </c>
      <c r="B15" s="154"/>
      <c r="C15" s="154" t="s">
        <v>87</v>
      </c>
      <c r="D15" s="154" t="s">
        <v>136</v>
      </c>
      <c r="E15" s="154" t="s">
        <v>241</v>
      </c>
      <c r="F15" s="155" t="s">
        <v>52</v>
      </c>
      <c r="G15" s="156">
        <v>44866</v>
      </c>
      <c r="H15" s="156"/>
      <c r="I15" s="157" t="s">
        <v>242</v>
      </c>
      <c r="J15" s="158">
        <v>600000</v>
      </c>
      <c r="K15" s="158">
        <f t="shared" si="0"/>
        <v>11538.461538461539</v>
      </c>
      <c r="L15" s="160" t="s">
        <v>42</v>
      </c>
      <c r="M15" s="161" t="s">
        <v>94</v>
      </c>
      <c r="N15" s="162" t="s">
        <v>161</v>
      </c>
      <c r="O15" s="163" t="s">
        <v>10</v>
      </c>
      <c r="P15" s="156" t="s">
        <v>21</v>
      </c>
      <c r="Q15" s="161" t="s">
        <v>56</v>
      </c>
      <c r="R15" s="165"/>
      <c r="S15" s="165"/>
      <c r="T15" s="166"/>
      <c r="U15" s="166">
        <f t="shared" si="1"/>
        <v>0</v>
      </c>
      <c r="V15" s="172">
        <f t="shared" si="2"/>
        <v>0</v>
      </c>
      <c r="W15" s="190" t="str">
        <f t="shared" si="4"/>
        <v>L0W</v>
      </c>
      <c r="X15" s="190" t="e">
        <f t="shared" si="5"/>
        <v>#NUM!</v>
      </c>
      <c r="Y15" s="167" t="e">
        <f t="shared" si="3"/>
        <v>#NUM!</v>
      </c>
      <c r="Z15" s="153">
        <v>44950</v>
      </c>
    </row>
    <row r="16" spans="1:26" ht="13.5" thickBot="1" x14ac:dyDescent="0.25">
      <c r="A16" s="134">
        <v>44851</v>
      </c>
      <c r="B16" s="135"/>
      <c r="C16" s="135" t="s">
        <v>70</v>
      </c>
      <c r="D16" s="135" t="s">
        <v>18</v>
      </c>
      <c r="E16" s="135" t="s">
        <v>260</v>
      </c>
      <c r="F16" s="137" t="s">
        <v>52</v>
      </c>
      <c r="G16" s="138">
        <v>44866</v>
      </c>
      <c r="H16" s="138">
        <v>44869</v>
      </c>
      <c r="I16" s="140" t="s">
        <v>261</v>
      </c>
      <c r="J16" s="141">
        <v>600000</v>
      </c>
      <c r="K16" s="141">
        <f t="shared" si="0"/>
        <v>11538.461538461539</v>
      </c>
      <c r="L16" s="143" t="s">
        <v>42</v>
      </c>
      <c r="M16" s="144" t="s">
        <v>94</v>
      </c>
      <c r="N16" s="145" t="s">
        <v>71</v>
      </c>
      <c r="O16" s="147" t="s">
        <v>10</v>
      </c>
      <c r="P16" s="138" t="s">
        <v>21</v>
      </c>
      <c r="Q16" s="144" t="s">
        <v>200</v>
      </c>
      <c r="R16" s="148">
        <v>0.89</v>
      </c>
      <c r="S16" s="148">
        <v>1</v>
      </c>
      <c r="T16" s="149">
        <v>3193.04</v>
      </c>
      <c r="U16" s="149">
        <f t="shared" si="1"/>
        <v>166038.07999999999</v>
      </c>
      <c r="V16" s="189">
        <f t="shared" si="2"/>
        <v>0.27673013333333329</v>
      </c>
      <c r="W16" s="151" t="str">
        <f t="shared" si="4"/>
        <v>L0W</v>
      </c>
      <c r="X16" s="151" t="str">
        <f t="shared" si="5"/>
        <v>EXPECTED</v>
      </c>
      <c r="Y16" s="135">
        <f t="shared" si="3"/>
        <v>3</v>
      </c>
      <c r="Z16" s="134">
        <v>44931</v>
      </c>
    </row>
    <row r="17" spans="1:26" ht="15.75" thickBot="1" x14ac:dyDescent="0.3">
      <c r="A17" s="153">
        <v>44692</v>
      </c>
      <c r="B17" s="154"/>
      <c r="C17" s="154" t="s">
        <v>163</v>
      </c>
      <c r="D17" s="154" t="s">
        <v>18</v>
      </c>
      <c r="E17" s="154" t="s">
        <v>186</v>
      </c>
      <c r="F17" s="155" t="s">
        <v>52</v>
      </c>
      <c r="G17" s="156">
        <v>44866</v>
      </c>
      <c r="H17" s="156"/>
      <c r="I17" s="157" t="s">
        <v>187</v>
      </c>
      <c r="J17" s="158">
        <v>580000</v>
      </c>
      <c r="K17" s="158">
        <f t="shared" si="0"/>
        <v>11153.846153846154</v>
      </c>
      <c r="L17" s="160" t="s">
        <v>42</v>
      </c>
      <c r="M17" s="161" t="s">
        <v>94</v>
      </c>
      <c r="N17" s="162" t="s">
        <v>28</v>
      </c>
      <c r="O17" s="163" t="s">
        <v>10</v>
      </c>
      <c r="P17" s="156" t="s">
        <v>21</v>
      </c>
      <c r="Q17" s="161" t="s">
        <v>56</v>
      </c>
      <c r="R17" s="165"/>
      <c r="S17" s="165"/>
      <c r="T17" s="166"/>
      <c r="U17" s="166">
        <f t="shared" si="1"/>
        <v>0</v>
      </c>
      <c r="V17" s="172">
        <f t="shared" si="2"/>
        <v>0</v>
      </c>
      <c r="W17" s="190" t="str">
        <f t="shared" si="4"/>
        <v>L0W</v>
      </c>
      <c r="X17" s="190" t="e">
        <f t="shared" si="5"/>
        <v>#NUM!</v>
      </c>
      <c r="Y17" s="167" t="e">
        <f t="shared" si="3"/>
        <v>#NUM!</v>
      </c>
      <c r="Z17" s="173">
        <v>44931</v>
      </c>
    </row>
    <row r="18" spans="1:26" ht="13.5" thickBot="1" x14ac:dyDescent="0.25">
      <c r="A18" s="191">
        <v>44845</v>
      </c>
      <c r="B18" s="192"/>
      <c r="C18" s="192" t="s">
        <v>95</v>
      </c>
      <c r="D18" s="192" t="s">
        <v>15</v>
      </c>
      <c r="E18" s="192" t="s">
        <v>246</v>
      </c>
      <c r="F18" s="193" t="s">
        <v>52</v>
      </c>
      <c r="G18" s="194">
        <v>44866</v>
      </c>
      <c r="H18" s="194">
        <v>44925</v>
      </c>
      <c r="I18" s="195" t="s">
        <v>247</v>
      </c>
      <c r="J18" s="159">
        <v>60000</v>
      </c>
      <c r="K18" s="159">
        <f t="shared" si="0"/>
        <v>1153.8461538461538</v>
      </c>
      <c r="L18" s="196" t="s">
        <v>42</v>
      </c>
      <c r="M18" s="197" t="s">
        <v>94</v>
      </c>
      <c r="N18" s="198" t="s">
        <v>96</v>
      </c>
      <c r="O18" s="199" t="s">
        <v>10</v>
      </c>
      <c r="P18" s="194" t="s">
        <v>21</v>
      </c>
      <c r="Q18" s="197" t="s">
        <v>194</v>
      </c>
      <c r="R18" s="200">
        <v>0.93300000000000005</v>
      </c>
      <c r="S18" s="200">
        <v>1</v>
      </c>
      <c r="T18" s="150">
        <v>13503.41</v>
      </c>
      <c r="U18" s="150">
        <f t="shared" si="1"/>
        <v>702177.32</v>
      </c>
      <c r="V18" s="189">
        <f t="shared" si="2"/>
        <v>11.702955333333334</v>
      </c>
      <c r="W18" s="151" t="str">
        <f t="shared" si="4"/>
        <v>HIGH</v>
      </c>
      <c r="X18" s="151" t="str">
        <f t="shared" si="5"/>
        <v>SIGNIFICANT</v>
      </c>
      <c r="Y18" s="135">
        <f t="shared" si="3"/>
        <v>59</v>
      </c>
      <c r="Z18" s="134">
        <v>44971</v>
      </c>
    </row>
    <row r="19" spans="1:26" ht="15.75" thickBot="1" x14ac:dyDescent="0.3">
      <c r="A19" s="153">
        <v>44873</v>
      </c>
      <c r="B19" s="154"/>
      <c r="C19" s="154" t="s">
        <v>183</v>
      </c>
      <c r="D19" s="154" t="s">
        <v>18</v>
      </c>
      <c r="E19" s="154" t="s">
        <v>311</v>
      </c>
      <c r="F19" s="155" t="s">
        <v>52</v>
      </c>
      <c r="G19" s="156">
        <v>44866</v>
      </c>
      <c r="H19" s="156"/>
      <c r="I19" s="157" t="s">
        <v>312</v>
      </c>
      <c r="J19" s="158">
        <v>50000</v>
      </c>
      <c r="K19" s="158">
        <f t="shared" si="0"/>
        <v>961.53846153846155</v>
      </c>
      <c r="L19" s="160" t="s">
        <v>42</v>
      </c>
      <c r="M19" s="161" t="s">
        <v>94</v>
      </c>
      <c r="N19" s="162">
        <v>8115</v>
      </c>
      <c r="O19" s="163" t="s">
        <v>10</v>
      </c>
      <c r="P19" s="156" t="s">
        <v>21</v>
      </c>
      <c r="Q19" s="161" t="s">
        <v>56</v>
      </c>
      <c r="R19" s="165"/>
      <c r="S19" s="165"/>
      <c r="T19" s="166"/>
      <c r="U19" s="166"/>
      <c r="V19" s="172">
        <f t="shared" si="2"/>
        <v>0</v>
      </c>
      <c r="W19" s="190" t="str">
        <f t="shared" si="4"/>
        <v>L0W</v>
      </c>
      <c r="X19" s="190" t="e">
        <f t="shared" si="5"/>
        <v>#NUM!</v>
      </c>
      <c r="Y19" s="167" t="e">
        <f t="shared" si="3"/>
        <v>#NUM!</v>
      </c>
      <c r="Z19" s="173">
        <v>44931</v>
      </c>
    </row>
    <row r="20" spans="1:26" ht="13.5" thickBot="1" x14ac:dyDescent="0.25">
      <c r="A20" s="134">
        <v>44802</v>
      </c>
      <c r="B20" s="135"/>
      <c r="C20" s="135" t="s">
        <v>142</v>
      </c>
      <c r="D20" s="135" t="s">
        <v>15</v>
      </c>
      <c r="E20" s="135" t="s">
        <v>217</v>
      </c>
      <c r="F20" s="137" t="s">
        <v>52</v>
      </c>
      <c r="G20" s="138">
        <v>44867</v>
      </c>
      <c r="H20" s="138">
        <v>44861</v>
      </c>
      <c r="I20" s="140" t="s">
        <v>218</v>
      </c>
      <c r="J20" s="141">
        <v>660000</v>
      </c>
      <c r="K20" s="141">
        <f t="shared" si="0"/>
        <v>12692.307692307691</v>
      </c>
      <c r="L20" s="143" t="s">
        <v>42</v>
      </c>
      <c r="M20" s="144" t="s">
        <v>94</v>
      </c>
      <c r="N20" s="145" t="s">
        <v>66</v>
      </c>
      <c r="O20" s="147" t="s">
        <v>10</v>
      </c>
      <c r="P20" s="138" t="s">
        <v>21</v>
      </c>
      <c r="Q20" s="144" t="s">
        <v>200</v>
      </c>
      <c r="R20" s="148">
        <v>0.98499999999999999</v>
      </c>
      <c r="S20" s="148">
        <v>1</v>
      </c>
      <c r="T20" s="149">
        <v>1301.6300000000001</v>
      </c>
      <c r="U20" s="149">
        <f t="shared" ref="U20:U27" si="6">T20*52</f>
        <v>67684.760000000009</v>
      </c>
      <c r="V20" s="189">
        <f t="shared" si="2"/>
        <v>0.10255266666666668</v>
      </c>
      <c r="W20" s="151" t="str">
        <f t="shared" si="4"/>
        <v>L0W</v>
      </c>
      <c r="X20" s="151" t="str">
        <f t="shared" si="5"/>
        <v>EXPECTED</v>
      </c>
      <c r="Y20" s="135">
        <v>-5</v>
      </c>
      <c r="Z20" s="134">
        <v>44931</v>
      </c>
    </row>
    <row r="21" spans="1:26" ht="15.75" thickBot="1" x14ac:dyDescent="0.3">
      <c r="A21" s="153">
        <v>44868</v>
      </c>
      <c r="B21" s="154"/>
      <c r="C21" s="154" t="s">
        <v>163</v>
      </c>
      <c r="D21" s="154" t="s">
        <v>302</v>
      </c>
      <c r="E21" s="154" t="s">
        <v>296</v>
      </c>
      <c r="F21" s="155" t="s">
        <v>52</v>
      </c>
      <c r="G21" s="156">
        <v>44872</v>
      </c>
      <c r="H21" s="156"/>
      <c r="I21" s="157" t="s">
        <v>297</v>
      </c>
      <c r="J21" s="158">
        <v>1200000</v>
      </c>
      <c r="K21" s="158">
        <f t="shared" si="0"/>
        <v>23076.923076923078</v>
      </c>
      <c r="L21" s="160" t="s">
        <v>43</v>
      </c>
      <c r="M21" s="161" t="s">
        <v>100</v>
      </c>
      <c r="N21" s="162" t="s">
        <v>28</v>
      </c>
      <c r="O21" s="163" t="s">
        <v>10</v>
      </c>
      <c r="P21" s="156" t="s">
        <v>21</v>
      </c>
      <c r="Q21" s="161" t="s">
        <v>56</v>
      </c>
      <c r="R21" s="165"/>
      <c r="S21" s="165"/>
      <c r="T21" s="166"/>
      <c r="U21" s="166">
        <f t="shared" si="6"/>
        <v>0</v>
      </c>
      <c r="V21" s="172">
        <f t="shared" si="2"/>
        <v>0</v>
      </c>
      <c r="W21" s="190" t="str">
        <f t="shared" si="4"/>
        <v>L0W</v>
      </c>
      <c r="X21" s="190" t="e">
        <f t="shared" si="5"/>
        <v>#NUM!</v>
      </c>
      <c r="Y21" s="167" t="e">
        <f t="shared" ref="Y21:Y52" si="7">DATEDIF(G21,H21,"d")</f>
        <v>#NUM!</v>
      </c>
      <c r="Z21" s="153">
        <v>44950</v>
      </c>
    </row>
    <row r="22" spans="1:26" ht="21" customHeight="1" thickBot="1" x14ac:dyDescent="0.3">
      <c r="A22" s="153">
        <v>44859</v>
      </c>
      <c r="B22" s="154"/>
      <c r="C22" s="154" t="s">
        <v>131</v>
      </c>
      <c r="D22" s="154" t="s">
        <v>18</v>
      </c>
      <c r="E22" s="154" t="s">
        <v>284</v>
      </c>
      <c r="F22" s="155" t="s">
        <v>52</v>
      </c>
      <c r="G22" s="156">
        <v>44872</v>
      </c>
      <c r="H22" s="156"/>
      <c r="I22" s="157" t="s">
        <v>285</v>
      </c>
      <c r="J22" s="158">
        <v>600000</v>
      </c>
      <c r="K22" s="158">
        <f t="shared" si="0"/>
        <v>11538.461538461539</v>
      </c>
      <c r="L22" s="160" t="s">
        <v>42</v>
      </c>
      <c r="M22" s="161" t="s">
        <v>94</v>
      </c>
      <c r="N22" s="162">
        <v>8148</v>
      </c>
      <c r="O22" s="163" t="s">
        <v>10</v>
      </c>
      <c r="P22" s="156" t="s">
        <v>21</v>
      </c>
      <c r="Q22" s="161" t="s">
        <v>56</v>
      </c>
      <c r="R22" s="165"/>
      <c r="S22" s="165"/>
      <c r="T22" s="166"/>
      <c r="U22" s="166">
        <f t="shared" si="6"/>
        <v>0</v>
      </c>
      <c r="V22" s="172">
        <f t="shared" si="2"/>
        <v>0</v>
      </c>
      <c r="W22" s="190" t="str">
        <f t="shared" si="4"/>
        <v>L0W</v>
      </c>
      <c r="X22" s="190" t="e">
        <f t="shared" si="5"/>
        <v>#NUM!</v>
      </c>
      <c r="Y22" s="167" t="e">
        <f t="shared" si="7"/>
        <v>#NUM!</v>
      </c>
      <c r="Z22" s="153">
        <v>44950</v>
      </c>
    </row>
    <row r="23" spans="1:26" ht="13.5" thickBot="1" x14ac:dyDescent="0.25">
      <c r="A23" s="191">
        <v>44872</v>
      </c>
      <c r="B23" s="192"/>
      <c r="C23" s="192" t="s">
        <v>114</v>
      </c>
      <c r="D23" s="192" t="s">
        <v>15</v>
      </c>
      <c r="E23" s="192" t="s">
        <v>303</v>
      </c>
      <c r="F23" s="193" t="s">
        <v>52</v>
      </c>
      <c r="G23" s="194">
        <v>44875</v>
      </c>
      <c r="H23" s="194">
        <v>44897</v>
      </c>
      <c r="I23" s="195" t="s">
        <v>304</v>
      </c>
      <c r="J23" s="159">
        <v>900000</v>
      </c>
      <c r="K23" s="159">
        <f t="shared" si="0"/>
        <v>17307.692307692309</v>
      </c>
      <c r="L23" s="196" t="s">
        <v>42</v>
      </c>
      <c r="M23" s="197" t="s">
        <v>94</v>
      </c>
      <c r="N23" s="198" t="s">
        <v>28</v>
      </c>
      <c r="O23" s="199" t="s">
        <v>10</v>
      </c>
      <c r="P23" s="138" t="s">
        <v>21</v>
      </c>
      <c r="Q23" s="197" t="s">
        <v>369</v>
      </c>
      <c r="R23" s="200">
        <v>0.84899999999999998</v>
      </c>
      <c r="S23" s="200">
        <v>1</v>
      </c>
      <c r="T23" s="150">
        <v>2981.01</v>
      </c>
      <c r="U23" s="150">
        <f t="shared" si="6"/>
        <v>155012.52000000002</v>
      </c>
      <c r="V23" s="189">
        <f t="shared" si="2"/>
        <v>0.17223613333333335</v>
      </c>
      <c r="W23" s="151" t="str">
        <f t="shared" si="4"/>
        <v>L0W</v>
      </c>
      <c r="X23" s="151" t="str">
        <f t="shared" si="5"/>
        <v>DELAYED</v>
      </c>
      <c r="Y23" s="135">
        <f t="shared" si="7"/>
        <v>22</v>
      </c>
      <c r="Z23" s="134">
        <v>44935</v>
      </c>
    </row>
    <row r="24" spans="1:26" ht="13.5" thickBot="1" x14ac:dyDescent="0.25">
      <c r="A24" s="134">
        <v>44876</v>
      </c>
      <c r="B24" s="135"/>
      <c r="C24" s="135" t="s">
        <v>80</v>
      </c>
      <c r="D24" s="135" t="s">
        <v>18</v>
      </c>
      <c r="E24" s="135" t="s">
        <v>231</v>
      </c>
      <c r="F24" s="137" t="s">
        <v>52</v>
      </c>
      <c r="G24" s="138">
        <v>44876</v>
      </c>
      <c r="H24" s="138">
        <v>44881</v>
      </c>
      <c r="I24" s="140" t="s">
        <v>215</v>
      </c>
      <c r="J24" s="141">
        <v>800000</v>
      </c>
      <c r="K24" s="141">
        <f t="shared" si="0"/>
        <v>15384.615384615385</v>
      </c>
      <c r="L24" s="143" t="s">
        <v>42</v>
      </c>
      <c r="M24" s="144" t="s">
        <v>94</v>
      </c>
      <c r="N24" s="145">
        <v>8126</v>
      </c>
      <c r="O24" s="147" t="s">
        <v>10</v>
      </c>
      <c r="P24" s="194" t="s">
        <v>21</v>
      </c>
      <c r="Q24" s="144" t="s">
        <v>194</v>
      </c>
      <c r="R24" s="148">
        <v>0.97</v>
      </c>
      <c r="S24" s="148">
        <v>0.99399999999999999</v>
      </c>
      <c r="T24" s="149">
        <v>1781.64</v>
      </c>
      <c r="U24" s="149">
        <f t="shared" si="6"/>
        <v>92645.28</v>
      </c>
      <c r="V24" s="189">
        <f t="shared" si="2"/>
        <v>0.11580660000000001</v>
      </c>
      <c r="W24" s="151" t="str">
        <f t="shared" si="4"/>
        <v>L0W</v>
      </c>
      <c r="X24" s="151" t="str">
        <f t="shared" si="5"/>
        <v>EXPECTED</v>
      </c>
      <c r="Y24" s="135">
        <f t="shared" si="7"/>
        <v>5</v>
      </c>
      <c r="Z24" s="134">
        <v>44946</v>
      </c>
    </row>
    <row r="25" spans="1:26" ht="13.5" thickBot="1" x14ac:dyDescent="0.25">
      <c r="A25" s="191">
        <v>44860</v>
      </c>
      <c r="B25" s="192"/>
      <c r="C25" s="192" t="s">
        <v>137</v>
      </c>
      <c r="D25" s="192" t="s">
        <v>15</v>
      </c>
      <c r="E25" s="192" t="s">
        <v>282</v>
      </c>
      <c r="F25" s="193" t="s">
        <v>52</v>
      </c>
      <c r="G25" s="194">
        <v>44880</v>
      </c>
      <c r="H25" s="194">
        <v>44889</v>
      </c>
      <c r="I25" s="195" t="s">
        <v>283</v>
      </c>
      <c r="J25" s="159">
        <v>3600000</v>
      </c>
      <c r="K25" s="159">
        <f t="shared" si="0"/>
        <v>69230.769230769234</v>
      </c>
      <c r="L25" s="196" t="s">
        <v>41</v>
      </c>
      <c r="M25" s="197"/>
      <c r="N25" s="198">
        <v>8113</v>
      </c>
      <c r="O25" s="199" t="s">
        <v>10</v>
      </c>
      <c r="P25" s="194" t="s">
        <v>21</v>
      </c>
      <c r="Q25" s="144" t="s">
        <v>374</v>
      </c>
      <c r="R25" s="200">
        <v>0.91600000000000004</v>
      </c>
      <c r="S25" s="200">
        <v>0.752</v>
      </c>
      <c r="T25" s="150">
        <v>70682.63</v>
      </c>
      <c r="U25" s="150">
        <f t="shared" si="6"/>
        <v>3675496.7600000002</v>
      </c>
      <c r="V25" s="189">
        <f t="shared" si="2"/>
        <v>1.0209713222222223</v>
      </c>
      <c r="W25" s="151" t="str">
        <f t="shared" si="4"/>
        <v>W/IN</v>
      </c>
      <c r="X25" s="151" t="str">
        <f t="shared" si="5"/>
        <v>EXPECTED</v>
      </c>
      <c r="Y25" s="135">
        <f t="shared" si="7"/>
        <v>9</v>
      </c>
      <c r="Z25" s="134">
        <v>44946</v>
      </c>
    </row>
    <row r="26" spans="1:26" ht="15.75" thickBot="1" x14ac:dyDescent="0.3">
      <c r="A26" s="153">
        <v>44868</v>
      </c>
      <c r="B26" s="154"/>
      <c r="C26" s="154" t="s">
        <v>77</v>
      </c>
      <c r="D26" s="154" t="s">
        <v>305</v>
      </c>
      <c r="E26" s="154" t="s">
        <v>300</v>
      </c>
      <c r="F26" s="155" t="s">
        <v>52</v>
      </c>
      <c r="G26" s="156">
        <v>44880</v>
      </c>
      <c r="H26" s="156"/>
      <c r="I26" s="157" t="s">
        <v>301</v>
      </c>
      <c r="J26" s="158">
        <v>1200000</v>
      </c>
      <c r="K26" s="158">
        <f t="shared" si="0"/>
        <v>23076.923076923078</v>
      </c>
      <c r="L26" s="160" t="s">
        <v>42</v>
      </c>
      <c r="M26" s="161" t="s">
        <v>100</v>
      </c>
      <c r="N26" s="162" t="s">
        <v>78</v>
      </c>
      <c r="O26" s="163" t="s">
        <v>10</v>
      </c>
      <c r="P26" s="156" t="s">
        <v>21</v>
      </c>
      <c r="Q26" s="161" t="s">
        <v>56</v>
      </c>
      <c r="R26" s="165"/>
      <c r="S26" s="165"/>
      <c r="T26" s="166"/>
      <c r="U26" s="166">
        <f t="shared" si="6"/>
        <v>0</v>
      </c>
      <c r="V26" s="172">
        <f t="shared" si="2"/>
        <v>0</v>
      </c>
      <c r="W26" s="190" t="str">
        <f t="shared" si="4"/>
        <v>L0W</v>
      </c>
      <c r="X26" s="190" t="e">
        <f t="shared" si="5"/>
        <v>#NUM!</v>
      </c>
      <c r="Y26" s="167" t="e">
        <f t="shared" si="7"/>
        <v>#NUM!</v>
      </c>
      <c r="Z26" s="153">
        <v>44950</v>
      </c>
    </row>
    <row r="27" spans="1:26" ht="13.5" thickBot="1" x14ac:dyDescent="0.25">
      <c r="A27" s="191">
        <v>44865</v>
      </c>
      <c r="B27" s="192"/>
      <c r="C27" s="192" t="s">
        <v>106</v>
      </c>
      <c r="D27" s="192" t="s">
        <v>204</v>
      </c>
      <c r="E27" s="192" t="s">
        <v>286</v>
      </c>
      <c r="F27" s="193" t="s">
        <v>52</v>
      </c>
      <c r="G27" s="194">
        <v>44880</v>
      </c>
      <c r="H27" s="194">
        <v>44910</v>
      </c>
      <c r="I27" s="195" t="s">
        <v>287</v>
      </c>
      <c r="J27" s="159">
        <v>1200000</v>
      </c>
      <c r="K27" s="159">
        <f t="shared" si="0"/>
        <v>23076.923076923078</v>
      </c>
      <c r="L27" s="196" t="s">
        <v>42</v>
      </c>
      <c r="M27" s="197" t="s">
        <v>94</v>
      </c>
      <c r="N27" s="198" t="s">
        <v>9</v>
      </c>
      <c r="O27" s="199" t="s">
        <v>10</v>
      </c>
      <c r="P27" s="194" t="s">
        <v>21</v>
      </c>
      <c r="Q27" s="197" t="s">
        <v>155</v>
      </c>
      <c r="R27" s="200">
        <v>1</v>
      </c>
      <c r="S27" s="200">
        <v>1</v>
      </c>
      <c r="T27" s="150">
        <v>1704</v>
      </c>
      <c r="U27" s="150">
        <f t="shared" si="6"/>
        <v>88608</v>
      </c>
      <c r="V27" s="189">
        <f t="shared" si="2"/>
        <v>7.3840000000000003E-2</v>
      </c>
      <c r="W27" s="151" t="str">
        <f t="shared" si="4"/>
        <v>L0W</v>
      </c>
      <c r="X27" s="151" t="str">
        <f t="shared" si="5"/>
        <v>DELAYED</v>
      </c>
      <c r="Y27" s="135">
        <f t="shared" si="7"/>
        <v>30</v>
      </c>
      <c r="Z27" s="134">
        <v>44971</v>
      </c>
    </row>
    <row r="28" spans="1:26" ht="15.75" thickBot="1" x14ac:dyDescent="0.3">
      <c r="A28" s="153">
        <v>44842</v>
      </c>
      <c r="B28" s="154"/>
      <c r="C28" s="154" t="s">
        <v>141</v>
      </c>
      <c r="D28" s="154" t="s">
        <v>308</v>
      </c>
      <c r="E28" s="154" t="s">
        <v>309</v>
      </c>
      <c r="F28" s="155" t="s">
        <v>52</v>
      </c>
      <c r="G28" s="156">
        <v>44882</v>
      </c>
      <c r="H28" s="156"/>
      <c r="I28" s="157" t="s">
        <v>310</v>
      </c>
      <c r="J28" s="158">
        <v>2400000</v>
      </c>
      <c r="K28" s="158">
        <f t="shared" si="0"/>
        <v>46153.846153846156</v>
      </c>
      <c r="L28" s="160" t="s">
        <v>41</v>
      </c>
      <c r="M28" s="161"/>
      <c r="N28" s="162">
        <v>8195</v>
      </c>
      <c r="O28" s="163" t="s">
        <v>10</v>
      </c>
      <c r="P28" s="156" t="s">
        <v>21</v>
      </c>
      <c r="Q28" s="161" t="s">
        <v>56</v>
      </c>
      <c r="R28" s="165"/>
      <c r="S28" s="165"/>
      <c r="T28" s="166"/>
      <c r="U28" s="166"/>
      <c r="V28" s="172">
        <f t="shared" si="2"/>
        <v>0</v>
      </c>
      <c r="W28" s="190" t="str">
        <f t="shared" si="4"/>
        <v>L0W</v>
      </c>
      <c r="X28" s="190" t="e">
        <f t="shared" si="5"/>
        <v>#NUM!</v>
      </c>
      <c r="Y28" s="167" t="e">
        <f t="shared" si="7"/>
        <v>#NUM!</v>
      </c>
      <c r="Z28" s="153">
        <v>44950</v>
      </c>
    </row>
    <row r="29" spans="1:26" ht="13.5" thickBot="1" x14ac:dyDescent="0.25">
      <c r="A29" s="191">
        <v>44819</v>
      </c>
      <c r="B29" s="192"/>
      <c r="C29" s="192" t="s">
        <v>142</v>
      </c>
      <c r="D29" s="192" t="s">
        <v>18</v>
      </c>
      <c r="E29" s="192" t="s">
        <v>226</v>
      </c>
      <c r="F29" s="193" t="s">
        <v>52</v>
      </c>
      <c r="G29" s="194">
        <v>44885</v>
      </c>
      <c r="H29" s="194">
        <v>44925</v>
      </c>
      <c r="I29" s="195" t="s">
        <v>227</v>
      </c>
      <c r="J29" s="159">
        <v>600000</v>
      </c>
      <c r="K29" s="159">
        <f t="shared" si="0"/>
        <v>11538.461538461539</v>
      </c>
      <c r="L29" s="196" t="s">
        <v>42</v>
      </c>
      <c r="M29" s="197" t="s">
        <v>94</v>
      </c>
      <c r="N29" s="198" t="s">
        <v>66</v>
      </c>
      <c r="O29" s="199" t="s">
        <v>10</v>
      </c>
      <c r="P29" s="194" t="s">
        <v>21</v>
      </c>
      <c r="Q29" s="197" t="s">
        <v>194</v>
      </c>
      <c r="R29" s="200">
        <v>0.9</v>
      </c>
      <c r="S29" s="200">
        <v>0.97499999999999998</v>
      </c>
      <c r="T29" s="150">
        <v>539.75</v>
      </c>
      <c r="U29" s="150">
        <f t="shared" ref="U29:U47" si="8">T29*52</f>
        <v>28067</v>
      </c>
      <c r="V29" s="189">
        <f t="shared" si="2"/>
        <v>4.6778333333333331E-2</v>
      </c>
      <c r="W29" s="151" t="str">
        <f t="shared" si="4"/>
        <v>L0W</v>
      </c>
      <c r="X29" s="151" t="str">
        <f t="shared" si="5"/>
        <v>SIGNIFICANT</v>
      </c>
      <c r="Y29" s="135">
        <f t="shared" si="7"/>
        <v>40</v>
      </c>
      <c r="Z29" s="134">
        <v>44971</v>
      </c>
    </row>
    <row r="30" spans="1:26" ht="15.75" thickBot="1" x14ac:dyDescent="0.3">
      <c r="A30" s="153">
        <v>44858</v>
      </c>
      <c r="B30" s="154"/>
      <c r="C30" s="154" t="s">
        <v>122</v>
      </c>
      <c r="D30" s="154" t="s">
        <v>212</v>
      </c>
      <c r="E30" s="154" t="s">
        <v>273</v>
      </c>
      <c r="F30" s="155" t="s">
        <v>52</v>
      </c>
      <c r="G30" s="156">
        <v>44886</v>
      </c>
      <c r="H30" s="156"/>
      <c r="I30" s="157" t="s">
        <v>274</v>
      </c>
      <c r="J30" s="158">
        <v>600000</v>
      </c>
      <c r="K30" s="158">
        <f t="shared" si="0"/>
        <v>11538.461538461539</v>
      </c>
      <c r="L30" s="160" t="s">
        <v>42</v>
      </c>
      <c r="M30" s="161" t="s">
        <v>94</v>
      </c>
      <c r="N30" s="162">
        <v>8195</v>
      </c>
      <c r="O30" s="163" t="s">
        <v>10</v>
      </c>
      <c r="P30" s="156" t="s">
        <v>21</v>
      </c>
      <c r="Q30" s="161" t="s">
        <v>56</v>
      </c>
      <c r="R30" s="165"/>
      <c r="S30" s="165"/>
      <c r="T30" s="166"/>
      <c r="U30" s="166">
        <f t="shared" si="8"/>
        <v>0</v>
      </c>
      <c r="V30" s="172">
        <f t="shared" si="2"/>
        <v>0</v>
      </c>
      <c r="W30" s="190" t="str">
        <f t="shared" si="4"/>
        <v>L0W</v>
      </c>
      <c r="X30" s="190" t="e">
        <f t="shared" si="5"/>
        <v>#NUM!</v>
      </c>
      <c r="Y30" s="167" t="e">
        <f t="shared" si="7"/>
        <v>#NUM!</v>
      </c>
      <c r="Z30" s="153">
        <v>44950</v>
      </c>
    </row>
    <row r="31" spans="1:26" ht="15.75" thickBot="1" x14ac:dyDescent="0.3">
      <c r="A31" s="153">
        <v>44867</v>
      </c>
      <c r="B31" s="154"/>
      <c r="C31" s="154" t="s">
        <v>87</v>
      </c>
      <c r="D31" s="154" t="s">
        <v>15</v>
      </c>
      <c r="E31" s="154" t="s">
        <v>290</v>
      </c>
      <c r="F31" s="155" t="s">
        <v>52</v>
      </c>
      <c r="G31" s="156">
        <v>44893</v>
      </c>
      <c r="H31" s="156"/>
      <c r="I31" s="157" t="s">
        <v>291</v>
      </c>
      <c r="J31" s="158">
        <v>4500000</v>
      </c>
      <c r="K31" s="158">
        <f t="shared" si="0"/>
        <v>86538.461538461532</v>
      </c>
      <c r="L31" s="160" t="s">
        <v>41</v>
      </c>
      <c r="M31" s="161"/>
      <c r="N31" s="162" t="s">
        <v>11</v>
      </c>
      <c r="O31" s="163" t="s">
        <v>10</v>
      </c>
      <c r="P31" s="156" t="s">
        <v>21</v>
      </c>
      <c r="Q31" s="161" t="s">
        <v>56</v>
      </c>
      <c r="R31" s="165"/>
      <c r="S31" s="165"/>
      <c r="T31" s="166"/>
      <c r="U31" s="166">
        <f t="shared" si="8"/>
        <v>0</v>
      </c>
      <c r="V31" s="172">
        <f t="shared" si="2"/>
        <v>0</v>
      </c>
      <c r="W31" s="190" t="str">
        <f t="shared" si="4"/>
        <v>L0W</v>
      </c>
      <c r="X31" s="190" t="e">
        <f t="shared" si="5"/>
        <v>#NUM!</v>
      </c>
      <c r="Y31" s="167" t="e">
        <f t="shared" si="7"/>
        <v>#NUM!</v>
      </c>
      <c r="Z31" s="153">
        <v>44929</v>
      </c>
    </row>
    <row r="32" spans="1:26" ht="15.75" thickBot="1" x14ac:dyDescent="0.3">
      <c r="A32" s="153">
        <v>44873</v>
      </c>
      <c r="B32" s="154"/>
      <c r="C32" s="154" t="s">
        <v>203</v>
      </c>
      <c r="D32" s="154" t="s">
        <v>313</v>
      </c>
      <c r="E32" s="154" t="s">
        <v>314</v>
      </c>
      <c r="F32" s="155" t="s">
        <v>52</v>
      </c>
      <c r="G32" s="156">
        <v>44894</v>
      </c>
      <c r="H32" s="156"/>
      <c r="I32" s="157" t="s">
        <v>315</v>
      </c>
      <c r="J32" s="158">
        <v>600000</v>
      </c>
      <c r="K32" s="158">
        <f t="shared" si="0"/>
        <v>11538.461538461539</v>
      </c>
      <c r="L32" s="160" t="s">
        <v>42</v>
      </c>
      <c r="M32" s="161" t="s">
        <v>94</v>
      </c>
      <c r="N32" s="162">
        <v>8131</v>
      </c>
      <c r="O32" s="156" t="s">
        <v>10</v>
      </c>
      <c r="P32" s="156" t="s">
        <v>21</v>
      </c>
      <c r="Q32" s="161" t="s">
        <v>56</v>
      </c>
      <c r="R32" s="165"/>
      <c r="S32" s="165"/>
      <c r="T32" s="166"/>
      <c r="U32" s="166">
        <f t="shared" si="8"/>
        <v>0</v>
      </c>
      <c r="V32" s="172">
        <f t="shared" si="2"/>
        <v>0</v>
      </c>
      <c r="W32" s="190" t="str">
        <f t="shared" si="4"/>
        <v>L0W</v>
      </c>
      <c r="X32" s="190" t="e">
        <f t="shared" si="5"/>
        <v>#NUM!</v>
      </c>
      <c r="Y32" s="167" t="e">
        <f t="shared" si="7"/>
        <v>#NUM!</v>
      </c>
      <c r="Z32" s="153">
        <v>44929</v>
      </c>
    </row>
    <row r="33" spans="1:26" ht="13.5" thickBot="1" x14ac:dyDescent="0.25">
      <c r="A33" s="134">
        <v>44881</v>
      </c>
      <c r="B33" s="135"/>
      <c r="C33" s="135" t="s">
        <v>125</v>
      </c>
      <c r="D33" s="135" t="s">
        <v>18</v>
      </c>
      <c r="E33" s="135" t="s">
        <v>323</v>
      </c>
      <c r="F33" s="137" t="s">
        <v>52</v>
      </c>
      <c r="G33" s="138">
        <v>44895</v>
      </c>
      <c r="H33" s="138">
        <v>44896</v>
      </c>
      <c r="I33" s="140" t="s">
        <v>324</v>
      </c>
      <c r="J33" s="141">
        <v>900000</v>
      </c>
      <c r="K33" s="141">
        <f t="shared" si="0"/>
        <v>17307.692307692309</v>
      </c>
      <c r="L33" s="143" t="s">
        <v>42</v>
      </c>
      <c r="M33" s="144" t="s">
        <v>100</v>
      </c>
      <c r="N33" s="145" t="s">
        <v>71</v>
      </c>
      <c r="O33" s="147" t="s">
        <v>10</v>
      </c>
      <c r="P33" s="138" t="s">
        <v>21</v>
      </c>
      <c r="Q33" s="144" t="s">
        <v>200</v>
      </c>
      <c r="R33" s="148">
        <v>0.91900000000000004</v>
      </c>
      <c r="S33" s="148">
        <v>0.98799999999999999</v>
      </c>
      <c r="T33" s="149">
        <v>6097.2</v>
      </c>
      <c r="U33" s="149">
        <f t="shared" si="8"/>
        <v>317054.39999999997</v>
      </c>
      <c r="V33" s="189">
        <f t="shared" si="2"/>
        <v>0.35228266666666663</v>
      </c>
      <c r="W33" s="151" t="str">
        <f t="shared" si="4"/>
        <v>L0W</v>
      </c>
      <c r="X33" s="151" t="str">
        <f t="shared" si="5"/>
        <v>EXPECTED</v>
      </c>
      <c r="Y33" s="135">
        <f t="shared" si="7"/>
        <v>1</v>
      </c>
      <c r="Z33" s="134">
        <v>44946</v>
      </c>
    </row>
    <row r="34" spans="1:26" ht="13.5" thickBot="1" x14ac:dyDescent="0.25">
      <c r="A34" s="191">
        <v>44851</v>
      </c>
      <c r="B34" s="192"/>
      <c r="C34" s="192" t="s">
        <v>58</v>
      </c>
      <c r="D34" s="192" t="s">
        <v>18</v>
      </c>
      <c r="E34" s="192" t="s">
        <v>264</v>
      </c>
      <c r="F34" s="193" t="s">
        <v>52</v>
      </c>
      <c r="G34" s="194">
        <v>44895</v>
      </c>
      <c r="H34" s="194">
        <v>44939</v>
      </c>
      <c r="I34" s="195" t="s">
        <v>265</v>
      </c>
      <c r="J34" s="159">
        <v>600000</v>
      </c>
      <c r="K34" s="159">
        <f t="shared" ref="K34:K65" si="9">J34/52</f>
        <v>11538.461538461539</v>
      </c>
      <c r="L34" s="196" t="s">
        <v>42</v>
      </c>
      <c r="M34" s="197" t="s">
        <v>94</v>
      </c>
      <c r="N34" s="198" t="s">
        <v>75</v>
      </c>
      <c r="O34" s="199" t="s">
        <v>10</v>
      </c>
      <c r="P34" s="194" t="s">
        <v>21</v>
      </c>
      <c r="Q34" s="197" t="s">
        <v>194</v>
      </c>
      <c r="R34" s="200">
        <v>0.86</v>
      </c>
      <c r="S34" s="200">
        <v>0.98499999999999999</v>
      </c>
      <c r="T34" s="150">
        <v>10226.1</v>
      </c>
      <c r="U34" s="150">
        <f t="shared" si="8"/>
        <v>531757.20000000007</v>
      </c>
      <c r="V34" s="189">
        <f t="shared" si="2"/>
        <v>0.88626199999999999</v>
      </c>
      <c r="W34" s="151" t="str">
        <f t="shared" si="4"/>
        <v>W/IN</v>
      </c>
      <c r="X34" s="151" t="str">
        <f t="shared" si="5"/>
        <v>SIGNIFICANT</v>
      </c>
      <c r="Y34" s="135">
        <f t="shared" si="7"/>
        <v>44</v>
      </c>
      <c r="Z34" s="191">
        <v>44992</v>
      </c>
    </row>
    <row r="35" spans="1:26" ht="15.75" thickBot="1" x14ac:dyDescent="0.3">
      <c r="A35" s="153">
        <v>44860</v>
      </c>
      <c r="B35" s="154"/>
      <c r="C35" s="154" t="s">
        <v>280</v>
      </c>
      <c r="D35" s="154" t="s">
        <v>18</v>
      </c>
      <c r="E35" s="154" t="s">
        <v>279</v>
      </c>
      <c r="F35" s="155" t="s">
        <v>52</v>
      </c>
      <c r="G35" s="156">
        <v>44896</v>
      </c>
      <c r="H35" s="156"/>
      <c r="I35" s="157" t="s">
        <v>281</v>
      </c>
      <c r="J35" s="158">
        <v>6000000</v>
      </c>
      <c r="K35" s="158">
        <f t="shared" si="9"/>
        <v>115384.61538461539</v>
      </c>
      <c r="L35" s="160" t="s">
        <v>42</v>
      </c>
      <c r="M35" s="161" t="s">
        <v>330</v>
      </c>
      <c r="N35" s="162">
        <v>8163</v>
      </c>
      <c r="O35" s="163" t="s">
        <v>10</v>
      </c>
      <c r="P35" s="156" t="s">
        <v>21</v>
      </c>
      <c r="Q35" s="161" t="s">
        <v>56</v>
      </c>
      <c r="R35" s="165"/>
      <c r="S35" s="165"/>
      <c r="T35" s="166"/>
      <c r="U35" s="166">
        <f t="shared" si="8"/>
        <v>0</v>
      </c>
      <c r="V35" s="172">
        <f t="shared" si="2"/>
        <v>0</v>
      </c>
      <c r="W35" s="190" t="str">
        <f t="shared" si="4"/>
        <v>L0W</v>
      </c>
      <c r="X35" s="190" t="e">
        <f t="shared" si="5"/>
        <v>#NUM!</v>
      </c>
      <c r="Y35" s="167" t="e">
        <f t="shared" si="7"/>
        <v>#NUM!</v>
      </c>
      <c r="Z35" s="153">
        <v>44956</v>
      </c>
    </row>
    <row r="36" spans="1:26" ht="15.75" thickBot="1" x14ac:dyDescent="0.3">
      <c r="A36" s="153">
        <v>44851</v>
      </c>
      <c r="B36" s="154"/>
      <c r="C36" s="154" t="s">
        <v>101</v>
      </c>
      <c r="D36" s="154" t="s">
        <v>15</v>
      </c>
      <c r="E36" s="154" t="s">
        <v>258</v>
      </c>
      <c r="F36" s="155" t="s">
        <v>52</v>
      </c>
      <c r="G36" s="156">
        <v>44896</v>
      </c>
      <c r="H36" s="156"/>
      <c r="I36" s="157" t="s">
        <v>259</v>
      </c>
      <c r="J36" s="158">
        <v>3000000</v>
      </c>
      <c r="K36" s="158">
        <f t="shared" si="9"/>
        <v>57692.307692307695</v>
      </c>
      <c r="L36" s="160" t="s">
        <v>41</v>
      </c>
      <c r="M36" s="161"/>
      <c r="N36" s="162" t="s">
        <v>161</v>
      </c>
      <c r="O36" s="163" t="s">
        <v>10</v>
      </c>
      <c r="P36" s="156" t="s">
        <v>21</v>
      </c>
      <c r="Q36" s="161" t="s">
        <v>56</v>
      </c>
      <c r="R36" s="165"/>
      <c r="S36" s="165"/>
      <c r="T36" s="166"/>
      <c r="U36" s="166">
        <f t="shared" si="8"/>
        <v>0</v>
      </c>
      <c r="V36" s="172">
        <f t="shared" si="2"/>
        <v>0</v>
      </c>
      <c r="W36" s="190" t="str">
        <f t="shared" si="4"/>
        <v>L0W</v>
      </c>
      <c r="X36" s="190" t="e">
        <f t="shared" si="5"/>
        <v>#NUM!</v>
      </c>
      <c r="Y36" s="167" t="e">
        <f t="shared" si="7"/>
        <v>#NUM!</v>
      </c>
      <c r="Z36" s="153">
        <v>44956</v>
      </c>
    </row>
    <row r="37" spans="1:26" ht="13.5" thickBot="1" x14ac:dyDescent="0.25">
      <c r="A37" s="134">
        <v>44838</v>
      </c>
      <c r="B37" s="135"/>
      <c r="C37" s="135" t="s">
        <v>173</v>
      </c>
      <c r="D37" s="135" t="s">
        <v>18</v>
      </c>
      <c r="E37" s="135" t="s">
        <v>112</v>
      </c>
      <c r="F37" s="137" t="s">
        <v>52</v>
      </c>
      <c r="G37" s="138">
        <v>44896</v>
      </c>
      <c r="H37" s="138">
        <v>44900</v>
      </c>
      <c r="I37" s="140" t="s">
        <v>234</v>
      </c>
      <c r="J37" s="141">
        <v>828000</v>
      </c>
      <c r="K37" s="141">
        <f t="shared" si="9"/>
        <v>15923.076923076924</v>
      </c>
      <c r="L37" s="143" t="s">
        <v>43</v>
      </c>
      <c r="M37" s="144" t="s">
        <v>94</v>
      </c>
      <c r="N37" s="145" t="s">
        <v>66</v>
      </c>
      <c r="O37" s="147" t="s">
        <v>10</v>
      </c>
      <c r="P37" s="138" t="s">
        <v>21</v>
      </c>
      <c r="Q37" s="144" t="s">
        <v>375</v>
      </c>
      <c r="R37" s="148">
        <v>1</v>
      </c>
      <c r="S37" s="148">
        <v>1</v>
      </c>
      <c r="T37" s="149">
        <v>331.45</v>
      </c>
      <c r="U37" s="149">
        <f t="shared" si="8"/>
        <v>17235.399999999998</v>
      </c>
      <c r="V37" s="189">
        <f t="shared" si="2"/>
        <v>2.0815700483091785E-2</v>
      </c>
      <c r="W37" s="151" t="str">
        <f t="shared" si="4"/>
        <v>L0W</v>
      </c>
      <c r="X37" s="151" t="str">
        <f t="shared" si="5"/>
        <v>EXPECTED</v>
      </c>
      <c r="Y37" s="135">
        <f t="shared" si="7"/>
        <v>4</v>
      </c>
      <c r="Z37" s="134">
        <v>44946</v>
      </c>
    </row>
    <row r="38" spans="1:26" ht="13.5" thickBot="1" x14ac:dyDescent="0.25">
      <c r="A38" s="134">
        <v>44867</v>
      </c>
      <c r="B38" s="135"/>
      <c r="C38" s="135" t="s">
        <v>221</v>
      </c>
      <c r="D38" s="135" t="s">
        <v>18</v>
      </c>
      <c r="E38" s="135" t="s">
        <v>288</v>
      </c>
      <c r="F38" s="137" t="s">
        <v>52</v>
      </c>
      <c r="G38" s="138">
        <v>44896</v>
      </c>
      <c r="H38" s="138">
        <v>44900</v>
      </c>
      <c r="I38" s="140" t="s">
        <v>289</v>
      </c>
      <c r="J38" s="141">
        <v>750000</v>
      </c>
      <c r="K38" s="141">
        <f t="shared" si="9"/>
        <v>14423.076923076924</v>
      </c>
      <c r="L38" s="143" t="s">
        <v>42</v>
      </c>
      <c r="M38" s="144" t="s">
        <v>94</v>
      </c>
      <c r="N38" s="145" t="s">
        <v>85</v>
      </c>
      <c r="O38" s="147" t="s">
        <v>10</v>
      </c>
      <c r="P38" s="138" t="s">
        <v>21</v>
      </c>
      <c r="Q38" s="144" t="s">
        <v>200</v>
      </c>
      <c r="R38" s="148">
        <v>1</v>
      </c>
      <c r="S38" s="148">
        <v>1</v>
      </c>
      <c r="T38" s="149">
        <v>1811.82</v>
      </c>
      <c r="U38" s="149">
        <f t="shared" si="8"/>
        <v>94214.64</v>
      </c>
      <c r="V38" s="189">
        <f t="shared" si="2"/>
        <v>0.12561951999999998</v>
      </c>
      <c r="W38" s="151" t="str">
        <f t="shared" si="4"/>
        <v>L0W</v>
      </c>
      <c r="X38" s="151" t="str">
        <f t="shared" si="5"/>
        <v>EXPECTED</v>
      </c>
      <c r="Y38" s="135">
        <f t="shared" si="7"/>
        <v>4</v>
      </c>
      <c r="Z38" s="134">
        <v>44946</v>
      </c>
    </row>
    <row r="39" spans="1:26" ht="13.5" thickBot="1" x14ac:dyDescent="0.25">
      <c r="A39" s="191">
        <v>44858</v>
      </c>
      <c r="B39" s="192"/>
      <c r="C39" s="192" t="s">
        <v>69</v>
      </c>
      <c r="D39" s="192" t="s">
        <v>18</v>
      </c>
      <c r="E39" s="192" t="s">
        <v>271</v>
      </c>
      <c r="F39" s="193" t="s">
        <v>52</v>
      </c>
      <c r="G39" s="194">
        <v>44896</v>
      </c>
      <c r="H39" s="194">
        <v>44925</v>
      </c>
      <c r="I39" s="195" t="s">
        <v>272</v>
      </c>
      <c r="J39" s="159">
        <v>600000</v>
      </c>
      <c r="K39" s="159">
        <f t="shared" si="9"/>
        <v>11538.461538461539</v>
      </c>
      <c r="L39" s="196" t="s">
        <v>42</v>
      </c>
      <c r="M39" s="197" t="s">
        <v>94</v>
      </c>
      <c r="N39" s="198">
        <v>8195</v>
      </c>
      <c r="O39" s="199" t="s">
        <v>10</v>
      </c>
      <c r="P39" s="194" t="s">
        <v>21</v>
      </c>
      <c r="Q39" s="197" t="s">
        <v>194</v>
      </c>
      <c r="R39" s="200">
        <v>0.94299999999999995</v>
      </c>
      <c r="S39" s="200">
        <v>0.999</v>
      </c>
      <c r="T39" s="150">
        <v>14551.55</v>
      </c>
      <c r="U39" s="150">
        <f t="shared" si="8"/>
        <v>756680.6</v>
      </c>
      <c r="V39" s="189">
        <f t="shared" si="2"/>
        <v>1.2611343333333331</v>
      </c>
      <c r="W39" s="151" t="str">
        <f t="shared" si="4"/>
        <v>HIGH</v>
      </c>
      <c r="X39" s="151" t="str">
        <f t="shared" si="5"/>
        <v>DELAYED</v>
      </c>
      <c r="Y39" s="192">
        <f t="shared" si="7"/>
        <v>29</v>
      </c>
      <c r="Z39" s="191">
        <v>44971</v>
      </c>
    </row>
    <row r="40" spans="1:26" ht="15.75" thickBot="1" x14ac:dyDescent="0.3">
      <c r="A40" s="153">
        <v>44858</v>
      </c>
      <c r="B40" s="154"/>
      <c r="C40" s="154" t="s">
        <v>58</v>
      </c>
      <c r="D40" s="154" t="s">
        <v>18</v>
      </c>
      <c r="E40" s="154" t="s">
        <v>277</v>
      </c>
      <c r="F40" s="155" t="s">
        <v>52</v>
      </c>
      <c r="G40" s="156">
        <v>44896</v>
      </c>
      <c r="H40" s="156"/>
      <c r="I40" s="157" t="s">
        <v>278</v>
      </c>
      <c r="J40" s="158">
        <v>600000</v>
      </c>
      <c r="K40" s="158">
        <f t="shared" si="9"/>
        <v>11538.461538461539</v>
      </c>
      <c r="L40" s="160" t="s">
        <v>42</v>
      </c>
      <c r="M40" s="161" t="s">
        <v>94</v>
      </c>
      <c r="N40" s="162">
        <v>8160</v>
      </c>
      <c r="O40" s="163" t="s">
        <v>10</v>
      </c>
      <c r="P40" s="156" t="s">
        <v>21</v>
      </c>
      <c r="Q40" s="161" t="s">
        <v>56</v>
      </c>
      <c r="R40" s="165"/>
      <c r="S40" s="165"/>
      <c r="T40" s="166"/>
      <c r="U40" s="166">
        <f t="shared" si="8"/>
        <v>0</v>
      </c>
      <c r="V40" s="172">
        <f t="shared" si="2"/>
        <v>0</v>
      </c>
      <c r="W40" s="190" t="str">
        <f t="shared" si="4"/>
        <v>L0W</v>
      </c>
      <c r="X40" s="190" t="e">
        <f t="shared" si="5"/>
        <v>#NUM!</v>
      </c>
      <c r="Y40" s="167" t="e">
        <f t="shared" si="7"/>
        <v>#NUM!</v>
      </c>
      <c r="Z40" s="153">
        <v>44956</v>
      </c>
    </row>
    <row r="41" spans="1:26" ht="13.5" thickBot="1" x14ac:dyDescent="0.25">
      <c r="A41" s="191">
        <v>44873</v>
      </c>
      <c r="B41" s="192"/>
      <c r="C41" s="192" t="s">
        <v>68</v>
      </c>
      <c r="D41" s="192" t="s">
        <v>18</v>
      </c>
      <c r="E41" s="192" t="s">
        <v>316</v>
      </c>
      <c r="F41" s="193" t="s">
        <v>52</v>
      </c>
      <c r="G41" s="194">
        <v>44896</v>
      </c>
      <c r="H41" s="194">
        <v>44938</v>
      </c>
      <c r="I41" s="195" t="s">
        <v>317</v>
      </c>
      <c r="J41" s="159">
        <v>150000</v>
      </c>
      <c r="K41" s="159">
        <f t="shared" si="9"/>
        <v>2884.6153846153848</v>
      </c>
      <c r="L41" s="196" t="s">
        <v>42</v>
      </c>
      <c r="M41" s="197" t="s">
        <v>94</v>
      </c>
      <c r="N41" s="198">
        <v>8148</v>
      </c>
      <c r="O41" s="199" t="s">
        <v>10</v>
      </c>
      <c r="P41" s="194" t="s">
        <v>21</v>
      </c>
      <c r="Q41" s="197" t="s">
        <v>400</v>
      </c>
      <c r="R41" s="200">
        <v>0.81399999999999995</v>
      </c>
      <c r="S41" s="200">
        <v>0.96099999999999997</v>
      </c>
      <c r="T41" s="150">
        <v>8805.58</v>
      </c>
      <c r="U41" s="150">
        <f t="shared" si="8"/>
        <v>457890.16</v>
      </c>
      <c r="V41" s="189">
        <f t="shared" si="2"/>
        <v>3.0526010666666665</v>
      </c>
      <c r="W41" s="151" t="str">
        <f t="shared" si="4"/>
        <v>HIGH</v>
      </c>
      <c r="X41" s="151" t="str">
        <f t="shared" si="5"/>
        <v>SIGNIFICANT</v>
      </c>
      <c r="Y41" s="135">
        <f t="shared" si="7"/>
        <v>42</v>
      </c>
      <c r="Z41" s="191">
        <v>44992</v>
      </c>
    </row>
    <row r="42" spans="1:26" ht="13.5" thickBot="1" x14ac:dyDescent="0.25">
      <c r="A42" s="134">
        <v>44897</v>
      </c>
      <c r="B42" s="135"/>
      <c r="C42" s="135" t="s">
        <v>65</v>
      </c>
      <c r="D42" s="135" t="s">
        <v>18</v>
      </c>
      <c r="E42" s="135" t="s">
        <v>331</v>
      </c>
      <c r="F42" s="137" t="s">
        <v>52</v>
      </c>
      <c r="G42" s="138">
        <v>44900</v>
      </c>
      <c r="H42" s="138">
        <v>44909</v>
      </c>
      <c r="I42" s="140" t="s">
        <v>332</v>
      </c>
      <c r="J42" s="141">
        <v>600000</v>
      </c>
      <c r="K42" s="141">
        <f t="shared" si="9"/>
        <v>11538.461538461539</v>
      </c>
      <c r="L42" s="143" t="s">
        <v>42</v>
      </c>
      <c r="M42" s="144" t="s">
        <v>100</v>
      </c>
      <c r="N42" s="145" t="s">
        <v>9</v>
      </c>
      <c r="O42" s="147" t="s">
        <v>10</v>
      </c>
      <c r="P42" s="138" t="s">
        <v>21</v>
      </c>
      <c r="Q42" s="144" t="s">
        <v>228</v>
      </c>
      <c r="R42" s="148">
        <v>0.95799999999999996</v>
      </c>
      <c r="S42" s="148">
        <v>0.99299999999999999</v>
      </c>
      <c r="T42" s="149">
        <v>8679.58</v>
      </c>
      <c r="U42" s="149">
        <f t="shared" si="8"/>
        <v>451338.16</v>
      </c>
      <c r="V42" s="189">
        <f t="shared" si="2"/>
        <v>0.75223026666666659</v>
      </c>
      <c r="W42" s="151" t="str">
        <f t="shared" si="4"/>
        <v>L0W</v>
      </c>
      <c r="X42" s="151" t="str">
        <f t="shared" si="5"/>
        <v>EXPECTED</v>
      </c>
      <c r="Y42" s="135">
        <f t="shared" si="7"/>
        <v>9</v>
      </c>
      <c r="Z42" s="134">
        <v>44949</v>
      </c>
    </row>
    <row r="43" spans="1:26" ht="15.75" thickBot="1" x14ac:dyDescent="0.3">
      <c r="A43" s="153">
        <v>44872</v>
      </c>
      <c r="B43" s="154"/>
      <c r="C43" s="154" t="s">
        <v>87</v>
      </c>
      <c r="D43" s="154" t="s">
        <v>14</v>
      </c>
      <c r="E43" s="154" t="s">
        <v>306</v>
      </c>
      <c r="F43" s="155" t="s">
        <v>52</v>
      </c>
      <c r="G43" s="156">
        <v>44907</v>
      </c>
      <c r="H43" s="156"/>
      <c r="I43" s="157" t="s">
        <v>307</v>
      </c>
      <c r="J43" s="158">
        <v>480000</v>
      </c>
      <c r="K43" s="158">
        <f t="shared" si="9"/>
        <v>9230.7692307692305</v>
      </c>
      <c r="L43" s="160" t="s">
        <v>42</v>
      </c>
      <c r="M43" s="161" t="s">
        <v>94</v>
      </c>
      <c r="N43" s="162" t="s">
        <v>11</v>
      </c>
      <c r="O43" s="163" t="s">
        <v>10</v>
      </c>
      <c r="P43" s="156" t="s">
        <v>21</v>
      </c>
      <c r="Q43" s="161" t="s">
        <v>56</v>
      </c>
      <c r="R43" s="165"/>
      <c r="S43" s="165"/>
      <c r="T43" s="166"/>
      <c r="U43" s="166">
        <f t="shared" si="8"/>
        <v>0</v>
      </c>
      <c r="V43" s="172">
        <f t="shared" si="2"/>
        <v>0</v>
      </c>
      <c r="W43" s="190" t="str">
        <f t="shared" si="4"/>
        <v>L0W</v>
      </c>
      <c r="X43" s="190" t="e">
        <f t="shared" si="5"/>
        <v>#NUM!</v>
      </c>
      <c r="Y43" s="167" t="e">
        <f t="shared" si="7"/>
        <v>#NUM!</v>
      </c>
      <c r="Z43" s="153">
        <v>44956</v>
      </c>
    </row>
    <row r="44" spans="1:26" ht="15.75" thickBot="1" x14ac:dyDescent="0.3">
      <c r="A44" s="153">
        <v>44867</v>
      </c>
      <c r="B44" s="154"/>
      <c r="C44" s="154" t="s">
        <v>87</v>
      </c>
      <c r="D44" s="154" t="s">
        <v>15</v>
      </c>
      <c r="E44" s="154" t="s">
        <v>292</v>
      </c>
      <c r="F44" s="155" t="s">
        <v>52</v>
      </c>
      <c r="G44" s="156">
        <v>44914</v>
      </c>
      <c r="H44" s="156"/>
      <c r="I44" s="157" t="s">
        <v>293</v>
      </c>
      <c r="J44" s="158">
        <v>2400000</v>
      </c>
      <c r="K44" s="158">
        <f t="shared" si="9"/>
        <v>46153.846153846156</v>
      </c>
      <c r="L44" s="160" t="s">
        <v>42</v>
      </c>
      <c r="M44" s="161" t="s">
        <v>94</v>
      </c>
      <c r="N44" s="162" t="s">
        <v>11</v>
      </c>
      <c r="O44" s="163" t="s">
        <v>10</v>
      </c>
      <c r="P44" s="156" t="s">
        <v>21</v>
      </c>
      <c r="Q44" s="164" t="s">
        <v>56</v>
      </c>
      <c r="R44" s="165"/>
      <c r="S44" s="165"/>
      <c r="T44" s="166"/>
      <c r="U44" s="166">
        <f t="shared" si="8"/>
        <v>0</v>
      </c>
      <c r="V44" s="172">
        <f t="shared" si="2"/>
        <v>0</v>
      </c>
      <c r="W44" s="190" t="str">
        <f t="shared" si="4"/>
        <v>L0W</v>
      </c>
      <c r="X44" s="190" t="e">
        <f t="shared" si="5"/>
        <v>#NUM!</v>
      </c>
      <c r="Y44" s="167" t="e">
        <f t="shared" si="7"/>
        <v>#NUM!</v>
      </c>
      <c r="Z44" s="153">
        <v>44992</v>
      </c>
    </row>
    <row r="45" spans="1:26" ht="13.5" thickBot="1" x14ac:dyDescent="0.25">
      <c r="A45" s="191">
        <v>44914</v>
      </c>
      <c r="B45" s="192"/>
      <c r="C45" s="192" t="s">
        <v>167</v>
      </c>
      <c r="D45" s="192" t="s">
        <v>18</v>
      </c>
      <c r="E45" s="192" t="s">
        <v>348</v>
      </c>
      <c r="F45" s="193" t="s">
        <v>52</v>
      </c>
      <c r="G45" s="194">
        <v>44914</v>
      </c>
      <c r="H45" s="194">
        <v>44932</v>
      </c>
      <c r="I45" s="195" t="s">
        <v>349</v>
      </c>
      <c r="J45" s="159">
        <v>876000</v>
      </c>
      <c r="K45" s="159">
        <f t="shared" si="9"/>
        <v>16846.153846153848</v>
      </c>
      <c r="L45" s="196" t="s">
        <v>42</v>
      </c>
      <c r="M45" s="197" t="s">
        <v>145</v>
      </c>
      <c r="N45" s="198" t="s">
        <v>148</v>
      </c>
      <c r="O45" s="199" t="s">
        <v>10</v>
      </c>
      <c r="P45" s="194" t="s">
        <v>21</v>
      </c>
      <c r="Q45" s="201" t="s">
        <v>194</v>
      </c>
      <c r="R45" s="200">
        <v>0.996</v>
      </c>
      <c r="S45" s="200">
        <v>1</v>
      </c>
      <c r="T45" s="150">
        <v>13171.7</v>
      </c>
      <c r="U45" s="150">
        <f t="shared" si="8"/>
        <v>684928.4</v>
      </c>
      <c r="V45" s="189">
        <f t="shared" si="2"/>
        <v>0.78188173515981729</v>
      </c>
      <c r="W45" s="151" t="str">
        <f t="shared" si="4"/>
        <v>L0W</v>
      </c>
      <c r="X45" s="151" t="str">
        <f t="shared" si="5"/>
        <v>DELAYED</v>
      </c>
      <c r="Y45" s="192">
        <f t="shared" si="7"/>
        <v>18</v>
      </c>
      <c r="Z45" s="191">
        <v>44971</v>
      </c>
    </row>
    <row r="46" spans="1:26" ht="13.5" thickBot="1" x14ac:dyDescent="0.25">
      <c r="A46" s="191">
        <v>44922</v>
      </c>
      <c r="B46" s="192"/>
      <c r="C46" s="192" t="s">
        <v>101</v>
      </c>
      <c r="D46" s="192" t="s">
        <v>18</v>
      </c>
      <c r="E46" s="192" t="s">
        <v>351</v>
      </c>
      <c r="F46" s="193" t="s">
        <v>52</v>
      </c>
      <c r="G46" s="194">
        <v>44923</v>
      </c>
      <c r="H46" s="194">
        <v>44932</v>
      </c>
      <c r="I46" s="195" t="s">
        <v>352</v>
      </c>
      <c r="J46" s="159">
        <v>1300000</v>
      </c>
      <c r="K46" s="159">
        <f t="shared" si="9"/>
        <v>25000</v>
      </c>
      <c r="L46" s="196" t="s">
        <v>42</v>
      </c>
      <c r="M46" s="197" t="s">
        <v>145</v>
      </c>
      <c r="N46" s="198" t="s">
        <v>161</v>
      </c>
      <c r="O46" s="199" t="s">
        <v>10</v>
      </c>
      <c r="P46" s="194" t="s">
        <v>21</v>
      </c>
      <c r="Q46" s="201" t="s">
        <v>171</v>
      </c>
      <c r="R46" s="200">
        <v>1</v>
      </c>
      <c r="S46" s="200">
        <v>1</v>
      </c>
      <c r="T46" s="150">
        <v>293.68</v>
      </c>
      <c r="U46" s="150">
        <f t="shared" si="8"/>
        <v>15271.36</v>
      </c>
      <c r="V46" s="189">
        <f t="shared" si="2"/>
        <v>1.1747200000000001E-2</v>
      </c>
      <c r="W46" s="151" t="str">
        <f t="shared" si="4"/>
        <v>L0W</v>
      </c>
      <c r="X46" s="151" t="str">
        <f t="shared" si="5"/>
        <v>EXPECTED</v>
      </c>
      <c r="Y46" s="192">
        <f t="shared" si="7"/>
        <v>9</v>
      </c>
      <c r="Z46" s="191">
        <v>44971</v>
      </c>
    </row>
    <row r="47" spans="1:26" ht="15.75" thickBot="1" x14ac:dyDescent="0.3">
      <c r="A47" s="173">
        <v>45090</v>
      </c>
      <c r="B47" s="167"/>
      <c r="C47" s="167" t="s">
        <v>437</v>
      </c>
      <c r="D47" s="167" t="s">
        <v>15</v>
      </c>
      <c r="E47" s="167" t="s">
        <v>441</v>
      </c>
      <c r="F47" s="175" t="s">
        <v>52</v>
      </c>
      <c r="G47" s="176">
        <v>44927</v>
      </c>
      <c r="H47" s="176"/>
      <c r="I47" s="202" t="s">
        <v>442</v>
      </c>
      <c r="J47" s="178">
        <v>12000000</v>
      </c>
      <c r="K47" s="178">
        <f t="shared" si="9"/>
        <v>230769.23076923078</v>
      </c>
      <c r="L47" s="179" t="s">
        <v>42</v>
      </c>
      <c r="M47" s="180" t="s">
        <v>433</v>
      </c>
      <c r="N47" s="181" t="s">
        <v>378</v>
      </c>
      <c r="O47" s="182" t="s">
        <v>10</v>
      </c>
      <c r="P47" s="176" t="s">
        <v>21</v>
      </c>
      <c r="Q47" s="180" t="s">
        <v>56</v>
      </c>
      <c r="R47" s="183"/>
      <c r="S47" s="183"/>
      <c r="T47" s="184"/>
      <c r="U47" s="166">
        <f t="shared" si="8"/>
        <v>0</v>
      </c>
      <c r="V47" s="172">
        <f t="shared" si="2"/>
        <v>0</v>
      </c>
      <c r="W47" s="190" t="str">
        <f t="shared" si="4"/>
        <v>L0W</v>
      </c>
      <c r="X47" s="190" t="e">
        <f t="shared" si="5"/>
        <v>#NUM!</v>
      </c>
      <c r="Y47" s="167" t="e">
        <f t="shared" si="7"/>
        <v>#NUM!</v>
      </c>
      <c r="Z47" s="173"/>
    </row>
    <row r="48" spans="1:26" ht="13.5" thickBot="1" x14ac:dyDescent="0.25">
      <c r="A48" s="134">
        <v>45090</v>
      </c>
      <c r="B48" s="135"/>
      <c r="C48" s="135" t="s">
        <v>199</v>
      </c>
      <c r="D48" s="135" t="s">
        <v>24</v>
      </c>
      <c r="E48" s="135" t="s">
        <v>429</v>
      </c>
      <c r="F48" s="137" t="s">
        <v>52</v>
      </c>
      <c r="G48" s="138">
        <v>44927</v>
      </c>
      <c r="H48" s="138">
        <v>45016</v>
      </c>
      <c r="I48" s="140" t="s">
        <v>430</v>
      </c>
      <c r="J48" s="141">
        <v>7200000</v>
      </c>
      <c r="K48" s="141">
        <f t="shared" si="9"/>
        <v>138461.53846153847</v>
      </c>
      <c r="L48" s="143" t="s">
        <v>42</v>
      </c>
      <c r="M48" s="144" t="s">
        <v>433</v>
      </c>
      <c r="N48" s="145" t="s">
        <v>79</v>
      </c>
      <c r="O48" s="147" t="s">
        <v>10</v>
      </c>
      <c r="P48" s="138" t="s">
        <v>21</v>
      </c>
      <c r="Q48" s="144" t="s">
        <v>445</v>
      </c>
      <c r="R48" s="148">
        <v>0.95899999999999996</v>
      </c>
      <c r="S48" s="148">
        <v>0.995</v>
      </c>
      <c r="T48" s="149">
        <v>5869.71</v>
      </c>
      <c r="U48" s="150">
        <f t="shared" ref="U48:U79" si="10">T48*52</f>
        <v>305224.92</v>
      </c>
      <c r="V48" s="189">
        <f t="shared" si="2"/>
        <v>4.2392349999999995E-2</v>
      </c>
      <c r="W48" s="151" t="str">
        <f t="shared" si="4"/>
        <v>L0W</v>
      </c>
      <c r="X48" s="151" t="str">
        <f t="shared" si="5"/>
        <v>SIGNIFICANT</v>
      </c>
      <c r="Y48" s="135">
        <f t="shared" si="7"/>
        <v>89</v>
      </c>
      <c r="Z48" s="134"/>
    </row>
    <row r="49" spans="1:26" ht="13.5" thickBot="1" x14ac:dyDescent="0.25">
      <c r="A49" s="134">
        <v>45090</v>
      </c>
      <c r="B49" s="135"/>
      <c r="C49" s="135" t="s">
        <v>425</v>
      </c>
      <c r="D49" s="135" t="s">
        <v>26</v>
      </c>
      <c r="E49" s="135" t="s">
        <v>426</v>
      </c>
      <c r="F49" s="137" t="s">
        <v>52</v>
      </c>
      <c r="G49" s="138">
        <v>44927</v>
      </c>
      <c r="H49" s="138">
        <v>45016</v>
      </c>
      <c r="I49" s="140" t="s">
        <v>427</v>
      </c>
      <c r="J49" s="141">
        <v>1200000</v>
      </c>
      <c r="K49" s="141">
        <f t="shared" si="9"/>
        <v>23076.923076923078</v>
      </c>
      <c r="L49" s="143" t="s">
        <v>43</v>
      </c>
      <c r="M49" s="144" t="s">
        <v>433</v>
      </c>
      <c r="N49" s="145" t="s">
        <v>71</v>
      </c>
      <c r="O49" s="147" t="s">
        <v>10</v>
      </c>
      <c r="P49" s="138" t="s">
        <v>21</v>
      </c>
      <c r="Q49" s="144" t="s">
        <v>428</v>
      </c>
      <c r="R49" s="148">
        <v>1</v>
      </c>
      <c r="S49" s="148">
        <v>1</v>
      </c>
      <c r="T49" s="149">
        <v>1309.0999999999999</v>
      </c>
      <c r="U49" s="150">
        <f t="shared" si="10"/>
        <v>68073.2</v>
      </c>
      <c r="V49" s="189">
        <f t="shared" si="2"/>
        <v>5.6727666666666662E-2</v>
      </c>
      <c r="W49" s="151" t="str">
        <f t="shared" si="4"/>
        <v>L0W</v>
      </c>
      <c r="X49" s="151" t="str">
        <f t="shared" si="5"/>
        <v>SIGNIFICANT</v>
      </c>
      <c r="Y49" s="135">
        <f t="shared" si="7"/>
        <v>89</v>
      </c>
      <c r="Z49" s="134"/>
    </row>
    <row r="50" spans="1:26" ht="13.5" thickBot="1" x14ac:dyDescent="0.25">
      <c r="A50" s="134">
        <v>45090</v>
      </c>
      <c r="B50" s="135"/>
      <c r="C50" s="135" t="s">
        <v>53</v>
      </c>
      <c r="D50" s="135" t="s">
        <v>18</v>
      </c>
      <c r="E50" s="135" t="s">
        <v>431</v>
      </c>
      <c r="F50" s="137" t="s">
        <v>52</v>
      </c>
      <c r="G50" s="138">
        <v>44927</v>
      </c>
      <c r="H50" s="138">
        <v>45051</v>
      </c>
      <c r="I50" s="140" t="s">
        <v>432</v>
      </c>
      <c r="J50" s="141">
        <v>1200000</v>
      </c>
      <c r="K50" s="141">
        <f t="shared" si="9"/>
        <v>23076.923076923078</v>
      </c>
      <c r="L50" s="143" t="s">
        <v>42</v>
      </c>
      <c r="M50" s="144" t="s">
        <v>433</v>
      </c>
      <c r="N50" s="145" t="s">
        <v>31</v>
      </c>
      <c r="O50" s="147" t="s">
        <v>10</v>
      </c>
      <c r="P50" s="138" t="s">
        <v>21</v>
      </c>
      <c r="Q50" s="144" t="s">
        <v>445</v>
      </c>
      <c r="R50" s="148">
        <v>0.92100000000000004</v>
      </c>
      <c r="S50" s="148">
        <v>0.98699999999999999</v>
      </c>
      <c r="T50" s="149">
        <v>4592.49</v>
      </c>
      <c r="U50" s="150">
        <f t="shared" si="10"/>
        <v>238809.47999999998</v>
      </c>
      <c r="V50" s="189">
        <f t="shared" si="2"/>
        <v>0.19900789999999999</v>
      </c>
      <c r="W50" s="151" t="str">
        <f t="shared" si="4"/>
        <v>L0W</v>
      </c>
      <c r="X50" s="151" t="str">
        <f t="shared" si="5"/>
        <v>SIGNIFICANT</v>
      </c>
      <c r="Y50" s="135">
        <f t="shared" si="7"/>
        <v>124</v>
      </c>
      <c r="Z50" s="134"/>
    </row>
    <row r="51" spans="1:26" ht="13.5" thickBot="1" x14ac:dyDescent="0.25">
      <c r="A51" s="134">
        <v>45090</v>
      </c>
      <c r="B51" s="135"/>
      <c r="C51" s="135" t="s">
        <v>447</v>
      </c>
      <c r="D51" s="135" t="s">
        <v>24</v>
      </c>
      <c r="E51" s="135" t="s">
        <v>448</v>
      </c>
      <c r="F51" s="137" t="s">
        <v>52</v>
      </c>
      <c r="G51" s="138">
        <v>44927</v>
      </c>
      <c r="H51" s="138">
        <v>44988</v>
      </c>
      <c r="I51" s="140" t="s">
        <v>449</v>
      </c>
      <c r="J51" s="141">
        <v>1200000</v>
      </c>
      <c r="K51" s="141">
        <f t="shared" si="9"/>
        <v>23076.923076923078</v>
      </c>
      <c r="L51" s="143" t="s">
        <v>43</v>
      </c>
      <c r="M51" s="144" t="s">
        <v>433</v>
      </c>
      <c r="N51" s="145" t="s">
        <v>23</v>
      </c>
      <c r="O51" s="147" t="s">
        <v>10</v>
      </c>
      <c r="P51" s="138" t="s">
        <v>21</v>
      </c>
      <c r="Q51" s="144" t="s">
        <v>445</v>
      </c>
      <c r="R51" s="148">
        <v>0.97599999999999998</v>
      </c>
      <c r="S51" s="148">
        <v>0.997</v>
      </c>
      <c r="T51" s="149">
        <v>32029.51</v>
      </c>
      <c r="U51" s="150">
        <f t="shared" si="10"/>
        <v>1665534.52</v>
      </c>
      <c r="V51" s="189">
        <f t="shared" si="2"/>
        <v>1.3879454333333332</v>
      </c>
      <c r="W51" s="151" t="str">
        <f t="shared" si="4"/>
        <v>HIGH</v>
      </c>
      <c r="X51" s="151" t="str">
        <f t="shared" si="5"/>
        <v>SIGNIFICANT</v>
      </c>
      <c r="Y51" s="135">
        <f t="shared" si="7"/>
        <v>61</v>
      </c>
      <c r="Z51" s="134"/>
    </row>
    <row r="52" spans="1:26" ht="26.25" thickBot="1" x14ac:dyDescent="0.25">
      <c r="A52" s="134">
        <v>45090</v>
      </c>
      <c r="B52" s="135"/>
      <c r="C52" s="135" t="s">
        <v>437</v>
      </c>
      <c r="D52" s="135" t="s">
        <v>14</v>
      </c>
      <c r="E52" s="135" t="s">
        <v>438</v>
      </c>
      <c r="F52" s="137" t="s">
        <v>52</v>
      </c>
      <c r="G52" s="138">
        <v>44927</v>
      </c>
      <c r="H52" s="138">
        <v>44981</v>
      </c>
      <c r="I52" s="140" t="s">
        <v>439</v>
      </c>
      <c r="J52" s="141">
        <v>1000000</v>
      </c>
      <c r="K52" s="141">
        <f t="shared" si="9"/>
        <v>19230.76923076923</v>
      </c>
      <c r="L52" s="143" t="s">
        <v>42</v>
      </c>
      <c r="M52" s="144" t="s">
        <v>433</v>
      </c>
      <c r="N52" s="145" t="s">
        <v>378</v>
      </c>
      <c r="O52" s="147" t="s">
        <v>10</v>
      </c>
      <c r="P52" s="138" t="s">
        <v>21</v>
      </c>
      <c r="Q52" s="144" t="s">
        <v>440</v>
      </c>
      <c r="R52" s="148">
        <v>0.98</v>
      </c>
      <c r="S52" s="148">
        <v>0.99199999999999999</v>
      </c>
      <c r="T52" s="149">
        <v>357577.97</v>
      </c>
      <c r="U52" s="150">
        <f t="shared" si="10"/>
        <v>18594054.439999998</v>
      </c>
      <c r="V52" s="189">
        <f t="shared" si="2"/>
        <v>18.594054439999997</v>
      </c>
      <c r="W52" s="151" t="str">
        <f t="shared" si="4"/>
        <v>HIGH</v>
      </c>
      <c r="X52" s="151" t="str">
        <f t="shared" si="5"/>
        <v>SIGNIFICANT</v>
      </c>
      <c r="Y52" s="135">
        <f t="shared" si="7"/>
        <v>54</v>
      </c>
      <c r="Z52" s="134"/>
    </row>
    <row r="53" spans="1:26" ht="13.5" thickBot="1" x14ac:dyDescent="0.25">
      <c r="A53" s="134">
        <v>45090</v>
      </c>
      <c r="B53" s="135"/>
      <c r="C53" s="135" t="s">
        <v>195</v>
      </c>
      <c r="D53" s="135" t="s">
        <v>24</v>
      </c>
      <c r="E53" s="135" t="s">
        <v>164</v>
      </c>
      <c r="F53" s="137" t="s">
        <v>52</v>
      </c>
      <c r="G53" s="138">
        <v>44927</v>
      </c>
      <c r="H53" s="138">
        <v>44995</v>
      </c>
      <c r="I53" s="140" t="s">
        <v>452</v>
      </c>
      <c r="J53" s="141">
        <v>1000000</v>
      </c>
      <c r="K53" s="141">
        <f t="shared" si="9"/>
        <v>19230.76923076923</v>
      </c>
      <c r="L53" s="143" t="s">
        <v>43</v>
      </c>
      <c r="M53" s="144" t="s">
        <v>433</v>
      </c>
      <c r="N53" s="145" t="s">
        <v>23</v>
      </c>
      <c r="O53" s="147" t="s">
        <v>10</v>
      </c>
      <c r="P53" s="138" t="s">
        <v>21</v>
      </c>
      <c r="Q53" s="144" t="s">
        <v>194</v>
      </c>
      <c r="R53" s="148">
        <v>0.97399999999999998</v>
      </c>
      <c r="S53" s="148">
        <v>0.998</v>
      </c>
      <c r="T53" s="149">
        <v>19273.759999999998</v>
      </c>
      <c r="U53" s="150">
        <f t="shared" si="10"/>
        <v>1002235.5199999999</v>
      </c>
      <c r="V53" s="189">
        <f t="shared" si="2"/>
        <v>1.0022355199999999</v>
      </c>
      <c r="W53" s="151" t="str">
        <f t="shared" si="4"/>
        <v>W/IN</v>
      </c>
      <c r="X53" s="151" t="str">
        <f t="shared" si="5"/>
        <v>SIGNIFICANT</v>
      </c>
      <c r="Y53" s="135">
        <f t="shared" ref="Y53:Y84" si="11">DATEDIF(G53,H53,"d")</f>
        <v>68</v>
      </c>
      <c r="Z53" s="134"/>
    </row>
    <row r="54" spans="1:26" ht="13.5" thickBot="1" x14ac:dyDescent="0.25">
      <c r="A54" s="134">
        <v>45090</v>
      </c>
      <c r="B54" s="135"/>
      <c r="C54" s="135" t="s">
        <v>434</v>
      </c>
      <c r="D54" s="135" t="s">
        <v>18</v>
      </c>
      <c r="E54" s="135" t="s">
        <v>435</v>
      </c>
      <c r="F54" s="137" t="s">
        <v>52</v>
      </c>
      <c r="G54" s="138">
        <v>44927</v>
      </c>
      <c r="H54" s="138">
        <v>44960</v>
      </c>
      <c r="I54" s="140" t="s">
        <v>436</v>
      </c>
      <c r="J54" s="141">
        <v>744000</v>
      </c>
      <c r="K54" s="141">
        <f t="shared" si="9"/>
        <v>14307.692307692309</v>
      </c>
      <c r="L54" s="143" t="s">
        <v>42</v>
      </c>
      <c r="M54" s="144" t="s">
        <v>433</v>
      </c>
      <c r="N54" s="145" t="s">
        <v>28</v>
      </c>
      <c r="O54" s="147" t="s">
        <v>10</v>
      </c>
      <c r="P54" s="138" t="s">
        <v>21</v>
      </c>
      <c r="Q54" s="144" t="s">
        <v>445</v>
      </c>
      <c r="R54" s="148">
        <v>0.93799999999999994</v>
      </c>
      <c r="S54" s="148">
        <v>0.99099999999999999</v>
      </c>
      <c r="T54" s="149">
        <v>859.37</v>
      </c>
      <c r="U54" s="150">
        <f t="shared" si="10"/>
        <v>44687.24</v>
      </c>
      <c r="V54" s="189">
        <f t="shared" si="2"/>
        <v>6.0063494623655914E-2</v>
      </c>
      <c r="W54" s="151" t="str">
        <f t="shared" si="4"/>
        <v>L0W</v>
      </c>
      <c r="X54" s="151" t="str">
        <f t="shared" si="5"/>
        <v>SIGNIFICANT</v>
      </c>
      <c r="Y54" s="135">
        <f t="shared" si="11"/>
        <v>33</v>
      </c>
      <c r="Z54" s="134"/>
    </row>
    <row r="55" spans="1:26" ht="13.5" thickBot="1" x14ac:dyDescent="0.25">
      <c r="A55" s="134">
        <v>45090</v>
      </c>
      <c r="B55" s="135"/>
      <c r="C55" s="135" t="s">
        <v>92</v>
      </c>
      <c r="D55" s="135" t="s">
        <v>159</v>
      </c>
      <c r="E55" s="135" t="s">
        <v>443</v>
      </c>
      <c r="F55" s="137" t="s">
        <v>52</v>
      </c>
      <c r="G55" s="138">
        <v>44927</v>
      </c>
      <c r="H55" s="138">
        <v>44967</v>
      </c>
      <c r="I55" s="140" t="s">
        <v>444</v>
      </c>
      <c r="J55" s="141">
        <v>600000</v>
      </c>
      <c r="K55" s="141">
        <f t="shared" si="9"/>
        <v>11538.461538461539</v>
      </c>
      <c r="L55" s="143" t="s">
        <v>42</v>
      </c>
      <c r="M55" s="144" t="s">
        <v>433</v>
      </c>
      <c r="N55" s="145" t="s">
        <v>75</v>
      </c>
      <c r="O55" s="147" t="s">
        <v>10</v>
      </c>
      <c r="P55" s="138" t="s">
        <v>21</v>
      </c>
      <c r="Q55" s="144" t="s">
        <v>445</v>
      </c>
      <c r="R55" s="148">
        <v>1</v>
      </c>
      <c r="S55" s="148">
        <v>1</v>
      </c>
      <c r="T55" s="149">
        <v>1461.03</v>
      </c>
      <c r="U55" s="150">
        <f t="shared" si="10"/>
        <v>75973.56</v>
      </c>
      <c r="V55" s="189">
        <f t="shared" si="2"/>
        <v>0.1266226</v>
      </c>
      <c r="W55" s="151" t="str">
        <f t="shared" si="4"/>
        <v>L0W</v>
      </c>
      <c r="X55" s="151" t="str">
        <f t="shared" si="5"/>
        <v>SIGNIFICANT</v>
      </c>
      <c r="Y55" s="135">
        <f t="shared" si="11"/>
        <v>40</v>
      </c>
      <c r="Z55" s="134"/>
    </row>
    <row r="56" spans="1:26" ht="15.75" thickBot="1" x14ac:dyDescent="0.3">
      <c r="A56" s="173">
        <v>45090</v>
      </c>
      <c r="B56" s="167"/>
      <c r="C56" s="167" t="s">
        <v>134</v>
      </c>
      <c r="D56" s="167" t="s">
        <v>24</v>
      </c>
      <c r="E56" s="167" t="s">
        <v>446</v>
      </c>
      <c r="F56" s="175" t="s">
        <v>52</v>
      </c>
      <c r="G56" s="176">
        <v>44927</v>
      </c>
      <c r="H56" s="176"/>
      <c r="I56" s="203"/>
      <c r="J56" s="178">
        <v>600000</v>
      </c>
      <c r="K56" s="178">
        <f t="shared" si="9"/>
        <v>11538.461538461539</v>
      </c>
      <c r="L56" s="179" t="s">
        <v>42</v>
      </c>
      <c r="M56" s="180" t="s">
        <v>433</v>
      </c>
      <c r="N56" s="181" t="s">
        <v>72</v>
      </c>
      <c r="O56" s="182" t="s">
        <v>10</v>
      </c>
      <c r="P56" s="176" t="s">
        <v>21</v>
      </c>
      <c r="Q56" s="180" t="s">
        <v>56</v>
      </c>
      <c r="R56" s="183"/>
      <c r="S56" s="183"/>
      <c r="T56" s="184"/>
      <c r="U56" s="166">
        <f t="shared" si="10"/>
        <v>0</v>
      </c>
      <c r="V56" s="172">
        <f t="shared" si="2"/>
        <v>0</v>
      </c>
      <c r="W56" s="190" t="str">
        <f t="shared" si="4"/>
        <v>L0W</v>
      </c>
      <c r="X56" s="190" t="e">
        <f t="shared" si="5"/>
        <v>#NUM!</v>
      </c>
      <c r="Y56" s="167" t="e">
        <f t="shared" si="11"/>
        <v>#NUM!</v>
      </c>
      <c r="Z56" s="173"/>
    </row>
    <row r="57" spans="1:26" ht="15.75" thickBot="1" x14ac:dyDescent="0.3">
      <c r="A57" s="153">
        <v>44939</v>
      </c>
      <c r="B57" s="154"/>
      <c r="C57" s="154" t="s">
        <v>118</v>
      </c>
      <c r="D57" s="154" t="s">
        <v>370</v>
      </c>
      <c r="E57" s="154" t="s">
        <v>371</v>
      </c>
      <c r="F57" s="155" t="s">
        <v>52</v>
      </c>
      <c r="G57" s="156">
        <v>44927</v>
      </c>
      <c r="H57" s="156"/>
      <c r="I57" s="157" t="s">
        <v>372</v>
      </c>
      <c r="J57" s="158">
        <v>600000</v>
      </c>
      <c r="K57" s="158">
        <f t="shared" si="9"/>
        <v>11538.461538461539</v>
      </c>
      <c r="L57" s="160" t="s">
        <v>42</v>
      </c>
      <c r="M57" s="161" t="s">
        <v>100</v>
      </c>
      <c r="N57" s="162" t="s">
        <v>20</v>
      </c>
      <c r="O57" s="163" t="s">
        <v>10</v>
      </c>
      <c r="P57" s="156" t="s">
        <v>21</v>
      </c>
      <c r="Q57" s="164" t="s">
        <v>56</v>
      </c>
      <c r="R57" s="165"/>
      <c r="S57" s="165"/>
      <c r="T57" s="166"/>
      <c r="U57" s="166">
        <f t="shared" si="10"/>
        <v>0</v>
      </c>
      <c r="V57" s="172">
        <f t="shared" si="2"/>
        <v>0</v>
      </c>
      <c r="W57" s="190" t="str">
        <f t="shared" si="4"/>
        <v>L0W</v>
      </c>
      <c r="X57" s="190" t="e">
        <f t="shared" si="5"/>
        <v>#NUM!</v>
      </c>
      <c r="Y57" s="167" t="e">
        <f t="shared" si="11"/>
        <v>#NUM!</v>
      </c>
      <c r="Z57" s="153">
        <v>44992</v>
      </c>
    </row>
    <row r="58" spans="1:26" ht="15.75" thickBot="1" x14ac:dyDescent="0.3">
      <c r="A58" s="173">
        <v>45090</v>
      </c>
      <c r="B58" s="167"/>
      <c r="C58" s="167" t="s">
        <v>59</v>
      </c>
      <c r="D58" s="167" t="s">
        <v>15</v>
      </c>
      <c r="E58" s="167" t="s">
        <v>450</v>
      </c>
      <c r="F58" s="175" t="s">
        <v>52</v>
      </c>
      <c r="G58" s="176">
        <v>44927</v>
      </c>
      <c r="H58" s="176"/>
      <c r="I58" s="202" t="s">
        <v>451</v>
      </c>
      <c r="J58" s="178">
        <v>600000</v>
      </c>
      <c r="K58" s="178">
        <f t="shared" si="9"/>
        <v>11538.461538461539</v>
      </c>
      <c r="L58" s="179" t="s">
        <v>42</v>
      </c>
      <c r="M58" s="180" t="s">
        <v>433</v>
      </c>
      <c r="N58" s="181" t="s">
        <v>71</v>
      </c>
      <c r="O58" s="182" t="s">
        <v>10</v>
      </c>
      <c r="P58" s="176" t="s">
        <v>21</v>
      </c>
      <c r="Q58" s="180" t="s">
        <v>56</v>
      </c>
      <c r="R58" s="183"/>
      <c r="S58" s="183"/>
      <c r="T58" s="184"/>
      <c r="U58" s="166">
        <f t="shared" si="10"/>
        <v>0</v>
      </c>
      <c r="V58" s="172">
        <f t="shared" si="2"/>
        <v>0</v>
      </c>
      <c r="W58" s="190" t="str">
        <f t="shared" si="4"/>
        <v>L0W</v>
      </c>
      <c r="X58" s="190" t="e">
        <f t="shared" si="5"/>
        <v>#NUM!</v>
      </c>
      <c r="Y58" s="167" t="e">
        <f t="shared" si="11"/>
        <v>#NUM!</v>
      </c>
      <c r="Z58" s="173"/>
    </row>
    <row r="59" spans="1:26" ht="13.5" thickBot="1" x14ac:dyDescent="0.25">
      <c r="A59" s="134">
        <v>44894</v>
      </c>
      <c r="B59" s="135"/>
      <c r="C59" s="135" t="s">
        <v>142</v>
      </c>
      <c r="D59" s="135" t="s">
        <v>18</v>
      </c>
      <c r="E59" s="135" t="s">
        <v>328</v>
      </c>
      <c r="F59" s="137" t="s">
        <v>52</v>
      </c>
      <c r="G59" s="138">
        <v>44927</v>
      </c>
      <c r="H59" s="138">
        <v>44904</v>
      </c>
      <c r="I59" s="140" t="s">
        <v>329</v>
      </c>
      <c r="J59" s="141">
        <v>600000</v>
      </c>
      <c r="K59" s="141">
        <f t="shared" si="9"/>
        <v>11538.461538461539</v>
      </c>
      <c r="L59" s="143" t="s">
        <v>42</v>
      </c>
      <c r="M59" s="144" t="s">
        <v>94</v>
      </c>
      <c r="N59" s="145" t="s">
        <v>66</v>
      </c>
      <c r="O59" s="147" t="s">
        <v>10</v>
      </c>
      <c r="P59" s="138" t="s">
        <v>21</v>
      </c>
      <c r="Q59" s="204" t="s">
        <v>387</v>
      </c>
      <c r="R59" s="148">
        <v>1</v>
      </c>
      <c r="S59" s="148">
        <v>1</v>
      </c>
      <c r="T59" s="149">
        <v>7.07</v>
      </c>
      <c r="U59" s="150">
        <f t="shared" si="10"/>
        <v>367.64</v>
      </c>
      <c r="V59" s="189">
        <f t="shared" si="2"/>
        <v>6.1273333333333334E-4</v>
      </c>
      <c r="W59" s="151" t="str">
        <f t="shared" si="4"/>
        <v>L0W</v>
      </c>
      <c r="X59" s="151" t="e">
        <f t="shared" si="5"/>
        <v>#NUM!</v>
      </c>
      <c r="Y59" s="135" t="e">
        <f t="shared" si="11"/>
        <v>#NUM!</v>
      </c>
      <c r="Z59" s="134">
        <v>44963</v>
      </c>
    </row>
    <row r="60" spans="1:26" ht="15.75" thickBot="1" x14ac:dyDescent="0.3">
      <c r="A60" s="173">
        <v>45090</v>
      </c>
      <c r="B60" s="167"/>
      <c r="C60" s="167" t="s">
        <v>59</v>
      </c>
      <c r="D60" s="167" t="s">
        <v>26</v>
      </c>
      <c r="E60" s="167" t="s">
        <v>453</v>
      </c>
      <c r="F60" s="175" t="s">
        <v>52</v>
      </c>
      <c r="G60" s="176">
        <v>44927</v>
      </c>
      <c r="H60" s="176"/>
      <c r="I60" s="202" t="s">
        <v>454</v>
      </c>
      <c r="J60" s="178">
        <v>600000</v>
      </c>
      <c r="K60" s="178">
        <f t="shared" si="9"/>
        <v>11538.461538461539</v>
      </c>
      <c r="L60" s="179" t="s">
        <v>43</v>
      </c>
      <c r="M60" s="180" t="s">
        <v>433</v>
      </c>
      <c r="N60" s="181" t="s">
        <v>71</v>
      </c>
      <c r="O60" s="182" t="s">
        <v>10</v>
      </c>
      <c r="P60" s="176" t="s">
        <v>21</v>
      </c>
      <c r="Q60" s="180" t="s">
        <v>56</v>
      </c>
      <c r="R60" s="183"/>
      <c r="S60" s="183"/>
      <c r="T60" s="184"/>
      <c r="U60" s="166">
        <f t="shared" si="10"/>
        <v>0</v>
      </c>
      <c r="V60" s="172">
        <f t="shared" si="2"/>
        <v>0</v>
      </c>
      <c r="W60" s="190" t="str">
        <f t="shared" si="4"/>
        <v>L0W</v>
      </c>
      <c r="X60" s="190" t="e">
        <f t="shared" si="5"/>
        <v>#NUM!</v>
      </c>
      <c r="Y60" s="167" t="e">
        <f t="shared" si="11"/>
        <v>#NUM!</v>
      </c>
      <c r="Z60" s="173"/>
    </row>
    <row r="61" spans="1:26" ht="15.75" thickBot="1" x14ac:dyDescent="0.3">
      <c r="A61" s="173">
        <v>45090</v>
      </c>
      <c r="B61" s="167"/>
      <c r="C61" s="167" t="s">
        <v>59</v>
      </c>
      <c r="D61" s="167" t="s">
        <v>14</v>
      </c>
      <c r="E61" s="167" t="s">
        <v>455</v>
      </c>
      <c r="F61" s="175" t="s">
        <v>52</v>
      </c>
      <c r="G61" s="176">
        <v>44927</v>
      </c>
      <c r="H61" s="176"/>
      <c r="I61" s="202" t="s">
        <v>456</v>
      </c>
      <c r="J61" s="178">
        <v>600000</v>
      </c>
      <c r="K61" s="178">
        <f t="shared" si="9"/>
        <v>11538.461538461539</v>
      </c>
      <c r="L61" s="179" t="s">
        <v>42</v>
      </c>
      <c r="M61" s="180" t="s">
        <v>433</v>
      </c>
      <c r="N61" s="181" t="s">
        <v>71</v>
      </c>
      <c r="O61" s="182" t="s">
        <v>10</v>
      </c>
      <c r="P61" s="176" t="s">
        <v>21</v>
      </c>
      <c r="Q61" s="180" t="s">
        <v>56</v>
      </c>
      <c r="R61" s="183"/>
      <c r="S61" s="183"/>
      <c r="T61" s="184"/>
      <c r="U61" s="166">
        <f t="shared" si="10"/>
        <v>0</v>
      </c>
      <c r="V61" s="172">
        <f t="shared" si="2"/>
        <v>0</v>
      </c>
      <c r="W61" s="190" t="str">
        <f t="shared" si="4"/>
        <v>L0W</v>
      </c>
      <c r="X61" s="190" t="e">
        <f t="shared" si="5"/>
        <v>#NUM!</v>
      </c>
      <c r="Y61" s="167" t="e">
        <f t="shared" si="11"/>
        <v>#NUM!</v>
      </c>
      <c r="Z61" s="173"/>
    </row>
    <row r="62" spans="1:26" ht="26.25" thickBot="1" x14ac:dyDescent="0.25">
      <c r="A62" s="134">
        <v>45090</v>
      </c>
      <c r="B62" s="135"/>
      <c r="C62" s="135" t="s">
        <v>124</v>
      </c>
      <c r="D62" s="135" t="s">
        <v>18</v>
      </c>
      <c r="E62" s="135" t="s">
        <v>457</v>
      </c>
      <c r="F62" s="137" t="s">
        <v>52</v>
      </c>
      <c r="G62" s="138">
        <v>44927</v>
      </c>
      <c r="H62" s="138">
        <v>44946</v>
      </c>
      <c r="I62" s="140" t="s">
        <v>458</v>
      </c>
      <c r="J62" s="141">
        <v>600000</v>
      </c>
      <c r="K62" s="141">
        <f t="shared" si="9"/>
        <v>11538.461538461539</v>
      </c>
      <c r="L62" s="143" t="s">
        <v>43</v>
      </c>
      <c r="M62" s="144" t="s">
        <v>433</v>
      </c>
      <c r="N62" s="145" t="s">
        <v>378</v>
      </c>
      <c r="O62" s="147" t="s">
        <v>10</v>
      </c>
      <c r="P62" s="138" t="s">
        <v>21</v>
      </c>
      <c r="Q62" s="144" t="s">
        <v>459</v>
      </c>
      <c r="R62" s="148">
        <v>0.82099999999999995</v>
      </c>
      <c r="S62" s="148">
        <v>0.97099999999999997</v>
      </c>
      <c r="T62" s="149">
        <v>459.69</v>
      </c>
      <c r="U62" s="150">
        <f t="shared" si="10"/>
        <v>23903.88</v>
      </c>
      <c r="V62" s="189">
        <f t="shared" si="2"/>
        <v>3.9839799999999995E-2</v>
      </c>
      <c r="W62" s="151" t="str">
        <f t="shared" si="4"/>
        <v>L0W</v>
      </c>
      <c r="X62" s="151" t="str">
        <f t="shared" si="5"/>
        <v>DELAYED</v>
      </c>
      <c r="Y62" s="135">
        <f t="shared" si="11"/>
        <v>19</v>
      </c>
      <c r="Z62" s="134"/>
    </row>
    <row r="63" spans="1:26" ht="13.5" thickBot="1" x14ac:dyDescent="0.25">
      <c r="A63" s="134">
        <v>45090</v>
      </c>
      <c r="B63" s="135"/>
      <c r="C63" s="135" t="s">
        <v>124</v>
      </c>
      <c r="D63" s="135" t="s">
        <v>18</v>
      </c>
      <c r="E63" s="135" t="s">
        <v>460</v>
      </c>
      <c r="F63" s="137" t="s">
        <v>52</v>
      </c>
      <c r="G63" s="138">
        <v>44927</v>
      </c>
      <c r="H63" s="138">
        <v>44946</v>
      </c>
      <c r="I63" s="140" t="s">
        <v>461</v>
      </c>
      <c r="J63" s="141">
        <v>600000</v>
      </c>
      <c r="K63" s="141">
        <f t="shared" si="9"/>
        <v>11538.461538461539</v>
      </c>
      <c r="L63" s="143" t="s">
        <v>42</v>
      </c>
      <c r="M63" s="144" t="s">
        <v>433</v>
      </c>
      <c r="N63" s="145" t="s">
        <v>378</v>
      </c>
      <c r="O63" s="147" t="s">
        <v>10</v>
      </c>
      <c r="P63" s="138" t="s">
        <v>21</v>
      </c>
      <c r="Q63" s="144" t="s">
        <v>194</v>
      </c>
      <c r="R63" s="148">
        <v>9.7899999999999991</v>
      </c>
      <c r="S63" s="148">
        <v>1</v>
      </c>
      <c r="T63" s="149">
        <v>25607.07</v>
      </c>
      <c r="U63" s="150">
        <f t="shared" si="10"/>
        <v>1331567.6399999999</v>
      </c>
      <c r="V63" s="189">
        <f t="shared" si="2"/>
        <v>2.2192794</v>
      </c>
      <c r="W63" s="151" t="str">
        <f t="shared" si="4"/>
        <v>HIGH</v>
      </c>
      <c r="X63" s="151" t="str">
        <f t="shared" si="5"/>
        <v>DELAYED</v>
      </c>
      <c r="Y63" s="135">
        <f t="shared" si="11"/>
        <v>19</v>
      </c>
      <c r="Z63" s="134"/>
    </row>
    <row r="64" spans="1:26" ht="13.5" thickBot="1" x14ac:dyDescent="0.25">
      <c r="A64" s="191">
        <v>44900</v>
      </c>
      <c r="B64" s="192"/>
      <c r="C64" s="192" t="s">
        <v>105</v>
      </c>
      <c r="D64" s="192" t="s">
        <v>18</v>
      </c>
      <c r="E64" s="192" t="s">
        <v>160</v>
      </c>
      <c r="F64" s="193" t="s">
        <v>52</v>
      </c>
      <c r="G64" s="194">
        <v>44927</v>
      </c>
      <c r="H64" s="194">
        <v>44960</v>
      </c>
      <c r="I64" s="195" t="s">
        <v>344</v>
      </c>
      <c r="J64" s="159">
        <v>600000</v>
      </c>
      <c r="K64" s="159">
        <f t="shared" si="9"/>
        <v>11538.461538461539</v>
      </c>
      <c r="L64" s="196" t="s">
        <v>42</v>
      </c>
      <c r="M64" s="197" t="s">
        <v>94</v>
      </c>
      <c r="N64" s="198" t="s">
        <v>79</v>
      </c>
      <c r="O64" s="199" t="s">
        <v>10</v>
      </c>
      <c r="P64" s="194" t="s">
        <v>21</v>
      </c>
      <c r="Q64" s="197" t="s">
        <v>194</v>
      </c>
      <c r="R64" s="200">
        <v>0.96699999999999997</v>
      </c>
      <c r="S64" s="200">
        <v>0.99399999999999999</v>
      </c>
      <c r="T64" s="150">
        <v>12118.11</v>
      </c>
      <c r="U64" s="150">
        <f t="shared" si="10"/>
        <v>630141.72</v>
      </c>
      <c r="V64" s="189">
        <f t="shared" si="2"/>
        <v>1.0502362000000001</v>
      </c>
      <c r="W64" s="151" t="str">
        <f t="shared" si="4"/>
        <v>W/IN</v>
      </c>
      <c r="X64" s="151" t="str">
        <f t="shared" si="5"/>
        <v>SIGNIFICANT</v>
      </c>
      <c r="Y64" s="135">
        <f t="shared" si="11"/>
        <v>33</v>
      </c>
      <c r="Z64" s="191">
        <v>44992</v>
      </c>
    </row>
    <row r="65" spans="1:26" ht="13.5" thickBot="1" x14ac:dyDescent="0.25">
      <c r="A65" s="134">
        <v>45090</v>
      </c>
      <c r="B65" s="135"/>
      <c r="C65" s="136" t="s">
        <v>149</v>
      </c>
      <c r="D65" s="135" t="s">
        <v>14</v>
      </c>
      <c r="E65" s="136" t="s">
        <v>466</v>
      </c>
      <c r="F65" s="137" t="s">
        <v>52</v>
      </c>
      <c r="G65" s="138">
        <v>44928</v>
      </c>
      <c r="H65" s="138">
        <v>44960</v>
      </c>
      <c r="I65" s="139" t="s">
        <v>474</v>
      </c>
      <c r="J65" s="141">
        <v>6996000</v>
      </c>
      <c r="K65" s="141">
        <f t="shared" si="9"/>
        <v>134538.46153846153</v>
      </c>
      <c r="L65" s="143" t="s">
        <v>42</v>
      </c>
      <c r="M65" s="144" t="s">
        <v>433</v>
      </c>
      <c r="N65" s="146" t="s">
        <v>20</v>
      </c>
      <c r="O65" s="147" t="s">
        <v>10</v>
      </c>
      <c r="P65" s="138" t="s">
        <v>21</v>
      </c>
      <c r="Q65" s="144" t="s">
        <v>476</v>
      </c>
      <c r="R65" s="148">
        <v>0.85599999999999998</v>
      </c>
      <c r="S65" s="148">
        <v>0.997</v>
      </c>
      <c r="T65" s="149">
        <v>103935.46</v>
      </c>
      <c r="U65" s="150">
        <f t="shared" si="10"/>
        <v>5404643.9199999999</v>
      </c>
      <c r="V65" s="189">
        <f t="shared" si="2"/>
        <v>0.77253343624928539</v>
      </c>
      <c r="W65" s="151" t="str">
        <f t="shared" si="4"/>
        <v>L0W</v>
      </c>
      <c r="X65" s="151" t="str">
        <f t="shared" si="5"/>
        <v>SIGNIFICANT</v>
      </c>
      <c r="Y65" s="135">
        <f t="shared" si="11"/>
        <v>32</v>
      </c>
      <c r="Z65" s="134"/>
    </row>
    <row r="66" spans="1:26" ht="15.75" thickBot="1" x14ac:dyDescent="0.3">
      <c r="A66" s="173">
        <v>45090</v>
      </c>
      <c r="B66" s="167"/>
      <c r="C66" s="174" t="s">
        <v>196</v>
      </c>
      <c r="D66" s="167" t="s">
        <v>18</v>
      </c>
      <c r="E66" s="174" t="s">
        <v>465</v>
      </c>
      <c r="F66" s="175" t="s">
        <v>52</v>
      </c>
      <c r="G66" s="176">
        <v>44928</v>
      </c>
      <c r="H66" s="176"/>
      <c r="I66" s="177" t="s">
        <v>473</v>
      </c>
      <c r="J66" s="178">
        <v>2592000</v>
      </c>
      <c r="K66" s="178">
        <f t="shared" ref="K66:K90" si="12">J66/52</f>
        <v>49846.153846153844</v>
      </c>
      <c r="L66" s="179" t="s">
        <v>42</v>
      </c>
      <c r="M66" s="180" t="s">
        <v>433</v>
      </c>
      <c r="N66" s="205" t="s">
        <v>104</v>
      </c>
      <c r="O66" s="182" t="s">
        <v>10</v>
      </c>
      <c r="P66" s="176" t="s">
        <v>21</v>
      </c>
      <c r="Q66" s="180" t="s">
        <v>56</v>
      </c>
      <c r="R66" s="183"/>
      <c r="S66" s="183"/>
      <c r="T66" s="184"/>
      <c r="U66" s="166">
        <f t="shared" si="10"/>
        <v>0</v>
      </c>
      <c r="V66" s="172">
        <f t="shared" ref="V66:V129" si="13">T66/K66</f>
        <v>0</v>
      </c>
      <c r="W66" s="190" t="str">
        <f t="shared" si="4"/>
        <v>L0W</v>
      </c>
      <c r="X66" s="190" t="e">
        <f t="shared" si="5"/>
        <v>#NUM!</v>
      </c>
      <c r="Y66" s="167" t="e">
        <f t="shared" si="11"/>
        <v>#NUM!</v>
      </c>
      <c r="Z66" s="173"/>
    </row>
    <row r="67" spans="1:26" ht="15.75" thickBot="1" x14ac:dyDescent="0.3">
      <c r="A67" s="153">
        <v>44818</v>
      </c>
      <c r="B67" s="154"/>
      <c r="C67" s="154" t="s">
        <v>105</v>
      </c>
      <c r="D67" s="154" t="s">
        <v>18</v>
      </c>
      <c r="E67" s="154" t="s">
        <v>160</v>
      </c>
      <c r="F67" s="155" t="s">
        <v>52</v>
      </c>
      <c r="G67" s="156">
        <v>44928</v>
      </c>
      <c r="H67" s="156"/>
      <c r="I67" s="157" t="s">
        <v>222</v>
      </c>
      <c r="J67" s="158">
        <v>1200000</v>
      </c>
      <c r="K67" s="158">
        <f t="shared" si="12"/>
        <v>23076.923076923078</v>
      </c>
      <c r="L67" s="160" t="s">
        <v>42</v>
      </c>
      <c r="M67" s="161" t="s">
        <v>94</v>
      </c>
      <c r="N67" s="162" t="s">
        <v>79</v>
      </c>
      <c r="O67" s="163" t="s">
        <v>10</v>
      </c>
      <c r="P67" s="156" t="s">
        <v>21</v>
      </c>
      <c r="Q67" s="164" t="s">
        <v>56</v>
      </c>
      <c r="R67" s="165"/>
      <c r="S67" s="165"/>
      <c r="T67" s="166"/>
      <c r="U67" s="166">
        <f t="shared" si="10"/>
        <v>0</v>
      </c>
      <c r="V67" s="172">
        <f t="shared" si="13"/>
        <v>0</v>
      </c>
      <c r="W67" s="190" t="str">
        <f t="shared" ref="W67:W130" si="14">IF(V67&lt;0.8, "L0W", IF(V67&gt;1.2,"HIGH","W/IN"))</f>
        <v>L0W</v>
      </c>
      <c r="X67" s="190" t="e">
        <f t="shared" ref="X67:X130" si="15">IF(Y67&lt;15, "EXPECTED", IF(Y67&gt;30, "SIGNIFICANT", "DELAYED"))</f>
        <v>#NUM!</v>
      </c>
      <c r="Y67" s="167" t="e">
        <f t="shared" si="11"/>
        <v>#NUM!</v>
      </c>
      <c r="Z67" s="153">
        <v>44992</v>
      </c>
    </row>
    <row r="68" spans="1:26" ht="13.5" thickBot="1" x14ac:dyDescent="0.25">
      <c r="A68" s="134">
        <v>45090</v>
      </c>
      <c r="B68" s="135"/>
      <c r="C68" s="136" t="s">
        <v>468</v>
      </c>
      <c r="D68" s="135" t="s">
        <v>14</v>
      </c>
      <c r="E68" s="136" t="s">
        <v>463</v>
      </c>
      <c r="F68" s="137" t="s">
        <v>52</v>
      </c>
      <c r="G68" s="138">
        <v>44928</v>
      </c>
      <c r="H68" s="138">
        <v>45016</v>
      </c>
      <c r="I68" s="139" t="s">
        <v>471</v>
      </c>
      <c r="J68" s="141">
        <v>816000</v>
      </c>
      <c r="K68" s="141">
        <f t="shared" si="12"/>
        <v>15692.307692307691</v>
      </c>
      <c r="L68" s="143" t="s">
        <v>42</v>
      </c>
      <c r="M68" s="144" t="s">
        <v>433</v>
      </c>
      <c r="N68" s="146" t="s">
        <v>161</v>
      </c>
      <c r="O68" s="147" t="s">
        <v>10</v>
      </c>
      <c r="P68" s="138" t="s">
        <v>21</v>
      </c>
      <c r="Q68" s="144" t="s">
        <v>194</v>
      </c>
      <c r="R68" s="148">
        <v>0.97899999999999998</v>
      </c>
      <c r="S68" s="148">
        <v>0.998</v>
      </c>
      <c r="T68" s="149">
        <v>8677.2000000000007</v>
      </c>
      <c r="U68" s="150">
        <f t="shared" si="10"/>
        <v>451214.4</v>
      </c>
      <c r="V68" s="189">
        <f t="shared" si="13"/>
        <v>0.55295882352941184</v>
      </c>
      <c r="W68" s="151" t="str">
        <f t="shared" si="14"/>
        <v>L0W</v>
      </c>
      <c r="X68" s="151" t="str">
        <f t="shared" si="15"/>
        <v>SIGNIFICANT</v>
      </c>
      <c r="Y68" s="135">
        <f t="shared" si="11"/>
        <v>88</v>
      </c>
      <c r="Z68" s="134"/>
    </row>
    <row r="69" spans="1:26" ht="13.5" thickBot="1" x14ac:dyDescent="0.25">
      <c r="A69" s="134">
        <v>45090</v>
      </c>
      <c r="B69" s="135"/>
      <c r="C69" s="136" t="s">
        <v>434</v>
      </c>
      <c r="D69" s="135" t="s">
        <v>14</v>
      </c>
      <c r="E69" s="136" t="s">
        <v>462</v>
      </c>
      <c r="F69" s="137" t="s">
        <v>52</v>
      </c>
      <c r="G69" s="138">
        <v>44928</v>
      </c>
      <c r="H69" s="138">
        <v>44988</v>
      </c>
      <c r="I69" s="139" t="s">
        <v>470</v>
      </c>
      <c r="J69" s="141">
        <v>720000</v>
      </c>
      <c r="K69" s="141">
        <f t="shared" si="12"/>
        <v>13846.153846153846</v>
      </c>
      <c r="L69" s="143" t="s">
        <v>42</v>
      </c>
      <c r="M69" s="144" t="s">
        <v>433</v>
      </c>
      <c r="N69" s="146" t="s">
        <v>28</v>
      </c>
      <c r="O69" s="147" t="s">
        <v>10</v>
      </c>
      <c r="P69" s="138" t="s">
        <v>21</v>
      </c>
      <c r="Q69" s="144" t="s">
        <v>194</v>
      </c>
      <c r="R69" s="148">
        <v>0.95699999999999996</v>
      </c>
      <c r="S69" s="148">
        <v>0.996</v>
      </c>
      <c r="T69" s="149">
        <v>17318.27</v>
      </c>
      <c r="U69" s="150">
        <f t="shared" si="10"/>
        <v>900550.04</v>
      </c>
      <c r="V69" s="189">
        <f t="shared" si="13"/>
        <v>1.2507639444444445</v>
      </c>
      <c r="W69" s="151" t="str">
        <f t="shared" si="14"/>
        <v>HIGH</v>
      </c>
      <c r="X69" s="151" t="str">
        <f t="shared" si="15"/>
        <v>SIGNIFICANT</v>
      </c>
      <c r="Y69" s="135">
        <f t="shared" si="11"/>
        <v>60</v>
      </c>
      <c r="Z69" s="134"/>
    </row>
    <row r="70" spans="1:26" ht="15.75" thickBot="1" x14ac:dyDescent="0.3">
      <c r="A70" s="173">
        <v>45090</v>
      </c>
      <c r="B70" s="167"/>
      <c r="C70" s="174" t="s">
        <v>163</v>
      </c>
      <c r="D70" s="167" t="s">
        <v>18</v>
      </c>
      <c r="E70" s="174" t="s">
        <v>464</v>
      </c>
      <c r="F70" s="175" t="s">
        <v>52</v>
      </c>
      <c r="G70" s="176">
        <v>44928</v>
      </c>
      <c r="H70" s="176"/>
      <c r="I70" s="177" t="s">
        <v>472</v>
      </c>
      <c r="J70" s="178">
        <v>600000</v>
      </c>
      <c r="K70" s="178">
        <f t="shared" si="12"/>
        <v>11538.461538461539</v>
      </c>
      <c r="L70" s="179" t="s">
        <v>42</v>
      </c>
      <c r="M70" s="180" t="s">
        <v>433</v>
      </c>
      <c r="N70" s="205" t="s">
        <v>28</v>
      </c>
      <c r="O70" s="182" t="s">
        <v>10</v>
      </c>
      <c r="P70" s="176" t="s">
        <v>21</v>
      </c>
      <c r="Q70" s="180" t="s">
        <v>56</v>
      </c>
      <c r="R70" s="183"/>
      <c r="S70" s="183"/>
      <c r="T70" s="184"/>
      <c r="U70" s="166">
        <f t="shared" si="10"/>
        <v>0</v>
      </c>
      <c r="V70" s="172">
        <f t="shared" si="13"/>
        <v>0</v>
      </c>
      <c r="W70" s="190" t="str">
        <f t="shared" si="14"/>
        <v>L0W</v>
      </c>
      <c r="X70" s="190" t="e">
        <f t="shared" si="15"/>
        <v>#NUM!</v>
      </c>
      <c r="Y70" s="167" t="e">
        <f t="shared" si="11"/>
        <v>#NUM!</v>
      </c>
      <c r="Z70" s="173"/>
    </row>
    <row r="71" spans="1:26" ht="13.5" thickBot="1" x14ac:dyDescent="0.25">
      <c r="A71" s="134">
        <v>45090</v>
      </c>
      <c r="B71" s="135"/>
      <c r="C71" s="136" t="s">
        <v>469</v>
      </c>
      <c r="D71" s="135" t="s">
        <v>15</v>
      </c>
      <c r="E71" s="136" t="s">
        <v>467</v>
      </c>
      <c r="F71" s="137" t="s">
        <v>52</v>
      </c>
      <c r="G71" s="138">
        <v>44928</v>
      </c>
      <c r="H71" s="138">
        <v>44960</v>
      </c>
      <c r="I71" s="139" t="s">
        <v>475</v>
      </c>
      <c r="J71" s="141">
        <v>600</v>
      </c>
      <c r="K71" s="141">
        <f t="shared" si="12"/>
        <v>11.538461538461538</v>
      </c>
      <c r="L71" s="143" t="s">
        <v>42</v>
      </c>
      <c r="M71" s="144" t="s">
        <v>433</v>
      </c>
      <c r="N71" s="146" t="s">
        <v>66</v>
      </c>
      <c r="O71" s="147" t="s">
        <v>10</v>
      </c>
      <c r="P71" s="138" t="s">
        <v>21</v>
      </c>
      <c r="Q71" s="144" t="s">
        <v>477</v>
      </c>
      <c r="R71" s="148">
        <v>0.93600000000000005</v>
      </c>
      <c r="S71" s="148">
        <v>0.98499999999999999</v>
      </c>
      <c r="T71" s="149">
        <v>16961.28</v>
      </c>
      <c r="U71" s="150">
        <f t="shared" si="10"/>
        <v>881986.55999999994</v>
      </c>
      <c r="V71" s="189">
        <f t="shared" si="13"/>
        <v>1469.9775999999999</v>
      </c>
      <c r="W71" s="151" t="str">
        <f t="shared" si="14"/>
        <v>HIGH</v>
      </c>
      <c r="X71" s="151" t="str">
        <f t="shared" si="15"/>
        <v>SIGNIFICANT</v>
      </c>
      <c r="Y71" s="135">
        <f t="shared" si="11"/>
        <v>32</v>
      </c>
      <c r="Z71" s="134"/>
    </row>
    <row r="72" spans="1:26" ht="13.5" thickBot="1" x14ac:dyDescent="0.25">
      <c r="A72" s="206">
        <v>45090</v>
      </c>
      <c r="B72" s="135"/>
      <c r="C72" s="135" t="s">
        <v>144</v>
      </c>
      <c r="D72" s="135" t="s">
        <v>15</v>
      </c>
      <c r="E72" s="136" t="s">
        <v>478</v>
      </c>
      <c r="F72" s="137" t="s">
        <v>52</v>
      </c>
      <c r="G72" s="138">
        <v>44929</v>
      </c>
      <c r="H72" s="138">
        <v>44981</v>
      </c>
      <c r="I72" s="139" t="s">
        <v>481</v>
      </c>
      <c r="J72" s="141">
        <v>600000</v>
      </c>
      <c r="K72" s="141">
        <f t="shared" si="12"/>
        <v>11538.461538461539</v>
      </c>
      <c r="L72" s="143" t="s">
        <v>43</v>
      </c>
      <c r="M72" s="144" t="s">
        <v>433</v>
      </c>
      <c r="N72" s="146" t="s">
        <v>79</v>
      </c>
      <c r="O72" s="147" t="s">
        <v>10</v>
      </c>
      <c r="P72" s="138" t="s">
        <v>21</v>
      </c>
      <c r="Q72" s="144" t="s">
        <v>194</v>
      </c>
      <c r="R72" s="148">
        <v>0.95499999999999996</v>
      </c>
      <c r="S72" s="148">
        <v>0.998</v>
      </c>
      <c r="T72" s="149">
        <v>27475.59</v>
      </c>
      <c r="U72" s="150">
        <f t="shared" si="10"/>
        <v>1428730.68</v>
      </c>
      <c r="V72" s="189">
        <f t="shared" si="13"/>
        <v>2.3812177999999999</v>
      </c>
      <c r="W72" s="151" t="str">
        <f t="shared" si="14"/>
        <v>HIGH</v>
      </c>
      <c r="X72" s="151" t="str">
        <f t="shared" si="15"/>
        <v>SIGNIFICANT</v>
      </c>
      <c r="Y72" s="135">
        <f t="shared" si="11"/>
        <v>52</v>
      </c>
      <c r="Z72" s="134"/>
    </row>
    <row r="73" spans="1:26" ht="13.5" thickBot="1" x14ac:dyDescent="0.25">
      <c r="A73" s="206">
        <v>45090</v>
      </c>
      <c r="B73" s="135"/>
      <c r="C73" s="135" t="s">
        <v>144</v>
      </c>
      <c r="D73" s="135" t="s">
        <v>15</v>
      </c>
      <c r="E73" s="136" t="s">
        <v>479</v>
      </c>
      <c r="F73" s="137" t="s">
        <v>52</v>
      </c>
      <c r="G73" s="138">
        <v>44929</v>
      </c>
      <c r="H73" s="138">
        <v>44939</v>
      </c>
      <c r="I73" s="139" t="s">
        <v>482</v>
      </c>
      <c r="J73" s="141">
        <v>600000</v>
      </c>
      <c r="K73" s="141">
        <f t="shared" si="12"/>
        <v>11538.461538461539</v>
      </c>
      <c r="L73" s="143" t="s">
        <v>43</v>
      </c>
      <c r="M73" s="144" t="s">
        <v>433</v>
      </c>
      <c r="N73" s="146" t="s">
        <v>79</v>
      </c>
      <c r="O73" s="147" t="s">
        <v>10</v>
      </c>
      <c r="P73" s="138" t="s">
        <v>21</v>
      </c>
      <c r="Q73" s="144" t="s">
        <v>484</v>
      </c>
      <c r="R73" s="148">
        <v>0.879</v>
      </c>
      <c r="S73" s="148">
        <v>0.97799999999999998</v>
      </c>
      <c r="T73" s="149">
        <v>20144.18</v>
      </c>
      <c r="U73" s="150">
        <f t="shared" si="10"/>
        <v>1047497.36</v>
      </c>
      <c r="V73" s="189">
        <f t="shared" si="13"/>
        <v>1.7458289333333332</v>
      </c>
      <c r="W73" s="151" t="str">
        <f t="shared" si="14"/>
        <v>HIGH</v>
      </c>
      <c r="X73" s="151" t="str">
        <f t="shared" si="15"/>
        <v>EXPECTED</v>
      </c>
      <c r="Y73" s="135">
        <f t="shared" si="11"/>
        <v>10</v>
      </c>
      <c r="Z73" s="134"/>
    </row>
    <row r="74" spans="1:26" ht="13.5" thickBot="1" x14ac:dyDescent="0.25">
      <c r="A74" s="134">
        <v>44923</v>
      </c>
      <c r="B74" s="135"/>
      <c r="C74" s="135" t="s">
        <v>173</v>
      </c>
      <c r="D74" s="135" t="s">
        <v>18</v>
      </c>
      <c r="E74" s="135" t="s">
        <v>353</v>
      </c>
      <c r="F74" s="137" t="s">
        <v>52</v>
      </c>
      <c r="G74" s="138">
        <v>44929</v>
      </c>
      <c r="H74" s="138">
        <v>44925</v>
      </c>
      <c r="I74" s="140" t="s">
        <v>354</v>
      </c>
      <c r="J74" s="141">
        <v>600000</v>
      </c>
      <c r="K74" s="141">
        <f t="shared" si="12"/>
        <v>11538.461538461539</v>
      </c>
      <c r="L74" s="143" t="s">
        <v>42</v>
      </c>
      <c r="M74" s="144" t="s">
        <v>94</v>
      </c>
      <c r="N74" s="145" t="s">
        <v>66</v>
      </c>
      <c r="O74" s="147" t="s">
        <v>10</v>
      </c>
      <c r="P74" s="138" t="s">
        <v>21</v>
      </c>
      <c r="Q74" s="144" t="s">
        <v>194</v>
      </c>
      <c r="R74" s="148">
        <v>0.96499999999999997</v>
      </c>
      <c r="S74" s="148">
        <v>1</v>
      </c>
      <c r="T74" s="149">
        <v>288.76</v>
      </c>
      <c r="U74" s="150">
        <f t="shared" si="10"/>
        <v>15015.52</v>
      </c>
      <c r="V74" s="189">
        <f t="shared" si="13"/>
        <v>2.5025866666666664E-2</v>
      </c>
      <c r="W74" s="151" t="str">
        <f t="shared" si="14"/>
        <v>L0W</v>
      </c>
      <c r="X74" s="151" t="e">
        <f t="shared" si="15"/>
        <v>#NUM!</v>
      </c>
      <c r="Y74" s="135" t="e">
        <f t="shared" si="11"/>
        <v>#NUM!</v>
      </c>
      <c r="Z74" s="134">
        <v>44963</v>
      </c>
    </row>
    <row r="75" spans="1:26" ht="13.5" thickBot="1" x14ac:dyDescent="0.25">
      <c r="A75" s="206">
        <v>45090</v>
      </c>
      <c r="B75" s="135"/>
      <c r="C75" s="135" t="s">
        <v>106</v>
      </c>
      <c r="D75" s="135" t="s">
        <v>119</v>
      </c>
      <c r="E75" s="136" t="s">
        <v>480</v>
      </c>
      <c r="F75" s="137" t="s">
        <v>52</v>
      </c>
      <c r="G75" s="138">
        <v>44929</v>
      </c>
      <c r="H75" s="138">
        <v>44974</v>
      </c>
      <c r="I75" s="139" t="s">
        <v>483</v>
      </c>
      <c r="J75" s="141">
        <v>600000</v>
      </c>
      <c r="K75" s="141">
        <f t="shared" si="12"/>
        <v>11538.461538461539</v>
      </c>
      <c r="L75" s="143" t="s">
        <v>43</v>
      </c>
      <c r="M75" s="144" t="s">
        <v>433</v>
      </c>
      <c r="N75" s="146" t="s">
        <v>9</v>
      </c>
      <c r="O75" s="147" t="s">
        <v>10</v>
      </c>
      <c r="P75" s="138" t="s">
        <v>21</v>
      </c>
      <c r="Q75" s="144" t="s">
        <v>194</v>
      </c>
      <c r="R75" s="148">
        <v>0.98599999999999999</v>
      </c>
      <c r="S75" s="148">
        <v>0.999</v>
      </c>
      <c r="T75" s="149">
        <v>7529.59</v>
      </c>
      <c r="U75" s="150">
        <f t="shared" si="10"/>
        <v>391538.68</v>
      </c>
      <c r="V75" s="189">
        <f t="shared" si="13"/>
        <v>0.65256446666666668</v>
      </c>
      <c r="W75" s="151" t="str">
        <f t="shared" si="14"/>
        <v>L0W</v>
      </c>
      <c r="X75" s="151" t="str">
        <f t="shared" si="15"/>
        <v>SIGNIFICANT</v>
      </c>
      <c r="Y75" s="135">
        <f t="shared" si="11"/>
        <v>45</v>
      </c>
      <c r="Z75" s="134"/>
    </row>
    <row r="76" spans="1:26" ht="13.5" thickBot="1" x14ac:dyDescent="0.25">
      <c r="A76" s="134">
        <v>45090</v>
      </c>
      <c r="B76" s="135"/>
      <c r="C76" s="135" t="s">
        <v>132</v>
      </c>
      <c r="D76" s="135" t="s">
        <v>18</v>
      </c>
      <c r="E76" s="136" t="s">
        <v>485</v>
      </c>
      <c r="F76" s="137" t="s">
        <v>52</v>
      </c>
      <c r="G76" s="138">
        <v>44932</v>
      </c>
      <c r="H76" s="138">
        <v>44932</v>
      </c>
      <c r="I76" s="139" t="s">
        <v>487</v>
      </c>
      <c r="J76" s="141">
        <v>720000</v>
      </c>
      <c r="K76" s="141">
        <f t="shared" si="12"/>
        <v>13846.153846153846</v>
      </c>
      <c r="L76" s="143" t="s">
        <v>42</v>
      </c>
      <c r="M76" s="144" t="s">
        <v>433</v>
      </c>
      <c r="N76" s="145" t="s">
        <v>161</v>
      </c>
      <c r="O76" s="147" t="s">
        <v>10</v>
      </c>
      <c r="P76" s="138" t="s">
        <v>21</v>
      </c>
      <c r="Q76" s="144" t="s">
        <v>194</v>
      </c>
      <c r="R76" s="148">
        <v>0.99099999999999999</v>
      </c>
      <c r="S76" s="148">
        <v>0.997</v>
      </c>
      <c r="T76" s="149">
        <v>2121.5700000000002</v>
      </c>
      <c r="U76" s="150">
        <f t="shared" si="10"/>
        <v>110321.64000000001</v>
      </c>
      <c r="V76" s="189">
        <f t="shared" si="13"/>
        <v>0.15322450000000001</v>
      </c>
      <c r="W76" s="151" t="str">
        <f t="shared" si="14"/>
        <v>L0W</v>
      </c>
      <c r="X76" s="151" t="str">
        <f t="shared" si="15"/>
        <v>EXPECTED</v>
      </c>
      <c r="Y76" s="135">
        <f t="shared" si="11"/>
        <v>0</v>
      </c>
      <c r="Z76" s="134"/>
    </row>
    <row r="77" spans="1:26" ht="13.5" thickBot="1" x14ac:dyDescent="0.25">
      <c r="A77" s="134">
        <v>45090</v>
      </c>
      <c r="B77" s="135"/>
      <c r="C77" s="135" t="s">
        <v>243</v>
      </c>
      <c r="D77" s="135" t="s">
        <v>18</v>
      </c>
      <c r="E77" s="136" t="s">
        <v>486</v>
      </c>
      <c r="F77" s="137" t="s">
        <v>52</v>
      </c>
      <c r="G77" s="138">
        <v>44932</v>
      </c>
      <c r="H77" s="138">
        <v>45016</v>
      </c>
      <c r="I77" s="139" t="s">
        <v>488</v>
      </c>
      <c r="J77" s="141">
        <v>600000</v>
      </c>
      <c r="K77" s="141">
        <f t="shared" si="12"/>
        <v>11538.461538461539</v>
      </c>
      <c r="L77" s="143" t="s">
        <v>158</v>
      </c>
      <c r="M77" s="144" t="s">
        <v>433</v>
      </c>
      <c r="N77" s="145" t="s">
        <v>378</v>
      </c>
      <c r="O77" s="147" t="s">
        <v>10</v>
      </c>
      <c r="P77" s="138" t="s">
        <v>21</v>
      </c>
      <c r="Q77" s="144" t="s">
        <v>489</v>
      </c>
      <c r="R77" s="148">
        <v>0.93100000000000005</v>
      </c>
      <c r="S77" s="148">
        <v>0.97</v>
      </c>
      <c r="T77" s="149">
        <v>1075.8399999999999</v>
      </c>
      <c r="U77" s="150">
        <f t="shared" si="10"/>
        <v>55943.679999999993</v>
      </c>
      <c r="V77" s="189">
        <f t="shared" si="13"/>
        <v>9.3239466666666659E-2</v>
      </c>
      <c r="W77" s="151" t="str">
        <f t="shared" si="14"/>
        <v>L0W</v>
      </c>
      <c r="X77" s="151" t="str">
        <f t="shared" si="15"/>
        <v>SIGNIFICANT</v>
      </c>
      <c r="Y77" s="135">
        <f t="shared" si="11"/>
        <v>84</v>
      </c>
      <c r="Z77" s="134"/>
    </row>
    <row r="78" spans="1:26" ht="15.75" thickBot="1" x14ac:dyDescent="0.3">
      <c r="A78" s="173">
        <v>45090</v>
      </c>
      <c r="B78" s="167"/>
      <c r="C78" s="167" t="s">
        <v>163</v>
      </c>
      <c r="D78" s="167" t="s">
        <v>159</v>
      </c>
      <c r="E78" s="174" t="s">
        <v>492</v>
      </c>
      <c r="F78" s="175" t="s">
        <v>52</v>
      </c>
      <c r="G78" s="176">
        <v>44935</v>
      </c>
      <c r="H78" s="176"/>
      <c r="I78" s="177" t="s">
        <v>495</v>
      </c>
      <c r="J78" s="178">
        <v>1200000</v>
      </c>
      <c r="K78" s="178">
        <f t="shared" si="12"/>
        <v>23076.923076923078</v>
      </c>
      <c r="L78" s="179" t="s">
        <v>42</v>
      </c>
      <c r="M78" s="180" t="s">
        <v>433</v>
      </c>
      <c r="N78" s="181" t="s">
        <v>28</v>
      </c>
      <c r="O78" s="182" t="s">
        <v>10</v>
      </c>
      <c r="P78" s="176" t="s">
        <v>21</v>
      </c>
      <c r="Q78" s="180" t="s">
        <v>56</v>
      </c>
      <c r="R78" s="183"/>
      <c r="S78" s="183"/>
      <c r="T78" s="184"/>
      <c r="U78" s="166">
        <f t="shared" si="10"/>
        <v>0</v>
      </c>
      <c r="V78" s="172">
        <f t="shared" si="13"/>
        <v>0</v>
      </c>
      <c r="W78" s="190" t="str">
        <f t="shared" si="14"/>
        <v>L0W</v>
      </c>
      <c r="X78" s="190" t="e">
        <f t="shared" si="15"/>
        <v>#NUM!</v>
      </c>
      <c r="Y78" s="167" t="e">
        <f t="shared" si="11"/>
        <v>#NUM!</v>
      </c>
      <c r="Z78" s="173"/>
    </row>
    <row r="79" spans="1:26" ht="15.75" thickBot="1" x14ac:dyDescent="0.3">
      <c r="A79" s="173">
        <v>45090</v>
      </c>
      <c r="B79" s="167"/>
      <c r="C79" s="167" t="s">
        <v>163</v>
      </c>
      <c r="D79" s="167" t="s">
        <v>159</v>
      </c>
      <c r="E79" s="174" t="s">
        <v>493</v>
      </c>
      <c r="F79" s="175" t="s">
        <v>52</v>
      </c>
      <c r="G79" s="176">
        <v>44935</v>
      </c>
      <c r="H79" s="176"/>
      <c r="I79" s="177" t="s">
        <v>496</v>
      </c>
      <c r="J79" s="178">
        <v>1200000</v>
      </c>
      <c r="K79" s="178">
        <f t="shared" si="12"/>
        <v>23076.923076923078</v>
      </c>
      <c r="L79" s="179" t="s">
        <v>42</v>
      </c>
      <c r="M79" s="180" t="s">
        <v>433</v>
      </c>
      <c r="N79" s="181" t="s">
        <v>28</v>
      </c>
      <c r="O79" s="182" t="s">
        <v>10</v>
      </c>
      <c r="P79" s="176" t="s">
        <v>21</v>
      </c>
      <c r="Q79" s="180" t="s">
        <v>56</v>
      </c>
      <c r="R79" s="183"/>
      <c r="S79" s="183"/>
      <c r="T79" s="184"/>
      <c r="U79" s="166">
        <f t="shared" si="10"/>
        <v>0</v>
      </c>
      <c r="V79" s="172">
        <f t="shared" si="13"/>
        <v>0</v>
      </c>
      <c r="W79" s="190" t="str">
        <f t="shared" si="14"/>
        <v>L0W</v>
      </c>
      <c r="X79" s="190" t="e">
        <f t="shared" si="15"/>
        <v>#NUM!</v>
      </c>
      <c r="Y79" s="167" t="e">
        <f t="shared" si="11"/>
        <v>#NUM!</v>
      </c>
      <c r="Z79" s="173"/>
    </row>
    <row r="80" spans="1:26" ht="13.5" thickBot="1" x14ac:dyDescent="0.25">
      <c r="A80" s="134">
        <v>45090</v>
      </c>
      <c r="B80" s="135"/>
      <c r="C80" s="135" t="s">
        <v>221</v>
      </c>
      <c r="D80" s="135" t="s">
        <v>159</v>
      </c>
      <c r="E80" s="136" t="s">
        <v>491</v>
      </c>
      <c r="F80" s="137" t="s">
        <v>52</v>
      </c>
      <c r="G80" s="138">
        <v>44935</v>
      </c>
      <c r="H80" s="138">
        <v>45009</v>
      </c>
      <c r="I80" s="139" t="s">
        <v>494</v>
      </c>
      <c r="J80" s="141">
        <v>792000</v>
      </c>
      <c r="K80" s="141">
        <f t="shared" si="12"/>
        <v>15230.76923076923</v>
      </c>
      <c r="L80" s="143" t="s">
        <v>42</v>
      </c>
      <c r="M80" s="144" t="s">
        <v>433</v>
      </c>
      <c r="N80" s="145" t="s">
        <v>85</v>
      </c>
      <c r="O80" s="147" t="s">
        <v>10</v>
      </c>
      <c r="P80" s="138" t="s">
        <v>21</v>
      </c>
      <c r="Q80" s="144" t="s">
        <v>194</v>
      </c>
      <c r="R80" s="148">
        <v>9.4700000000000006</v>
      </c>
      <c r="S80" s="148">
        <v>0.996</v>
      </c>
      <c r="T80" s="149">
        <v>11361.87</v>
      </c>
      <c r="U80" s="150">
        <f t="shared" ref="U80:U111" si="16">T80*52</f>
        <v>590817.24</v>
      </c>
      <c r="V80" s="189">
        <f t="shared" si="13"/>
        <v>0.74598136363636369</v>
      </c>
      <c r="W80" s="151" t="str">
        <f t="shared" si="14"/>
        <v>L0W</v>
      </c>
      <c r="X80" s="151" t="str">
        <f t="shared" si="15"/>
        <v>SIGNIFICANT</v>
      </c>
      <c r="Y80" s="135">
        <f t="shared" si="11"/>
        <v>74</v>
      </c>
      <c r="Z80" s="134"/>
    </row>
    <row r="81" spans="1:26" ht="13.5" thickBot="1" x14ac:dyDescent="0.25">
      <c r="A81" s="134">
        <v>45090</v>
      </c>
      <c r="B81" s="135"/>
      <c r="C81" s="135" t="s">
        <v>173</v>
      </c>
      <c r="D81" s="135" t="s">
        <v>159</v>
      </c>
      <c r="E81" s="136" t="s">
        <v>490</v>
      </c>
      <c r="F81" s="137" t="s">
        <v>52</v>
      </c>
      <c r="G81" s="138">
        <v>44935</v>
      </c>
      <c r="H81" s="138">
        <v>44915</v>
      </c>
      <c r="I81" s="139" t="s">
        <v>354</v>
      </c>
      <c r="J81" s="141">
        <v>540000</v>
      </c>
      <c r="K81" s="141">
        <f t="shared" si="12"/>
        <v>10384.615384615385</v>
      </c>
      <c r="L81" s="143" t="s">
        <v>42</v>
      </c>
      <c r="M81" s="144" t="s">
        <v>433</v>
      </c>
      <c r="N81" s="143">
        <v>0.81469999999999998</v>
      </c>
      <c r="O81" s="147" t="s">
        <v>10</v>
      </c>
      <c r="P81" s="138" t="s">
        <v>21</v>
      </c>
      <c r="Q81" s="144" t="s">
        <v>194</v>
      </c>
      <c r="R81" s="148">
        <v>0.97099999999999997</v>
      </c>
      <c r="S81" s="148">
        <v>0.997</v>
      </c>
      <c r="T81" s="149">
        <v>466.55</v>
      </c>
      <c r="U81" s="150">
        <f t="shared" si="16"/>
        <v>24260.600000000002</v>
      </c>
      <c r="V81" s="189">
        <f t="shared" si="13"/>
        <v>4.4927037037037036E-2</v>
      </c>
      <c r="W81" s="151" t="str">
        <f t="shared" si="14"/>
        <v>L0W</v>
      </c>
      <c r="X81" s="151" t="e">
        <f t="shared" si="15"/>
        <v>#NUM!</v>
      </c>
      <c r="Y81" s="135" t="e">
        <f t="shared" si="11"/>
        <v>#NUM!</v>
      </c>
      <c r="Z81" s="134"/>
    </row>
    <row r="82" spans="1:26" ht="13.5" thickBot="1" x14ac:dyDescent="0.25">
      <c r="A82" s="134">
        <v>45090</v>
      </c>
      <c r="B82" s="135"/>
      <c r="C82" s="135" t="s">
        <v>113</v>
      </c>
      <c r="D82" s="135" t="s">
        <v>26</v>
      </c>
      <c r="E82" s="136" t="s">
        <v>498</v>
      </c>
      <c r="F82" s="137" t="s">
        <v>52</v>
      </c>
      <c r="G82" s="138">
        <v>44936</v>
      </c>
      <c r="H82" s="138">
        <v>44967</v>
      </c>
      <c r="I82" s="139" t="s">
        <v>500</v>
      </c>
      <c r="J82" s="141">
        <v>1200000</v>
      </c>
      <c r="K82" s="141">
        <f t="shared" si="12"/>
        <v>23076.923076923078</v>
      </c>
      <c r="L82" s="143" t="s">
        <v>42</v>
      </c>
      <c r="M82" s="144" t="s">
        <v>433</v>
      </c>
      <c r="N82" s="145" t="s">
        <v>71</v>
      </c>
      <c r="O82" s="147" t="s">
        <v>10</v>
      </c>
      <c r="P82" s="138" t="s">
        <v>21</v>
      </c>
      <c r="Q82" s="144" t="s">
        <v>194</v>
      </c>
      <c r="R82" s="148">
        <v>0.879</v>
      </c>
      <c r="S82" s="148">
        <v>0.96099999999999997</v>
      </c>
      <c r="T82" s="149">
        <v>19555.54</v>
      </c>
      <c r="U82" s="150">
        <f t="shared" si="16"/>
        <v>1016888.0800000001</v>
      </c>
      <c r="V82" s="189">
        <f t="shared" si="13"/>
        <v>0.84740673333333338</v>
      </c>
      <c r="W82" s="151" t="str">
        <f t="shared" si="14"/>
        <v>W/IN</v>
      </c>
      <c r="X82" s="151" t="str">
        <f t="shared" si="15"/>
        <v>SIGNIFICANT</v>
      </c>
      <c r="Y82" s="135">
        <f t="shared" si="11"/>
        <v>31</v>
      </c>
      <c r="Z82" s="134"/>
    </row>
    <row r="83" spans="1:26" ht="13.5" thickBot="1" x14ac:dyDescent="0.25">
      <c r="A83" s="134">
        <v>45090</v>
      </c>
      <c r="B83" s="135"/>
      <c r="C83" s="135" t="s">
        <v>87</v>
      </c>
      <c r="D83" s="135" t="s">
        <v>159</v>
      </c>
      <c r="E83" s="136" t="s">
        <v>497</v>
      </c>
      <c r="F83" s="137" t="s">
        <v>52</v>
      </c>
      <c r="G83" s="138">
        <v>44936</v>
      </c>
      <c r="H83" s="138">
        <v>44953</v>
      </c>
      <c r="I83" s="139" t="s">
        <v>499</v>
      </c>
      <c r="J83" s="141">
        <v>600000</v>
      </c>
      <c r="K83" s="141">
        <f t="shared" si="12"/>
        <v>11538.461538461539</v>
      </c>
      <c r="L83" s="143" t="s">
        <v>42</v>
      </c>
      <c r="M83" s="144" t="s">
        <v>433</v>
      </c>
      <c r="N83" s="145" t="s">
        <v>11</v>
      </c>
      <c r="O83" s="147" t="s">
        <v>10</v>
      </c>
      <c r="P83" s="138" t="s">
        <v>21</v>
      </c>
      <c r="Q83" s="144" t="s">
        <v>194</v>
      </c>
      <c r="R83" s="148">
        <v>0.98</v>
      </c>
      <c r="S83" s="148">
        <v>0.996</v>
      </c>
      <c r="T83" s="149">
        <v>22631</v>
      </c>
      <c r="U83" s="150">
        <f t="shared" si="16"/>
        <v>1176812</v>
      </c>
      <c r="V83" s="189">
        <f t="shared" si="13"/>
        <v>1.9613533333333333</v>
      </c>
      <c r="W83" s="151" t="str">
        <f t="shared" si="14"/>
        <v>HIGH</v>
      </c>
      <c r="X83" s="151" t="str">
        <f t="shared" si="15"/>
        <v>DELAYED</v>
      </c>
      <c r="Y83" s="135">
        <f t="shared" si="11"/>
        <v>17</v>
      </c>
      <c r="Z83" s="134"/>
    </row>
    <row r="84" spans="1:26" ht="13.5" thickBot="1" x14ac:dyDescent="0.25">
      <c r="A84" s="134">
        <v>45090</v>
      </c>
      <c r="B84" s="135" t="s">
        <v>526</v>
      </c>
      <c r="C84" s="135" t="s">
        <v>425</v>
      </c>
      <c r="D84" s="135" t="s">
        <v>18</v>
      </c>
      <c r="E84" s="135" t="s">
        <v>828</v>
      </c>
      <c r="F84" s="137" t="s">
        <v>52</v>
      </c>
      <c r="G84" s="138">
        <v>44939</v>
      </c>
      <c r="H84" s="138">
        <v>44960</v>
      </c>
      <c r="I84" s="140" t="s">
        <v>829</v>
      </c>
      <c r="J84" s="141">
        <v>7200000</v>
      </c>
      <c r="K84" s="141">
        <f t="shared" si="12"/>
        <v>138461.53846153847</v>
      </c>
      <c r="L84" s="143" t="s">
        <v>42</v>
      </c>
      <c r="M84" s="144" t="s">
        <v>433</v>
      </c>
      <c r="N84" s="145" t="s">
        <v>71</v>
      </c>
      <c r="O84" s="147" t="s">
        <v>10</v>
      </c>
      <c r="P84" s="138" t="s">
        <v>21</v>
      </c>
      <c r="Q84" s="144" t="s">
        <v>194</v>
      </c>
      <c r="R84" s="148">
        <v>0.96499999999999997</v>
      </c>
      <c r="S84" s="148">
        <v>0.99099999999999999</v>
      </c>
      <c r="T84" s="149">
        <v>781.75</v>
      </c>
      <c r="U84" s="150">
        <f t="shared" si="16"/>
        <v>40651</v>
      </c>
      <c r="V84" s="189">
        <f t="shared" si="13"/>
        <v>5.6459722222222224E-3</v>
      </c>
      <c r="W84" s="151" t="str">
        <f t="shared" si="14"/>
        <v>L0W</v>
      </c>
      <c r="X84" s="151" t="str">
        <f t="shared" si="15"/>
        <v>DELAYED</v>
      </c>
      <c r="Y84" s="135">
        <f t="shared" si="11"/>
        <v>21</v>
      </c>
      <c r="Z84" s="134"/>
    </row>
    <row r="85" spans="1:26" ht="13.5" thickBot="1" x14ac:dyDescent="0.25">
      <c r="A85" s="134">
        <v>45090</v>
      </c>
      <c r="B85" s="135"/>
      <c r="C85" s="135" t="s">
        <v>425</v>
      </c>
      <c r="D85" s="135" t="s">
        <v>26</v>
      </c>
      <c r="E85" s="136" t="s">
        <v>836</v>
      </c>
      <c r="F85" s="137" t="s">
        <v>52</v>
      </c>
      <c r="G85" s="138">
        <v>44942</v>
      </c>
      <c r="H85" s="138">
        <v>44967</v>
      </c>
      <c r="I85" s="139" t="s">
        <v>843</v>
      </c>
      <c r="J85" s="141">
        <v>1200000</v>
      </c>
      <c r="K85" s="141">
        <f t="shared" si="12"/>
        <v>23076.923076923078</v>
      </c>
      <c r="L85" s="143" t="s">
        <v>42</v>
      </c>
      <c r="M85" s="144" t="s">
        <v>433</v>
      </c>
      <c r="N85" s="145" t="s">
        <v>71</v>
      </c>
      <c r="O85" s="147" t="s">
        <v>10</v>
      </c>
      <c r="P85" s="138" t="s">
        <v>21</v>
      </c>
      <c r="Q85" s="144" t="s">
        <v>194</v>
      </c>
      <c r="R85" s="148">
        <v>0.84499999999999997</v>
      </c>
      <c r="S85" s="148">
        <v>0.98399999999999999</v>
      </c>
      <c r="T85" s="149">
        <v>14964.7</v>
      </c>
      <c r="U85" s="150">
        <f t="shared" si="16"/>
        <v>778164.4</v>
      </c>
      <c r="V85" s="189">
        <f t="shared" si="13"/>
        <v>0.64847033333333337</v>
      </c>
      <c r="W85" s="151" t="str">
        <f t="shared" si="14"/>
        <v>L0W</v>
      </c>
      <c r="X85" s="151" t="str">
        <f t="shared" si="15"/>
        <v>DELAYED</v>
      </c>
      <c r="Y85" s="135">
        <f t="shared" ref="Y85:Y101" si="17">DATEDIF(G85,H85,"d")</f>
        <v>25</v>
      </c>
      <c r="Z85" s="134"/>
    </row>
    <row r="86" spans="1:26" ht="15.75" thickBot="1" x14ac:dyDescent="0.3">
      <c r="A86" s="173">
        <v>45090</v>
      </c>
      <c r="B86" s="167" t="s">
        <v>541</v>
      </c>
      <c r="C86" s="167" t="s">
        <v>142</v>
      </c>
      <c r="D86" s="167"/>
      <c r="E86" s="174" t="s">
        <v>839</v>
      </c>
      <c r="F86" s="175" t="s">
        <v>52</v>
      </c>
      <c r="G86" s="176">
        <v>44942</v>
      </c>
      <c r="H86" s="176"/>
      <c r="I86" s="177" t="s">
        <v>846</v>
      </c>
      <c r="J86" s="178">
        <v>900000</v>
      </c>
      <c r="K86" s="178">
        <f t="shared" si="12"/>
        <v>17307.692307692309</v>
      </c>
      <c r="L86" s="179" t="s">
        <v>42</v>
      </c>
      <c r="M86" s="180" t="s">
        <v>433</v>
      </c>
      <c r="N86" s="205" t="s">
        <v>66</v>
      </c>
      <c r="O86" s="182" t="s">
        <v>10</v>
      </c>
      <c r="P86" s="176" t="s">
        <v>21</v>
      </c>
      <c r="Q86" s="180" t="s">
        <v>56</v>
      </c>
      <c r="R86" s="183"/>
      <c r="S86" s="183"/>
      <c r="T86" s="184"/>
      <c r="U86" s="166">
        <f t="shared" si="16"/>
        <v>0</v>
      </c>
      <c r="V86" s="172">
        <f t="shared" si="13"/>
        <v>0</v>
      </c>
      <c r="W86" s="190" t="str">
        <f t="shared" si="14"/>
        <v>L0W</v>
      </c>
      <c r="X86" s="190" t="e">
        <f t="shared" si="15"/>
        <v>#NUM!</v>
      </c>
      <c r="Y86" s="167" t="e">
        <f t="shared" si="17"/>
        <v>#NUM!</v>
      </c>
      <c r="Z86" s="173"/>
    </row>
    <row r="87" spans="1:26" ht="13.5" thickBot="1" x14ac:dyDescent="0.25">
      <c r="A87" s="134">
        <v>45090</v>
      </c>
      <c r="B87" s="135" t="s">
        <v>541</v>
      </c>
      <c r="C87" s="135" t="s">
        <v>114</v>
      </c>
      <c r="D87" s="135" t="s">
        <v>15</v>
      </c>
      <c r="E87" s="136" t="s">
        <v>842</v>
      </c>
      <c r="F87" s="137" t="s">
        <v>52</v>
      </c>
      <c r="G87" s="138">
        <v>44942</v>
      </c>
      <c r="H87" s="138">
        <v>44974</v>
      </c>
      <c r="I87" s="139" t="s">
        <v>847</v>
      </c>
      <c r="J87" s="141">
        <v>900000</v>
      </c>
      <c r="K87" s="141">
        <f t="shared" si="12"/>
        <v>17307.692307692309</v>
      </c>
      <c r="L87" s="143" t="s">
        <v>42</v>
      </c>
      <c r="M87" s="144" t="s">
        <v>433</v>
      </c>
      <c r="N87" s="146" t="s">
        <v>28</v>
      </c>
      <c r="O87" s="147" t="s">
        <v>10</v>
      </c>
      <c r="P87" s="138" t="s">
        <v>21</v>
      </c>
      <c r="Q87" s="144" t="s">
        <v>1291</v>
      </c>
      <c r="R87" s="148">
        <v>1</v>
      </c>
      <c r="S87" s="148">
        <v>1</v>
      </c>
      <c r="T87" s="149">
        <v>529.49</v>
      </c>
      <c r="U87" s="150">
        <f t="shared" si="16"/>
        <v>27533.48</v>
      </c>
      <c r="V87" s="189">
        <f t="shared" si="13"/>
        <v>3.0592755555555556E-2</v>
      </c>
      <c r="W87" s="151" t="str">
        <f t="shared" si="14"/>
        <v>L0W</v>
      </c>
      <c r="X87" s="151" t="str">
        <f t="shared" si="15"/>
        <v>SIGNIFICANT</v>
      </c>
      <c r="Y87" s="135">
        <f t="shared" si="17"/>
        <v>32</v>
      </c>
      <c r="Z87" s="134"/>
    </row>
    <row r="88" spans="1:26" ht="13.5" thickBot="1" x14ac:dyDescent="0.25">
      <c r="A88" s="134">
        <v>45090</v>
      </c>
      <c r="B88" s="135" t="s">
        <v>541</v>
      </c>
      <c r="C88" s="135" t="s">
        <v>142</v>
      </c>
      <c r="D88" s="135"/>
      <c r="E88" s="136" t="s">
        <v>838</v>
      </c>
      <c r="F88" s="137" t="s">
        <v>52</v>
      </c>
      <c r="G88" s="138">
        <v>44942</v>
      </c>
      <c r="H88" s="138">
        <v>44953</v>
      </c>
      <c r="I88" s="139" t="s">
        <v>845</v>
      </c>
      <c r="J88" s="141">
        <v>900000</v>
      </c>
      <c r="K88" s="141">
        <f t="shared" si="12"/>
        <v>17307.692307692309</v>
      </c>
      <c r="L88" s="143" t="s">
        <v>42</v>
      </c>
      <c r="M88" s="144" t="s">
        <v>433</v>
      </c>
      <c r="N88" s="146" t="s">
        <v>66</v>
      </c>
      <c r="O88" s="147" t="s">
        <v>10</v>
      </c>
      <c r="P88" s="138" t="s">
        <v>21</v>
      </c>
      <c r="Q88" s="144" t="s">
        <v>1292</v>
      </c>
      <c r="R88" s="148">
        <v>0.95799999999999996</v>
      </c>
      <c r="S88" s="148">
        <v>0.996</v>
      </c>
      <c r="T88" s="149">
        <v>9249.14</v>
      </c>
      <c r="U88" s="150">
        <f t="shared" si="16"/>
        <v>480955.27999999997</v>
      </c>
      <c r="V88" s="189">
        <f t="shared" si="13"/>
        <v>0.53439475555555549</v>
      </c>
      <c r="W88" s="151" t="str">
        <f t="shared" si="14"/>
        <v>L0W</v>
      </c>
      <c r="X88" s="151" t="str">
        <f t="shared" si="15"/>
        <v>EXPECTED</v>
      </c>
      <c r="Y88" s="135">
        <f t="shared" si="17"/>
        <v>11</v>
      </c>
      <c r="Z88" s="134"/>
    </row>
    <row r="89" spans="1:26" ht="15.75" thickBot="1" x14ac:dyDescent="0.3">
      <c r="A89" s="173">
        <v>45090</v>
      </c>
      <c r="B89" s="167" t="s">
        <v>526</v>
      </c>
      <c r="C89" s="167" t="s">
        <v>70</v>
      </c>
      <c r="D89" s="167" t="s">
        <v>159</v>
      </c>
      <c r="E89" s="174" t="s">
        <v>837</v>
      </c>
      <c r="F89" s="175" t="s">
        <v>52</v>
      </c>
      <c r="G89" s="176">
        <v>44942</v>
      </c>
      <c r="H89" s="176"/>
      <c r="I89" s="177" t="s">
        <v>844</v>
      </c>
      <c r="J89" s="178">
        <v>600000</v>
      </c>
      <c r="K89" s="178">
        <f t="shared" si="12"/>
        <v>11538.461538461539</v>
      </c>
      <c r="L89" s="179" t="s">
        <v>42</v>
      </c>
      <c r="M89" s="180" t="s">
        <v>433</v>
      </c>
      <c r="N89" s="181" t="s">
        <v>71</v>
      </c>
      <c r="O89" s="182" t="s">
        <v>10</v>
      </c>
      <c r="P89" s="176" t="s">
        <v>21</v>
      </c>
      <c r="Q89" s="180" t="s">
        <v>56</v>
      </c>
      <c r="R89" s="183"/>
      <c r="S89" s="183"/>
      <c r="T89" s="184"/>
      <c r="U89" s="166">
        <f t="shared" si="16"/>
        <v>0</v>
      </c>
      <c r="V89" s="172">
        <f t="shared" si="13"/>
        <v>0</v>
      </c>
      <c r="W89" s="190" t="str">
        <f t="shared" si="14"/>
        <v>L0W</v>
      </c>
      <c r="X89" s="190" t="e">
        <f t="shared" si="15"/>
        <v>#NUM!</v>
      </c>
      <c r="Y89" s="167" t="e">
        <f t="shared" si="17"/>
        <v>#NUM!</v>
      </c>
      <c r="Z89" s="173"/>
    </row>
    <row r="90" spans="1:26" ht="13.5" thickBot="1" x14ac:dyDescent="0.25">
      <c r="A90" s="134">
        <v>45090</v>
      </c>
      <c r="B90" s="135" t="s">
        <v>527</v>
      </c>
      <c r="C90" s="135" t="s">
        <v>202</v>
      </c>
      <c r="D90" s="135" t="s">
        <v>159</v>
      </c>
      <c r="E90" s="136" t="s">
        <v>840</v>
      </c>
      <c r="F90" s="137" t="s">
        <v>52</v>
      </c>
      <c r="G90" s="138">
        <v>44942</v>
      </c>
      <c r="H90" s="138">
        <v>44974</v>
      </c>
      <c r="I90" s="139" t="s">
        <v>848</v>
      </c>
      <c r="J90" s="141">
        <v>600000</v>
      </c>
      <c r="K90" s="141">
        <f t="shared" si="12"/>
        <v>11538.461538461539</v>
      </c>
      <c r="L90" s="143" t="s">
        <v>42</v>
      </c>
      <c r="M90" s="144" t="s">
        <v>433</v>
      </c>
      <c r="N90" s="146" t="s">
        <v>31</v>
      </c>
      <c r="O90" s="147" t="s">
        <v>10</v>
      </c>
      <c r="P90" s="138" t="s">
        <v>21</v>
      </c>
      <c r="Q90" s="144" t="s">
        <v>194</v>
      </c>
      <c r="R90" s="148">
        <v>0.96499999999999997</v>
      </c>
      <c r="S90" s="148">
        <v>0.99099999999999999</v>
      </c>
      <c r="T90" s="149">
        <v>29901.72</v>
      </c>
      <c r="U90" s="150">
        <f t="shared" si="16"/>
        <v>1554889.44</v>
      </c>
      <c r="V90" s="189">
        <f t="shared" si="13"/>
        <v>2.5914823999999999</v>
      </c>
      <c r="W90" s="151" t="str">
        <f t="shared" si="14"/>
        <v>HIGH</v>
      </c>
      <c r="X90" s="151" t="str">
        <f t="shared" si="15"/>
        <v>SIGNIFICANT</v>
      </c>
      <c r="Y90" s="135">
        <f t="shared" si="17"/>
        <v>32</v>
      </c>
      <c r="Z90" s="134"/>
    </row>
    <row r="91" spans="1:26" ht="15.75" thickBot="1" x14ac:dyDescent="0.3">
      <c r="A91" s="173">
        <v>45090</v>
      </c>
      <c r="B91" s="167" t="s">
        <v>541</v>
      </c>
      <c r="C91" s="167" t="s">
        <v>110</v>
      </c>
      <c r="D91" s="167" t="s">
        <v>14</v>
      </c>
      <c r="E91" s="174" t="s">
        <v>841</v>
      </c>
      <c r="F91" s="175" t="s">
        <v>52</v>
      </c>
      <c r="G91" s="176">
        <v>44942</v>
      </c>
      <c r="H91" s="176"/>
      <c r="I91" s="177" t="s">
        <v>849</v>
      </c>
      <c r="J91" s="178"/>
      <c r="K91" s="178"/>
      <c r="L91" s="179" t="s">
        <v>42</v>
      </c>
      <c r="M91" s="180" t="s">
        <v>433</v>
      </c>
      <c r="N91" s="205" t="s">
        <v>66</v>
      </c>
      <c r="O91" s="182" t="s">
        <v>10</v>
      </c>
      <c r="P91" s="176" t="s">
        <v>21</v>
      </c>
      <c r="Q91" s="180" t="s">
        <v>56</v>
      </c>
      <c r="R91" s="183"/>
      <c r="S91" s="183"/>
      <c r="T91" s="184"/>
      <c r="U91" s="166">
        <f t="shared" si="16"/>
        <v>0</v>
      </c>
      <c r="V91" s="172" t="e">
        <f t="shared" si="13"/>
        <v>#DIV/0!</v>
      </c>
      <c r="W91" s="190" t="e">
        <f t="shared" si="14"/>
        <v>#DIV/0!</v>
      </c>
      <c r="X91" s="190" t="e">
        <f t="shared" si="15"/>
        <v>#NUM!</v>
      </c>
      <c r="Y91" s="167" t="e">
        <f t="shared" si="17"/>
        <v>#NUM!</v>
      </c>
      <c r="Z91" s="173"/>
    </row>
    <row r="92" spans="1:26" ht="15.75" thickBot="1" x14ac:dyDescent="0.3">
      <c r="A92" s="173">
        <v>45090</v>
      </c>
      <c r="B92" s="167" t="s">
        <v>541</v>
      </c>
      <c r="C92" s="167" t="s">
        <v>142</v>
      </c>
      <c r="D92" s="167" t="s">
        <v>14</v>
      </c>
      <c r="E92" s="167" t="s">
        <v>858</v>
      </c>
      <c r="F92" s="175" t="s">
        <v>52</v>
      </c>
      <c r="G92" s="176">
        <v>44943</v>
      </c>
      <c r="H92" s="176"/>
      <c r="I92" s="202" t="s">
        <v>859</v>
      </c>
      <c r="J92" s="178">
        <v>900000</v>
      </c>
      <c r="K92" s="178">
        <f t="shared" ref="K92:K138" si="18">J92/52</f>
        <v>17307.692307692309</v>
      </c>
      <c r="L92" s="179" t="s">
        <v>43</v>
      </c>
      <c r="M92" s="180" t="s">
        <v>433</v>
      </c>
      <c r="N92" s="181" t="s">
        <v>9</v>
      </c>
      <c r="O92" s="182" t="s">
        <v>10</v>
      </c>
      <c r="P92" s="176" t="s">
        <v>21</v>
      </c>
      <c r="Q92" s="180" t="s">
        <v>56</v>
      </c>
      <c r="R92" s="183"/>
      <c r="S92" s="183"/>
      <c r="T92" s="184"/>
      <c r="U92" s="166">
        <f t="shared" si="16"/>
        <v>0</v>
      </c>
      <c r="V92" s="172">
        <f t="shared" si="13"/>
        <v>0</v>
      </c>
      <c r="W92" s="190" t="str">
        <f t="shared" si="14"/>
        <v>L0W</v>
      </c>
      <c r="X92" s="190" t="e">
        <f t="shared" si="15"/>
        <v>#NUM!</v>
      </c>
      <c r="Y92" s="167" t="e">
        <f t="shared" si="17"/>
        <v>#NUM!</v>
      </c>
      <c r="Z92" s="173"/>
    </row>
    <row r="93" spans="1:26" ht="13.5" thickBot="1" x14ac:dyDescent="0.25">
      <c r="A93" s="191">
        <v>44943</v>
      </c>
      <c r="B93" s="192"/>
      <c r="C93" s="192" t="s">
        <v>123</v>
      </c>
      <c r="D93" s="192" t="s">
        <v>157</v>
      </c>
      <c r="E93" s="192" t="s">
        <v>376</v>
      </c>
      <c r="F93" s="193" t="s">
        <v>52</v>
      </c>
      <c r="G93" s="194">
        <v>44944</v>
      </c>
      <c r="H93" s="194">
        <v>44952</v>
      </c>
      <c r="I93" s="195" t="s">
        <v>377</v>
      </c>
      <c r="J93" s="159">
        <v>3600000</v>
      </c>
      <c r="K93" s="159">
        <f t="shared" si="18"/>
        <v>69230.769230769234</v>
      </c>
      <c r="L93" s="196" t="s">
        <v>42</v>
      </c>
      <c r="M93" s="197" t="s">
        <v>100</v>
      </c>
      <c r="N93" s="198" t="s">
        <v>378</v>
      </c>
      <c r="O93" s="199" t="s">
        <v>10</v>
      </c>
      <c r="P93" s="194" t="s">
        <v>21</v>
      </c>
      <c r="Q93" s="197" t="s">
        <v>194</v>
      </c>
      <c r="R93" s="200">
        <v>0.97299999999999998</v>
      </c>
      <c r="S93" s="200">
        <v>0.998</v>
      </c>
      <c r="T93" s="150">
        <v>90158.57</v>
      </c>
      <c r="U93" s="150">
        <f t="shared" si="16"/>
        <v>4688245.6400000006</v>
      </c>
      <c r="V93" s="189">
        <f t="shared" si="13"/>
        <v>1.3022904555555557</v>
      </c>
      <c r="W93" s="151" t="str">
        <f t="shared" si="14"/>
        <v>HIGH</v>
      </c>
      <c r="X93" s="151" t="str">
        <f t="shared" si="15"/>
        <v>EXPECTED</v>
      </c>
      <c r="Y93" s="135">
        <f t="shared" si="17"/>
        <v>8</v>
      </c>
      <c r="Z93" s="191">
        <v>44992</v>
      </c>
    </row>
    <row r="94" spans="1:26" ht="15.75" thickBot="1" x14ac:dyDescent="0.3">
      <c r="A94" s="153">
        <v>44944</v>
      </c>
      <c r="B94" s="154"/>
      <c r="C94" s="154" t="s">
        <v>118</v>
      </c>
      <c r="D94" s="154" t="s">
        <v>15</v>
      </c>
      <c r="E94" s="154" t="s">
        <v>379</v>
      </c>
      <c r="F94" s="155" t="s">
        <v>52</v>
      </c>
      <c r="G94" s="156">
        <v>44944</v>
      </c>
      <c r="H94" s="156"/>
      <c r="I94" s="157" t="s">
        <v>380</v>
      </c>
      <c r="J94" s="158">
        <v>600000</v>
      </c>
      <c r="K94" s="158">
        <f t="shared" si="18"/>
        <v>11538.461538461539</v>
      </c>
      <c r="L94" s="160" t="s">
        <v>42</v>
      </c>
      <c r="M94" s="161" t="s">
        <v>94</v>
      </c>
      <c r="N94" s="162" t="s">
        <v>20</v>
      </c>
      <c r="O94" s="163" t="s">
        <v>10</v>
      </c>
      <c r="P94" s="156" t="s">
        <v>21</v>
      </c>
      <c r="Q94" s="164" t="s">
        <v>56</v>
      </c>
      <c r="R94" s="165"/>
      <c r="S94" s="165"/>
      <c r="T94" s="166"/>
      <c r="U94" s="166">
        <f t="shared" si="16"/>
        <v>0</v>
      </c>
      <c r="V94" s="172">
        <f t="shared" si="13"/>
        <v>0</v>
      </c>
      <c r="W94" s="190" t="str">
        <f t="shared" si="14"/>
        <v>L0W</v>
      </c>
      <c r="X94" s="190" t="e">
        <f t="shared" si="15"/>
        <v>#NUM!</v>
      </c>
      <c r="Y94" s="167" t="e">
        <f t="shared" si="17"/>
        <v>#NUM!</v>
      </c>
      <c r="Z94" s="153">
        <v>44992</v>
      </c>
    </row>
    <row r="95" spans="1:26" ht="13.5" thickBot="1" x14ac:dyDescent="0.25">
      <c r="A95" s="134">
        <v>44946</v>
      </c>
      <c r="B95" s="135"/>
      <c r="C95" s="135" t="s">
        <v>221</v>
      </c>
      <c r="D95" s="135" t="s">
        <v>18</v>
      </c>
      <c r="E95" s="135" t="s">
        <v>383</v>
      </c>
      <c r="F95" s="137" t="s">
        <v>52</v>
      </c>
      <c r="G95" s="138">
        <v>44946</v>
      </c>
      <c r="H95" s="138">
        <v>44952</v>
      </c>
      <c r="I95" s="140" t="s">
        <v>384</v>
      </c>
      <c r="J95" s="141">
        <v>600000</v>
      </c>
      <c r="K95" s="141">
        <f t="shared" si="18"/>
        <v>11538.461538461539</v>
      </c>
      <c r="L95" s="143" t="s">
        <v>42</v>
      </c>
      <c r="M95" s="144" t="s">
        <v>115</v>
      </c>
      <c r="N95" s="145" t="s">
        <v>85</v>
      </c>
      <c r="O95" s="147" t="s">
        <v>10</v>
      </c>
      <c r="P95" s="138" t="s">
        <v>21</v>
      </c>
      <c r="Q95" s="144" t="s">
        <v>155</v>
      </c>
      <c r="R95" s="148">
        <v>1</v>
      </c>
      <c r="S95" s="148">
        <v>1</v>
      </c>
      <c r="T95" s="149">
        <v>146.63</v>
      </c>
      <c r="U95" s="150">
        <f t="shared" si="16"/>
        <v>7624.76</v>
      </c>
      <c r="V95" s="189">
        <f t="shared" si="13"/>
        <v>1.2707933333333333E-2</v>
      </c>
      <c r="W95" s="151" t="str">
        <f t="shared" si="14"/>
        <v>L0W</v>
      </c>
      <c r="X95" s="151" t="str">
        <f t="shared" si="15"/>
        <v>EXPECTED</v>
      </c>
      <c r="Y95" s="135">
        <f t="shared" si="17"/>
        <v>6</v>
      </c>
      <c r="Z95" s="134"/>
    </row>
    <row r="96" spans="1:26" ht="13.5" thickBot="1" x14ac:dyDescent="0.25">
      <c r="A96" s="134">
        <v>45090</v>
      </c>
      <c r="B96" s="135"/>
      <c r="C96" s="135" t="s">
        <v>54</v>
      </c>
      <c r="D96" s="135" t="s">
        <v>15</v>
      </c>
      <c r="E96" s="135" t="s">
        <v>862</v>
      </c>
      <c r="F96" s="137" t="s">
        <v>52</v>
      </c>
      <c r="G96" s="138">
        <v>44949</v>
      </c>
      <c r="H96" s="138">
        <v>44967</v>
      </c>
      <c r="I96" s="140" t="s">
        <v>863</v>
      </c>
      <c r="J96" s="141">
        <v>600000</v>
      </c>
      <c r="K96" s="141">
        <f t="shared" si="18"/>
        <v>11538.461538461539</v>
      </c>
      <c r="L96" s="143" t="s">
        <v>43</v>
      </c>
      <c r="M96" s="144" t="s">
        <v>433</v>
      </c>
      <c r="N96" s="145" t="s">
        <v>28</v>
      </c>
      <c r="O96" s="147" t="s">
        <v>10</v>
      </c>
      <c r="P96" s="138" t="s">
        <v>21</v>
      </c>
      <c r="Q96" s="144" t="s">
        <v>194</v>
      </c>
      <c r="R96" s="148">
        <v>0.97199999999999998</v>
      </c>
      <c r="S96" s="148">
        <v>0.999</v>
      </c>
      <c r="T96" s="149">
        <v>14007.77</v>
      </c>
      <c r="U96" s="150">
        <f t="shared" si="16"/>
        <v>728404.04</v>
      </c>
      <c r="V96" s="189">
        <f t="shared" si="13"/>
        <v>1.2140067333333333</v>
      </c>
      <c r="W96" s="151" t="str">
        <f t="shared" si="14"/>
        <v>HIGH</v>
      </c>
      <c r="X96" s="151" t="str">
        <f t="shared" si="15"/>
        <v>DELAYED</v>
      </c>
      <c r="Y96" s="135">
        <f t="shared" si="17"/>
        <v>18</v>
      </c>
      <c r="Z96" s="134"/>
    </row>
    <row r="97" spans="1:26" ht="13.5" thickBot="1" x14ac:dyDescent="0.25">
      <c r="A97" s="134">
        <v>45090</v>
      </c>
      <c r="B97" s="135" t="s">
        <v>541</v>
      </c>
      <c r="C97" s="135" t="s">
        <v>70</v>
      </c>
      <c r="D97" s="135" t="s">
        <v>159</v>
      </c>
      <c r="E97" s="135" t="s">
        <v>866</v>
      </c>
      <c r="F97" s="137" t="s">
        <v>52</v>
      </c>
      <c r="G97" s="138">
        <v>44951</v>
      </c>
      <c r="H97" s="138">
        <v>44974</v>
      </c>
      <c r="I97" s="140" t="s">
        <v>867</v>
      </c>
      <c r="J97" s="141">
        <v>600000</v>
      </c>
      <c r="K97" s="141">
        <f t="shared" si="18"/>
        <v>11538.461538461539</v>
      </c>
      <c r="L97" s="143" t="s">
        <v>42</v>
      </c>
      <c r="M97" s="144" t="s">
        <v>433</v>
      </c>
      <c r="N97" s="145" t="s">
        <v>71</v>
      </c>
      <c r="O97" s="147" t="s">
        <v>10</v>
      </c>
      <c r="P97" s="138" t="s">
        <v>21</v>
      </c>
      <c r="Q97" s="144" t="s">
        <v>140</v>
      </c>
      <c r="R97" s="148">
        <v>1</v>
      </c>
      <c r="S97" s="148">
        <v>1</v>
      </c>
      <c r="T97" s="149">
        <v>499.76</v>
      </c>
      <c r="U97" s="150">
        <f t="shared" si="16"/>
        <v>25987.52</v>
      </c>
      <c r="V97" s="189">
        <f t="shared" si="13"/>
        <v>4.3312533333333333E-2</v>
      </c>
      <c r="W97" s="151" t="str">
        <f t="shared" si="14"/>
        <v>L0W</v>
      </c>
      <c r="X97" s="151" t="str">
        <f t="shared" si="15"/>
        <v>DELAYED</v>
      </c>
      <c r="Y97" s="135">
        <f t="shared" si="17"/>
        <v>23</v>
      </c>
      <c r="Z97" s="134"/>
    </row>
    <row r="98" spans="1:26" ht="13.5" thickBot="1" x14ac:dyDescent="0.25">
      <c r="A98" s="134">
        <v>45090</v>
      </c>
      <c r="B98" s="135" t="s">
        <v>57</v>
      </c>
      <c r="C98" s="135" t="s">
        <v>216</v>
      </c>
      <c r="D98" s="135" t="s">
        <v>159</v>
      </c>
      <c r="E98" s="135" t="s">
        <v>403</v>
      </c>
      <c r="F98" s="137" t="s">
        <v>52</v>
      </c>
      <c r="G98" s="138">
        <v>44951</v>
      </c>
      <c r="H98" s="138">
        <v>45030</v>
      </c>
      <c r="I98" s="140" t="s">
        <v>404</v>
      </c>
      <c r="J98" s="141"/>
      <c r="K98" s="141">
        <f t="shared" si="18"/>
        <v>0</v>
      </c>
      <c r="L98" s="143" t="s">
        <v>42</v>
      </c>
      <c r="M98" s="144" t="s">
        <v>433</v>
      </c>
      <c r="N98" s="145" t="s">
        <v>11</v>
      </c>
      <c r="O98" s="147" t="s">
        <v>10</v>
      </c>
      <c r="P98" s="138" t="s">
        <v>21</v>
      </c>
      <c r="Q98" s="144" t="s">
        <v>194</v>
      </c>
      <c r="R98" s="148">
        <v>0.94899999999999995</v>
      </c>
      <c r="S98" s="148">
        <v>0.99</v>
      </c>
      <c r="T98" s="149">
        <v>7388.8</v>
      </c>
      <c r="U98" s="150">
        <f t="shared" si="16"/>
        <v>384217.60000000003</v>
      </c>
      <c r="V98" s="189" t="e">
        <f t="shared" si="13"/>
        <v>#DIV/0!</v>
      </c>
      <c r="W98" s="151" t="e">
        <f t="shared" si="14"/>
        <v>#DIV/0!</v>
      </c>
      <c r="X98" s="151" t="str">
        <f t="shared" si="15"/>
        <v>SIGNIFICANT</v>
      </c>
      <c r="Y98" s="135">
        <f t="shared" si="17"/>
        <v>79</v>
      </c>
      <c r="Z98" s="134"/>
    </row>
    <row r="99" spans="1:26" ht="13.5" thickBot="1" x14ac:dyDescent="0.25">
      <c r="A99" s="134">
        <v>45090</v>
      </c>
      <c r="B99" s="135"/>
      <c r="C99" s="135" t="s">
        <v>686</v>
      </c>
      <c r="D99" s="135" t="s">
        <v>15</v>
      </c>
      <c r="E99" s="135" t="s">
        <v>870</v>
      </c>
      <c r="F99" s="137" t="s">
        <v>52</v>
      </c>
      <c r="G99" s="138">
        <v>44952</v>
      </c>
      <c r="H99" s="138">
        <v>45086</v>
      </c>
      <c r="I99" s="207" t="s">
        <v>871</v>
      </c>
      <c r="J99" s="141">
        <v>60000</v>
      </c>
      <c r="K99" s="141">
        <f t="shared" si="18"/>
        <v>1153.8461538461538</v>
      </c>
      <c r="L99" s="143" t="s">
        <v>42</v>
      </c>
      <c r="M99" s="144" t="s">
        <v>433</v>
      </c>
      <c r="N99" s="145" t="s">
        <v>79</v>
      </c>
      <c r="O99" s="147" t="s">
        <v>10</v>
      </c>
      <c r="P99" s="138" t="s">
        <v>21</v>
      </c>
      <c r="Q99" s="144" t="s">
        <v>209</v>
      </c>
      <c r="R99" s="148">
        <v>1</v>
      </c>
      <c r="S99" s="148">
        <v>1</v>
      </c>
      <c r="T99" s="149">
        <v>7567.31</v>
      </c>
      <c r="U99" s="150">
        <f t="shared" si="16"/>
        <v>393500.12</v>
      </c>
      <c r="V99" s="189">
        <f t="shared" si="13"/>
        <v>6.5583353333333338</v>
      </c>
      <c r="W99" s="151" t="str">
        <f t="shared" si="14"/>
        <v>HIGH</v>
      </c>
      <c r="X99" s="151" t="str">
        <f t="shared" si="15"/>
        <v>SIGNIFICANT</v>
      </c>
      <c r="Y99" s="135">
        <f t="shared" si="17"/>
        <v>134</v>
      </c>
      <c r="Z99" s="134"/>
    </row>
    <row r="100" spans="1:26" ht="13.5" thickBot="1" x14ac:dyDescent="0.25">
      <c r="A100" s="134">
        <v>44953</v>
      </c>
      <c r="B100" s="135"/>
      <c r="C100" s="135" t="s">
        <v>149</v>
      </c>
      <c r="D100" s="135" t="s">
        <v>14</v>
      </c>
      <c r="E100" s="135" t="s">
        <v>385</v>
      </c>
      <c r="F100" s="137" t="s">
        <v>52</v>
      </c>
      <c r="G100" s="138">
        <v>44953</v>
      </c>
      <c r="H100" s="138">
        <v>44959</v>
      </c>
      <c r="I100" s="140" t="s">
        <v>386</v>
      </c>
      <c r="J100" s="141">
        <v>300000</v>
      </c>
      <c r="K100" s="141">
        <f t="shared" si="18"/>
        <v>5769.2307692307695</v>
      </c>
      <c r="L100" s="143" t="s">
        <v>42</v>
      </c>
      <c r="M100" s="144" t="s">
        <v>115</v>
      </c>
      <c r="N100" s="145" t="s">
        <v>20</v>
      </c>
      <c r="O100" s="147" t="s">
        <v>10</v>
      </c>
      <c r="P100" s="138" t="s">
        <v>21</v>
      </c>
      <c r="Q100" s="144" t="s">
        <v>228</v>
      </c>
      <c r="R100" s="148">
        <v>0.98599999999999999</v>
      </c>
      <c r="S100" s="148">
        <v>0.99299999999999999</v>
      </c>
      <c r="T100" s="149">
        <v>2964.65</v>
      </c>
      <c r="U100" s="150">
        <f t="shared" si="16"/>
        <v>154161.80000000002</v>
      </c>
      <c r="V100" s="189">
        <f t="shared" si="13"/>
        <v>0.51387266666666664</v>
      </c>
      <c r="W100" s="151" t="str">
        <f t="shared" si="14"/>
        <v>L0W</v>
      </c>
      <c r="X100" s="151" t="str">
        <f t="shared" si="15"/>
        <v>EXPECTED</v>
      </c>
      <c r="Y100" s="135">
        <f t="shared" si="17"/>
        <v>6</v>
      </c>
      <c r="Z100" s="134">
        <v>44992</v>
      </c>
    </row>
    <row r="101" spans="1:26" ht="13.5" thickBot="1" x14ac:dyDescent="0.25">
      <c r="A101" s="134">
        <v>45090</v>
      </c>
      <c r="B101" s="135" t="s">
        <v>526</v>
      </c>
      <c r="C101" s="135" t="s">
        <v>70</v>
      </c>
      <c r="D101" s="135" t="s">
        <v>26</v>
      </c>
      <c r="E101" s="135" t="s">
        <v>876</v>
      </c>
      <c r="F101" s="137" t="s">
        <v>52</v>
      </c>
      <c r="G101" s="138">
        <v>44956</v>
      </c>
      <c r="H101" s="138">
        <v>45044</v>
      </c>
      <c r="I101" s="140" t="s">
        <v>877</v>
      </c>
      <c r="J101" s="141">
        <v>1200000</v>
      </c>
      <c r="K101" s="141">
        <f t="shared" si="18"/>
        <v>23076.923076923078</v>
      </c>
      <c r="L101" s="143" t="s">
        <v>42</v>
      </c>
      <c r="M101" s="144" t="s">
        <v>433</v>
      </c>
      <c r="N101" s="145" t="s">
        <v>71</v>
      </c>
      <c r="O101" s="147" t="s">
        <v>10</v>
      </c>
      <c r="P101" s="138" t="s">
        <v>21</v>
      </c>
      <c r="Q101" s="144" t="s">
        <v>1293</v>
      </c>
      <c r="R101" s="148">
        <v>1</v>
      </c>
      <c r="S101" s="148">
        <v>1</v>
      </c>
      <c r="T101" s="149">
        <v>3036.98</v>
      </c>
      <c r="U101" s="150">
        <f t="shared" si="16"/>
        <v>157922.96</v>
      </c>
      <c r="V101" s="189">
        <f t="shared" si="13"/>
        <v>0.13160246666666667</v>
      </c>
      <c r="W101" s="151" t="str">
        <f t="shared" si="14"/>
        <v>L0W</v>
      </c>
      <c r="X101" s="151" t="str">
        <f t="shared" si="15"/>
        <v>SIGNIFICANT</v>
      </c>
      <c r="Y101" s="135">
        <f t="shared" si="17"/>
        <v>88</v>
      </c>
      <c r="Z101" s="134"/>
    </row>
    <row r="102" spans="1:26" ht="13.5" thickBot="1" x14ac:dyDescent="0.25">
      <c r="A102" s="134">
        <v>45090</v>
      </c>
      <c r="B102" s="135" t="s">
        <v>541</v>
      </c>
      <c r="C102" s="135" t="s">
        <v>142</v>
      </c>
      <c r="D102" s="135" t="s">
        <v>15</v>
      </c>
      <c r="E102" s="135" t="s">
        <v>874</v>
      </c>
      <c r="F102" s="137" t="s">
        <v>52</v>
      </c>
      <c r="G102" s="138">
        <v>44956</v>
      </c>
      <c r="H102" s="138">
        <v>44953</v>
      </c>
      <c r="I102" s="140" t="s">
        <v>875</v>
      </c>
      <c r="J102" s="141">
        <v>600000</v>
      </c>
      <c r="K102" s="141">
        <f t="shared" si="18"/>
        <v>11538.461538461539</v>
      </c>
      <c r="L102" s="143" t="s">
        <v>43</v>
      </c>
      <c r="M102" s="144" t="s">
        <v>433</v>
      </c>
      <c r="N102" s="145" t="s">
        <v>66</v>
      </c>
      <c r="O102" s="147" t="s">
        <v>10</v>
      </c>
      <c r="P102" s="138" t="s">
        <v>21</v>
      </c>
      <c r="Q102" s="144" t="s">
        <v>194</v>
      </c>
      <c r="R102" s="148">
        <v>0.96399999999999997</v>
      </c>
      <c r="S102" s="148">
        <v>0.97199999999999998</v>
      </c>
      <c r="T102" s="149">
        <v>22850.78</v>
      </c>
      <c r="U102" s="150">
        <f t="shared" si="16"/>
        <v>1188240.56</v>
      </c>
      <c r="V102" s="189">
        <f t="shared" si="13"/>
        <v>1.9804009333333332</v>
      </c>
      <c r="W102" s="151" t="str">
        <f t="shared" si="14"/>
        <v>HIGH</v>
      </c>
      <c r="X102" s="151" t="str">
        <f t="shared" si="15"/>
        <v>EXPECTED</v>
      </c>
      <c r="Y102" s="135">
        <v>-3</v>
      </c>
      <c r="Z102" s="134"/>
    </row>
    <row r="103" spans="1:26" ht="13.5" thickBot="1" x14ac:dyDescent="0.25">
      <c r="A103" s="134">
        <v>44946</v>
      </c>
      <c r="B103" s="135"/>
      <c r="C103" s="135" t="s">
        <v>125</v>
      </c>
      <c r="D103" s="135" t="s">
        <v>18</v>
      </c>
      <c r="E103" s="135" t="s">
        <v>381</v>
      </c>
      <c r="F103" s="137" t="s">
        <v>52</v>
      </c>
      <c r="G103" s="138">
        <v>44956</v>
      </c>
      <c r="H103" s="138">
        <v>44959</v>
      </c>
      <c r="I103" s="140" t="s">
        <v>382</v>
      </c>
      <c r="J103" s="141">
        <v>75000</v>
      </c>
      <c r="K103" s="141">
        <f t="shared" si="18"/>
        <v>1442.3076923076924</v>
      </c>
      <c r="L103" s="143" t="s">
        <v>42</v>
      </c>
      <c r="M103" s="144" t="s">
        <v>94</v>
      </c>
      <c r="N103" s="145" t="s">
        <v>71</v>
      </c>
      <c r="O103" s="147" t="s">
        <v>10</v>
      </c>
      <c r="P103" s="138" t="s">
        <v>21</v>
      </c>
      <c r="Q103" s="144" t="s">
        <v>194</v>
      </c>
      <c r="R103" s="148">
        <v>0.93899999999999995</v>
      </c>
      <c r="S103" s="148">
        <v>0.99299999999999999</v>
      </c>
      <c r="T103" s="150">
        <v>9061.26</v>
      </c>
      <c r="U103" s="150">
        <f t="shared" si="16"/>
        <v>471185.52</v>
      </c>
      <c r="V103" s="189">
        <f t="shared" si="13"/>
        <v>6.2824735999999994</v>
      </c>
      <c r="W103" s="151" t="str">
        <f t="shared" si="14"/>
        <v>HIGH</v>
      </c>
      <c r="X103" s="151" t="str">
        <f t="shared" si="15"/>
        <v>EXPECTED</v>
      </c>
      <c r="Y103" s="135">
        <f t="shared" ref="Y103:Y127" si="19">DATEDIF(G103,H103,"d")</f>
        <v>3</v>
      </c>
      <c r="Z103" s="134">
        <v>45020</v>
      </c>
    </row>
    <row r="104" spans="1:26" ht="13.5" thickBot="1" x14ac:dyDescent="0.25">
      <c r="A104" s="134">
        <v>45090</v>
      </c>
      <c r="B104" s="135"/>
      <c r="C104" s="135" t="s">
        <v>468</v>
      </c>
      <c r="D104" s="135" t="s">
        <v>14</v>
      </c>
      <c r="E104" s="136" t="s">
        <v>894</v>
      </c>
      <c r="F104" s="137" t="s">
        <v>52</v>
      </c>
      <c r="G104" s="138">
        <v>44957</v>
      </c>
      <c r="H104" s="138">
        <v>44995</v>
      </c>
      <c r="I104" s="139" t="s">
        <v>885</v>
      </c>
      <c r="J104" s="141">
        <v>2496000</v>
      </c>
      <c r="K104" s="141">
        <f t="shared" si="18"/>
        <v>48000</v>
      </c>
      <c r="L104" s="143" t="s">
        <v>43</v>
      </c>
      <c r="M104" s="144" t="s">
        <v>433</v>
      </c>
      <c r="N104" s="145" t="s">
        <v>161</v>
      </c>
      <c r="O104" s="147" t="s">
        <v>10</v>
      </c>
      <c r="P104" s="138" t="s">
        <v>21</v>
      </c>
      <c r="Q104" s="144" t="s">
        <v>194</v>
      </c>
      <c r="R104" s="148">
        <v>0.94099999999999995</v>
      </c>
      <c r="S104" s="148">
        <v>0.99299999999999999</v>
      </c>
      <c r="T104" s="149">
        <v>39664.81</v>
      </c>
      <c r="U104" s="150">
        <f t="shared" si="16"/>
        <v>2062570.1199999999</v>
      </c>
      <c r="V104" s="189">
        <f t="shared" si="13"/>
        <v>0.82635020833333328</v>
      </c>
      <c r="W104" s="151" t="str">
        <f t="shared" si="14"/>
        <v>W/IN</v>
      </c>
      <c r="X104" s="151" t="str">
        <f t="shared" si="15"/>
        <v>SIGNIFICANT</v>
      </c>
      <c r="Y104" s="135">
        <f t="shared" si="19"/>
        <v>38</v>
      </c>
      <c r="Z104" s="134"/>
    </row>
    <row r="105" spans="1:26" ht="13.5" thickBot="1" x14ac:dyDescent="0.25">
      <c r="A105" s="134">
        <v>45090</v>
      </c>
      <c r="B105" s="135" t="s">
        <v>541</v>
      </c>
      <c r="C105" s="135" t="s">
        <v>142</v>
      </c>
      <c r="D105" s="135" t="s">
        <v>14</v>
      </c>
      <c r="E105" s="136" t="s">
        <v>893</v>
      </c>
      <c r="F105" s="137" t="s">
        <v>52</v>
      </c>
      <c r="G105" s="138">
        <v>44957</v>
      </c>
      <c r="H105" s="138">
        <v>45002</v>
      </c>
      <c r="I105" s="139" t="s">
        <v>884</v>
      </c>
      <c r="J105" s="141">
        <v>2400000</v>
      </c>
      <c r="K105" s="141">
        <f t="shared" si="18"/>
        <v>46153.846153846156</v>
      </c>
      <c r="L105" s="143" t="s">
        <v>43</v>
      </c>
      <c r="M105" s="144" t="s">
        <v>433</v>
      </c>
      <c r="N105" s="145" t="s">
        <v>79</v>
      </c>
      <c r="O105" s="147" t="s">
        <v>10</v>
      </c>
      <c r="P105" s="138" t="s">
        <v>21</v>
      </c>
      <c r="Q105" s="144" t="s">
        <v>1294</v>
      </c>
      <c r="R105" s="148">
        <v>1</v>
      </c>
      <c r="S105" s="148">
        <v>1</v>
      </c>
      <c r="T105" s="149">
        <v>105.15</v>
      </c>
      <c r="U105" s="150">
        <f t="shared" si="16"/>
        <v>5467.8</v>
      </c>
      <c r="V105" s="189">
        <f t="shared" si="13"/>
        <v>2.2782499999999999E-3</v>
      </c>
      <c r="W105" s="151" t="str">
        <f t="shared" si="14"/>
        <v>L0W</v>
      </c>
      <c r="X105" s="151" t="str">
        <f t="shared" si="15"/>
        <v>SIGNIFICANT</v>
      </c>
      <c r="Y105" s="135">
        <f t="shared" si="19"/>
        <v>45</v>
      </c>
      <c r="Z105" s="134"/>
    </row>
    <row r="106" spans="1:26" ht="13.5" thickBot="1" x14ac:dyDescent="0.25">
      <c r="A106" s="134">
        <v>45090</v>
      </c>
      <c r="B106" s="135"/>
      <c r="C106" s="135" t="s">
        <v>468</v>
      </c>
      <c r="D106" s="135" t="s">
        <v>14</v>
      </c>
      <c r="E106" s="136" t="s">
        <v>897</v>
      </c>
      <c r="F106" s="137" t="s">
        <v>52</v>
      </c>
      <c r="G106" s="138">
        <v>44957</v>
      </c>
      <c r="H106" s="138">
        <v>45044</v>
      </c>
      <c r="I106" s="139" t="s">
        <v>888</v>
      </c>
      <c r="J106" s="141">
        <v>1000000</v>
      </c>
      <c r="K106" s="141">
        <f t="shared" si="18"/>
        <v>19230.76923076923</v>
      </c>
      <c r="L106" s="143" t="s">
        <v>43</v>
      </c>
      <c r="M106" s="144" t="s">
        <v>433</v>
      </c>
      <c r="N106" s="145" t="s">
        <v>11</v>
      </c>
      <c r="O106" s="147" t="s">
        <v>10</v>
      </c>
      <c r="P106" s="138" t="s">
        <v>21</v>
      </c>
      <c r="Q106" s="144" t="s">
        <v>194</v>
      </c>
      <c r="R106" s="148">
        <v>0.98</v>
      </c>
      <c r="S106" s="148">
        <v>0.996</v>
      </c>
      <c r="T106" s="149">
        <v>32707.07</v>
      </c>
      <c r="U106" s="150">
        <f t="shared" si="16"/>
        <v>1700767.64</v>
      </c>
      <c r="V106" s="189">
        <f t="shared" si="13"/>
        <v>1.70076764</v>
      </c>
      <c r="W106" s="151" t="str">
        <f t="shared" si="14"/>
        <v>HIGH</v>
      </c>
      <c r="X106" s="151" t="str">
        <f t="shared" si="15"/>
        <v>SIGNIFICANT</v>
      </c>
      <c r="Y106" s="135">
        <f t="shared" si="19"/>
        <v>87</v>
      </c>
      <c r="Z106" s="134"/>
    </row>
    <row r="107" spans="1:26" ht="13.5" thickBot="1" x14ac:dyDescent="0.25">
      <c r="A107" s="134">
        <v>45090</v>
      </c>
      <c r="B107" s="135"/>
      <c r="C107" s="135" t="s">
        <v>468</v>
      </c>
      <c r="D107" s="135" t="s">
        <v>14</v>
      </c>
      <c r="E107" s="136" t="s">
        <v>895</v>
      </c>
      <c r="F107" s="137" t="s">
        <v>52</v>
      </c>
      <c r="G107" s="138">
        <v>44957</v>
      </c>
      <c r="H107" s="138">
        <v>45002</v>
      </c>
      <c r="I107" s="139" t="s">
        <v>886</v>
      </c>
      <c r="J107" s="141">
        <v>1000000</v>
      </c>
      <c r="K107" s="141">
        <f t="shared" si="18"/>
        <v>19230.76923076923</v>
      </c>
      <c r="L107" s="143" t="s">
        <v>43</v>
      </c>
      <c r="M107" s="144" t="s">
        <v>433</v>
      </c>
      <c r="N107" s="145" t="s">
        <v>161</v>
      </c>
      <c r="O107" s="147" t="s">
        <v>10</v>
      </c>
      <c r="P107" s="138" t="s">
        <v>21</v>
      </c>
      <c r="Q107" s="144" t="s">
        <v>194</v>
      </c>
      <c r="R107" s="148">
        <v>0.99</v>
      </c>
      <c r="S107" s="148">
        <v>0.997</v>
      </c>
      <c r="T107" s="149">
        <v>16459.18</v>
      </c>
      <c r="U107" s="150">
        <f t="shared" si="16"/>
        <v>855877.36</v>
      </c>
      <c r="V107" s="189">
        <f t="shared" si="13"/>
        <v>0.85587736000000003</v>
      </c>
      <c r="W107" s="151" t="str">
        <f t="shared" si="14"/>
        <v>W/IN</v>
      </c>
      <c r="X107" s="151" t="str">
        <f t="shared" si="15"/>
        <v>SIGNIFICANT</v>
      </c>
      <c r="Y107" s="135">
        <f t="shared" si="19"/>
        <v>45</v>
      </c>
      <c r="Z107" s="134"/>
    </row>
    <row r="108" spans="1:26" ht="13.5" thickBot="1" x14ac:dyDescent="0.25">
      <c r="A108" s="134">
        <v>45090</v>
      </c>
      <c r="B108" s="135"/>
      <c r="C108" s="135" t="s">
        <v>61</v>
      </c>
      <c r="D108" s="135" t="s">
        <v>159</v>
      </c>
      <c r="E108" s="136" t="s">
        <v>899</v>
      </c>
      <c r="F108" s="137" t="s">
        <v>52</v>
      </c>
      <c r="G108" s="138">
        <v>44957</v>
      </c>
      <c r="H108" s="138">
        <v>44981</v>
      </c>
      <c r="I108" s="139" t="s">
        <v>890</v>
      </c>
      <c r="J108" s="141">
        <v>900000</v>
      </c>
      <c r="K108" s="141">
        <f t="shared" si="18"/>
        <v>17307.692307692309</v>
      </c>
      <c r="L108" s="143" t="s">
        <v>43</v>
      </c>
      <c r="M108" s="144" t="s">
        <v>433</v>
      </c>
      <c r="N108" s="145" t="s">
        <v>8</v>
      </c>
      <c r="O108" s="147" t="s">
        <v>10</v>
      </c>
      <c r="P108" s="138" t="s">
        <v>21</v>
      </c>
      <c r="Q108" s="144" t="s">
        <v>194</v>
      </c>
      <c r="R108" s="148">
        <v>0.92200000000000004</v>
      </c>
      <c r="S108" s="148">
        <v>0.99099999999999999</v>
      </c>
      <c r="T108" s="149">
        <v>16368.84</v>
      </c>
      <c r="U108" s="150">
        <f t="shared" si="16"/>
        <v>851179.68</v>
      </c>
      <c r="V108" s="189">
        <f t="shared" si="13"/>
        <v>0.94575519999999991</v>
      </c>
      <c r="W108" s="151" t="str">
        <f t="shared" si="14"/>
        <v>W/IN</v>
      </c>
      <c r="X108" s="151" t="str">
        <f t="shared" si="15"/>
        <v>DELAYED</v>
      </c>
      <c r="Y108" s="135">
        <f t="shared" si="19"/>
        <v>24</v>
      </c>
      <c r="Z108" s="134"/>
    </row>
    <row r="109" spans="1:26" ht="13.5" thickBot="1" x14ac:dyDescent="0.25">
      <c r="A109" s="134">
        <v>45090</v>
      </c>
      <c r="B109" s="135"/>
      <c r="C109" s="135" t="s">
        <v>468</v>
      </c>
      <c r="D109" s="135" t="s">
        <v>14</v>
      </c>
      <c r="E109" s="136" t="s">
        <v>898</v>
      </c>
      <c r="F109" s="137" t="s">
        <v>52</v>
      </c>
      <c r="G109" s="138">
        <v>44957</v>
      </c>
      <c r="H109" s="138">
        <v>45051</v>
      </c>
      <c r="I109" s="139" t="s">
        <v>889</v>
      </c>
      <c r="J109" s="141">
        <v>600000</v>
      </c>
      <c r="K109" s="141">
        <f t="shared" si="18"/>
        <v>11538.461538461539</v>
      </c>
      <c r="L109" s="143" t="s">
        <v>43</v>
      </c>
      <c r="M109" s="144" t="s">
        <v>433</v>
      </c>
      <c r="N109" s="145" t="s">
        <v>161</v>
      </c>
      <c r="O109" s="147" t="s">
        <v>10</v>
      </c>
      <c r="P109" s="138" t="s">
        <v>21</v>
      </c>
      <c r="Q109" s="144" t="s">
        <v>1292</v>
      </c>
      <c r="R109" s="148">
        <v>0.98899999999999999</v>
      </c>
      <c r="S109" s="148">
        <v>0.998</v>
      </c>
      <c r="T109" s="149">
        <v>56744.18</v>
      </c>
      <c r="U109" s="150">
        <f t="shared" si="16"/>
        <v>2950697.36</v>
      </c>
      <c r="V109" s="189">
        <f t="shared" si="13"/>
        <v>4.9178289333333334</v>
      </c>
      <c r="W109" s="151" t="str">
        <f t="shared" si="14"/>
        <v>HIGH</v>
      </c>
      <c r="X109" s="151" t="str">
        <f t="shared" si="15"/>
        <v>SIGNIFICANT</v>
      </c>
      <c r="Y109" s="135">
        <f t="shared" si="19"/>
        <v>94</v>
      </c>
      <c r="Z109" s="134"/>
    </row>
    <row r="110" spans="1:26" ht="13.5" thickBot="1" x14ac:dyDescent="0.25">
      <c r="A110" s="134">
        <v>45090</v>
      </c>
      <c r="B110" s="135" t="s">
        <v>541</v>
      </c>
      <c r="C110" s="135" t="s">
        <v>173</v>
      </c>
      <c r="D110" s="135"/>
      <c r="E110" s="136" t="s">
        <v>892</v>
      </c>
      <c r="F110" s="137" t="s">
        <v>52</v>
      </c>
      <c r="G110" s="138">
        <v>44957</v>
      </c>
      <c r="H110" s="138">
        <v>44988</v>
      </c>
      <c r="I110" s="139" t="s">
        <v>883</v>
      </c>
      <c r="J110" s="141">
        <v>600000</v>
      </c>
      <c r="K110" s="141">
        <f t="shared" si="18"/>
        <v>11538.461538461539</v>
      </c>
      <c r="L110" s="143" t="s">
        <v>43</v>
      </c>
      <c r="M110" s="144" t="s">
        <v>433</v>
      </c>
      <c r="N110" s="145" t="s">
        <v>66</v>
      </c>
      <c r="O110" s="147" t="s">
        <v>10</v>
      </c>
      <c r="P110" s="138" t="s">
        <v>21</v>
      </c>
      <c r="Q110" s="144" t="s">
        <v>155</v>
      </c>
      <c r="R110" s="148">
        <v>1</v>
      </c>
      <c r="S110" s="148">
        <v>1</v>
      </c>
      <c r="T110" s="149">
        <v>1581.6</v>
      </c>
      <c r="U110" s="150">
        <f t="shared" si="16"/>
        <v>82243.199999999997</v>
      </c>
      <c r="V110" s="189">
        <f t="shared" si="13"/>
        <v>0.13707199999999997</v>
      </c>
      <c r="W110" s="151" t="str">
        <f t="shared" si="14"/>
        <v>L0W</v>
      </c>
      <c r="X110" s="151" t="str">
        <f t="shared" si="15"/>
        <v>SIGNIFICANT</v>
      </c>
      <c r="Y110" s="135">
        <f t="shared" si="19"/>
        <v>31</v>
      </c>
      <c r="Z110" s="134"/>
    </row>
    <row r="111" spans="1:26" ht="13.5" thickBot="1" x14ac:dyDescent="0.25">
      <c r="A111" s="134">
        <v>45090</v>
      </c>
      <c r="B111" s="135"/>
      <c r="C111" s="135" t="s">
        <v>468</v>
      </c>
      <c r="D111" s="135" t="s">
        <v>14</v>
      </c>
      <c r="E111" s="136" t="s">
        <v>896</v>
      </c>
      <c r="F111" s="137" t="s">
        <v>52</v>
      </c>
      <c r="G111" s="138">
        <v>44957</v>
      </c>
      <c r="H111" s="138">
        <v>45009</v>
      </c>
      <c r="I111" s="139" t="s">
        <v>887</v>
      </c>
      <c r="J111" s="141">
        <v>600000</v>
      </c>
      <c r="K111" s="141">
        <f t="shared" si="18"/>
        <v>11538.461538461539</v>
      </c>
      <c r="L111" s="143" t="s">
        <v>43</v>
      </c>
      <c r="M111" s="144" t="s">
        <v>433</v>
      </c>
      <c r="N111" s="145" t="s">
        <v>161</v>
      </c>
      <c r="O111" s="147" t="s">
        <v>10</v>
      </c>
      <c r="P111" s="138" t="s">
        <v>21</v>
      </c>
      <c r="Q111" s="144" t="s">
        <v>1295</v>
      </c>
      <c r="R111" s="148">
        <v>0.98399999999999999</v>
      </c>
      <c r="S111" s="148">
        <v>0.99299999999999999</v>
      </c>
      <c r="T111" s="149">
        <v>3078.97</v>
      </c>
      <c r="U111" s="150">
        <f t="shared" si="16"/>
        <v>160106.44</v>
      </c>
      <c r="V111" s="189">
        <f t="shared" si="13"/>
        <v>0.26684406666666666</v>
      </c>
      <c r="W111" s="151" t="str">
        <f t="shared" si="14"/>
        <v>L0W</v>
      </c>
      <c r="X111" s="151" t="str">
        <f t="shared" si="15"/>
        <v>SIGNIFICANT</v>
      </c>
      <c r="Y111" s="135">
        <f t="shared" si="19"/>
        <v>52</v>
      </c>
      <c r="Z111" s="134"/>
    </row>
    <row r="112" spans="1:26" ht="13.5" thickBot="1" x14ac:dyDescent="0.25">
      <c r="A112" s="134">
        <v>45090</v>
      </c>
      <c r="B112" s="135"/>
      <c r="C112" s="135" t="s">
        <v>53</v>
      </c>
      <c r="D112" s="135" t="s">
        <v>159</v>
      </c>
      <c r="E112" s="136" t="s">
        <v>900</v>
      </c>
      <c r="F112" s="137" t="s">
        <v>52</v>
      </c>
      <c r="G112" s="138">
        <v>44957</v>
      </c>
      <c r="H112" s="138">
        <v>45016</v>
      </c>
      <c r="I112" s="139" t="s">
        <v>891</v>
      </c>
      <c r="J112" s="141">
        <v>60000</v>
      </c>
      <c r="K112" s="141">
        <f t="shared" si="18"/>
        <v>1153.8461538461538</v>
      </c>
      <c r="L112" s="143" t="s">
        <v>43</v>
      </c>
      <c r="M112" s="144" t="s">
        <v>433</v>
      </c>
      <c r="N112" s="145" t="s">
        <v>31</v>
      </c>
      <c r="O112" s="147" t="s">
        <v>10</v>
      </c>
      <c r="P112" s="138" t="s">
        <v>21</v>
      </c>
      <c r="Q112" s="144" t="s">
        <v>1294</v>
      </c>
      <c r="R112" s="148">
        <v>1</v>
      </c>
      <c r="S112" s="148">
        <v>1</v>
      </c>
      <c r="T112" s="149">
        <v>5.94</v>
      </c>
      <c r="U112" s="150">
        <f t="shared" ref="U112:U143" si="20">T112*52</f>
        <v>308.88</v>
      </c>
      <c r="V112" s="189">
        <f t="shared" si="13"/>
        <v>5.1480000000000007E-3</v>
      </c>
      <c r="W112" s="151" t="str">
        <f t="shared" si="14"/>
        <v>L0W</v>
      </c>
      <c r="X112" s="151" t="str">
        <f t="shared" si="15"/>
        <v>SIGNIFICANT</v>
      </c>
      <c r="Y112" s="135">
        <f t="shared" si="19"/>
        <v>59</v>
      </c>
      <c r="Z112" s="134"/>
    </row>
    <row r="113" spans="1:26" ht="13.5" thickBot="1" x14ac:dyDescent="0.25">
      <c r="A113" s="134">
        <v>45090</v>
      </c>
      <c r="B113" s="136"/>
      <c r="C113" s="136" t="s">
        <v>129</v>
      </c>
      <c r="D113" s="136" t="s">
        <v>15</v>
      </c>
      <c r="E113" s="136" t="s">
        <v>946</v>
      </c>
      <c r="F113" s="137" t="s">
        <v>52</v>
      </c>
      <c r="G113" s="138">
        <v>44958</v>
      </c>
      <c r="H113" s="138">
        <v>45030</v>
      </c>
      <c r="I113" s="139" t="s">
        <v>924</v>
      </c>
      <c r="J113" s="141">
        <v>60000000</v>
      </c>
      <c r="K113" s="141">
        <f t="shared" si="18"/>
        <v>1153846.1538461538</v>
      </c>
      <c r="L113" s="143" t="s">
        <v>42</v>
      </c>
      <c r="M113" s="144" t="s">
        <v>433</v>
      </c>
      <c r="N113" s="146" t="s">
        <v>103</v>
      </c>
      <c r="O113" s="147" t="s">
        <v>10</v>
      </c>
      <c r="P113" s="138" t="s">
        <v>21</v>
      </c>
      <c r="Q113" s="144" t="s">
        <v>194</v>
      </c>
      <c r="R113" s="148">
        <v>0.98099999999999998</v>
      </c>
      <c r="S113" s="148">
        <v>0.998</v>
      </c>
      <c r="T113" s="149">
        <v>86179.97</v>
      </c>
      <c r="U113" s="150">
        <f t="shared" si="20"/>
        <v>4481358.4400000004</v>
      </c>
      <c r="V113" s="189">
        <f t="shared" si="13"/>
        <v>7.4689307333333343E-2</v>
      </c>
      <c r="W113" s="151" t="str">
        <f t="shared" si="14"/>
        <v>L0W</v>
      </c>
      <c r="X113" s="151" t="str">
        <f t="shared" si="15"/>
        <v>SIGNIFICANT</v>
      </c>
      <c r="Y113" s="135">
        <f t="shared" si="19"/>
        <v>72</v>
      </c>
      <c r="Z113" s="134"/>
    </row>
    <row r="114" spans="1:26" ht="13.5" thickBot="1" x14ac:dyDescent="0.25">
      <c r="A114" s="134">
        <v>45090</v>
      </c>
      <c r="B114" s="136" t="s">
        <v>540</v>
      </c>
      <c r="C114" s="136" t="s">
        <v>180</v>
      </c>
      <c r="D114" s="136" t="s">
        <v>14</v>
      </c>
      <c r="E114" s="136" t="s">
        <v>945</v>
      </c>
      <c r="F114" s="137" t="s">
        <v>52</v>
      </c>
      <c r="G114" s="138">
        <v>44958</v>
      </c>
      <c r="H114" s="138">
        <v>44960</v>
      </c>
      <c r="I114" s="139" t="s">
        <v>923</v>
      </c>
      <c r="J114" s="141">
        <v>5100000</v>
      </c>
      <c r="K114" s="141">
        <f t="shared" si="18"/>
        <v>98076.923076923078</v>
      </c>
      <c r="L114" s="143" t="s">
        <v>42</v>
      </c>
      <c r="M114" s="144" t="s">
        <v>433</v>
      </c>
      <c r="N114" s="146" t="s">
        <v>31</v>
      </c>
      <c r="O114" s="147" t="s">
        <v>10</v>
      </c>
      <c r="P114" s="138" t="s">
        <v>21</v>
      </c>
      <c r="Q114" s="144" t="s">
        <v>1339</v>
      </c>
      <c r="R114" s="148">
        <v>0.67700000000000005</v>
      </c>
      <c r="S114" s="148">
        <v>0.95899999999999996</v>
      </c>
      <c r="T114" s="149">
        <v>106169.75</v>
      </c>
      <c r="U114" s="150">
        <f t="shared" si="20"/>
        <v>5520827</v>
      </c>
      <c r="V114" s="189">
        <f t="shared" si="13"/>
        <v>1.0825150980392158</v>
      </c>
      <c r="W114" s="151" t="str">
        <f t="shared" si="14"/>
        <v>W/IN</v>
      </c>
      <c r="X114" s="151" t="str">
        <f t="shared" si="15"/>
        <v>EXPECTED</v>
      </c>
      <c r="Y114" s="135">
        <f t="shared" si="19"/>
        <v>2</v>
      </c>
      <c r="Z114" s="134"/>
    </row>
    <row r="115" spans="1:26" ht="13.5" thickBot="1" x14ac:dyDescent="0.25">
      <c r="A115" s="134">
        <v>45090</v>
      </c>
      <c r="B115" s="136" t="s">
        <v>210</v>
      </c>
      <c r="C115" s="136" t="s">
        <v>50</v>
      </c>
      <c r="D115" s="136" t="s">
        <v>24</v>
      </c>
      <c r="E115" s="136" t="s">
        <v>950</v>
      </c>
      <c r="F115" s="137" t="s">
        <v>52</v>
      </c>
      <c r="G115" s="138">
        <v>44958</v>
      </c>
      <c r="H115" s="138">
        <v>44960</v>
      </c>
      <c r="I115" s="139" t="s">
        <v>905</v>
      </c>
      <c r="J115" s="141">
        <v>4200000</v>
      </c>
      <c r="K115" s="141">
        <f t="shared" si="18"/>
        <v>80769.230769230766</v>
      </c>
      <c r="L115" s="143" t="s">
        <v>42</v>
      </c>
      <c r="M115" s="144" t="s">
        <v>433</v>
      </c>
      <c r="N115" s="146" t="s">
        <v>48</v>
      </c>
      <c r="O115" s="147" t="s">
        <v>10</v>
      </c>
      <c r="P115" s="138" t="s">
        <v>21</v>
      </c>
      <c r="Q115" s="144" t="s">
        <v>194</v>
      </c>
      <c r="R115" s="148">
        <v>0.94399999999999995</v>
      </c>
      <c r="S115" s="148">
        <v>0.995</v>
      </c>
      <c r="T115" s="149">
        <v>94193.16</v>
      </c>
      <c r="U115" s="150">
        <f t="shared" si="20"/>
        <v>4898044.32</v>
      </c>
      <c r="V115" s="189">
        <f t="shared" si="13"/>
        <v>1.1662010285714286</v>
      </c>
      <c r="W115" s="151" t="str">
        <f t="shared" si="14"/>
        <v>W/IN</v>
      </c>
      <c r="X115" s="151" t="str">
        <f t="shared" si="15"/>
        <v>EXPECTED</v>
      </c>
      <c r="Y115" s="135">
        <f t="shared" si="19"/>
        <v>2</v>
      </c>
      <c r="Z115" s="134"/>
    </row>
    <row r="116" spans="1:26" ht="13.5" thickBot="1" x14ac:dyDescent="0.25">
      <c r="A116" s="134">
        <v>45090</v>
      </c>
      <c r="B116" s="136" t="s">
        <v>527</v>
      </c>
      <c r="C116" s="136" t="s">
        <v>101</v>
      </c>
      <c r="D116" s="136" t="s">
        <v>15</v>
      </c>
      <c r="E116" s="136" t="s">
        <v>943</v>
      </c>
      <c r="F116" s="137" t="s">
        <v>52</v>
      </c>
      <c r="G116" s="138">
        <v>44958</v>
      </c>
      <c r="H116" s="138">
        <v>45030</v>
      </c>
      <c r="I116" s="139" t="s">
        <v>921</v>
      </c>
      <c r="J116" s="141">
        <v>3900000</v>
      </c>
      <c r="K116" s="141">
        <f t="shared" si="18"/>
        <v>75000</v>
      </c>
      <c r="L116" s="143" t="s">
        <v>42</v>
      </c>
      <c r="M116" s="144" t="s">
        <v>433</v>
      </c>
      <c r="N116" s="146" t="s">
        <v>161</v>
      </c>
      <c r="O116" s="147" t="s">
        <v>10</v>
      </c>
      <c r="P116" s="138" t="s">
        <v>21</v>
      </c>
      <c r="Q116" s="144" t="s">
        <v>194</v>
      </c>
      <c r="R116" s="148">
        <v>0.95</v>
      </c>
      <c r="S116" s="148">
        <v>0.98199999999999998</v>
      </c>
      <c r="T116" s="149">
        <v>43488.92</v>
      </c>
      <c r="U116" s="150">
        <f t="shared" si="20"/>
        <v>2261423.84</v>
      </c>
      <c r="V116" s="189">
        <f t="shared" si="13"/>
        <v>0.57985226666666667</v>
      </c>
      <c r="W116" s="151" t="str">
        <f t="shared" si="14"/>
        <v>L0W</v>
      </c>
      <c r="X116" s="151" t="str">
        <f t="shared" si="15"/>
        <v>SIGNIFICANT</v>
      </c>
      <c r="Y116" s="135">
        <f t="shared" si="19"/>
        <v>72</v>
      </c>
      <c r="Z116" s="134"/>
    </row>
    <row r="117" spans="1:26" ht="13.5" thickBot="1" x14ac:dyDescent="0.25">
      <c r="A117" s="134">
        <v>45090</v>
      </c>
      <c r="B117" s="136" t="s">
        <v>210</v>
      </c>
      <c r="C117" s="136" t="s">
        <v>50</v>
      </c>
      <c r="D117" s="136" t="s">
        <v>24</v>
      </c>
      <c r="E117" s="136" t="s">
        <v>949</v>
      </c>
      <c r="F117" s="137" t="s">
        <v>52</v>
      </c>
      <c r="G117" s="138">
        <v>44958</v>
      </c>
      <c r="H117" s="138">
        <v>44960</v>
      </c>
      <c r="I117" s="139" t="s">
        <v>904</v>
      </c>
      <c r="J117" s="141">
        <v>3600000</v>
      </c>
      <c r="K117" s="141">
        <f t="shared" si="18"/>
        <v>69230.769230769234</v>
      </c>
      <c r="L117" s="143" t="s">
        <v>42</v>
      </c>
      <c r="M117" s="144" t="s">
        <v>433</v>
      </c>
      <c r="N117" s="146" t="s">
        <v>48</v>
      </c>
      <c r="O117" s="147" t="s">
        <v>10</v>
      </c>
      <c r="P117" s="138" t="s">
        <v>21</v>
      </c>
      <c r="Q117" s="144" t="s">
        <v>194</v>
      </c>
      <c r="R117" s="148">
        <v>0.97899999999999998</v>
      </c>
      <c r="S117" s="148">
        <v>0.995</v>
      </c>
      <c r="T117" s="149">
        <v>65213.84</v>
      </c>
      <c r="U117" s="150">
        <f t="shared" si="20"/>
        <v>3391119.6799999997</v>
      </c>
      <c r="V117" s="189">
        <f t="shared" si="13"/>
        <v>0.94197768888888878</v>
      </c>
      <c r="W117" s="151" t="str">
        <f t="shared" si="14"/>
        <v>W/IN</v>
      </c>
      <c r="X117" s="151" t="str">
        <f t="shared" si="15"/>
        <v>EXPECTED</v>
      </c>
      <c r="Y117" s="135">
        <f t="shared" si="19"/>
        <v>2</v>
      </c>
      <c r="Z117" s="134"/>
    </row>
    <row r="118" spans="1:26" ht="13.5" thickBot="1" x14ac:dyDescent="0.25">
      <c r="A118" s="134">
        <v>45090</v>
      </c>
      <c r="B118" s="136" t="s">
        <v>542</v>
      </c>
      <c r="C118" s="136" t="s">
        <v>59</v>
      </c>
      <c r="D118" s="136" t="s">
        <v>14</v>
      </c>
      <c r="E118" s="136" t="s">
        <v>940</v>
      </c>
      <c r="F118" s="137" t="s">
        <v>52</v>
      </c>
      <c r="G118" s="138">
        <v>44958</v>
      </c>
      <c r="H118" s="138">
        <v>45009</v>
      </c>
      <c r="I118" s="139" t="s">
        <v>918</v>
      </c>
      <c r="J118" s="141">
        <v>3000000</v>
      </c>
      <c r="K118" s="141">
        <f t="shared" si="18"/>
        <v>57692.307692307695</v>
      </c>
      <c r="L118" s="143" t="s">
        <v>42</v>
      </c>
      <c r="M118" s="144" t="s">
        <v>433</v>
      </c>
      <c r="N118" s="146" t="s">
        <v>71</v>
      </c>
      <c r="O118" s="147" t="s">
        <v>10</v>
      </c>
      <c r="P118" s="138" t="s">
        <v>21</v>
      </c>
      <c r="Q118" s="144" t="s">
        <v>194</v>
      </c>
      <c r="R118" s="148">
        <v>0.87</v>
      </c>
      <c r="S118" s="148">
        <v>1</v>
      </c>
      <c r="T118" s="149">
        <v>2866.76</v>
      </c>
      <c r="U118" s="150">
        <f t="shared" si="20"/>
        <v>149071.52000000002</v>
      </c>
      <c r="V118" s="189">
        <f t="shared" si="13"/>
        <v>4.9690506666666669E-2</v>
      </c>
      <c r="W118" s="151" t="str">
        <f t="shared" si="14"/>
        <v>L0W</v>
      </c>
      <c r="X118" s="151" t="str">
        <f t="shared" si="15"/>
        <v>SIGNIFICANT</v>
      </c>
      <c r="Y118" s="135">
        <f t="shared" si="19"/>
        <v>51</v>
      </c>
      <c r="Z118" s="134"/>
    </row>
    <row r="119" spans="1:26" ht="13.5" thickBot="1" x14ac:dyDescent="0.25">
      <c r="A119" s="134">
        <v>45090</v>
      </c>
      <c r="B119" s="136" t="s">
        <v>540</v>
      </c>
      <c r="C119" s="136" t="s">
        <v>195</v>
      </c>
      <c r="D119" s="136" t="s">
        <v>24</v>
      </c>
      <c r="E119" s="136" t="s">
        <v>936</v>
      </c>
      <c r="F119" s="137" t="s">
        <v>52</v>
      </c>
      <c r="G119" s="138">
        <v>44958</v>
      </c>
      <c r="H119" s="138">
        <v>44988</v>
      </c>
      <c r="I119" s="139" t="s">
        <v>914</v>
      </c>
      <c r="J119" s="141">
        <v>2532360</v>
      </c>
      <c r="K119" s="141">
        <f t="shared" si="18"/>
        <v>48699.230769230766</v>
      </c>
      <c r="L119" s="143" t="s">
        <v>42</v>
      </c>
      <c r="M119" s="144" t="s">
        <v>433</v>
      </c>
      <c r="N119" s="146" t="s">
        <v>23</v>
      </c>
      <c r="O119" s="147" t="s">
        <v>10</v>
      </c>
      <c r="P119" s="138" t="s">
        <v>21</v>
      </c>
      <c r="Q119" s="144" t="s">
        <v>194</v>
      </c>
      <c r="R119" s="148">
        <v>0.92900000000000005</v>
      </c>
      <c r="S119" s="148">
        <v>0.998</v>
      </c>
      <c r="T119" s="149">
        <v>58824.92</v>
      </c>
      <c r="U119" s="150">
        <f t="shared" si="20"/>
        <v>3058895.84</v>
      </c>
      <c r="V119" s="189">
        <f t="shared" si="13"/>
        <v>1.2079229809347802</v>
      </c>
      <c r="W119" s="151" t="str">
        <f t="shared" si="14"/>
        <v>HIGH</v>
      </c>
      <c r="X119" s="151" t="str">
        <f t="shared" si="15"/>
        <v>DELAYED</v>
      </c>
      <c r="Y119" s="135">
        <f t="shared" si="19"/>
        <v>30</v>
      </c>
      <c r="Z119" s="134"/>
    </row>
    <row r="120" spans="1:26" ht="13.5" thickBot="1" x14ac:dyDescent="0.25">
      <c r="A120" s="134">
        <v>45090</v>
      </c>
      <c r="B120" s="136"/>
      <c r="C120" s="136" t="s">
        <v>151</v>
      </c>
      <c r="D120" s="136" t="s">
        <v>15</v>
      </c>
      <c r="E120" s="136" t="s">
        <v>937</v>
      </c>
      <c r="F120" s="137" t="s">
        <v>52</v>
      </c>
      <c r="G120" s="138">
        <v>44958</v>
      </c>
      <c r="H120" s="138">
        <v>45030</v>
      </c>
      <c r="I120" s="139" t="s">
        <v>915</v>
      </c>
      <c r="J120" s="141">
        <v>2400000</v>
      </c>
      <c r="K120" s="141">
        <f t="shared" si="18"/>
        <v>46153.846153846156</v>
      </c>
      <c r="L120" s="143" t="s">
        <v>42</v>
      </c>
      <c r="M120" s="144" t="s">
        <v>433</v>
      </c>
      <c r="N120" s="146" t="s">
        <v>161</v>
      </c>
      <c r="O120" s="147" t="s">
        <v>10</v>
      </c>
      <c r="P120" s="138" t="s">
        <v>21</v>
      </c>
      <c r="Q120" s="144" t="s">
        <v>194</v>
      </c>
      <c r="R120" s="148">
        <v>0.998</v>
      </c>
      <c r="S120" s="148">
        <v>1</v>
      </c>
      <c r="T120" s="149">
        <v>22537.47</v>
      </c>
      <c r="U120" s="150">
        <f t="shared" si="20"/>
        <v>1171948.44</v>
      </c>
      <c r="V120" s="189">
        <f t="shared" si="13"/>
        <v>0.48831184999999999</v>
      </c>
      <c r="W120" s="151" t="str">
        <f t="shared" si="14"/>
        <v>L0W</v>
      </c>
      <c r="X120" s="151" t="str">
        <f t="shared" si="15"/>
        <v>SIGNIFICANT</v>
      </c>
      <c r="Y120" s="135">
        <f t="shared" si="19"/>
        <v>72</v>
      </c>
      <c r="Z120" s="134"/>
    </row>
    <row r="121" spans="1:26" ht="13.5" thickBot="1" x14ac:dyDescent="0.25">
      <c r="A121" s="134">
        <v>45090</v>
      </c>
      <c r="B121" s="136"/>
      <c r="C121" s="136" t="s">
        <v>151</v>
      </c>
      <c r="D121" s="136" t="s">
        <v>15</v>
      </c>
      <c r="E121" s="136" t="s">
        <v>937</v>
      </c>
      <c r="F121" s="137" t="s">
        <v>52</v>
      </c>
      <c r="G121" s="138">
        <v>44958</v>
      </c>
      <c r="H121" s="138">
        <v>45037</v>
      </c>
      <c r="I121" s="139" t="s">
        <v>916</v>
      </c>
      <c r="J121" s="141">
        <v>2400000</v>
      </c>
      <c r="K121" s="141">
        <f t="shared" si="18"/>
        <v>46153.846153846156</v>
      </c>
      <c r="L121" s="143" t="s">
        <v>42</v>
      </c>
      <c r="M121" s="144" t="s">
        <v>433</v>
      </c>
      <c r="N121" s="146" t="s">
        <v>161</v>
      </c>
      <c r="O121" s="147" t="s">
        <v>10</v>
      </c>
      <c r="P121" s="138" t="s">
        <v>21</v>
      </c>
      <c r="Q121" s="144" t="s">
        <v>228</v>
      </c>
      <c r="R121" s="148">
        <v>1</v>
      </c>
      <c r="S121" s="148">
        <v>1</v>
      </c>
      <c r="T121" s="149">
        <v>302.64999999999998</v>
      </c>
      <c r="U121" s="150">
        <f t="shared" si="20"/>
        <v>15737.8</v>
      </c>
      <c r="V121" s="189">
        <f t="shared" si="13"/>
        <v>6.5574166666666663E-3</v>
      </c>
      <c r="W121" s="151" t="str">
        <f t="shared" si="14"/>
        <v>L0W</v>
      </c>
      <c r="X121" s="151" t="str">
        <f t="shared" si="15"/>
        <v>SIGNIFICANT</v>
      </c>
      <c r="Y121" s="135">
        <f t="shared" si="19"/>
        <v>79</v>
      </c>
      <c r="Z121" s="134"/>
    </row>
    <row r="122" spans="1:26" ht="13.5" thickBot="1" x14ac:dyDescent="0.25">
      <c r="A122" s="134">
        <v>45090</v>
      </c>
      <c r="B122" s="136" t="s">
        <v>57</v>
      </c>
      <c r="C122" s="136" t="s">
        <v>65</v>
      </c>
      <c r="D122" s="136" t="s">
        <v>14</v>
      </c>
      <c r="E122" s="136" t="s">
        <v>941</v>
      </c>
      <c r="F122" s="137" t="s">
        <v>52</v>
      </c>
      <c r="G122" s="138">
        <v>44958</v>
      </c>
      <c r="H122" s="138">
        <v>45002</v>
      </c>
      <c r="I122" s="139" t="s">
        <v>919</v>
      </c>
      <c r="J122" s="141">
        <v>2400000</v>
      </c>
      <c r="K122" s="141">
        <f t="shared" si="18"/>
        <v>46153.846153846156</v>
      </c>
      <c r="L122" s="143" t="s">
        <v>42</v>
      </c>
      <c r="M122" s="144" t="s">
        <v>433</v>
      </c>
      <c r="N122" s="146" t="s">
        <v>9</v>
      </c>
      <c r="O122" s="147" t="s">
        <v>10</v>
      </c>
      <c r="P122" s="138" t="s">
        <v>21</v>
      </c>
      <c r="Q122" s="144" t="s">
        <v>194</v>
      </c>
      <c r="R122" s="148">
        <v>0.93100000000000005</v>
      </c>
      <c r="S122" s="148">
        <v>0.99299999999999999</v>
      </c>
      <c r="T122" s="149">
        <v>52477.53</v>
      </c>
      <c r="U122" s="150">
        <f t="shared" si="20"/>
        <v>2728831.56</v>
      </c>
      <c r="V122" s="189">
        <f t="shared" si="13"/>
        <v>1.13701315</v>
      </c>
      <c r="W122" s="151" t="str">
        <f t="shared" si="14"/>
        <v>W/IN</v>
      </c>
      <c r="X122" s="151" t="str">
        <f t="shared" si="15"/>
        <v>SIGNIFICANT</v>
      </c>
      <c r="Y122" s="135">
        <f t="shared" si="19"/>
        <v>44</v>
      </c>
      <c r="Z122" s="134"/>
    </row>
    <row r="123" spans="1:26" ht="26.25" thickBot="1" x14ac:dyDescent="0.25">
      <c r="A123" s="134">
        <v>45090</v>
      </c>
      <c r="B123" s="136" t="s">
        <v>57</v>
      </c>
      <c r="C123" s="136" t="s">
        <v>221</v>
      </c>
      <c r="D123" s="136" t="s">
        <v>14</v>
      </c>
      <c r="E123" s="136" t="s">
        <v>939</v>
      </c>
      <c r="F123" s="137" t="s">
        <v>52</v>
      </c>
      <c r="G123" s="138">
        <v>44958</v>
      </c>
      <c r="H123" s="138">
        <v>45051</v>
      </c>
      <c r="I123" s="208" t="s">
        <v>1296</v>
      </c>
      <c r="J123" s="141">
        <v>2400000</v>
      </c>
      <c r="K123" s="141">
        <f t="shared" si="18"/>
        <v>46153.846153846156</v>
      </c>
      <c r="L123" s="143" t="s">
        <v>42</v>
      </c>
      <c r="M123" s="144" t="s">
        <v>433</v>
      </c>
      <c r="N123" s="146" t="s">
        <v>85</v>
      </c>
      <c r="O123" s="147" t="s">
        <v>10</v>
      </c>
      <c r="P123" s="138" t="s">
        <v>21</v>
      </c>
      <c r="Q123" s="144" t="s">
        <v>209</v>
      </c>
      <c r="R123" s="148">
        <v>0.94699999999999995</v>
      </c>
      <c r="S123" s="148">
        <v>0.98199999999999998</v>
      </c>
      <c r="T123" s="149">
        <v>50585.53</v>
      </c>
      <c r="U123" s="150">
        <f t="shared" si="20"/>
        <v>2630447.56</v>
      </c>
      <c r="V123" s="189">
        <f t="shared" si="13"/>
        <v>1.0960198166666666</v>
      </c>
      <c r="W123" s="151" t="str">
        <f t="shared" si="14"/>
        <v>W/IN</v>
      </c>
      <c r="X123" s="151" t="str">
        <f t="shared" si="15"/>
        <v>SIGNIFICANT</v>
      </c>
      <c r="Y123" s="135">
        <f t="shared" si="19"/>
        <v>93</v>
      </c>
      <c r="Z123" s="134"/>
    </row>
    <row r="124" spans="1:26" ht="15.75" thickBot="1" x14ac:dyDescent="0.3">
      <c r="A124" s="173">
        <v>45090</v>
      </c>
      <c r="B124" s="174" t="s">
        <v>210</v>
      </c>
      <c r="C124" s="174" t="s">
        <v>69</v>
      </c>
      <c r="D124" s="174" t="s">
        <v>24</v>
      </c>
      <c r="E124" s="174" t="s">
        <v>930</v>
      </c>
      <c r="F124" s="175" t="s">
        <v>52</v>
      </c>
      <c r="G124" s="176">
        <v>44958</v>
      </c>
      <c r="H124" s="176"/>
      <c r="I124" s="177" t="s">
        <v>908</v>
      </c>
      <c r="J124" s="178">
        <v>1944000</v>
      </c>
      <c r="K124" s="178">
        <f t="shared" si="18"/>
        <v>37384.615384615383</v>
      </c>
      <c r="L124" s="179" t="s">
        <v>42</v>
      </c>
      <c r="M124" s="180" t="s">
        <v>433</v>
      </c>
      <c r="N124" s="205" t="s">
        <v>9</v>
      </c>
      <c r="O124" s="182" t="s">
        <v>10</v>
      </c>
      <c r="P124" s="176" t="s">
        <v>21</v>
      </c>
      <c r="Q124" s="180" t="s">
        <v>56</v>
      </c>
      <c r="R124" s="183"/>
      <c r="S124" s="183"/>
      <c r="T124" s="184"/>
      <c r="U124" s="166">
        <f t="shared" si="20"/>
        <v>0</v>
      </c>
      <c r="V124" s="172">
        <f t="shared" si="13"/>
        <v>0</v>
      </c>
      <c r="W124" s="190" t="str">
        <f t="shared" si="14"/>
        <v>L0W</v>
      </c>
      <c r="X124" s="190" t="e">
        <f t="shared" si="15"/>
        <v>#NUM!</v>
      </c>
      <c r="Y124" s="167" t="e">
        <f t="shared" si="19"/>
        <v>#NUM!</v>
      </c>
      <c r="Z124" s="173"/>
    </row>
    <row r="125" spans="1:26" ht="13.5" thickBot="1" x14ac:dyDescent="0.25">
      <c r="A125" s="134">
        <v>45090</v>
      </c>
      <c r="B125" s="136" t="s">
        <v>210</v>
      </c>
      <c r="C125" s="136" t="s">
        <v>50</v>
      </c>
      <c r="D125" s="136" t="s">
        <v>24</v>
      </c>
      <c r="E125" s="136" t="s">
        <v>928</v>
      </c>
      <c r="F125" s="137" t="s">
        <v>52</v>
      </c>
      <c r="G125" s="138">
        <v>44958</v>
      </c>
      <c r="H125" s="138">
        <v>44960</v>
      </c>
      <c r="I125" s="139" t="s">
        <v>906</v>
      </c>
      <c r="J125" s="141">
        <v>1800000</v>
      </c>
      <c r="K125" s="141">
        <f t="shared" si="18"/>
        <v>34615.384615384617</v>
      </c>
      <c r="L125" s="143" t="s">
        <v>42</v>
      </c>
      <c r="M125" s="144" t="s">
        <v>433</v>
      </c>
      <c r="N125" s="146" t="s">
        <v>48</v>
      </c>
      <c r="O125" s="147" t="s">
        <v>10</v>
      </c>
      <c r="P125" s="138" t="s">
        <v>21</v>
      </c>
      <c r="Q125" s="144" t="s">
        <v>327</v>
      </c>
      <c r="R125" s="148">
        <v>0.90200000000000002</v>
      </c>
      <c r="S125" s="148">
        <v>0.99399999999999999</v>
      </c>
      <c r="T125" s="149">
        <v>39290.269999999997</v>
      </c>
      <c r="U125" s="150">
        <f t="shared" si="20"/>
        <v>2043094.0399999998</v>
      </c>
      <c r="V125" s="189">
        <f t="shared" si="13"/>
        <v>1.1350522444444442</v>
      </c>
      <c r="W125" s="151" t="str">
        <f t="shared" si="14"/>
        <v>W/IN</v>
      </c>
      <c r="X125" s="151" t="str">
        <f t="shared" si="15"/>
        <v>EXPECTED</v>
      </c>
      <c r="Y125" s="135">
        <f t="shared" si="19"/>
        <v>2</v>
      </c>
      <c r="Z125" s="134"/>
    </row>
    <row r="126" spans="1:26" ht="13.5" thickBot="1" x14ac:dyDescent="0.25">
      <c r="A126" s="134">
        <v>45090</v>
      </c>
      <c r="B126" s="136" t="s">
        <v>210</v>
      </c>
      <c r="C126" s="136" t="s">
        <v>50</v>
      </c>
      <c r="D126" s="136" t="s">
        <v>24</v>
      </c>
      <c r="E126" s="136" t="s">
        <v>931</v>
      </c>
      <c r="F126" s="137" t="s">
        <v>52</v>
      </c>
      <c r="G126" s="138">
        <v>44958</v>
      </c>
      <c r="H126" s="138">
        <v>44960</v>
      </c>
      <c r="I126" s="139" t="s">
        <v>909</v>
      </c>
      <c r="J126" s="141">
        <v>1800000</v>
      </c>
      <c r="K126" s="141">
        <f t="shared" si="18"/>
        <v>34615.384615384617</v>
      </c>
      <c r="L126" s="143" t="s">
        <v>42</v>
      </c>
      <c r="M126" s="144" t="s">
        <v>433</v>
      </c>
      <c r="N126" s="146" t="s">
        <v>48</v>
      </c>
      <c r="O126" s="147" t="s">
        <v>10</v>
      </c>
      <c r="P126" s="138" t="s">
        <v>21</v>
      </c>
      <c r="Q126" s="144" t="s">
        <v>194</v>
      </c>
      <c r="R126" s="148">
        <v>0.94799999999999995</v>
      </c>
      <c r="S126" s="148">
        <v>0.98899999999999999</v>
      </c>
      <c r="T126" s="149">
        <v>8138.67</v>
      </c>
      <c r="U126" s="150">
        <f t="shared" si="20"/>
        <v>423210.84</v>
      </c>
      <c r="V126" s="189">
        <f t="shared" si="13"/>
        <v>0.23511713333333331</v>
      </c>
      <c r="W126" s="151" t="str">
        <f t="shared" si="14"/>
        <v>L0W</v>
      </c>
      <c r="X126" s="151" t="str">
        <f t="shared" si="15"/>
        <v>EXPECTED</v>
      </c>
      <c r="Y126" s="135">
        <f t="shared" si="19"/>
        <v>2</v>
      </c>
      <c r="Z126" s="134"/>
    </row>
    <row r="127" spans="1:26" ht="13.5" thickBot="1" x14ac:dyDescent="0.25">
      <c r="A127" s="134">
        <v>45090</v>
      </c>
      <c r="B127" s="136" t="s">
        <v>210</v>
      </c>
      <c r="C127" s="136" t="s">
        <v>425</v>
      </c>
      <c r="D127" s="136" t="s">
        <v>24</v>
      </c>
      <c r="E127" s="136" t="s">
        <v>933</v>
      </c>
      <c r="F127" s="137" t="s">
        <v>52</v>
      </c>
      <c r="G127" s="138">
        <v>44958</v>
      </c>
      <c r="H127" s="138">
        <v>45037</v>
      </c>
      <c r="I127" s="139" t="s">
        <v>911</v>
      </c>
      <c r="J127" s="141">
        <v>1200000</v>
      </c>
      <c r="K127" s="141">
        <f t="shared" si="18"/>
        <v>23076.923076923078</v>
      </c>
      <c r="L127" s="143" t="s">
        <v>42</v>
      </c>
      <c r="M127" s="144" t="s">
        <v>433</v>
      </c>
      <c r="N127" s="146" t="s">
        <v>71</v>
      </c>
      <c r="O127" s="147" t="s">
        <v>10</v>
      </c>
      <c r="P127" s="138" t="s">
        <v>21</v>
      </c>
      <c r="Q127" s="144" t="s">
        <v>1297</v>
      </c>
      <c r="R127" s="148">
        <v>0.96899999999999997</v>
      </c>
      <c r="S127" s="148">
        <v>1</v>
      </c>
      <c r="T127" s="149">
        <v>11988.72</v>
      </c>
      <c r="U127" s="150">
        <f t="shared" si="20"/>
        <v>623413.43999999994</v>
      </c>
      <c r="V127" s="189">
        <f t="shared" si="13"/>
        <v>0.51951119999999995</v>
      </c>
      <c r="W127" s="151" t="str">
        <f t="shared" si="14"/>
        <v>L0W</v>
      </c>
      <c r="X127" s="151" t="str">
        <f t="shared" si="15"/>
        <v>SIGNIFICANT</v>
      </c>
      <c r="Y127" s="135">
        <f t="shared" si="19"/>
        <v>79</v>
      </c>
      <c r="Z127" s="134"/>
    </row>
    <row r="128" spans="1:26" ht="13.5" thickBot="1" x14ac:dyDescent="0.25">
      <c r="A128" s="134">
        <v>45090</v>
      </c>
      <c r="B128" s="136"/>
      <c r="C128" s="136" t="s">
        <v>926</v>
      </c>
      <c r="D128" s="136"/>
      <c r="E128" s="136" t="s">
        <v>932</v>
      </c>
      <c r="F128" s="137" t="s">
        <v>52</v>
      </c>
      <c r="G128" s="138">
        <v>44958</v>
      </c>
      <c r="H128" s="138">
        <v>44953</v>
      </c>
      <c r="I128" s="139" t="s">
        <v>910</v>
      </c>
      <c r="J128" s="141">
        <v>1200000</v>
      </c>
      <c r="K128" s="141">
        <f t="shared" si="18"/>
        <v>23076.923076923078</v>
      </c>
      <c r="L128" s="143" t="s">
        <v>42</v>
      </c>
      <c r="M128" s="144" t="s">
        <v>433</v>
      </c>
      <c r="N128" s="146" t="s">
        <v>20</v>
      </c>
      <c r="O128" s="147" t="s">
        <v>10</v>
      </c>
      <c r="P128" s="138" t="s">
        <v>21</v>
      </c>
      <c r="Q128" s="144" t="s">
        <v>194</v>
      </c>
      <c r="R128" s="148">
        <v>0.96099999999999997</v>
      </c>
      <c r="S128" s="148">
        <v>0.996</v>
      </c>
      <c r="T128" s="149">
        <v>11007.53</v>
      </c>
      <c r="U128" s="150">
        <f t="shared" si="20"/>
        <v>572391.56000000006</v>
      </c>
      <c r="V128" s="189">
        <f t="shared" si="13"/>
        <v>0.47699296666666668</v>
      </c>
      <c r="W128" s="151" t="str">
        <f t="shared" si="14"/>
        <v>L0W</v>
      </c>
      <c r="X128" s="151" t="str">
        <f t="shared" si="15"/>
        <v>EXPECTED</v>
      </c>
      <c r="Y128" s="135">
        <v>-3</v>
      </c>
      <c r="Z128" s="134"/>
    </row>
    <row r="129" spans="1:26" ht="13.5" thickBot="1" x14ac:dyDescent="0.25">
      <c r="A129" s="134">
        <v>45090</v>
      </c>
      <c r="B129" s="136" t="s">
        <v>540</v>
      </c>
      <c r="C129" s="136" t="s">
        <v>927</v>
      </c>
      <c r="D129" s="136" t="s">
        <v>159</v>
      </c>
      <c r="E129" s="136" t="s">
        <v>947</v>
      </c>
      <c r="F129" s="137" t="s">
        <v>52</v>
      </c>
      <c r="G129" s="138">
        <v>44958</v>
      </c>
      <c r="H129" s="138">
        <v>44995</v>
      </c>
      <c r="I129" s="139" t="s">
        <v>925</v>
      </c>
      <c r="J129" s="141">
        <v>1200000</v>
      </c>
      <c r="K129" s="141">
        <f t="shared" si="18"/>
        <v>23076.923076923078</v>
      </c>
      <c r="L129" s="143" t="s">
        <v>42</v>
      </c>
      <c r="M129" s="144" t="s">
        <v>433</v>
      </c>
      <c r="N129" s="146" t="s">
        <v>378</v>
      </c>
      <c r="O129" s="147" t="s">
        <v>10</v>
      </c>
      <c r="P129" s="138" t="s">
        <v>21</v>
      </c>
      <c r="Q129" s="144" t="s">
        <v>200</v>
      </c>
      <c r="R129" s="148">
        <v>0.89500000000000002</v>
      </c>
      <c r="S129" s="148">
        <v>0.998</v>
      </c>
      <c r="T129" s="149">
        <v>3045.55</v>
      </c>
      <c r="U129" s="150">
        <f t="shared" si="20"/>
        <v>158368.6</v>
      </c>
      <c r="V129" s="189">
        <f t="shared" si="13"/>
        <v>0.13197383333333335</v>
      </c>
      <c r="W129" s="151" t="str">
        <f t="shared" si="14"/>
        <v>L0W</v>
      </c>
      <c r="X129" s="151" t="str">
        <f t="shared" si="15"/>
        <v>SIGNIFICANT</v>
      </c>
      <c r="Y129" s="135">
        <f t="shared" ref="Y129:Y163" si="21">DATEDIF(G129,H129,"d")</f>
        <v>37</v>
      </c>
      <c r="Z129" s="134"/>
    </row>
    <row r="130" spans="1:26" ht="13.5" thickBot="1" x14ac:dyDescent="0.25">
      <c r="A130" s="134">
        <v>45090</v>
      </c>
      <c r="B130" s="136" t="s">
        <v>541</v>
      </c>
      <c r="C130" s="136" t="s">
        <v>142</v>
      </c>
      <c r="D130" s="136" t="s">
        <v>14</v>
      </c>
      <c r="E130" s="136" t="s">
        <v>929</v>
      </c>
      <c r="F130" s="137" t="s">
        <v>52</v>
      </c>
      <c r="G130" s="138">
        <v>44958</v>
      </c>
      <c r="H130" s="138">
        <v>45016</v>
      </c>
      <c r="I130" s="139" t="s">
        <v>907</v>
      </c>
      <c r="J130" s="141">
        <v>900000</v>
      </c>
      <c r="K130" s="141">
        <f t="shared" si="18"/>
        <v>17307.692307692309</v>
      </c>
      <c r="L130" s="143" t="s">
        <v>42</v>
      </c>
      <c r="M130" s="144" t="s">
        <v>433</v>
      </c>
      <c r="N130" s="146" t="s">
        <v>66</v>
      </c>
      <c r="O130" s="147" t="s">
        <v>10</v>
      </c>
      <c r="P130" s="138" t="s">
        <v>21</v>
      </c>
      <c r="Q130" s="144" t="s">
        <v>200</v>
      </c>
      <c r="R130" s="148">
        <v>0.90700000000000003</v>
      </c>
      <c r="S130" s="148">
        <v>1</v>
      </c>
      <c r="T130" s="149">
        <v>2373.96</v>
      </c>
      <c r="U130" s="150">
        <f t="shared" si="20"/>
        <v>123445.92</v>
      </c>
      <c r="V130" s="189">
        <f t="shared" ref="V130:V193" si="22">T130/K130</f>
        <v>0.13716213333333332</v>
      </c>
      <c r="W130" s="151" t="str">
        <f t="shared" si="14"/>
        <v>L0W</v>
      </c>
      <c r="X130" s="151" t="str">
        <f t="shared" si="15"/>
        <v>SIGNIFICANT</v>
      </c>
      <c r="Y130" s="135">
        <f t="shared" si="21"/>
        <v>58</v>
      </c>
      <c r="Z130" s="134"/>
    </row>
    <row r="131" spans="1:26" ht="13.5" thickBot="1" x14ac:dyDescent="0.25">
      <c r="A131" s="134">
        <v>45090</v>
      </c>
      <c r="B131" s="136" t="s">
        <v>542</v>
      </c>
      <c r="C131" s="136" t="s">
        <v>59</v>
      </c>
      <c r="D131" s="136"/>
      <c r="E131" s="136" t="s">
        <v>938</v>
      </c>
      <c r="F131" s="137" t="s">
        <v>52</v>
      </c>
      <c r="G131" s="138">
        <v>44958</v>
      </c>
      <c r="H131" s="138">
        <v>44981</v>
      </c>
      <c r="I131" s="139" t="s">
        <v>917</v>
      </c>
      <c r="J131" s="141">
        <v>480000</v>
      </c>
      <c r="K131" s="141">
        <f t="shared" si="18"/>
        <v>9230.7692307692305</v>
      </c>
      <c r="L131" s="143" t="s">
        <v>42</v>
      </c>
      <c r="M131" s="144" t="s">
        <v>433</v>
      </c>
      <c r="N131" s="146" t="s">
        <v>71</v>
      </c>
      <c r="O131" s="147" t="s">
        <v>10</v>
      </c>
      <c r="P131" s="138" t="s">
        <v>21</v>
      </c>
      <c r="Q131" s="144" t="s">
        <v>200</v>
      </c>
      <c r="R131" s="148">
        <v>0.97799999999999998</v>
      </c>
      <c r="S131" s="148">
        <v>0.996</v>
      </c>
      <c r="T131" s="149">
        <v>2110.46</v>
      </c>
      <c r="U131" s="150">
        <f t="shared" si="20"/>
        <v>109743.92</v>
      </c>
      <c r="V131" s="189">
        <f t="shared" si="22"/>
        <v>0.22863316666666667</v>
      </c>
      <c r="W131" s="151" t="str">
        <f t="shared" ref="W131:W194" si="23">IF(V131&lt;0.8, "L0W", IF(V131&gt;1.2,"HIGH","W/IN"))</f>
        <v>L0W</v>
      </c>
      <c r="X131" s="151" t="str">
        <f t="shared" ref="X131:X194" si="24">IF(Y131&lt;15, "EXPECTED", IF(Y131&gt;30, "SIGNIFICANT", "DELAYED"))</f>
        <v>DELAYED</v>
      </c>
      <c r="Y131" s="135">
        <f t="shared" si="21"/>
        <v>23</v>
      </c>
      <c r="Z131" s="134"/>
    </row>
    <row r="132" spans="1:26" ht="15.75" thickBot="1" x14ac:dyDescent="0.3">
      <c r="A132" s="173">
        <v>45090</v>
      </c>
      <c r="B132" s="174"/>
      <c r="C132" s="174" t="s">
        <v>469</v>
      </c>
      <c r="D132" s="174" t="s">
        <v>580</v>
      </c>
      <c r="E132" s="174" t="s">
        <v>944</v>
      </c>
      <c r="F132" s="175" t="s">
        <v>52</v>
      </c>
      <c r="G132" s="176">
        <v>44958</v>
      </c>
      <c r="H132" s="176"/>
      <c r="I132" s="177" t="s">
        <v>922</v>
      </c>
      <c r="J132" s="178">
        <v>420000</v>
      </c>
      <c r="K132" s="178">
        <f t="shared" si="18"/>
        <v>8076.9230769230771</v>
      </c>
      <c r="L132" s="179" t="s">
        <v>42</v>
      </c>
      <c r="M132" s="180" t="s">
        <v>433</v>
      </c>
      <c r="N132" s="205" t="s">
        <v>66</v>
      </c>
      <c r="O132" s="182" t="s">
        <v>10</v>
      </c>
      <c r="P132" s="176" t="s">
        <v>21</v>
      </c>
      <c r="Q132" s="180" t="s">
        <v>56</v>
      </c>
      <c r="R132" s="183"/>
      <c r="S132" s="183"/>
      <c r="T132" s="184"/>
      <c r="U132" s="166">
        <f t="shared" si="20"/>
        <v>0</v>
      </c>
      <c r="V132" s="172">
        <f t="shared" si="22"/>
        <v>0</v>
      </c>
      <c r="W132" s="190" t="str">
        <f t="shared" si="23"/>
        <v>L0W</v>
      </c>
      <c r="X132" s="190" t="e">
        <f t="shared" si="24"/>
        <v>#NUM!</v>
      </c>
      <c r="Y132" s="167" t="e">
        <f t="shared" si="21"/>
        <v>#NUM!</v>
      </c>
      <c r="Z132" s="173"/>
    </row>
    <row r="133" spans="1:26" ht="13.5" thickBot="1" x14ac:dyDescent="0.25">
      <c r="A133" s="134">
        <v>45090</v>
      </c>
      <c r="B133" s="136" t="s">
        <v>210</v>
      </c>
      <c r="C133" s="136" t="s">
        <v>55</v>
      </c>
      <c r="D133" s="136" t="s">
        <v>24</v>
      </c>
      <c r="E133" s="136" t="s">
        <v>935</v>
      </c>
      <c r="F133" s="137" t="s">
        <v>52</v>
      </c>
      <c r="G133" s="138">
        <v>44958</v>
      </c>
      <c r="H133" s="138">
        <v>45002</v>
      </c>
      <c r="I133" s="139" t="s">
        <v>913</v>
      </c>
      <c r="J133" s="141">
        <v>360000</v>
      </c>
      <c r="K133" s="141">
        <f t="shared" si="18"/>
        <v>6923.0769230769229</v>
      </c>
      <c r="L133" s="143" t="s">
        <v>42</v>
      </c>
      <c r="M133" s="144" t="s">
        <v>433</v>
      </c>
      <c r="N133" s="146" t="s">
        <v>9</v>
      </c>
      <c r="O133" s="147" t="s">
        <v>10</v>
      </c>
      <c r="P133" s="138" t="s">
        <v>21</v>
      </c>
      <c r="Q133" s="144" t="s">
        <v>201</v>
      </c>
      <c r="R133" s="148">
        <v>0.97599999999999998</v>
      </c>
      <c r="S133" s="148">
        <v>1</v>
      </c>
      <c r="T133" s="149">
        <v>25588.23</v>
      </c>
      <c r="U133" s="150">
        <f t="shared" si="20"/>
        <v>1330587.96</v>
      </c>
      <c r="V133" s="189">
        <f t="shared" si="22"/>
        <v>3.6960776666666666</v>
      </c>
      <c r="W133" s="151" t="str">
        <f t="shared" si="23"/>
        <v>HIGH</v>
      </c>
      <c r="X133" s="151" t="str">
        <f t="shared" si="24"/>
        <v>SIGNIFICANT</v>
      </c>
      <c r="Y133" s="135">
        <f t="shared" si="21"/>
        <v>44</v>
      </c>
      <c r="Z133" s="134"/>
    </row>
    <row r="134" spans="1:26" ht="13.5" thickBot="1" x14ac:dyDescent="0.25">
      <c r="A134" s="134">
        <v>45090</v>
      </c>
      <c r="B134" s="136" t="s">
        <v>527</v>
      </c>
      <c r="C134" s="136" t="s">
        <v>635</v>
      </c>
      <c r="D134" s="136" t="s">
        <v>26</v>
      </c>
      <c r="E134" s="136" t="s">
        <v>942</v>
      </c>
      <c r="F134" s="137" t="s">
        <v>52</v>
      </c>
      <c r="G134" s="138">
        <v>44958</v>
      </c>
      <c r="H134" s="138">
        <v>45044</v>
      </c>
      <c r="I134" s="139" t="s">
        <v>920</v>
      </c>
      <c r="J134" s="141">
        <v>360000</v>
      </c>
      <c r="K134" s="141">
        <f t="shared" si="18"/>
        <v>6923.0769230769229</v>
      </c>
      <c r="L134" s="143" t="s">
        <v>42</v>
      </c>
      <c r="M134" s="144" t="s">
        <v>433</v>
      </c>
      <c r="N134" s="146" t="s">
        <v>71</v>
      </c>
      <c r="O134" s="147" t="s">
        <v>10</v>
      </c>
      <c r="P134" s="138" t="s">
        <v>21</v>
      </c>
      <c r="Q134" s="144" t="s">
        <v>194</v>
      </c>
      <c r="R134" s="148">
        <v>0.92700000000000005</v>
      </c>
      <c r="S134" s="148">
        <v>0.98799999999999999</v>
      </c>
      <c r="T134" s="149">
        <v>36153.07</v>
      </c>
      <c r="U134" s="150">
        <f t="shared" si="20"/>
        <v>1879959.64</v>
      </c>
      <c r="V134" s="189">
        <f t="shared" si="22"/>
        <v>5.2221101111111112</v>
      </c>
      <c r="W134" s="151" t="str">
        <f t="shared" si="23"/>
        <v>HIGH</v>
      </c>
      <c r="X134" s="151" t="str">
        <f t="shared" si="24"/>
        <v>SIGNIFICANT</v>
      </c>
      <c r="Y134" s="135">
        <f t="shared" si="21"/>
        <v>86</v>
      </c>
      <c r="Z134" s="134"/>
    </row>
    <row r="135" spans="1:26" ht="13.5" thickBot="1" x14ac:dyDescent="0.25">
      <c r="A135" s="134">
        <v>45090</v>
      </c>
      <c r="B135" s="136"/>
      <c r="C135" s="136" t="s">
        <v>149</v>
      </c>
      <c r="D135" s="136" t="s">
        <v>14</v>
      </c>
      <c r="E135" s="136" t="s">
        <v>385</v>
      </c>
      <c r="F135" s="137" t="s">
        <v>52</v>
      </c>
      <c r="G135" s="138">
        <v>44958</v>
      </c>
      <c r="H135" s="138">
        <v>44960</v>
      </c>
      <c r="I135" s="139" t="s">
        <v>386</v>
      </c>
      <c r="J135" s="141"/>
      <c r="K135" s="141">
        <f t="shared" si="18"/>
        <v>0</v>
      </c>
      <c r="L135" s="143" t="s">
        <v>42</v>
      </c>
      <c r="M135" s="144" t="s">
        <v>433</v>
      </c>
      <c r="N135" s="146" t="s">
        <v>20</v>
      </c>
      <c r="O135" s="147" t="s">
        <v>10</v>
      </c>
      <c r="P135" s="138" t="s">
        <v>21</v>
      </c>
      <c r="Q135" s="144" t="s">
        <v>194</v>
      </c>
      <c r="R135" s="148">
        <v>0.89300000000000002</v>
      </c>
      <c r="S135" s="148">
        <v>0.99299999999999999</v>
      </c>
      <c r="T135" s="149">
        <v>5894.33</v>
      </c>
      <c r="U135" s="150">
        <f t="shared" si="20"/>
        <v>306505.15999999997</v>
      </c>
      <c r="V135" s="189" t="e">
        <f t="shared" si="22"/>
        <v>#DIV/0!</v>
      </c>
      <c r="W135" s="151" t="e">
        <f t="shared" si="23"/>
        <v>#DIV/0!</v>
      </c>
      <c r="X135" s="151" t="str">
        <f t="shared" si="24"/>
        <v>EXPECTED</v>
      </c>
      <c r="Y135" s="135">
        <f t="shared" si="21"/>
        <v>2</v>
      </c>
      <c r="Z135" s="134"/>
    </row>
    <row r="136" spans="1:26" ht="13.5" thickBot="1" x14ac:dyDescent="0.25">
      <c r="A136" s="134">
        <v>45090</v>
      </c>
      <c r="B136" s="136" t="s">
        <v>540</v>
      </c>
      <c r="C136" s="136" t="s">
        <v>65</v>
      </c>
      <c r="D136" s="136" t="s">
        <v>14</v>
      </c>
      <c r="E136" s="136" t="s">
        <v>934</v>
      </c>
      <c r="F136" s="137" t="s">
        <v>52</v>
      </c>
      <c r="G136" s="138">
        <v>44958</v>
      </c>
      <c r="H136" s="138">
        <v>45030</v>
      </c>
      <c r="I136" s="139" t="s">
        <v>912</v>
      </c>
      <c r="J136" s="141"/>
      <c r="K136" s="141">
        <f t="shared" si="18"/>
        <v>0</v>
      </c>
      <c r="L136" s="143" t="s">
        <v>42</v>
      </c>
      <c r="M136" s="144" t="s">
        <v>433</v>
      </c>
      <c r="N136" s="146" t="s">
        <v>9</v>
      </c>
      <c r="O136" s="147" t="s">
        <v>10</v>
      </c>
      <c r="P136" s="138" t="s">
        <v>21</v>
      </c>
      <c r="Q136" s="144" t="s">
        <v>194</v>
      </c>
      <c r="R136" s="148">
        <v>0.97299999999999998</v>
      </c>
      <c r="S136" s="148">
        <v>0.995</v>
      </c>
      <c r="T136" s="149">
        <v>27367.86</v>
      </c>
      <c r="U136" s="150">
        <f t="shared" si="20"/>
        <v>1423128.72</v>
      </c>
      <c r="V136" s="189" t="e">
        <f t="shared" si="22"/>
        <v>#DIV/0!</v>
      </c>
      <c r="W136" s="151" t="e">
        <f t="shared" si="23"/>
        <v>#DIV/0!</v>
      </c>
      <c r="X136" s="151" t="str">
        <f t="shared" si="24"/>
        <v>SIGNIFICANT</v>
      </c>
      <c r="Y136" s="135">
        <f t="shared" si="21"/>
        <v>72</v>
      </c>
      <c r="Z136" s="134"/>
    </row>
    <row r="137" spans="1:26" ht="13.5" thickBot="1" x14ac:dyDescent="0.25">
      <c r="A137" s="134">
        <v>45090</v>
      </c>
      <c r="B137" s="136" t="s">
        <v>527</v>
      </c>
      <c r="C137" s="136" t="s">
        <v>110</v>
      </c>
      <c r="D137" s="136" t="s">
        <v>15</v>
      </c>
      <c r="E137" s="136" t="s">
        <v>948</v>
      </c>
      <c r="F137" s="137" t="s">
        <v>52</v>
      </c>
      <c r="G137" s="138">
        <v>44958</v>
      </c>
      <c r="H137" s="138">
        <v>44981</v>
      </c>
      <c r="I137" s="139" t="s">
        <v>903</v>
      </c>
      <c r="J137" s="141"/>
      <c r="K137" s="141">
        <f t="shared" si="18"/>
        <v>0</v>
      </c>
      <c r="L137" s="143" t="s">
        <v>42</v>
      </c>
      <c r="M137" s="144" t="s">
        <v>433</v>
      </c>
      <c r="N137" s="146" t="s">
        <v>66</v>
      </c>
      <c r="O137" s="147" t="s">
        <v>10</v>
      </c>
      <c r="P137" s="138" t="s">
        <v>21</v>
      </c>
      <c r="Q137" s="144" t="s">
        <v>1298</v>
      </c>
      <c r="R137" s="148">
        <v>0.89700000000000002</v>
      </c>
      <c r="S137" s="148">
        <v>0.96299999999999997</v>
      </c>
      <c r="T137" s="149">
        <v>57601.95</v>
      </c>
      <c r="U137" s="150">
        <f t="shared" si="20"/>
        <v>2995301.4</v>
      </c>
      <c r="V137" s="189" t="e">
        <f t="shared" si="22"/>
        <v>#DIV/0!</v>
      </c>
      <c r="W137" s="151" t="e">
        <f t="shared" si="23"/>
        <v>#DIV/0!</v>
      </c>
      <c r="X137" s="151" t="str">
        <f t="shared" si="24"/>
        <v>DELAYED</v>
      </c>
      <c r="Y137" s="135">
        <f t="shared" si="21"/>
        <v>23</v>
      </c>
      <c r="Z137" s="134"/>
    </row>
    <row r="138" spans="1:26" ht="26.25" thickBot="1" x14ac:dyDescent="0.25">
      <c r="A138" s="134">
        <v>45090</v>
      </c>
      <c r="B138" s="135"/>
      <c r="C138" s="135" t="s">
        <v>134</v>
      </c>
      <c r="D138" s="135" t="s">
        <v>159</v>
      </c>
      <c r="E138" s="136" t="s">
        <v>966</v>
      </c>
      <c r="F138" s="137" t="s">
        <v>52</v>
      </c>
      <c r="G138" s="138">
        <v>44960</v>
      </c>
      <c r="H138" s="138">
        <v>45009</v>
      </c>
      <c r="I138" s="139" t="s">
        <v>968</v>
      </c>
      <c r="J138" s="141">
        <v>720</v>
      </c>
      <c r="K138" s="141">
        <f t="shared" si="18"/>
        <v>13.846153846153847</v>
      </c>
      <c r="L138" s="143" t="s">
        <v>42</v>
      </c>
      <c r="M138" s="144" t="s">
        <v>433</v>
      </c>
      <c r="N138" s="209" t="s">
        <v>72</v>
      </c>
      <c r="O138" s="147" t="s">
        <v>10</v>
      </c>
      <c r="P138" s="138" t="s">
        <v>21</v>
      </c>
      <c r="Q138" s="144" t="s">
        <v>1299</v>
      </c>
      <c r="R138" s="148">
        <v>0.94399999999999995</v>
      </c>
      <c r="S138" s="148">
        <v>0.998</v>
      </c>
      <c r="T138" s="149">
        <v>7073.05</v>
      </c>
      <c r="U138" s="150">
        <f t="shared" si="20"/>
        <v>367798.60000000003</v>
      </c>
      <c r="V138" s="189">
        <f t="shared" si="22"/>
        <v>510.83138888888891</v>
      </c>
      <c r="W138" s="151" t="str">
        <f t="shared" si="23"/>
        <v>HIGH</v>
      </c>
      <c r="X138" s="151" t="str">
        <f t="shared" si="24"/>
        <v>SIGNIFICANT</v>
      </c>
      <c r="Y138" s="135">
        <f t="shared" si="21"/>
        <v>49</v>
      </c>
      <c r="Z138" s="134"/>
    </row>
    <row r="139" spans="1:26" ht="13.5" thickBot="1" x14ac:dyDescent="0.25">
      <c r="A139" s="134">
        <v>45090</v>
      </c>
      <c r="B139" s="135" t="s">
        <v>210</v>
      </c>
      <c r="C139" s="135" t="s">
        <v>137</v>
      </c>
      <c r="D139" s="135" t="s">
        <v>159</v>
      </c>
      <c r="E139" s="136" t="s">
        <v>967</v>
      </c>
      <c r="F139" s="137" t="s">
        <v>52</v>
      </c>
      <c r="G139" s="138">
        <v>44960</v>
      </c>
      <c r="H139" s="138">
        <v>44988</v>
      </c>
      <c r="I139" s="139" t="s">
        <v>969</v>
      </c>
      <c r="J139" s="141"/>
      <c r="K139" s="141"/>
      <c r="L139" s="143" t="s">
        <v>42</v>
      </c>
      <c r="M139" s="144" t="s">
        <v>433</v>
      </c>
      <c r="N139" s="145" t="s">
        <v>71</v>
      </c>
      <c r="O139" s="147" t="s">
        <v>10</v>
      </c>
      <c r="P139" s="138" t="s">
        <v>21</v>
      </c>
      <c r="Q139" s="144" t="s">
        <v>194</v>
      </c>
      <c r="R139" s="148">
        <v>0.92600000000000005</v>
      </c>
      <c r="S139" s="148">
        <v>0.99299999999999999</v>
      </c>
      <c r="T139" s="149">
        <v>6110.09</v>
      </c>
      <c r="U139" s="150">
        <f t="shared" si="20"/>
        <v>317724.68</v>
      </c>
      <c r="V139" s="189" t="e">
        <f t="shared" si="22"/>
        <v>#DIV/0!</v>
      </c>
      <c r="W139" s="151" t="e">
        <f t="shared" si="23"/>
        <v>#DIV/0!</v>
      </c>
      <c r="X139" s="151" t="str">
        <f t="shared" si="24"/>
        <v>DELAYED</v>
      </c>
      <c r="Y139" s="135">
        <f t="shared" si="21"/>
        <v>28</v>
      </c>
      <c r="Z139" s="134"/>
    </row>
    <row r="140" spans="1:26" ht="13.5" thickBot="1" x14ac:dyDescent="0.25">
      <c r="A140" s="134">
        <v>45090</v>
      </c>
      <c r="B140" s="135"/>
      <c r="C140" s="135" t="s">
        <v>76</v>
      </c>
      <c r="D140" s="135" t="s">
        <v>159</v>
      </c>
      <c r="E140" s="135" t="s">
        <v>1042</v>
      </c>
      <c r="F140" s="137" t="s">
        <v>52</v>
      </c>
      <c r="G140" s="138">
        <v>44963</v>
      </c>
      <c r="H140" s="138">
        <v>44995</v>
      </c>
      <c r="I140" s="140" t="s">
        <v>1043</v>
      </c>
      <c r="J140" s="141">
        <v>720000</v>
      </c>
      <c r="K140" s="141">
        <f t="shared" ref="K140:K145" si="25">J140/52</f>
        <v>13846.153846153846</v>
      </c>
      <c r="L140" s="143" t="s">
        <v>42</v>
      </c>
      <c r="M140" s="144" t="s">
        <v>433</v>
      </c>
      <c r="N140" s="145" t="s">
        <v>33</v>
      </c>
      <c r="O140" s="147" t="s">
        <v>10</v>
      </c>
      <c r="P140" s="138" t="s">
        <v>21</v>
      </c>
      <c r="Q140" s="144" t="s">
        <v>228</v>
      </c>
      <c r="R140" s="148">
        <v>0.95099999999999996</v>
      </c>
      <c r="S140" s="148">
        <v>0.99299999999999999</v>
      </c>
      <c r="T140" s="149">
        <v>23980.47</v>
      </c>
      <c r="U140" s="150">
        <f t="shared" si="20"/>
        <v>1246984.44</v>
      </c>
      <c r="V140" s="189">
        <f t="shared" si="22"/>
        <v>1.7319228333333334</v>
      </c>
      <c r="W140" s="151" t="str">
        <f t="shared" si="23"/>
        <v>HIGH</v>
      </c>
      <c r="X140" s="151" t="str">
        <f t="shared" si="24"/>
        <v>SIGNIFICANT</v>
      </c>
      <c r="Y140" s="135">
        <f t="shared" si="21"/>
        <v>32</v>
      </c>
      <c r="Z140" s="134"/>
    </row>
    <row r="141" spans="1:26" ht="26.25" thickBot="1" x14ac:dyDescent="0.25">
      <c r="A141" s="134">
        <v>45090</v>
      </c>
      <c r="B141" s="135"/>
      <c r="C141" s="135" t="s">
        <v>54</v>
      </c>
      <c r="D141" s="135" t="s">
        <v>18</v>
      </c>
      <c r="E141" s="135" t="s">
        <v>1216</v>
      </c>
      <c r="F141" s="137" t="s">
        <v>52</v>
      </c>
      <c r="G141" s="138">
        <v>44963</v>
      </c>
      <c r="H141" s="138">
        <v>45009</v>
      </c>
      <c r="I141" s="207" t="s">
        <v>1217</v>
      </c>
      <c r="J141" s="141">
        <v>684000</v>
      </c>
      <c r="K141" s="141">
        <f t="shared" si="25"/>
        <v>13153.846153846154</v>
      </c>
      <c r="L141" s="143" t="s">
        <v>43</v>
      </c>
      <c r="M141" s="144" t="s">
        <v>433</v>
      </c>
      <c r="N141" s="145" t="s">
        <v>79</v>
      </c>
      <c r="O141" s="147" t="s">
        <v>10</v>
      </c>
      <c r="P141" s="138" t="s">
        <v>21</v>
      </c>
      <c r="Q141" s="144" t="s">
        <v>194</v>
      </c>
      <c r="R141" s="148">
        <v>0.999</v>
      </c>
      <c r="S141" s="148">
        <v>0.999</v>
      </c>
      <c r="T141" s="149">
        <v>3338.33</v>
      </c>
      <c r="U141" s="150">
        <f t="shared" si="20"/>
        <v>173593.16</v>
      </c>
      <c r="V141" s="189">
        <f t="shared" si="22"/>
        <v>0.25379116959064324</v>
      </c>
      <c r="W141" s="151" t="str">
        <f t="shared" si="23"/>
        <v>L0W</v>
      </c>
      <c r="X141" s="151" t="str">
        <f t="shared" si="24"/>
        <v>SIGNIFICANT</v>
      </c>
      <c r="Y141" s="135">
        <f t="shared" si="21"/>
        <v>46</v>
      </c>
      <c r="Z141" s="134"/>
    </row>
    <row r="142" spans="1:26" ht="15.75" thickBot="1" x14ac:dyDescent="0.3">
      <c r="A142" s="173">
        <v>45090</v>
      </c>
      <c r="B142" s="167" t="s">
        <v>541</v>
      </c>
      <c r="C142" s="167" t="s">
        <v>501</v>
      </c>
      <c r="D142" s="167" t="s">
        <v>18</v>
      </c>
      <c r="E142" s="174" t="s">
        <v>1233</v>
      </c>
      <c r="F142" s="175" t="s">
        <v>52</v>
      </c>
      <c r="G142" s="176">
        <v>44963</v>
      </c>
      <c r="H142" s="176"/>
      <c r="I142" s="177" t="s">
        <v>1234</v>
      </c>
      <c r="J142" s="210">
        <v>600000</v>
      </c>
      <c r="K142" s="178">
        <f t="shared" si="25"/>
        <v>11538.461538461539</v>
      </c>
      <c r="L142" s="179" t="s">
        <v>43</v>
      </c>
      <c r="M142" s="180" t="s">
        <v>433</v>
      </c>
      <c r="N142" s="205" t="s">
        <v>79</v>
      </c>
      <c r="O142" s="182" t="s">
        <v>10</v>
      </c>
      <c r="P142" s="176" t="s">
        <v>21</v>
      </c>
      <c r="Q142" s="180" t="s">
        <v>56</v>
      </c>
      <c r="R142" s="183"/>
      <c r="S142" s="183"/>
      <c r="T142" s="184"/>
      <c r="U142" s="166">
        <f t="shared" si="20"/>
        <v>0</v>
      </c>
      <c r="V142" s="172">
        <f t="shared" si="22"/>
        <v>0</v>
      </c>
      <c r="W142" s="190" t="str">
        <f t="shared" si="23"/>
        <v>L0W</v>
      </c>
      <c r="X142" s="190" t="e">
        <f t="shared" si="24"/>
        <v>#NUM!</v>
      </c>
      <c r="Y142" s="167" t="e">
        <f t="shared" si="21"/>
        <v>#NUM!</v>
      </c>
      <c r="Z142" s="173"/>
    </row>
    <row r="143" spans="1:26" ht="13.5" thickBot="1" x14ac:dyDescent="0.25">
      <c r="A143" s="134">
        <v>45090</v>
      </c>
      <c r="B143" s="135" t="s">
        <v>526</v>
      </c>
      <c r="C143" s="135" t="s">
        <v>735</v>
      </c>
      <c r="D143" s="135" t="s">
        <v>18</v>
      </c>
      <c r="E143" s="136" t="s">
        <v>1242</v>
      </c>
      <c r="F143" s="137" t="s">
        <v>52</v>
      </c>
      <c r="G143" s="138">
        <v>44963</v>
      </c>
      <c r="H143" s="138">
        <v>44974</v>
      </c>
      <c r="I143" s="139" t="s">
        <v>1245</v>
      </c>
      <c r="J143" s="141">
        <v>600000</v>
      </c>
      <c r="K143" s="141">
        <f t="shared" si="25"/>
        <v>11538.461538461539</v>
      </c>
      <c r="L143" s="143" t="s">
        <v>43</v>
      </c>
      <c r="M143" s="144" t="s">
        <v>433</v>
      </c>
      <c r="N143" s="145" t="s">
        <v>71</v>
      </c>
      <c r="O143" s="147" t="s">
        <v>10</v>
      </c>
      <c r="P143" s="138" t="s">
        <v>21</v>
      </c>
      <c r="Q143" s="144" t="s">
        <v>209</v>
      </c>
      <c r="R143" s="148">
        <v>0.88700000000000001</v>
      </c>
      <c r="S143" s="148">
        <v>0.98</v>
      </c>
      <c r="T143" s="149">
        <v>2278.0500000000002</v>
      </c>
      <c r="U143" s="150">
        <f t="shared" si="20"/>
        <v>118458.6</v>
      </c>
      <c r="V143" s="189">
        <f t="shared" si="22"/>
        <v>0.197431</v>
      </c>
      <c r="W143" s="151" t="str">
        <f t="shared" si="23"/>
        <v>L0W</v>
      </c>
      <c r="X143" s="151" t="str">
        <f t="shared" si="24"/>
        <v>EXPECTED</v>
      </c>
      <c r="Y143" s="135">
        <f t="shared" si="21"/>
        <v>11</v>
      </c>
      <c r="Z143" s="134"/>
    </row>
    <row r="144" spans="1:26" ht="13.5" thickBot="1" x14ac:dyDescent="0.25">
      <c r="A144" s="134">
        <v>45090</v>
      </c>
      <c r="B144" s="135" t="s">
        <v>527</v>
      </c>
      <c r="C144" s="135" t="s">
        <v>61</v>
      </c>
      <c r="D144" s="135" t="s">
        <v>26</v>
      </c>
      <c r="E144" s="136" t="s">
        <v>1208</v>
      </c>
      <c r="F144" s="137" t="s">
        <v>52</v>
      </c>
      <c r="G144" s="138">
        <v>44963</v>
      </c>
      <c r="H144" s="138">
        <v>45065</v>
      </c>
      <c r="I144" s="139" t="s">
        <v>1212</v>
      </c>
      <c r="J144" s="141"/>
      <c r="K144" s="141">
        <f t="shared" si="25"/>
        <v>0</v>
      </c>
      <c r="L144" s="143" t="s">
        <v>43</v>
      </c>
      <c r="M144" s="144" t="s">
        <v>433</v>
      </c>
      <c r="N144" s="146" t="s">
        <v>8</v>
      </c>
      <c r="O144" s="147" t="s">
        <v>10</v>
      </c>
      <c r="P144" s="138" t="s">
        <v>21</v>
      </c>
      <c r="Q144" s="144" t="s">
        <v>1530</v>
      </c>
      <c r="R144" s="148">
        <v>0.95399999999999996</v>
      </c>
      <c r="S144" s="148">
        <v>0.96799999999999997</v>
      </c>
      <c r="T144" s="149">
        <v>3574.92</v>
      </c>
      <c r="U144" s="150">
        <f t="shared" ref="U144:U175" si="26">T144*52</f>
        <v>185895.84</v>
      </c>
      <c r="V144" s="189" t="e">
        <f t="shared" si="22"/>
        <v>#DIV/0!</v>
      </c>
      <c r="W144" s="151" t="e">
        <f t="shared" si="23"/>
        <v>#DIV/0!</v>
      </c>
      <c r="X144" s="151" t="str">
        <f t="shared" si="24"/>
        <v>SIGNIFICANT</v>
      </c>
      <c r="Y144" s="135">
        <f t="shared" si="21"/>
        <v>102</v>
      </c>
      <c r="Z144" s="134"/>
    </row>
    <row r="145" spans="1:26" ht="13.5" thickBot="1" x14ac:dyDescent="0.25">
      <c r="A145" s="134">
        <v>45090</v>
      </c>
      <c r="B145" s="135" t="s">
        <v>541</v>
      </c>
      <c r="C145" s="135" t="s">
        <v>114</v>
      </c>
      <c r="D145" s="135" t="s">
        <v>15</v>
      </c>
      <c r="E145" s="136" t="s">
        <v>1256</v>
      </c>
      <c r="F145" s="137" t="s">
        <v>52</v>
      </c>
      <c r="G145" s="138">
        <v>44970</v>
      </c>
      <c r="H145" s="138">
        <v>44974</v>
      </c>
      <c r="I145" s="139" t="s">
        <v>1258</v>
      </c>
      <c r="J145" s="142">
        <v>900000</v>
      </c>
      <c r="K145" s="141">
        <f t="shared" si="25"/>
        <v>17307.692307692309</v>
      </c>
      <c r="L145" s="143" t="s">
        <v>43</v>
      </c>
      <c r="M145" s="144" t="s">
        <v>433</v>
      </c>
      <c r="N145" s="146" t="s">
        <v>28</v>
      </c>
      <c r="O145" s="147" t="s">
        <v>10</v>
      </c>
      <c r="P145" s="138" t="s">
        <v>21</v>
      </c>
      <c r="Q145" s="144" t="s">
        <v>194</v>
      </c>
      <c r="R145" s="148">
        <v>0.95399999999999996</v>
      </c>
      <c r="S145" s="148">
        <v>0.999</v>
      </c>
      <c r="T145" s="149">
        <v>28026.84</v>
      </c>
      <c r="U145" s="150">
        <f t="shared" si="26"/>
        <v>1457395.68</v>
      </c>
      <c r="V145" s="189">
        <f t="shared" si="22"/>
        <v>1.6193285333333332</v>
      </c>
      <c r="W145" s="151" t="str">
        <f t="shared" si="23"/>
        <v>HIGH</v>
      </c>
      <c r="X145" s="151" t="str">
        <f t="shared" si="24"/>
        <v>EXPECTED</v>
      </c>
      <c r="Y145" s="135">
        <f t="shared" si="21"/>
        <v>4</v>
      </c>
      <c r="Z145" s="134"/>
    </row>
    <row r="146" spans="1:26" ht="13.5" thickBot="1" x14ac:dyDescent="0.25">
      <c r="A146" s="134">
        <v>45090</v>
      </c>
      <c r="B146" s="135"/>
      <c r="C146" s="135" t="s">
        <v>1037</v>
      </c>
      <c r="D146" s="135" t="s">
        <v>159</v>
      </c>
      <c r="E146" s="135" t="s">
        <v>1038</v>
      </c>
      <c r="F146" s="137" t="s">
        <v>52</v>
      </c>
      <c r="G146" s="138">
        <v>44970</v>
      </c>
      <c r="H146" s="138">
        <v>45037</v>
      </c>
      <c r="I146" s="140" t="s">
        <v>1039</v>
      </c>
      <c r="J146" s="141"/>
      <c r="K146" s="141"/>
      <c r="L146" s="143" t="s">
        <v>42</v>
      </c>
      <c r="M146" s="144" t="s">
        <v>433</v>
      </c>
      <c r="N146" s="145" t="s">
        <v>48</v>
      </c>
      <c r="O146" s="147" t="s">
        <v>10</v>
      </c>
      <c r="P146" s="138" t="s">
        <v>21</v>
      </c>
      <c r="Q146" s="144" t="s">
        <v>194</v>
      </c>
      <c r="R146" s="148">
        <v>0.98199999999999998</v>
      </c>
      <c r="S146" s="148">
        <v>1</v>
      </c>
      <c r="T146" s="149">
        <v>2094.13</v>
      </c>
      <c r="U146" s="150">
        <f t="shared" si="26"/>
        <v>108894.76000000001</v>
      </c>
      <c r="V146" s="189" t="e">
        <f t="shared" si="22"/>
        <v>#DIV/0!</v>
      </c>
      <c r="W146" s="151" t="e">
        <f t="shared" si="23"/>
        <v>#DIV/0!</v>
      </c>
      <c r="X146" s="151" t="str">
        <f t="shared" si="24"/>
        <v>SIGNIFICANT</v>
      </c>
      <c r="Y146" s="135">
        <f t="shared" si="21"/>
        <v>67</v>
      </c>
      <c r="Z146" s="134"/>
    </row>
    <row r="147" spans="1:26" ht="13.5" thickBot="1" x14ac:dyDescent="0.25">
      <c r="A147" s="134">
        <v>45090</v>
      </c>
      <c r="B147" s="135" t="s">
        <v>684</v>
      </c>
      <c r="C147" s="135" t="s">
        <v>59</v>
      </c>
      <c r="D147" s="135" t="s">
        <v>26</v>
      </c>
      <c r="E147" s="136" t="s">
        <v>1176</v>
      </c>
      <c r="F147" s="137" t="s">
        <v>52</v>
      </c>
      <c r="G147" s="138">
        <v>44972</v>
      </c>
      <c r="H147" s="138">
        <v>45009</v>
      </c>
      <c r="I147" s="139" t="s">
        <v>1171</v>
      </c>
      <c r="J147" s="142">
        <v>3600000</v>
      </c>
      <c r="K147" s="141">
        <f t="shared" ref="K147:K210" si="27">J147/52</f>
        <v>69230.769230769234</v>
      </c>
      <c r="L147" s="143" t="s">
        <v>43</v>
      </c>
      <c r="M147" s="144" t="s">
        <v>433</v>
      </c>
      <c r="N147" s="146" t="s">
        <v>71</v>
      </c>
      <c r="O147" s="147" t="s">
        <v>10</v>
      </c>
      <c r="P147" s="138" t="s">
        <v>21</v>
      </c>
      <c r="Q147" s="144" t="s">
        <v>228</v>
      </c>
      <c r="R147" s="148">
        <v>0.99399999999999999</v>
      </c>
      <c r="S147" s="148">
        <v>0.99399999999999999</v>
      </c>
      <c r="T147" s="149">
        <v>11203.42</v>
      </c>
      <c r="U147" s="150">
        <f t="shared" si="26"/>
        <v>582577.84</v>
      </c>
      <c r="V147" s="189">
        <f t="shared" si="22"/>
        <v>0.16182717777777778</v>
      </c>
      <c r="W147" s="151" t="str">
        <f t="shared" si="23"/>
        <v>L0W</v>
      </c>
      <c r="X147" s="151" t="str">
        <f t="shared" si="24"/>
        <v>SIGNIFICANT</v>
      </c>
      <c r="Y147" s="135">
        <f t="shared" si="21"/>
        <v>37</v>
      </c>
      <c r="Z147" s="134"/>
    </row>
    <row r="148" spans="1:26" ht="13.5" thickBot="1" x14ac:dyDescent="0.25">
      <c r="A148" s="134">
        <v>45090</v>
      </c>
      <c r="B148" s="136" t="s">
        <v>540</v>
      </c>
      <c r="C148" s="135" t="s">
        <v>65</v>
      </c>
      <c r="D148" s="135" t="s">
        <v>14</v>
      </c>
      <c r="E148" s="136" t="s">
        <v>1159</v>
      </c>
      <c r="F148" s="137" t="s">
        <v>52</v>
      </c>
      <c r="G148" s="138">
        <v>44972</v>
      </c>
      <c r="H148" s="138">
        <v>45065</v>
      </c>
      <c r="I148" s="139" t="s">
        <v>1160</v>
      </c>
      <c r="J148" s="141">
        <v>2400000</v>
      </c>
      <c r="K148" s="141">
        <f t="shared" si="27"/>
        <v>46153.846153846156</v>
      </c>
      <c r="L148" s="143" t="s">
        <v>43</v>
      </c>
      <c r="M148" s="144" t="s">
        <v>433</v>
      </c>
      <c r="N148" s="146" t="s">
        <v>378</v>
      </c>
      <c r="O148" s="211" t="s">
        <v>10</v>
      </c>
      <c r="P148" s="138" t="s">
        <v>21</v>
      </c>
      <c r="Q148" s="144" t="s">
        <v>194</v>
      </c>
      <c r="R148" s="148">
        <v>0.94399999999999995</v>
      </c>
      <c r="S148" s="148">
        <v>0.996</v>
      </c>
      <c r="T148" s="149">
        <v>25090.89</v>
      </c>
      <c r="U148" s="150">
        <f t="shared" si="26"/>
        <v>1304726.28</v>
      </c>
      <c r="V148" s="189">
        <f t="shared" si="22"/>
        <v>0.54363594999999998</v>
      </c>
      <c r="W148" s="151" t="str">
        <f t="shared" si="23"/>
        <v>L0W</v>
      </c>
      <c r="X148" s="151" t="str">
        <f t="shared" si="24"/>
        <v>SIGNIFICANT</v>
      </c>
      <c r="Y148" s="135">
        <f t="shared" si="21"/>
        <v>93</v>
      </c>
      <c r="Z148" s="134"/>
    </row>
    <row r="149" spans="1:26" s="23" customFormat="1" ht="13.5" thickBot="1" x14ac:dyDescent="0.25">
      <c r="A149" s="134">
        <v>45090</v>
      </c>
      <c r="B149" s="135" t="s">
        <v>803</v>
      </c>
      <c r="C149" s="135" t="s">
        <v>59</v>
      </c>
      <c r="D149" s="135" t="s">
        <v>14</v>
      </c>
      <c r="E149" s="136" t="s">
        <v>1178</v>
      </c>
      <c r="F149" s="137" t="s">
        <v>52</v>
      </c>
      <c r="G149" s="138">
        <v>44972</v>
      </c>
      <c r="H149" s="138">
        <v>45086</v>
      </c>
      <c r="I149" s="208" t="s">
        <v>1173</v>
      </c>
      <c r="J149" s="142">
        <v>2040000</v>
      </c>
      <c r="K149" s="141">
        <f t="shared" si="27"/>
        <v>39230.769230769234</v>
      </c>
      <c r="L149" s="143" t="s">
        <v>43</v>
      </c>
      <c r="M149" s="144" t="s">
        <v>433</v>
      </c>
      <c r="N149" s="146" t="s">
        <v>71</v>
      </c>
      <c r="O149" s="147" t="s">
        <v>10</v>
      </c>
      <c r="P149" s="138" t="s">
        <v>21</v>
      </c>
      <c r="Q149" s="144" t="s">
        <v>209</v>
      </c>
      <c r="R149" s="148">
        <v>0.77100000000000002</v>
      </c>
      <c r="S149" s="148">
        <v>0.996</v>
      </c>
      <c r="T149" s="149">
        <v>15408.49</v>
      </c>
      <c r="U149" s="150">
        <f t="shared" si="26"/>
        <v>801241.48</v>
      </c>
      <c r="V149" s="189">
        <f t="shared" si="22"/>
        <v>0.39276543137254899</v>
      </c>
      <c r="W149" s="151" t="str">
        <f t="shared" si="23"/>
        <v>L0W</v>
      </c>
      <c r="X149" s="151" t="str">
        <f t="shared" si="24"/>
        <v>SIGNIFICANT</v>
      </c>
      <c r="Y149" s="135">
        <f t="shared" si="21"/>
        <v>114</v>
      </c>
      <c r="Z149" s="134"/>
    </row>
    <row r="150" spans="1:26" ht="15.75" thickBot="1" x14ac:dyDescent="0.3">
      <c r="A150" s="173">
        <v>45090</v>
      </c>
      <c r="B150" s="167"/>
      <c r="C150" s="167" t="s">
        <v>686</v>
      </c>
      <c r="D150" s="167"/>
      <c r="E150" s="167" t="s">
        <v>1134</v>
      </c>
      <c r="F150" s="175" t="s">
        <v>52</v>
      </c>
      <c r="G150" s="176">
        <v>44972</v>
      </c>
      <c r="H150" s="176"/>
      <c r="I150" s="202" t="s">
        <v>1135</v>
      </c>
      <c r="J150" s="178">
        <v>1200000</v>
      </c>
      <c r="K150" s="178">
        <f t="shared" si="27"/>
        <v>23076.923076923078</v>
      </c>
      <c r="L150" s="179" t="s">
        <v>43</v>
      </c>
      <c r="M150" s="180" t="s">
        <v>433</v>
      </c>
      <c r="N150" s="181" t="s">
        <v>72</v>
      </c>
      <c r="O150" s="182" t="s">
        <v>10</v>
      </c>
      <c r="P150" s="176" t="s">
        <v>21</v>
      </c>
      <c r="Q150" s="180" t="s">
        <v>56</v>
      </c>
      <c r="R150" s="183"/>
      <c r="S150" s="183"/>
      <c r="T150" s="184"/>
      <c r="U150" s="166">
        <f t="shared" si="26"/>
        <v>0</v>
      </c>
      <c r="V150" s="172">
        <f t="shared" si="22"/>
        <v>0</v>
      </c>
      <c r="W150" s="190" t="str">
        <f t="shared" si="23"/>
        <v>L0W</v>
      </c>
      <c r="X150" s="190" t="e">
        <f t="shared" si="24"/>
        <v>#NUM!</v>
      </c>
      <c r="Y150" s="167" t="e">
        <f t="shared" si="21"/>
        <v>#NUM!</v>
      </c>
      <c r="Z150" s="173"/>
    </row>
    <row r="151" spans="1:26" ht="13.5" thickBot="1" x14ac:dyDescent="0.25">
      <c r="A151" s="134">
        <v>45090</v>
      </c>
      <c r="B151" s="135" t="s">
        <v>684</v>
      </c>
      <c r="C151" s="135" t="s">
        <v>425</v>
      </c>
      <c r="D151" s="135" t="s">
        <v>159</v>
      </c>
      <c r="E151" s="136" t="s">
        <v>996</v>
      </c>
      <c r="F151" s="137" t="s">
        <v>52</v>
      </c>
      <c r="G151" s="138">
        <v>44972</v>
      </c>
      <c r="H151" s="138">
        <v>44974</v>
      </c>
      <c r="I151" s="139" t="s">
        <v>988</v>
      </c>
      <c r="J151" s="141">
        <v>1200000</v>
      </c>
      <c r="K151" s="141">
        <f t="shared" si="27"/>
        <v>23076.923076923078</v>
      </c>
      <c r="L151" s="143" t="s">
        <v>43</v>
      </c>
      <c r="M151" s="144" t="s">
        <v>433</v>
      </c>
      <c r="N151" s="146" t="s">
        <v>71</v>
      </c>
      <c r="O151" s="147" t="s">
        <v>10</v>
      </c>
      <c r="P151" s="138" t="s">
        <v>21</v>
      </c>
      <c r="Q151" s="144" t="s">
        <v>194</v>
      </c>
      <c r="R151" s="148">
        <v>0.90600000000000003</v>
      </c>
      <c r="S151" s="148">
        <v>0.98699999999999999</v>
      </c>
      <c r="T151" s="149">
        <v>1161.6099999999999</v>
      </c>
      <c r="U151" s="150">
        <f t="shared" si="26"/>
        <v>60403.719999999994</v>
      </c>
      <c r="V151" s="189">
        <f t="shared" si="22"/>
        <v>5.0336433333333326E-2</v>
      </c>
      <c r="W151" s="151" t="str">
        <f t="shared" si="23"/>
        <v>L0W</v>
      </c>
      <c r="X151" s="151" t="str">
        <f t="shared" si="24"/>
        <v>EXPECTED</v>
      </c>
      <c r="Y151" s="135">
        <f t="shared" si="21"/>
        <v>2</v>
      </c>
      <c r="Z151" s="134"/>
    </row>
    <row r="152" spans="1:26" ht="13.5" thickBot="1" x14ac:dyDescent="0.25">
      <c r="A152" s="134">
        <v>45090</v>
      </c>
      <c r="B152" s="135" t="s">
        <v>526</v>
      </c>
      <c r="C152" s="135" t="s">
        <v>59</v>
      </c>
      <c r="D152" s="135" t="s">
        <v>15</v>
      </c>
      <c r="E152" s="136" t="s">
        <v>1177</v>
      </c>
      <c r="F152" s="137" t="s">
        <v>52</v>
      </c>
      <c r="G152" s="138">
        <v>44972</v>
      </c>
      <c r="H152" s="138">
        <v>45037</v>
      </c>
      <c r="I152" s="139" t="s">
        <v>1172</v>
      </c>
      <c r="J152" s="142">
        <v>600000</v>
      </c>
      <c r="K152" s="141">
        <f t="shared" si="27"/>
        <v>11538.461538461539</v>
      </c>
      <c r="L152" s="143" t="s">
        <v>43</v>
      </c>
      <c r="M152" s="144" t="s">
        <v>433</v>
      </c>
      <c r="N152" s="146" t="s">
        <v>71</v>
      </c>
      <c r="O152" s="147" t="s">
        <v>10</v>
      </c>
      <c r="P152" s="138" t="s">
        <v>21</v>
      </c>
      <c r="Q152" s="144" t="s">
        <v>194</v>
      </c>
      <c r="R152" s="148">
        <v>1</v>
      </c>
      <c r="S152" s="148">
        <v>1</v>
      </c>
      <c r="T152" s="149">
        <v>444.58</v>
      </c>
      <c r="U152" s="150">
        <f t="shared" si="26"/>
        <v>23118.16</v>
      </c>
      <c r="V152" s="189">
        <f t="shared" si="22"/>
        <v>3.8530266666666667E-2</v>
      </c>
      <c r="W152" s="151" t="str">
        <f t="shared" si="23"/>
        <v>L0W</v>
      </c>
      <c r="X152" s="151" t="str">
        <f t="shared" si="24"/>
        <v>SIGNIFICANT</v>
      </c>
      <c r="Y152" s="135">
        <f t="shared" si="21"/>
        <v>65</v>
      </c>
      <c r="Z152" s="134"/>
    </row>
    <row r="153" spans="1:26" ht="13.5" thickBot="1" x14ac:dyDescent="0.25">
      <c r="A153" s="134">
        <v>45090</v>
      </c>
      <c r="B153" s="135" t="s">
        <v>684</v>
      </c>
      <c r="C153" s="135" t="s">
        <v>735</v>
      </c>
      <c r="D153" s="135" t="s">
        <v>15</v>
      </c>
      <c r="E153" s="136" t="s">
        <v>1243</v>
      </c>
      <c r="F153" s="137" t="s">
        <v>52</v>
      </c>
      <c r="G153" s="138">
        <v>44972</v>
      </c>
      <c r="H153" s="138">
        <v>45072</v>
      </c>
      <c r="I153" s="139" t="s">
        <v>1246</v>
      </c>
      <c r="J153" s="141">
        <v>600000</v>
      </c>
      <c r="K153" s="141">
        <f t="shared" si="27"/>
        <v>11538.461538461539</v>
      </c>
      <c r="L153" s="143" t="s">
        <v>43</v>
      </c>
      <c r="M153" s="144" t="s">
        <v>433</v>
      </c>
      <c r="N153" s="145" t="s">
        <v>71</v>
      </c>
      <c r="O153" s="147" t="s">
        <v>10</v>
      </c>
      <c r="P153" s="138" t="s">
        <v>21</v>
      </c>
      <c r="Q153" s="204" t="s">
        <v>209</v>
      </c>
      <c r="R153" s="148">
        <v>0.96099999999999997</v>
      </c>
      <c r="S153" s="148">
        <v>0.97899999999999998</v>
      </c>
      <c r="T153" s="149">
        <v>5700.23</v>
      </c>
      <c r="U153" s="150">
        <f t="shared" si="26"/>
        <v>296411.95999999996</v>
      </c>
      <c r="V153" s="189">
        <f t="shared" si="22"/>
        <v>0.49401993333333327</v>
      </c>
      <c r="W153" s="151" t="str">
        <f t="shared" si="23"/>
        <v>L0W</v>
      </c>
      <c r="X153" s="151" t="str">
        <f t="shared" si="24"/>
        <v>SIGNIFICANT</v>
      </c>
      <c r="Y153" s="135">
        <f t="shared" si="21"/>
        <v>100</v>
      </c>
      <c r="Z153" s="134"/>
    </row>
    <row r="154" spans="1:26" ht="13.5" thickBot="1" x14ac:dyDescent="0.25">
      <c r="A154" s="134">
        <v>45090</v>
      </c>
      <c r="B154" s="135" t="s">
        <v>527</v>
      </c>
      <c r="C154" s="135" t="s">
        <v>635</v>
      </c>
      <c r="D154" s="135" t="s">
        <v>26</v>
      </c>
      <c r="E154" s="136" t="s">
        <v>1149</v>
      </c>
      <c r="F154" s="137" t="s">
        <v>52</v>
      </c>
      <c r="G154" s="138">
        <v>44977</v>
      </c>
      <c r="H154" s="138">
        <v>45023</v>
      </c>
      <c r="I154" s="139" t="s">
        <v>1151</v>
      </c>
      <c r="J154" s="141">
        <v>24000000</v>
      </c>
      <c r="K154" s="141">
        <f t="shared" si="27"/>
        <v>461538.46153846156</v>
      </c>
      <c r="L154" s="143" t="s">
        <v>43</v>
      </c>
      <c r="M154" s="144" t="s">
        <v>433</v>
      </c>
      <c r="N154" s="145" t="s">
        <v>71</v>
      </c>
      <c r="O154" s="147" t="s">
        <v>10</v>
      </c>
      <c r="P154" s="138" t="s">
        <v>21</v>
      </c>
      <c r="Q154" s="144" t="s">
        <v>1300</v>
      </c>
      <c r="R154" s="148">
        <v>0.85399999999999998</v>
      </c>
      <c r="S154" s="148">
        <v>0.89600000000000002</v>
      </c>
      <c r="T154" s="149">
        <v>76491.11</v>
      </c>
      <c r="U154" s="150">
        <f t="shared" si="26"/>
        <v>3977537.72</v>
      </c>
      <c r="V154" s="189">
        <f t="shared" si="22"/>
        <v>0.16573073833333332</v>
      </c>
      <c r="W154" s="151" t="str">
        <f t="shared" si="23"/>
        <v>L0W</v>
      </c>
      <c r="X154" s="151" t="str">
        <f t="shared" si="24"/>
        <v>SIGNIFICANT</v>
      </c>
      <c r="Y154" s="135">
        <f t="shared" si="21"/>
        <v>46</v>
      </c>
      <c r="Z154" s="134"/>
    </row>
    <row r="155" spans="1:26" ht="15.75" thickBot="1" x14ac:dyDescent="0.3">
      <c r="A155" s="173">
        <v>45090</v>
      </c>
      <c r="B155" s="167" t="s">
        <v>540</v>
      </c>
      <c r="C155" s="167" t="s">
        <v>147</v>
      </c>
      <c r="D155" s="167" t="s">
        <v>159</v>
      </c>
      <c r="E155" s="167" t="s">
        <v>1004</v>
      </c>
      <c r="F155" s="175" t="s">
        <v>52</v>
      </c>
      <c r="G155" s="176">
        <v>44977</v>
      </c>
      <c r="H155" s="176"/>
      <c r="I155" s="202" t="s">
        <v>1005</v>
      </c>
      <c r="J155" s="178">
        <v>2400000</v>
      </c>
      <c r="K155" s="178">
        <f t="shared" si="27"/>
        <v>46153.846153846156</v>
      </c>
      <c r="L155" s="179" t="s">
        <v>42</v>
      </c>
      <c r="M155" s="180" t="s">
        <v>433</v>
      </c>
      <c r="N155" s="181" t="s">
        <v>71</v>
      </c>
      <c r="O155" s="182" t="s">
        <v>10</v>
      </c>
      <c r="P155" s="176" t="s">
        <v>21</v>
      </c>
      <c r="Q155" s="180" t="s">
        <v>56</v>
      </c>
      <c r="R155" s="183"/>
      <c r="S155" s="183"/>
      <c r="T155" s="184"/>
      <c r="U155" s="166">
        <f t="shared" si="26"/>
        <v>0</v>
      </c>
      <c r="V155" s="172">
        <f t="shared" si="22"/>
        <v>0</v>
      </c>
      <c r="W155" s="190" t="str">
        <f t="shared" si="23"/>
        <v>L0W</v>
      </c>
      <c r="X155" s="190" t="e">
        <f t="shared" si="24"/>
        <v>#NUM!</v>
      </c>
      <c r="Y155" s="167" t="e">
        <f t="shared" si="21"/>
        <v>#NUM!</v>
      </c>
      <c r="Z155" s="173"/>
    </row>
    <row r="156" spans="1:26" ht="15.75" thickBot="1" x14ac:dyDescent="0.3">
      <c r="A156" s="153">
        <v>44979</v>
      </c>
      <c r="B156" s="154"/>
      <c r="C156" s="154" t="s">
        <v>402</v>
      </c>
      <c r="D156" s="154" t="s">
        <v>18</v>
      </c>
      <c r="E156" s="154" t="s">
        <v>403</v>
      </c>
      <c r="F156" s="155" t="s">
        <v>52</v>
      </c>
      <c r="G156" s="156">
        <v>44979</v>
      </c>
      <c r="H156" s="156"/>
      <c r="I156" s="157" t="s">
        <v>404</v>
      </c>
      <c r="J156" s="158">
        <v>83000</v>
      </c>
      <c r="K156" s="158">
        <f t="shared" si="27"/>
        <v>1596.1538461538462</v>
      </c>
      <c r="L156" s="160" t="s">
        <v>42</v>
      </c>
      <c r="M156" s="161" t="s">
        <v>115</v>
      </c>
      <c r="N156" s="162" t="s">
        <v>11</v>
      </c>
      <c r="O156" s="163" t="s">
        <v>10</v>
      </c>
      <c r="P156" s="156" t="s">
        <v>21</v>
      </c>
      <c r="Q156" s="161" t="s">
        <v>56</v>
      </c>
      <c r="R156" s="165"/>
      <c r="S156" s="165"/>
      <c r="T156" s="166"/>
      <c r="U156" s="166">
        <f t="shared" si="26"/>
        <v>0</v>
      </c>
      <c r="V156" s="172">
        <f t="shared" si="22"/>
        <v>0</v>
      </c>
      <c r="W156" s="190" t="str">
        <f t="shared" si="23"/>
        <v>L0W</v>
      </c>
      <c r="X156" s="190" t="e">
        <f t="shared" si="24"/>
        <v>#NUM!</v>
      </c>
      <c r="Y156" s="167" t="e">
        <f t="shared" si="21"/>
        <v>#NUM!</v>
      </c>
      <c r="Z156" s="153"/>
    </row>
    <row r="157" spans="1:26" ht="13.5" thickBot="1" x14ac:dyDescent="0.25">
      <c r="A157" s="134">
        <v>45090</v>
      </c>
      <c r="B157" s="135" t="s">
        <v>527</v>
      </c>
      <c r="C157" s="135" t="s">
        <v>199</v>
      </c>
      <c r="D157" s="135"/>
      <c r="E157" s="135" t="s">
        <v>1017</v>
      </c>
      <c r="F157" s="137" t="s">
        <v>52</v>
      </c>
      <c r="G157" s="138">
        <v>44979</v>
      </c>
      <c r="H157" s="138">
        <v>45016</v>
      </c>
      <c r="I157" s="212" t="s">
        <v>1018</v>
      </c>
      <c r="J157" s="141">
        <v>24000</v>
      </c>
      <c r="K157" s="141">
        <f t="shared" si="27"/>
        <v>461.53846153846155</v>
      </c>
      <c r="L157" s="143" t="s">
        <v>42</v>
      </c>
      <c r="M157" s="144" t="s">
        <v>433</v>
      </c>
      <c r="N157" s="145" t="s">
        <v>79</v>
      </c>
      <c r="O157" s="147" t="s">
        <v>10</v>
      </c>
      <c r="P157" s="138" t="s">
        <v>21</v>
      </c>
      <c r="Q157" s="144" t="s">
        <v>228</v>
      </c>
      <c r="R157" s="148">
        <v>0.98699999999999999</v>
      </c>
      <c r="S157" s="148">
        <v>1</v>
      </c>
      <c r="T157" s="149">
        <v>2187.64</v>
      </c>
      <c r="U157" s="150">
        <f t="shared" si="26"/>
        <v>113757.28</v>
      </c>
      <c r="V157" s="189">
        <f t="shared" si="22"/>
        <v>4.7398866666666661</v>
      </c>
      <c r="W157" s="151" t="str">
        <f t="shared" si="23"/>
        <v>HIGH</v>
      </c>
      <c r="X157" s="151" t="str">
        <f t="shared" si="24"/>
        <v>SIGNIFICANT</v>
      </c>
      <c r="Y157" s="135">
        <f t="shared" si="21"/>
        <v>37</v>
      </c>
      <c r="Z157" s="134"/>
    </row>
    <row r="158" spans="1:26" ht="15.75" thickBot="1" x14ac:dyDescent="0.3">
      <c r="A158" s="173">
        <v>45090</v>
      </c>
      <c r="B158" s="167" t="s">
        <v>57</v>
      </c>
      <c r="C158" s="167" t="s">
        <v>221</v>
      </c>
      <c r="D158" s="167" t="s">
        <v>15</v>
      </c>
      <c r="E158" s="167" t="s">
        <v>1197</v>
      </c>
      <c r="F158" s="175" t="s">
        <v>52</v>
      </c>
      <c r="G158" s="176">
        <v>44984</v>
      </c>
      <c r="H158" s="176"/>
      <c r="I158" s="202" t="s">
        <v>1198</v>
      </c>
      <c r="J158" s="178">
        <v>1560000</v>
      </c>
      <c r="K158" s="178">
        <f t="shared" si="27"/>
        <v>30000</v>
      </c>
      <c r="L158" s="179" t="s">
        <v>43</v>
      </c>
      <c r="M158" s="180" t="s">
        <v>433</v>
      </c>
      <c r="N158" s="181" t="s">
        <v>85</v>
      </c>
      <c r="O158" s="182" t="s">
        <v>10</v>
      </c>
      <c r="P158" s="176" t="s">
        <v>21</v>
      </c>
      <c r="Q158" s="180" t="s">
        <v>56</v>
      </c>
      <c r="R158" s="183"/>
      <c r="S158" s="183"/>
      <c r="T158" s="184"/>
      <c r="U158" s="166">
        <f t="shared" si="26"/>
        <v>0</v>
      </c>
      <c r="V158" s="172">
        <f t="shared" si="22"/>
        <v>0</v>
      </c>
      <c r="W158" s="190" t="str">
        <f t="shared" si="23"/>
        <v>L0W</v>
      </c>
      <c r="X158" s="190" t="e">
        <f t="shared" si="24"/>
        <v>#NUM!</v>
      </c>
      <c r="Y158" s="167" t="e">
        <f t="shared" si="21"/>
        <v>#NUM!</v>
      </c>
      <c r="Z158" s="173"/>
    </row>
    <row r="159" spans="1:26" ht="15.75" thickBot="1" x14ac:dyDescent="0.3">
      <c r="A159" s="173">
        <v>45090</v>
      </c>
      <c r="B159" s="167"/>
      <c r="C159" s="167" t="s">
        <v>501</v>
      </c>
      <c r="D159" s="167" t="s">
        <v>18</v>
      </c>
      <c r="E159" s="174" t="s">
        <v>1227</v>
      </c>
      <c r="F159" s="175" t="s">
        <v>52</v>
      </c>
      <c r="G159" s="176">
        <v>44984</v>
      </c>
      <c r="H159" s="176"/>
      <c r="I159" s="177" t="s">
        <v>1236</v>
      </c>
      <c r="J159" s="210">
        <v>1212762</v>
      </c>
      <c r="K159" s="178">
        <f t="shared" si="27"/>
        <v>23322.346153846152</v>
      </c>
      <c r="L159" s="179" t="s">
        <v>43</v>
      </c>
      <c r="M159" s="180" t="s">
        <v>433</v>
      </c>
      <c r="N159" s="205" t="s">
        <v>9</v>
      </c>
      <c r="O159" s="182" t="s">
        <v>10</v>
      </c>
      <c r="P159" s="176" t="s">
        <v>21</v>
      </c>
      <c r="Q159" s="180" t="s">
        <v>56</v>
      </c>
      <c r="R159" s="183"/>
      <c r="S159" s="183"/>
      <c r="T159" s="184"/>
      <c r="U159" s="166">
        <f t="shared" si="26"/>
        <v>0</v>
      </c>
      <c r="V159" s="172">
        <f t="shared" si="22"/>
        <v>0</v>
      </c>
      <c r="W159" s="190" t="str">
        <f t="shared" si="23"/>
        <v>L0W</v>
      </c>
      <c r="X159" s="190" t="e">
        <f t="shared" si="24"/>
        <v>#NUM!</v>
      </c>
      <c r="Y159" s="167" t="e">
        <f t="shared" si="21"/>
        <v>#NUM!</v>
      </c>
      <c r="Z159" s="173"/>
    </row>
    <row r="160" spans="1:26" ht="15.75" thickBot="1" x14ac:dyDescent="0.3">
      <c r="A160" s="173">
        <v>45090</v>
      </c>
      <c r="B160" s="167"/>
      <c r="C160" s="167" t="s">
        <v>501</v>
      </c>
      <c r="D160" s="167" t="s">
        <v>18</v>
      </c>
      <c r="E160" s="174" t="s">
        <v>1226</v>
      </c>
      <c r="F160" s="175" t="s">
        <v>52</v>
      </c>
      <c r="G160" s="176">
        <v>44984</v>
      </c>
      <c r="H160" s="176"/>
      <c r="I160" s="177" t="s">
        <v>1235</v>
      </c>
      <c r="J160" s="210">
        <v>1212000</v>
      </c>
      <c r="K160" s="178">
        <f t="shared" si="27"/>
        <v>23307.692307692309</v>
      </c>
      <c r="L160" s="179" t="s">
        <v>43</v>
      </c>
      <c r="M160" s="180" t="s">
        <v>433</v>
      </c>
      <c r="N160" s="205" t="s">
        <v>9</v>
      </c>
      <c r="O160" s="182" t="s">
        <v>10</v>
      </c>
      <c r="P160" s="176" t="s">
        <v>21</v>
      </c>
      <c r="Q160" s="180" t="s">
        <v>56</v>
      </c>
      <c r="R160" s="183"/>
      <c r="S160" s="183"/>
      <c r="T160" s="184"/>
      <c r="U160" s="166">
        <f t="shared" si="26"/>
        <v>0</v>
      </c>
      <c r="V160" s="172">
        <f t="shared" si="22"/>
        <v>0</v>
      </c>
      <c r="W160" s="190" t="str">
        <f t="shared" si="23"/>
        <v>L0W</v>
      </c>
      <c r="X160" s="190" t="e">
        <f t="shared" si="24"/>
        <v>#NUM!</v>
      </c>
      <c r="Y160" s="167" t="e">
        <f t="shared" si="21"/>
        <v>#NUM!</v>
      </c>
      <c r="Z160" s="173"/>
    </row>
    <row r="161" spans="1:26" ht="13.5" thickBot="1" x14ac:dyDescent="0.25">
      <c r="A161" s="134">
        <v>45090</v>
      </c>
      <c r="B161" s="135" t="s">
        <v>210</v>
      </c>
      <c r="C161" s="135" t="s">
        <v>501</v>
      </c>
      <c r="D161" s="135" t="s">
        <v>18</v>
      </c>
      <c r="E161" s="136" t="s">
        <v>1228</v>
      </c>
      <c r="F161" s="137" t="s">
        <v>52</v>
      </c>
      <c r="G161" s="138">
        <v>44984</v>
      </c>
      <c r="H161" s="138">
        <v>45037</v>
      </c>
      <c r="I161" s="139" t="s">
        <v>1237</v>
      </c>
      <c r="J161" s="142">
        <v>600000</v>
      </c>
      <c r="K161" s="141">
        <f t="shared" si="27"/>
        <v>11538.461538461539</v>
      </c>
      <c r="L161" s="143" t="s">
        <v>43</v>
      </c>
      <c r="M161" s="144" t="s">
        <v>433</v>
      </c>
      <c r="N161" s="146" t="s">
        <v>9</v>
      </c>
      <c r="O161" s="147" t="s">
        <v>10</v>
      </c>
      <c r="P161" s="138" t="s">
        <v>21</v>
      </c>
      <c r="Q161" s="144" t="s">
        <v>194</v>
      </c>
      <c r="R161" s="148">
        <v>0.94099999999999995</v>
      </c>
      <c r="S161" s="148">
        <v>0.997</v>
      </c>
      <c r="T161" s="149">
        <v>5612.9</v>
      </c>
      <c r="U161" s="150">
        <f t="shared" si="26"/>
        <v>291870.8</v>
      </c>
      <c r="V161" s="189">
        <f t="shared" si="22"/>
        <v>0.48645133333333329</v>
      </c>
      <c r="W161" s="151" t="str">
        <f t="shared" si="23"/>
        <v>L0W</v>
      </c>
      <c r="X161" s="151" t="str">
        <f t="shared" si="24"/>
        <v>SIGNIFICANT</v>
      </c>
      <c r="Y161" s="135">
        <f t="shared" si="21"/>
        <v>53</v>
      </c>
      <c r="Z161" s="134"/>
    </row>
    <row r="162" spans="1:26" ht="15.75" thickBot="1" x14ac:dyDescent="0.3">
      <c r="A162" s="173">
        <v>45090</v>
      </c>
      <c r="B162" s="167"/>
      <c r="C162" s="167" t="s">
        <v>87</v>
      </c>
      <c r="D162" s="167" t="s">
        <v>15</v>
      </c>
      <c r="E162" s="167" t="s">
        <v>418</v>
      </c>
      <c r="F162" s="175" t="s">
        <v>52</v>
      </c>
      <c r="G162" s="176">
        <v>44984</v>
      </c>
      <c r="H162" s="176"/>
      <c r="I162" s="202" t="s">
        <v>419</v>
      </c>
      <c r="J162" s="178"/>
      <c r="K162" s="178">
        <f t="shared" si="27"/>
        <v>0</v>
      </c>
      <c r="L162" s="179" t="s">
        <v>43</v>
      </c>
      <c r="M162" s="180" t="s">
        <v>433</v>
      </c>
      <c r="N162" s="181" t="s">
        <v>11</v>
      </c>
      <c r="O162" s="182" t="s">
        <v>10</v>
      </c>
      <c r="P162" s="176" t="s">
        <v>21</v>
      </c>
      <c r="Q162" s="180" t="s">
        <v>56</v>
      </c>
      <c r="R162" s="183"/>
      <c r="S162" s="183"/>
      <c r="T162" s="184"/>
      <c r="U162" s="166">
        <f t="shared" si="26"/>
        <v>0</v>
      </c>
      <c r="V162" s="172" t="e">
        <f t="shared" si="22"/>
        <v>#DIV/0!</v>
      </c>
      <c r="W162" s="190" t="e">
        <f t="shared" si="23"/>
        <v>#DIV/0!</v>
      </c>
      <c r="X162" s="190" t="e">
        <f t="shared" si="24"/>
        <v>#NUM!</v>
      </c>
      <c r="Y162" s="167" t="e">
        <f t="shared" si="21"/>
        <v>#NUM!</v>
      </c>
      <c r="Z162" s="173"/>
    </row>
    <row r="163" spans="1:26" ht="39" thickBot="1" x14ac:dyDescent="0.25">
      <c r="A163" s="134">
        <v>45090</v>
      </c>
      <c r="B163" s="136" t="s">
        <v>540</v>
      </c>
      <c r="C163" s="135" t="s">
        <v>543</v>
      </c>
      <c r="D163" s="135" t="s">
        <v>14</v>
      </c>
      <c r="E163" s="136" t="s">
        <v>1181</v>
      </c>
      <c r="F163" s="137" t="s">
        <v>52</v>
      </c>
      <c r="G163" s="138">
        <v>44985</v>
      </c>
      <c r="H163" s="138">
        <v>45051</v>
      </c>
      <c r="I163" s="208" t="s">
        <v>1184</v>
      </c>
      <c r="J163" s="142">
        <v>3000000</v>
      </c>
      <c r="K163" s="141">
        <f t="shared" si="27"/>
        <v>57692.307692307695</v>
      </c>
      <c r="L163" s="143" t="s">
        <v>43</v>
      </c>
      <c r="M163" s="144" t="s">
        <v>433</v>
      </c>
      <c r="N163" s="146" t="s">
        <v>130</v>
      </c>
      <c r="O163" s="147" t="s">
        <v>10</v>
      </c>
      <c r="P163" s="138" t="s">
        <v>21</v>
      </c>
      <c r="Q163" s="144" t="s">
        <v>194</v>
      </c>
      <c r="R163" s="148">
        <v>0.90400000000000003</v>
      </c>
      <c r="S163" s="148">
        <v>0.99099999999999999</v>
      </c>
      <c r="T163" s="149">
        <v>37604.42</v>
      </c>
      <c r="U163" s="150">
        <f t="shared" si="26"/>
        <v>1955429.8399999999</v>
      </c>
      <c r="V163" s="189">
        <f t="shared" si="22"/>
        <v>0.65180994666666658</v>
      </c>
      <c r="W163" s="151" t="str">
        <f t="shared" si="23"/>
        <v>L0W</v>
      </c>
      <c r="X163" s="151" t="str">
        <f t="shared" si="24"/>
        <v>SIGNIFICANT</v>
      </c>
      <c r="Y163" s="135">
        <f t="shared" si="21"/>
        <v>66</v>
      </c>
      <c r="Z163" s="134"/>
    </row>
    <row r="164" spans="1:26" ht="13.5" thickBot="1" x14ac:dyDescent="0.25">
      <c r="A164" s="134">
        <v>45090</v>
      </c>
      <c r="B164" s="136" t="s">
        <v>541</v>
      </c>
      <c r="C164" s="135" t="s">
        <v>142</v>
      </c>
      <c r="D164" s="135" t="s">
        <v>14</v>
      </c>
      <c r="E164" s="136" t="s">
        <v>1137</v>
      </c>
      <c r="F164" s="137" t="s">
        <v>52</v>
      </c>
      <c r="G164" s="138">
        <v>44985</v>
      </c>
      <c r="H164" s="138">
        <v>44981</v>
      </c>
      <c r="I164" s="139" t="s">
        <v>1143</v>
      </c>
      <c r="J164" s="141">
        <v>1500000</v>
      </c>
      <c r="K164" s="141">
        <f t="shared" si="27"/>
        <v>28846.153846153848</v>
      </c>
      <c r="L164" s="143" t="s">
        <v>43</v>
      </c>
      <c r="M164" s="144" t="s">
        <v>433</v>
      </c>
      <c r="N164" s="145" t="s">
        <v>66</v>
      </c>
      <c r="O164" s="147" t="s">
        <v>10</v>
      </c>
      <c r="P164" s="138" t="s">
        <v>21</v>
      </c>
      <c r="Q164" s="144" t="s">
        <v>194</v>
      </c>
      <c r="R164" s="148">
        <v>0.98699999999999999</v>
      </c>
      <c r="S164" s="148">
        <v>0.99399999999999999</v>
      </c>
      <c r="T164" s="149">
        <v>35638.400000000001</v>
      </c>
      <c r="U164" s="150">
        <f t="shared" si="26"/>
        <v>1853196.8</v>
      </c>
      <c r="V164" s="189">
        <f t="shared" si="22"/>
        <v>1.2354645333333334</v>
      </c>
      <c r="W164" s="151" t="str">
        <f t="shared" si="23"/>
        <v>HIGH</v>
      </c>
      <c r="X164" s="151" t="str">
        <f t="shared" si="24"/>
        <v>EXPECTED</v>
      </c>
      <c r="Y164" s="135">
        <v>-4</v>
      </c>
      <c r="Z164" s="134"/>
    </row>
    <row r="165" spans="1:26" ht="13.5" thickBot="1" x14ac:dyDescent="0.25">
      <c r="A165" s="134">
        <v>45090</v>
      </c>
      <c r="B165" s="135" t="s">
        <v>210</v>
      </c>
      <c r="C165" s="135" t="s">
        <v>425</v>
      </c>
      <c r="D165" s="135" t="s">
        <v>159</v>
      </c>
      <c r="E165" s="136" t="s">
        <v>997</v>
      </c>
      <c r="F165" s="137" t="s">
        <v>52</v>
      </c>
      <c r="G165" s="138">
        <v>44985</v>
      </c>
      <c r="H165" s="138">
        <v>44988</v>
      </c>
      <c r="I165" s="139" t="s">
        <v>989</v>
      </c>
      <c r="J165" s="141">
        <v>1200000</v>
      </c>
      <c r="K165" s="141">
        <f t="shared" si="27"/>
        <v>23076.923076923078</v>
      </c>
      <c r="L165" s="143" t="s">
        <v>43</v>
      </c>
      <c r="M165" s="144" t="s">
        <v>433</v>
      </c>
      <c r="N165" s="146" t="s">
        <v>71</v>
      </c>
      <c r="O165" s="147" t="s">
        <v>10</v>
      </c>
      <c r="P165" s="138" t="s">
        <v>21</v>
      </c>
      <c r="Q165" s="144" t="s">
        <v>1295</v>
      </c>
      <c r="R165" s="148">
        <v>0.98399999999999999</v>
      </c>
      <c r="S165" s="148">
        <v>0.99299999999999999</v>
      </c>
      <c r="T165" s="149">
        <v>3661.83</v>
      </c>
      <c r="U165" s="150">
        <f t="shared" si="26"/>
        <v>190415.16</v>
      </c>
      <c r="V165" s="189">
        <f t="shared" si="22"/>
        <v>0.1586793</v>
      </c>
      <c r="W165" s="151" t="str">
        <f t="shared" si="23"/>
        <v>L0W</v>
      </c>
      <c r="X165" s="151" t="str">
        <f t="shared" si="24"/>
        <v>EXPECTED</v>
      </c>
      <c r="Y165" s="135">
        <f t="shared" ref="Y165:Y173" si="28">DATEDIF(G165,H165,"d")</f>
        <v>3</v>
      </c>
      <c r="Z165" s="134"/>
    </row>
    <row r="166" spans="1:26" ht="26.25" thickBot="1" x14ac:dyDescent="0.25">
      <c r="A166" s="134">
        <v>45090</v>
      </c>
      <c r="B166" s="135"/>
      <c r="C166" s="135" t="s">
        <v>468</v>
      </c>
      <c r="D166" s="135" t="s">
        <v>14</v>
      </c>
      <c r="E166" s="136" t="s">
        <v>1069</v>
      </c>
      <c r="F166" s="137" t="s">
        <v>52</v>
      </c>
      <c r="G166" s="138">
        <v>44985</v>
      </c>
      <c r="H166" s="138">
        <v>44995</v>
      </c>
      <c r="I166" s="139" t="s">
        <v>1052</v>
      </c>
      <c r="J166" s="142">
        <v>1200000</v>
      </c>
      <c r="K166" s="141">
        <f t="shared" si="27"/>
        <v>23076.923076923078</v>
      </c>
      <c r="L166" s="143" t="s">
        <v>42</v>
      </c>
      <c r="M166" s="144" t="s">
        <v>433</v>
      </c>
      <c r="N166" s="146" t="s">
        <v>161</v>
      </c>
      <c r="O166" s="147" t="s">
        <v>10</v>
      </c>
      <c r="P166" s="138" t="s">
        <v>21</v>
      </c>
      <c r="Q166" s="144" t="s">
        <v>1301</v>
      </c>
      <c r="R166" s="148">
        <v>0.92500000000000004</v>
      </c>
      <c r="S166" s="148">
        <v>0.93330000000000002</v>
      </c>
      <c r="T166" s="149">
        <v>32163.3</v>
      </c>
      <c r="U166" s="150">
        <f t="shared" si="26"/>
        <v>1672491.5999999999</v>
      </c>
      <c r="V166" s="189">
        <f t="shared" si="22"/>
        <v>1.393743</v>
      </c>
      <c r="W166" s="151" t="str">
        <f t="shared" si="23"/>
        <v>HIGH</v>
      </c>
      <c r="X166" s="151" t="str">
        <f t="shared" si="24"/>
        <v>EXPECTED</v>
      </c>
      <c r="Y166" s="135">
        <f t="shared" si="28"/>
        <v>10</v>
      </c>
      <c r="Z166" s="134"/>
    </row>
    <row r="167" spans="1:26" ht="15.75" thickBot="1" x14ac:dyDescent="0.3">
      <c r="A167" s="173">
        <v>45090</v>
      </c>
      <c r="B167" s="167"/>
      <c r="C167" s="167" t="s">
        <v>468</v>
      </c>
      <c r="D167" s="167" t="s">
        <v>14</v>
      </c>
      <c r="E167" s="174" t="s">
        <v>1070</v>
      </c>
      <c r="F167" s="175" t="s">
        <v>52</v>
      </c>
      <c r="G167" s="176">
        <v>44985</v>
      </c>
      <c r="H167" s="176"/>
      <c r="I167" s="177" t="s">
        <v>1053</v>
      </c>
      <c r="J167" s="210">
        <v>1000000</v>
      </c>
      <c r="K167" s="178">
        <f t="shared" si="27"/>
        <v>19230.76923076923</v>
      </c>
      <c r="L167" s="179" t="s">
        <v>42</v>
      </c>
      <c r="M167" s="180" t="s">
        <v>433</v>
      </c>
      <c r="N167" s="205" t="s">
        <v>11</v>
      </c>
      <c r="O167" s="182" t="s">
        <v>10</v>
      </c>
      <c r="P167" s="176" t="s">
        <v>21</v>
      </c>
      <c r="Q167" s="180" t="s">
        <v>56</v>
      </c>
      <c r="R167" s="183"/>
      <c r="S167" s="183"/>
      <c r="T167" s="184"/>
      <c r="U167" s="166">
        <f t="shared" si="26"/>
        <v>0</v>
      </c>
      <c r="V167" s="172">
        <f t="shared" si="22"/>
        <v>0</v>
      </c>
      <c r="W167" s="190" t="str">
        <f t="shared" si="23"/>
        <v>L0W</v>
      </c>
      <c r="X167" s="190" t="e">
        <f t="shared" si="24"/>
        <v>#NUM!</v>
      </c>
      <c r="Y167" s="167" t="e">
        <f t="shared" si="28"/>
        <v>#NUM!</v>
      </c>
      <c r="Z167" s="173"/>
    </row>
    <row r="168" spans="1:26" ht="13.5" thickBot="1" x14ac:dyDescent="0.25">
      <c r="A168" s="134">
        <v>45090</v>
      </c>
      <c r="B168" s="135" t="s">
        <v>541</v>
      </c>
      <c r="C168" s="135" t="s">
        <v>469</v>
      </c>
      <c r="D168" s="135" t="s">
        <v>14</v>
      </c>
      <c r="E168" s="135" t="s">
        <v>1222</v>
      </c>
      <c r="F168" s="137" t="s">
        <v>52</v>
      </c>
      <c r="G168" s="138">
        <v>44985</v>
      </c>
      <c r="H168" s="138">
        <v>44995</v>
      </c>
      <c r="I168" s="140" t="s">
        <v>1223</v>
      </c>
      <c r="J168" s="141"/>
      <c r="K168" s="141">
        <f t="shared" si="27"/>
        <v>0</v>
      </c>
      <c r="L168" s="143" t="s">
        <v>43</v>
      </c>
      <c r="M168" s="144" t="s">
        <v>433</v>
      </c>
      <c r="N168" s="145" t="s">
        <v>66</v>
      </c>
      <c r="O168" s="147" t="s">
        <v>10</v>
      </c>
      <c r="P168" s="138" t="s">
        <v>21</v>
      </c>
      <c r="Q168" s="144" t="s">
        <v>194</v>
      </c>
      <c r="R168" s="148">
        <v>1</v>
      </c>
      <c r="S168" s="148">
        <v>1</v>
      </c>
      <c r="T168" s="149">
        <v>14666.04</v>
      </c>
      <c r="U168" s="150">
        <f t="shared" si="26"/>
        <v>762634.08000000007</v>
      </c>
      <c r="V168" s="189" t="e">
        <f t="shared" si="22"/>
        <v>#DIV/0!</v>
      </c>
      <c r="W168" s="151" t="e">
        <f t="shared" si="23"/>
        <v>#DIV/0!</v>
      </c>
      <c r="X168" s="151" t="str">
        <f t="shared" si="24"/>
        <v>EXPECTED</v>
      </c>
      <c r="Y168" s="135">
        <f t="shared" si="28"/>
        <v>10</v>
      </c>
      <c r="Z168" s="134"/>
    </row>
    <row r="169" spans="1:26" ht="26.25" thickBot="1" x14ac:dyDescent="0.25">
      <c r="A169" s="134">
        <v>45090</v>
      </c>
      <c r="B169" s="135" t="s">
        <v>540</v>
      </c>
      <c r="C169" s="135" t="s">
        <v>1131</v>
      </c>
      <c r="D169" s="135" t="s">
        <v>15</v>
      </c>
      <c r="E169" s="135" t="s">
        <v>1132</v>
      </c>
      <c r="F169" s="137" t="s">
        <v>52</v>
      </c>
      <c r="G169" s="138">
        <v>44986</v>
      </c>
      <c r="H169" s="138">
        <v>45058</v>
      </c>
      <c r="I169" s="207" t="s">
        <v>1133</v>
      </c>
      <c r="J169" s="141">
        <v>5400000</v>
      </c>
      <c r="K169" s="141">
        <f t="shared" si="27"/>
        <v>103846.15384615384</v>
      </c>
      <c r="L169" s="143" t="s">
        <v>43</v>
      </c>
      <c r="M169" s="144" t="s">
        <v>433</v>
      </c>
      <c r="N169" s="145" t="s">
        <v>109</v>
      </c>
      <c r="O169" s="147" t="s">
        <v>10</v>
      </c>
      <c r="P169" s="138" t="s">
        <v>21</v>
      </c>
      <c r="Q169" s="144" t="s">
        <v>209</v>
      </c>
      <c r="R169" s="148">
        <v>0.82599999999999996</v>
      </c>
      <c r="S169" s="148">
        <v>0.998</v>
      </c>
      <c r="T169" s="149">
        <v>99492.71</v>
      </c>
      <c r="U169" s="150">
        <f t="shared" si="26"/>
        <v>5173620.92</v>
      </c>
      <c r="V169" s="189">
        <f t="shared" si="22"/>
        <v>0.95807794814814828</v>
      </c>
      <c r="W169" s="151" t="str">
        <f t="shared" si="23"/>
        <v>W/IN</v>
      </c>
      <c r="X169" s="151" t="str">
        <f t="shared" si="24"/>
        <v>SIGNIFICANT</v>
      </c>
      <c r="Y169" s="135">
        <f t="shared" si="28"/>
        <v>72</v>
      </c>
      <c r="Z169" s="134"/>
    </row>
    <row r="170" spans="1:26" ht="13.5" thickBot="1" x14ac:dyDescent="0.25">
      <c r="A170" s="134">
        <v>45090</v>
      </c>
      <c r="B170" s="135"/>
      <c r="C170" s="135" t="s">
        <v>1283</v>
      </c>
      <c r="D170" s="135" t="s">
        <v>15</v>
      </c>
      <c r="E170" s="135" t="s">
        <v>1284</v>
      </c>
      <c r="F170" s="137" t="s">
        <v>52</v>
      </c>
      <c r="G170" s="138">
        <v>44986</v>
      </c>
      <c r="H170" s="138">
        <v>45065</v>
      </c>
      <c r="I170" s="140" t="s">
        <v>1285</v>
      </c>
      <c r="J170" s="141">
        <v>3360000</v>
      </c>
      <c r="K170" s="141">
        <f t="shared" si="27"/>
        <v>64615.384615384617</v>
      </c>
      <c r="L170" s="143" t="s">
        <v>43</v>
      </c>
      <c r="M170" s="144" t="s">
        <v>433</v>
      </c>
      <c r="N170" s="145" t="s">
        <v>104</v>
      </c>
      <c r="O170" s="147" t="s">
        <v>10</v>
      </c>
      <c r="P170" s="138" t="s">
        <v>21</v>
      </c>
      <c r="Q170" s="144" t="s">
        <v>228</v>
      </c>
      <c r="R170" s="148">
        <v>0.96</v>
      </c>
      <c r="S170" s="148">
        <v>0.997</v>
      </c>
      <c r="T170" s="149">
        <v>29833.87</v>
      </c>
      <c r="U170" s="150">
        <f t="shared" si="26"/>
        <v>1551361.24</v>
      </c>
      <c r="V170" s="189">
        <f t="shared" si="22"/>
        <v>0.46171465476190471</v>
      </c>
      <c r="W170" s="151" t="str">
        <f t="shared" si="23"/>
        <v>L0W</v>
      </c>
      <c r="X170" s="151" t="str">
        <f t="shared" si="24"/>
        <v>SIGNIFICANT</v>
      </c>
      <c r="Y170" s="135">
        <f t="shared" si="28"/>
        <v>79</v>
      </c>
      <c r="Z170" s="134"/>
    </row>
    <row r="171" spans="1:26" ht="26.25" thickBot="1" x14ac:dyDescent="0.25">
      <c r="A171" s="134">
        <v>45090</v>
      </c>
      <c r="B171" s="135" t="s">
        <v>210</v>
      </c>
      <c r="C171" s="135" t="s">
        <v>437</v>
      </c>
      <c r="D171" s="135" t="s">
        <v>24</v>
      </c>
      <c r="E171" s="135" t="s">
        <v>1104</v>
      </c>
      <c r="F171" s="137" t="s">
        <v>52</v>
      </c>
      <c r="G171" s="213">
        <v>44986</v>
      </c>
      <c r="H171" s="138">
        <v>45016</v>
      </c>
      <c r="I171" s="214" t="s">
        <v>1105</v>
      </c>
      <c r="J171" s="141">
        <v>2880000</v>
      </c>
      <c r="K171" s="141">
        <f t="shared" si="27"/>
        <v>55384.615384615383</v>
      </c>
      <c r="L171" s="143" t="s">
        <v>42</v>
      </c>
      <c r="M171" s="144" t="s">
        <v>433</v>
      </c>
      <c r="N171" s="145" t="s">
        <v>31</v>
      </c>
      <c r="O171" s="147" t="s">
        <v>10</v>
      </c>
      <c r="P171" s="138" t="s">
        <v>21</v>
      </c>
      <c r="Q171" s="144" t="s">
        <v>194</v>
      </c>
      <c r="R171" s="148">
        <v>0.92700000000000005</v>
      </c>
      <c r="S171" s="148">
        <v>0.997</v>
      </c>
      <c r="T171" s="149">
        <v>41326.019999999997</v>
      </c>
      <c r="U171" s="150">
        <f t="shared" si="26"/>
        <v>2148953.04</v>
      </c>
      <c r="V171" s="189">
        <f t="shared" si="22"/>
        <v>0.74616424999999997</v>
      </c>
      <c r="W171" s="151" t="str">
        <f t="shared" si="23"/>
        <v>L0W</v>
      </c>
      <c r="X171" s="151" t="str">
        <f t="shared" si="24"/>
        <v>DELAYED</v>
      </c>
      <c r="Y171" s="135">
        <f t="shared" si="28"/>
        <v>30</v>
      </c>
      <c r="Z171" s="134"/>
    </row>
    <row r="172" spans="1:26" ht="13.5" thickBot="1" x14ac:dyDescent="0.25">
      <c r="A172" s="134">
        <v>45090</v>
      </c>
      <c r="B172" s="135" t="s">
        <v>57</v>
      </c>
      <c r="C172" s="135" t="s">
        <v>425</v>
      </c>
      <c r="D172" s="135" t="s">
        <v>159</v>
      </c>
      <c r="E172" s="136" t="s">
        <v>998</v>
      </c>
      <c r="F172" s="137" t="s">
        <v>52</v>
      </c>
      <c r="G172" s="138">
        <v>44986</v>
      </c>
      <c r="H172" s="138">
        <v>45044</v>
      </c>
      <c r="I172" s="139" t="s">
        <v>990</v>
      </c>
      <c r="J172" s="141">
        <v>1200000</v>
      </c>
      <c r="K172" s="141">
        <f t="shared" si="27"/>
        <v>23076.923076923078</v>
      </c>
      <c r="L172" s="143" t="s">
        <v>43</v>
      </c>
      <c r="M172" s="144" t="s">
        <v>433</v>
      </c>
      <c r="N172" s="146" t="s">
        <v>75</v>
      </c>
      <c r="O172" s="147" t="s">
        <v>10</v>
      </c>
      <c r="P172" s="138" t="s">
        <v>21</v>
      </c>
      <c r="Q172" s="144" t="s">
        <v>1302</v>
      </c>
      <c r="R172" s="148">
        <v>0.90200000000000002</v>
      </c>
      <c r="S172" s="148">
        <v>0.98299999999999998</v>
      </c>
      <c r="T172" s="149">
        <v>28941.59</v>
      </c>
      <c r="U172" s="150">
        <f t="shared" si="26"/>
        <v>1504962.68</v>
      </c>
      <c r="V172" s="189">
        <f t="shared" si="22"/>
        <v>1.2541355666666667</v>
      </c>
      <c r="W172" s="151" t="str">
        <f t="shared" si="23"/>
        <v>HIGH</v>
      </c>
      <c r="X172" s="151" t="str">
        <f t="shared" si="24"/>
        <v>SIGNIFICANT</v>
      </c>
      <c r="Y172" s="135">
        <f t="shared" si="28"/>
        <v>58</v>
      </c>
      <c r="Z172" s="134"/>
    </row>
    <row r="173" spans="1:26" ht="15.75" thickBot="1" x14ac:dyDescent="0.3">
      <c r="A173" s="173">
        <v>45090</v>
      </c>
      <c r="B173" s="167" t="s">
        <v>683</v>
      </c>
      <c r="C173" s="167" t="s">
        <v>203</v>
      </c>
      <c r="D173" s="167" t="s">
        <v>159</v>
      </c>
      <c r="E173" s="167" t="s">
        <v>1136</v>
      </c>
      <c r="F173" s="175" t="s">
        <v>52</v>
      </c>
      <c r="G173" s="176">
        <v>44986</v>
      </c>
      <c r="H173" s="176">
        <v>44981</v>
      </c>
      <c r="I173" s="202" t="s">
        <v>415</v>
      </c>
      <c r="J173" s="178">
        <v>840000</v>
      </c>
      <c r="K173" s="178">
        <f t="shared" si="27"/>
        <v>16153.846153846154</v>
      </c>
      <c r="L173" s="179" t="s">
        <v>43</v>
      </c>
      <c r="M173" s="180" t="s">
        <v>433</v>
      </c>
      <c r="N173" s="181" t="s">
        <v>20</v>
      </c>
      <c r="O173" s="182" t="s">
        <v>10</v>
      </c>
      <c r="P173" s="176" t="s">
        <v>21</v>
      </c>
      <c r="Q173" s="180" t="s">
        <v>1303</v>
      </c>
      <c r="R173" s="183"/>
      <c r="S173" s="183"/>
      <c r="T173" s="184"/>
      <c r="U173" s="166">
        <f t="shared" si="26"/>
        <v>0</v>
      </c>
      <c r="V173" s="172">
        <f t="shared" si="22"/>
        <v>0</v>
      </c>
      <c r="W173" s="190" t="str">
        <f t="shared" si="23"/>
        <v>L0W</v>
      </c>
      <c r="X173" s="190" t="e">
        <f t="shared" si="24"/>
        <v>#NUM!</v>
      </c>
      <c r="Y173" s="167" t="e">
        <f t="shared" si="28"/>
        <v>#NUM!</v>
      </c>
      <c r="Z173" s="173"/>
    </row>
    <row r="174" spans="1:26" ht="13.5" thickBot="1" x14ac:dyDescent="0.25">
      <c r="A174" s="134">
        <v>45090</v>
      </c>
      <c r="B174" s="135"/>
      <c r="C174" s="135" t="s">
        <v>137</v>
      </c>
      <c r="D174" s="135" t="s">
        <v>159</v>
      </c>
      <c r="E174" s="135" t="s">
        <v>1009</v>
      </c>
      <c r="F174" s="137" t="s">
        <v>52</v>
      </c>
      <c r="G174" s="138">
        <v>44986</v>
      </c>
      <c r="H174" s="138">
        <v>44981</v>
      </c>
      <c r="I174" s="140" t="s">
        <v>1010</v>
      </c>
      <c r="J174" s="141">
        <v>660000</v>
      </c>
      <c r="K174" s="141">
        <f t="shared" si="27"/>
        <v>12692.307692307691</v>
      </c>
      <c r="L174" s="143" t="s">
        <v>43</v>
      </c>
      <c r="M174" s="144" t="s">
        <v>433</v>
      </c>
      <c r="N174" s="145" t="s">
        <v>71</v>
      </c>
      <c r="O174" s="147" t="s">
        <v>10</v>
      </c>
      <c r="P174" s="138" t="s">
        <v>21</v>
      </c>
      <c r="Q174" s="144" t="s">
        <v>194</v>
      </c>
      <c r="R174" s="148">
        <v>0.91700000000000004</v>
      </c>
      <c r="S174" s="148">
        <v>0.997</v>
      </c>
      <c r="T174" s="149">
        <v>4918.6099999999997</v>
      </c>
      <c r="U174" s="150">
        <f t="shared" si="26"/>
        <v>255767.71999999997</v>
      </c>
      <c r="V174" s="189">
        <f t="shared" si="22"/>
        <v>0.38752684848484847</v>
      </c>
      <c r="W174" s="151" t="str">
        <f t="shared" si="23"/>
        <v>L0W</v>
      </c>
      <c r="X174" s="151" t="str">
        <f t="shared" si="24"/>
        <v>EXPECTED</v>
      </c>
      <c r="Y174" s="135">
        <v>-7</v>
      </c>
      <c r="Z174" s="134"/>
    </row>
    <row r="175" spans="1:26" ht="15.75" thickBot="1" x14ac:dyDescent="0.3">
      <c r="A175" s="173">
        <v>45090</v>
      </c>
      <c r="B175" s="167"/>
      <c r="C175" s="167" t="s">
        <v>163</v>
      </c>
      <c r="D175" s="167" t="s">
        <v>159</v>
      </c>
      <c r="E175" s="174" t="s">
        <v>1011</v>
      </c>
      <c r="F175" s="175" t="s">
        <v>52</v>
      </c>
      <c r="G175" s="176">
        <v>44986</v>
      </c>
      <c r="H175" s="176"/>
      <c r="I175" s="202" t="s">
        <v>1012</v>
      </c>
      <c r="J175" s="178">
        <v>600000</v>
      </c>
      <c r="K175" s="178">
        <f t="shared" si="27"/>
        <v>11538.461538461539</v>
      </c>
      <c r="L175" s="179" t="s">
        <v>43</v>
      </c>
      <c r="M175" s="180" t="s">
        <v>433</v>
      </c>
      <c r="N175" s="181" t="s">
        <v>28</v>
      </c>
      <c r="O175" s="182" t="s">
        <v>10</v>
      </c>
      <c r="P175" s="176" t="s">
        <v>21</v>
      </c>
      <c r="Q175" s="180" t="s">
        <v>56</v>
      </c>
      <c r="R175" s="183"/>
      <c r="S175" s="183"/>
      <c r="T175" s="184"/>
      <c r="U175" s="166">
        <f t="shared" si="26"/>
        <v>0</v>
      </c>
      <c r="V175" s="172">
        <f t="shared" si="22"/>
        <v>0</v>
      </c>
      <c r="W175" s="190" t="str">
        <f t="shared" si="23"/>
        <v>L0W</v>
      </c>
      <c r="X175" s="190" t="e">
        <f t="shared" si="24"/>
        <v>#NUM!</v>
      </c>
      <c r="Y175" s="167" t="e">
        <f t="shared" ref="Y175:Y182" si="29">DATEDIF(G175,H175,"d")</f>
        <v>#NUM!</v>
      </c>
      <c r="Z175" s="173"/>
    </row>
    <row r="176" spans="1:26" ht="15.75" thickBot="1" x14ac:dyDescent="0.3">
      <c r="A176" s="173">
        <v>45090</v>
      </c>
      <c r="B176" s="167" t="s">
        <v>210</v>
      </c>
      <c r="C176" s="167" t="s">
        <v>132</v>
      </c>
      <c r="D176" s="167" t="s">
        <v>24</v>
      </c>
      <c r="E176" s="167" t="s">
        <v>1224</v>
      </c>
      <c r="F176" s="175" t="s">
        <v>52</v>
      </c>
      <c r="G176" s="176">
        <v>44986</v>
      </c>
      <c r="H176" s="176"/>
      <c r="I176" s="202" t="s">
        <v>1225</v>
      </c>
      <c r="J176" s="178">
        <v>600000</v>
      </c>
      <c r="K176" s="178">
        <f t="shared" si="27"/>
        <v>11538.461538461539</v>
      </c>
      <c r="L176" s="179" t="s">
        <v>43</v>
      </c>
      <c r="M176" s="180" t="s">
        <v>433</v>
      </c>
      <c r="N176" s="181" t="s">
        <v>161</v>
      </c>
      <c r="O176" s="182" t="s">
        <v>10</v>
      </c>
      <c r="P176" s="176" t="s">
        <v>21</v>
      </c>
      <c r="Q176" s="180" t="s">
        <v>56</v>
      </c>
      <c r="R176" s="183"/>
      <c r="S176" s="183"/>
      <c r="T176" s="184"/>
      <c r="U176" s="166">
        <f t="shared" ref="U176:U207" si="30">T176*52</f>
        <v>0</v>
      </c>
      <c r="V176" s="172">
        <f t="shared" si="22"/>
        <v>0</v>
      </c>
      <c r="W176" s="190" t="str">
        <f t="shared" si="23"/>
        <v>L0W</v>
      </c>
      <c r="X176" s="190" t="e">
        <f t="shared" si="24"/>
        <v>#NUM!</v>
      </c>
      <c r="Y176" s="167" t="e">
        <f t="shared" si="29"/>
        <v>#NUM!</v>
      </c>
      <c r="Z176" s="173"/>
    </row>
    <row r="177" spans="1:26" ht="15.75" thickBot="1" x14ac:dyDescent="0.3">
      <c r="A177" s="173">
        <v>45090</v>
      </c>
      <c r="B177" s="167" t="s">
        <v>210</v>
      </c>
      <c r="C177" s="167" t="s">
        <v>131</v>
      </c>
      <c r="D177" s="167" t="s">
        <v>159</v>
      </c>
      <c r="E177" s="167" t="s">
        <v>1014</v>
      </c>
      <c r="F177" s="175" t="s">
        <v>52</v>
      </c>
      <c r="G177" s="176">
        <v>44986</v>
      </c>
      <c r="H177" s="176"/>
      <c r="I177" s="215" t="s">
        <v>1015</v>
      </c>
      <c r="J177" s="178">
        <v>480000</v>
      </c>
      <c r="K177" s="178">
        <f t="shared" si="27"/>
        <v>9230.7692307692305</v>
      </c>
      <c r="L177" s="179" t="s">
        <v>42</v>
      </c>
      <c r="M177" s="180" t="s">
        <v>1016</v>
      </c>
      <c r="N177" s="181" t="s">
        <v>23</v>
      </c>
      <c r="O177" s="182" t="s">
        <v>10</v>
      </c>
      <c r="P177" s="176" t="s">
        <v>21</v>
      </c>
      <c r="Q177" s="180" t="s">
        <v>56</v>
      </c>
      <c r="R177" s="183"/>
      <c r="S177" s="183"/>
      <c r="T177" s="184"/>
      <c r="U177" s="166">
        <f t="shared" si="30"/>
        <v>0</v>
      </c>
      <c r="V177" s="172">
        <f t="shared" si="22"/>
        <v>0</v>
      </c>
      <c r="W177" s="190" t="str">
        <f t="shared" si="23"/>
        <v>L0W</v>
      </c>
      <c r="X177" s="190" t="e">
        <f t="shared" si="24"/>
        <v>#NUM!</v>
      </c>
      <c r="Y177" s="167" t="e">
        <f t="shared" si="29"/>
        <v>#NUM!</v>
      </c>
      <c r="Z177" s="173"/>
    </row>
    <row r="178" spans="1:26" ht="15.75" thickBot="1" x14ac:dyDescent="0.3">
      <c r="A178" s="173">
        <v>45090</v>
      </c>
      <c r="B178" s="174" t="s">
        <v>540</v>
      </c>
      <c r="C178" s="167" t="s">
        <v>106</v>
      </c>
      <c r="D178" s="167" t="s">
        <v>89</v>
      </c>
      <c r="E178" s="174" t="s">
        <v>189</v>
      </c>
      <c r="F178" s="175" t="s">
        <v>52</v>
      </c>
      <c r="G178" s="176">
        <v>44986</v>
      </c>
      <c r="H178" s="176"/>
      <c r="I178" s="177" t="s">
        <v>1264</v>
      </c>
      <c r="J178" s="178">
        <v>360000</v>
      </c>
      <c r="K178" s="178">
        <f t="shared" si="27"/>
        <v>6923.0769230769229</v>
      </c>
      <c r="L178" s="179" t="s">
        <v>43</v>
      </c>
      <c r="M178" s="180" t="s">
        <v>433</v>
      </c>
      <c r="N178" s="205" t="s">
        <v>9</v>
      </c>
      <c r="O178" s="182" t="s">
        <v>10</v>
      </c>
      <c r="P178" s="176" t="s">
        <v>21</v>
      </c>
      <c r="Q178" s="180" t="s">
        <v>56</v>
      </c>
      <c r="R178" s="183"/>
      <c r="S178" s="183"/>
      <c r="T178" s="184"/>
      <c r="U178" s="166">
        <f t="shared" si="30"/>
        <v>0</v>
      </c>
      <c r="V178" s="172">
        <f t="shared" si="22"/>
        <v>0</v>
      </c>
      <c r="W178" s="190" t="str">
        <f t="shared" si="23"/>
        <v>L0W</v>
      </c>
      <c r="X178" s="190" t="e">
        <f t="shared" si="24"/>
        <v>#NUM!</v>
      </c>
      <c r="Y178" s="167" t="e">
        <f t="shared" si="29"/>
        <v>#NUM!</v>
      </c>
      <c r="Z178" s="173"/>
    </row>
    <row r="179" spans="1:26" ht="13.5" thickBot="1" x14ac:dyDescent="0.25">
      <c r="A179" s="134">
        <v>45090</v>
      </c>
      <c r="B179" s="135" t="s">
        <v>210</v>
      </c>
      <c r="C179" s="135" t="s">
        <v>134</v>
      </c>
      <c r="D179" s="135" t="s">
        <v>159</v>
      </c>
      <c r="E179" s="135" t="s">
        <v>1127</v>
      </c>
      <c r="F179" s="137" t="s">
        <v>52</v>
      </c>
      <c r="G179" s="138">
        <v>44986</v>
      </c>
      <c r="H179" s="138">
        <v>45072</v>
      </c>
      <c r="I179" s="140" t="s">
        <v>1128</v>
      </c>
      <c r="J179" s="141"/>
      <c r="K179" s="141">
        <f t="shared" si="27"/>
        <v>0</v>
      </c>
      <c r="L179" s="143" t="s">
        <v>43</v>
      </c>
      <c r="M179" s="144" t="s">
        <v>433</v>
      </c>
      <c r="N179" s="145" t="s">
        <v>72</v>
      </c>
      <c r="O179" s="147" t="s">
        <v>10</v>
      </c>
      <c r="P179" s="138" t="s">
        <v>21</v>
      </c>
      <c r="Q179" s="144" t="s">
        <v>155</v>
      </c>
      <c r="R179" s="148">
        <v>1</v>
      </c>
      <c r="S179" s="148">
        <v>1</v>
      </c>
      <c r="T179" s="149">
        <v>757.07</v>
      </c>
      <c r="U179" s="150">
        <f t="shared" si="30"/>
        <v>39367.64</v>
      </c>
      <c r="V179" s="189" t="e">
        <f t="shared" si="22"/>
        <v>#DIV/0!</v>
      </c>
      <c r="W179" s="151" t="e">
        <f t="shared" si="23"/>
        <v>#DIV/0!</v>
      </c>
      <c r="X179" s="151" t="str">
        <f t="shared" si="24"/>
        <v>SIGNIFICANT</v>
      </c>
      <c r="Y179" s="135">
        <f t="shared" si="29"/>
        <v>86</v>
      </c>
      <c r="Z179" s="134"/>
    </row>
    <row r="180" spans="1:26" ht="13.5" thickBot="1" x14ac:dyDescent="0.25">
      <c r="A180" s="134">
        <v>45090</v>
      </c>
      <c r="B180" s="135"/>
      <c r="C180" s="135" t="s">
        <v>280</v>
      </c>
      <c r="D180" s="135" t="s">
        <v>14</v>
      </c>
      <c r="E180" s="135" t="s">
        <v>1106</v>
      </c>
      <c r="F180" s="137" t="s">
        <v>52</v>
      </c>
      <c r="G180" s="138">
        <v>44986</v>
      </c>
      <c r="H180" s="138">
        <v>45002</v>
      </c>
      <c r="I180" s="140" t="s">
        <v>1107</v>
      </c>
      <c r="J180" s="141"/>
      <c r="K180" s="141">
        <f t="shared" si="27"/>
        <v>0</v>
      </c>
      <c r="L180" s="143" t="s">
        <v>43</v>
      </c>
      <c r="M180" s="144" t="s">
        <v>433</v>
      </c>
      <c r="N180" s="145" t="s">
        <v>378</v>
      </c>
      <c r="O180" s="147" t="s">
        <v>10</v>
      </c>
      <c r="P180" s="138" t="s">
        <v>21</v>
      </c>
      <c r="Q180" s="144" t="s">
        <v>194</v>
      </c>
      <c r="R180" s="148">
        <v>0.97599999999999998</v>
      </c>
      <c r="S180" s="148">
        <v>0.99399999999999999</v>
      </c>
      <c r="T180" s="149">
        <v>12128.07</v>
      </c>
      <c r="U180" s="150">
        <f t="shared" si="30"/>
        <v>630659.64</v>
      </c>
      <c r="V180" s="189" t="e">
        <f t="shared" si="22"/>
        <v>#DIV/0!</v>
      </c>
      <c r="W180" s="151" t="e">
        <f t="shared" si="23"/>
        <v>#DIV/0!</v>
      </c>
      <c r="X180" s="151" t="str">
        <f t="shared" si="24"/>
        <v>DELAYED</v>
      </c>
      <c r="Y180" s="135">
        <f t="shared" si="29"/>
        <v>16</v>
      </c>
      <c r="Z180" s="134"/>
    </row>
    <row r="181" spans="1:26" ht="13.5" thickBot="1" x14ac:dyDescent="0.25">
      <c r="A181" s="134">
        <v>45090</v>
      </c>
      <c r="B181" s="135"/>
      <c r="C181" s="135" t="s">
        <v>735</v>
      </c>
      <c r="D181" s="135" t="s">
        <v>15</v>
      </c>
      <c r="E181" s="136" t="s">
        <v>1244</v>
      </c>
      <c r="F181" s="137" t="s">
        <v>52</v>
      </c>
      <c r="G181" s="138">
        <v>44986</v>
      </c>
      <c r="H181" s="138">
        <v>45030</v>
      </c>
      <c r="I181" s="139" t="s">
        <v>1247</v>
      </c>
      <c r="J181" s="141"/>
      <c r="K181" s="141">
        <f t="shared" si="27"/>
        <v>0</v>
      </c>
      <c r="L181" s="143" t="s">
        <v>43</v>
      </c>
      <c r="M181" s="144" t="s">
        <v>433</v>
      </c>
      <c r="N181" s="145" t="s">
        <v>71</v>
      </c>
      <c r="O181" s="147" t="s">
        <v>10</v>
      </c>
      <c r="P181" s="138" t="s">
        <v>21</v>
      </c>
      <c r="Q181" s="144" t="s">
        <v>194</v>
      </c>
      <c r="R181" s="148">
        <v>0.97599999999999998</v>
      </c>
      <c r="S181" s="148">
        <v>1</v>
      </c>
      <c r="T181" s="149">
        <v>13051.19</v>
      </c>
      <c r="U181" s="150">
        <f t="shared" si="30"/>
        <v>678661.88</v>
      </c>
      <c r="V181" s="189" t="e">
        <f t="shared" si="22"/>
        <v>#DIV/0!</v>
      </c>
      <c r="W181" s="151" t="e">
        <f t="shared" si="23"/>
        <v>#DIV/0!</v>
      </c>
      <c r="X181" s="151" t="str">
        <f t="shared" si="24"/>
        <v>SIGNIFICANT</v>
      </c>
      <c r="Y181" s="135">
        <f t="shared" si="29"/>
        <v>44</v>
      </c>
      <c r="Z181" s="134"/>
    </row>
    <row r="182" spans="1:26" ht="15.75" thickBot="1" x14ac:dyDescent="0.3">
      <c r="A182" s="153">
        <v>44987</v>
      </c>
      <c r="B182" s="154"/>
      <c r="C182" s="154" t="s">
        <v>87</v>
      </c>
      <c r="D182" s="154" t="s">
        <v>14</v>
      </c>
      <c r="E182" s="154" t="s">
        <v>405</v>
      </c>
      <c r="F182" s="155" t="s">
        <v>52</v>
      </c>
      <c r="G182" s="156">
        <v>44987</v>
      </c>
      <c r="H182" s="156"/>
      <c r="I182" s="157" t="s">
        <v>406</v>
      </c>
      <c r="J182" s="158">
        <v>100000</v>
      </c>
      <c r="K182" s="158">
        <f t="shared" si="27"/>
        <v>1923.0769230769231</v>
      </c>
      <c r="L182" s="160" t="s">
        <v>42</v>
      </c>
      <c r="M182" s="161" t="s">
        <v>115</v>
      </c>
      <c r="N182" s="162" t="s">
        <v>11</v>
      </c>
      <c r="O182" s="163" t="s">
        <v>10</v>
      </c>
      <c r="P182" s="156" t="s">
        <v>21</v>
      </c>
      <c r="Q182" s="161" t="s">
        <v>56</v>
      </c>
      <c r="R182" s="165"/>
      <c r="S182" s="165"/>
      <c r="T182" s="166"/>
      <c r="U182" s="166">
        <f t="shared" si="30"/>
        <v>0</v>
      </c>
      <c r="V182" s="172">
        <f t="shared" si="22"/>
        <v>0</v>
      </c>
      <c r="W182" s="190" t="str">
        <f t="shared" si="23"/>
        <v>L0W</v>
      </c>
      <c r="X182" s="190" t="e">
        <f t="shared" si="24"/>
        <v>#NUM!</v>
      </c>
      <c r="Y182" s="167" t="e">
        <f t="shared" si="29"/>
        <v>#NUM!</v>
      </c>
      <c r="Z182" s="153"/>
    </row>
    <row r="183" spans="1:26" ht="13.5" thickBot="1" x14ac:dyDescent="0.25">
      <c r="A183" s="134">
        <v>45090</v>
      </c>
      <c r="B183" s="135" t="s">
        <v>684</v>
      </c>
      <c r="C183" s="135" t="s">
        <v>63</v>
      </c>
      <c r="D183" s="135" t="s">
        <v>26</v>
      </c>
      <c r="E183" s="136" t="s">
        <v>1086</v>
      </c>
      <c r="F183" s="137" t="s">
        <v>52</v>
      </c>
      <c r="G183" s="138">
        <v>44987</v>
      </c>
      <c r="H183" s="138"/>
      <c r="I183" s="139" t="s">
        <v>1088</v>
      </c>
      <c r="J183" s="141"/>
      <c r="K183" s="141">
        <f t="shared" si="27"/>
        <v>0</v>
      </c>
      <c r="L183" s="143" t="s">
        <v>42</v>
      </c>
      <c r="M183" s="144" t="s">
        <v>433</v>
      </c>
      <c r="N183" s="145" t="s">
        <v>71</v>
      </c>
      <c r="O183" s="147" t="s">
        <v>10</v>
      </c>
      <c r="P183" s="138" t="s">
        <v>21</v>
      </c>
      <c r="Q183" s="144" t="s">
        <v>194</v>
      </c>
      <c r="R183" s="148">
        <v>0.98099999999999998</v>
      </c>
      <c r="S183" s="148">
        <v>1</v>
      </c>
      <c r="T183" s="149">
        <v>36484.44</v>
      </c>
      <c r="U183" s="150">
        <f t="shared" si="30"/>
        <v>1897190.8800000001</v>
      </c>
      <c r="V183" s="189" t="e">
        <f t="shared" si="22"/>
        <v>#DIV/0!</v>
      </c>
      <c r="W183" s="151" t="e">
        <f t="shared" si="23"/>
        <v>#DIV/0!</v>
      </c>
      <c r="X183" s="151" t="str">
        <f t="shared" si="24"/>
        <v>EXPECTED</v>
      </c>
      <c r="Y183" s="135">
        <v>-7</v>
      </c>
      <c r="Z183" s="134"/>
    </row>
    <row r="184" spans="1:26" ht="13.5" thickBot="1" x14ac:dyDescent="0.25">
      <c r="A184" s="134">
        <v>45090</v>
      </c>
      <c r="B184" s="135"/>
      <c r="C184" s="135" t="s">
        <v>468</v>
      </c>
      <c r="D184" s="135" t="s">
        <v>14</v>
      </c>
      <c r="E184" s="136" t="s">
        <v>1071</v>
      </c>
      <c r="F184" s="137" t="s">
        <v>52</v>
      </c>
      <c r="G184" s="138">
        <v>44988</v>
      </c>
      <c r="H184" s="138">
        <v>45044</v>
      </c>
      <c r="I184" s="139" t="s">
        <v>1054</v>
      </c>
      <c r="J184" s="142">
        <v>1080000</v>
      </c>
      <c r="K184" s="141">
        <f t="shared" si="27"/>
        <v>20769.23076923077</v>
      </c>
      <c r="L184" s="143" t="s">
        <v>42</v>
      </c>
      <c r="M184" s="144" t="s">
        <v>433</v>
      </c>
      <c r="N184" s="146" t="s">
        <v>161</v>
      </c>
      <c r="O184" s="147" t="s">
        <v>10</v>
      </c>
      <c r="P184" s="138" t="s">
        <v>21</v>
      </c>
      <c r="Q184" s="144" t="s">
        <v>194</v>
      </c>
      <c r="R184" s="148">
        <v>0.96499999999999997</v>
      </c>
      <c r="S184" s="148">
        <v>0.995</v>
      </c>
      <c r="T184" s="149">
        <v>16858.759999999998</v>
      </c>
      <c r="U184" s="150">
        <f t="shared" si="30"/>
        <v>876655.5199999999</v>
      </c>
      <c r="V184" s="189">
        <f t="shared" si="22"/>
        <v>0.81171807407407404</v>
      </c>
      <c r="W184" s="151" t="str">
        <f t="shared" si="23"/>
        <v>W/IN</v>
      </c>
      <c r="X184" s="151" t="str">
        <f t="shared" si="24"/>
        <v>SIGNIFICANT</v>
      </c>
      <c r="Y184" s="135">
        <f t="shared" ref="Y184:Y194" si="31">DATEDIF(G184,H184,"d")</f>
        <v>56</v>
      </c>
      <c r="Z184" s="134"/>
    </row>
    <row r="185" spans="1:26" ht="13.5" thickBot="1" x14ac:dyDescent="0.25">
      <c r="A185" s="134">
        <v>45090</v>
      </c>
      <c r="B185" s="135"/>
      <c r="C185" s="135" t="s">
        <v>70</v>
      </c>
      <c r="D185" s="135" t="s">
        <v>26</v>
      </c>
      <c r="E185" s="136" t="s">
        <v>1019</v>
      </c>
      <c r="F185" s="137" t="s">
        <v>52</v>
      </c>
      <c r="G185" s="138">
        <v>44988</v>
      </c>
      <c r="H185" s="138">
        <v>44988</v>
      </c>
      <c r="I185" s="139" t="s">
        <v>1025</v>
      </c>
      <c r="J185" s="141">
        <v>900000</v>
      </c>
      <c r="K185" s="141">
        <f t="shared" si="27"/>
        <v>17307.692307692309</v>
      </c>
      <c r="L185" s="143" t="s">
        <v>42</v>
      </c>
      <c r="M185" s="144" t="s">
        <v>433</v>
      </c>
      <c r="N185" s="145" t="s">
        <v>71</v>
      </c>
      <c r="O185" s="147" t="s">
        <v>10</v>
      </c>
      <c r="P185" s="138" t="s">
        <v>21</v>
      </c>
      <c r="Q185" s="144" t="s">
        <v>194</v>
      </c>
      <c r="R185" s="148">
        <v>0.72699999999999998</v>
      </c>
      <c r="S185" s="148">
        <v>0.99199999999999999</v>
      </c>
      <c r="T185" s="149">
        <v>10910.75</v>
      </c>
      <c r="U185" s="150">
        <f t="shared" si="30"/>
        <v>567359</v>
      </c>
      <c r="V185" s="189">
        <f t="shared" si="22"/>
        <v>0.63039888888888884</v>
      </c>
      <c r="W185" s="151" t="str">
        <f t="shared" si="23"/>
        <v>L0W</v>
      </c>
      <c r="X185" s="151" t="str">
        <f t="shared" si="24"/>
        <v>EXPECTED</v>
      </c>
      <c r="Y185" s="135">
        <f t="shared" si="31"/>
        <v>0</v>
      </c>
      <c r="Z185" s="134"/>
    </row>
    <row r="186" spans="1:26" ht="13.5" thickBot="1" x14ac:dyDescent="0.25">
      <c r="A186" s="134">
        <v>45090</v>
      </c>
      <c r="B186" s="135"/>
      <c r="C186" s="135" t="s">
        <v>92</v>
      </c>
      <c r="D186" s="135" t="s">
        <v>18</v>
      </c>
      <c r="E186" s="135" t="s">
        <v>1281</v>
      </c>
      <c r="F186" s="137" t="s">
        <v>52</v>
      </c>
      <c r="G186" s="138">
        <v>44988</v>
      </c>
      <c r="H186" s="138">
        <v>45072</v>
      </c>
      <c r="I186" s="140" t="s">
        <v>1282</v>
      </c>
      <c r="J186" s="141">
        <v>600000</v>
      </c>
      <c r="K186" s="141">
        <f t="shared" si="27"/>
        <v>11538.461538461539</v>
      </c>
      <c r="L186" s="143" t="s">
        <v>43</v>
      </c>
      <c r="M186" s="144" t="s">
        <v>433</v>
      </c>
      <c r="N186" s="145" t="s">
        <v>75</v>
      </c>
      <c r="O186" s="147" t="s">
        <v>10</v>
      </c>
      <c r="P186" s="138" t="s">
        <v>21</v>
      </c>
      <c r="Q186" s="144" t="s">
        <v>1528</v>
      </c>
      <c r="R186" s="148">
        <v>0.86199999999999999</v>
      </c>
      <c r="S186" s="148">
        <v>0.91</v>
      </c>
      <c r="T186" s="149">
        <v>7017.24</v>
      </c>
      <c r="U186" s="150">
        <f t="shared" si="30"/>
        <v>364896.48</v>
      </c>
      <c r="V186" s="189">
        <f t="shared" si="22"/>
        <v>0.60816079999999995</v>
      </c>
      <c r="W186" s="151" t="str">
        <f t="shared" si="23"/>
        <v>L0W</v>
      </c>
      <c r="X186" s="151" t="str">
        <f t="shared" si="24"/>
        <v>SIGNIFICANT</v>
      </c>
      <c r="Y186" s="135">
        <f t="shared" si="31"/>
        <v>84</v>
      </c>
      <c r="Z186" s="134"/>
    </row>
    <row r="187" spans="1:26" ht="13.5" thickBot="1" x14ac:dyDescent="0.25">
      <c r="A187" s="134">
        <v>45090</v>
      </c>
      <c r="B187" s="135" t="s">
        <v>685</v>
      </c>
      <c r="C187" s="135" t="s">
        <v>230</v>
      </c>
      <c r="D187" s="135" t="s">
        <v>18</v>
      </c>
      <c r="E187" s="136" t="s">
        <v>1218</v>
      </c>
      <c r="F187" s="137" t="s">
        <v>52</v>
      </c>
      <c r="G187" s="138">
        <v>44991</v>
      </c>
      <c r="H187" s="138">
        <v>44995</v>
      </c>
      <c r="I187" s="139" t="s">
        <v>1220</v>
      </c>
      <c r="J187" s="141">
        <v>7200000</v>
      </c>
      <c r="K187" s="141">
        <f t="shared" si="27"/>
        <v>138461.53846153847</v>
      </c>
      <c r="L187" s="143" t="s">
        <v>43</v>
      </c>
      <c r="M187" s="144" t="s">
        <v>433</v>
      </c>
      <c r="N187" s="145" t="s">
        <v>11</v>
      </c>
      <c r="O187" s="147" t="s">
        <v>10</v>
      </c>
      <c r="P187" s="138" t="s">
        <v>21</v>
      </c>
      <c r="Q187" s="144" t="s">
        <v>194</v>
      </c>
      <c r="R187" s="148">
        <v>0.98199999999999998</v>
      </c>
      <c r="S187" s="148">
        <v>0.999</v>
      </c>
      <c r="T187" s="149">
        <v>10434.74</v>
      </c>
      <c r="U187" s="150">
        <f t="shared" si="30"/>
        <v>542606.48</v>
      </c>
      <c r="V187" s="189">
        <f t="shared" si="22"/>
        <v>7.5362011111111099E-2</v>
      </c>
      <c r="W187" s="151" t="str">
        <f t="shared" si="23"/>
        <v>L0W</v>
      </c>
      <c r="X187" s="151" t="str">
        <f t="shared" si="24"/>
        <v>EXPECTED</v>
      </c>
      <c r="Y187" s="135">
        <f t="shared" si="31"/>
        <v>4</v>
      </c>
      <c r="Z187" s="134"/>
    </row>
    <row r="188" spans="1:26" ht="13.5" thickBot="1" x14ac:dyDescent="0.25">
      <c r="A188" s="134">
        <v>45090</v>
      </c>
      <c r="B188" s="136" t="s">
        <v>540</v>
      </c>
      <c r="C188" s="135" t="s">
        <v>65</v>
      </c>
      <c r="D188" s="135" t="s">
        <v>14</v>
      </c>
      <c r="E188" s="136" t="s">
        <v>1154</v>
      </c>
      <c r="F188" s="137" t="s">
        <v>52</v>
      </c>
      <c r="G188" s="138">
        <v>44991</v>
      </c>
      <c r="H188" s="138">
        <v>45037</v>
      </c>
      <c r="I188" s="139" t="s">
        <v>1162</v>
      </c>
      <c r="J188" s="141">
        <v>4560000</v>
      </c>
      <c r="K188" s="141">
        <f t="shared" si="27"/>
        <v>87692.307692307688</v>
      </c>
      <c r="L188" s="143" t="s">
        <v>43</v>
      </c>
      <c r="M188" s="144" t="s">
        <v>433</v>
      </c>
      <c r="N188" s="146" t="s">
        <v>79</v>
      </c>
      <c r="O188" s="147" t="s">
        <v>10</v>
      </c>
      <c r="P188" s="138" t="s">
        <v>21</v>
      </c>
      <c r="Q188" s="144" t="s">
        <v>1304</v>
      </c>
      <c r="R188" s="148">
        <v>0.86099999999999999</v>
      </c>
      <c r="S188" s="148">
        <v>0.96399999999999997</v>
      </c>
      <c r="T188" s="149">
        <v>88744.9</v>
      </c>
      <c r="U188" s="150">
        <f t="shared" si="30"/>
        <v>4614734.8</v>
      </c>
      <c r="V188" s="189">
        <f t="shared" si="22"/>
        <v>1.0120032456140351</v>
      </c>
      <c r="W188" s="151" t="str">
        <f t="shared" si="23"/>
        <v>W/IN</v>
      </c>
      <c r="X188" s="151" t="str">
        <f t="shared" si="24"/>
        <v>SIGNIFICANT</v>
      </c>
      <c r="Y188" s="135">
        <f t="shared" si="31"/>
        <v>46</v>
      </c>
      <c r="Z188" s="134"/>
    </row>
    <row r="189" spans="1:26" ht="13.5" thickBot="1" x14ac:dyDescent="0.25">
      <c r="A189" s="134">
        <v>45090</v>
      </c>
      <c r="B189" s="135" t="s">
        <v>57</v>
      </c>
      <c r="C189" s="135" t="s">
        <v>425</v>
      </c>
      <c r="D189" s="135" t="s">
        <v>159</v>
      </c>
      <c r="E189" s="136" t="s">
        <v>999</v>
      </c>
      <c r="F189" s="137" t="s">
        <v>52</v>
      </c>
      <c r="G189" s="138">
        <v>44991</v>
      </c>
      <c r="H189" s="138">
        <v>45058</v>
      </c>
      <c r="I189" s="139" t="s">
        <v>991</v>
      </c>
      <c r="J189" s="141">
        <v>1200000</v>
      </c>
      <c r="K189" s="141">
        <f t="shared" si="27"/>
        <v>23076.923076923078</v>
      </c>
      <c r="L189" s="143" t="s">
        <v>43</v>
      </c>
      <c r="M189" s="144" t="s">
        <v>433</v>
      </c>
      <c r="N189" s="146" t="s">
        <v>71</v>
      </c>
      <c r="O189" s="147" t="s">
        <v>10</v>
      </c>
      <c r="P189" s="138" t="s">
        <v>21</v>
      </c>
      <c r="Q189" s="144" t="s">
        <v>1337</v>
      </c>
      <c r="R189" s="148">
        <v>0.78100000000000003</v>
      </c>
      <c r="S189" s="148">
        <v>0.82799999999999996</v>
      </c>
      <c r="T189" s="149">
        <v>9442.6200000000008</v>
      </c>
      <c r="U189" s="150">
        <f t="shared" si="30"/>
        <v>491016.24000000005</v>
      </c>
      <c r="V189" s="189">
        <f t="shared" si="22"/>
        <v>0.40918019999999999</v>
      </c>
      <c r="W189" s="151" t="str">
        <f t="shared" si="23"/>
        <v>L0W</v>
      </c>
      <c r="X189" s="151" t="str">
        <f t="shared" si="24"/>
        <v>SIGNIFICANT</v>
      </c>
      <c r="Y189" s="135">
        <f t="shared" si="31"/>
        <v>67</v>
      </c>
      <c r="Z189" s="134"/>
    </row>
    <row r="190" spans="1:26" ht="13.5" thickBot="1" x14ac:dyDescent="0.25">
      <c r="A190" s="134">
        <v>45090</v>
      </c>
      <c r="B190" s="136" t="s">
        <v>210</v>
      </c>
      <c r="C190" s="135" t="s">
        <v>65</v>
      </c>
      <c r="D190" s="135" t="s">
        <v>14</v>
      </c>
      <c r="E190" s="136" t="s">
        <v>1153</v>
      </c>
      <c r="F190" s="137" t="s">
        <v>52</v>
      </c>
      <c r="G190" s="138">
        <v>44991</v>
      </c>
      <c r="H190" s="138">
        <v>45037</v>
      </c>
      <c r="I190" s="139" t="s">
        <v>1161</v>
      </c>
      <c r="J190" s="141">
        <v>1200000</v>
      </c>
      <c r="K190" s="141">
        <f t="shared" si="27"/>
        <v>23076.923076923078</v>
      </c>
      <c r="L190" s="143" t="s">
        <v>43</v>
      </c>
      <c r="M190" s="144" t="s">
        <v>433</v>
      </c>
      <c r="N190" s="146" t="s">
        <v>9</v>
      </c>
      <c r="O190" s="147" t="s">
        <v>10</v>
      </c>
      <c r="P190" s="138" t="s">
        <v>21</v>
      </c>
      <c r="Q190" s="144" t="s">
        <v>194</v>
      </c>
      <c r="R190" s="148">
        <v>0.999</v>
      </c>
      <c r="S190" s="148">
        <v>1</v>
      </c>
      <c r="T190" s="149">
        <v>29048.15</v>
      </c>
      <c r="U190" s="150">
        <f t="shared" si="30"/>
        <v>1510503.8</v>
      </c>
      <c r="V190" s="189">
        <f t="shared" si="22"/>
        <v>1.2587531666666667</v>
      </c>
      <c r="W190" s="151" t="str">
        <f t="shared" si="23"/>
        <v>HIGH</v>
      </c>
      <c r="X190" s="151" t="str">
        <f t="shared" si="24"/>
        <v>SIGNIFICANT</v>
      </c>
      <c r="Y190" s="135">
        <f t="shared" si="31"/>
        <v>46</v>
      </c>
      <c r="Z190" s="134"/>
    </row>
    <row r="191" spans="1:26" ht="15.75" thickBot="1" x14ac:dyDescent="0.3">
      <c r="A191" s="173">
        <v>45090</v>
      </c>
      <c r="B191" s="167"/>
      <c r="C191" s="167" t="s">
        <v>501</v>
      </c>
      <c r="D191" s="167" t="s">
        <v>18</v>
      </c>
      <c r="E191" s="174" t="s">
        <v>1229</v>
      </c>
      <c r="F191" s="175" t="s">
        <v>52</v>
      </c>
      <c r="G191" s="176">
        <v>44991</v>
      </c>
      <c r="H191" s="176"/>
      <c r="I191" s="177" t="s">
        <v>1238</v>
      </c>
      <c r="J191" s="210">
        <v>768000</v>
      </c>
      <c r="K191" s="178">
        <f t="shared" si="27"/>
        <v>14769.23076923077</v>
      </c>
      <c r="L191" s="179" t="s">
        <v>43</v>
      </c>
      <c r="M191" s="180" t="s">
        <v>433</v>
      </c>
      <c r="N191" s="205" t="s">
        <v>85</v>
      </c>
      <c r="O191" s="182" t="s">
        <v>10</v>
      </c>
      <c r="P191" s="176" t="s">
        <v>21</v>
      </c>
      <c r="Q191" s="180" t="s">
        <v>56</v>
      </c>
      <c r="R191" s="183"/>
      <c r="S191" s="183"/>
      <c r="T191" s="184"/>
      <c r="U191" s="166">
        <f t="shared" si="30"/>
        <v>0</v>
      </c>
      <c r="V191" s="172">
        <f t="shared" si="22"/>
        <v>0</v>
      </c>
      <c r="W191" s="190" t="str">
        <f t="shared" si="23"/>
        <v>L0W</v>
      </c>
      <c r="X191" s="190" t="e">
        <f t="shared" si="24"/>
        <v>#NUM!</v>
      </c>
      <c r="Y191" s="167" t="e">
        <f t="shared" si="31"/>
        <v>#NUM!</v>
      </c>
      <c r="Z191" s="173"/>
    </row>
    <row r="192" spans="1:26" ht="15.75" thickBot="1" x14ac:dyDescent="0.3">
      <c r="A192" s="173">
        <v>45090</v>
      </c>
      <c r="B192" s="167" t="s">
        <v>57</v>
      </c>
      <c r="C192" s="167" t="s">
        <v>221</v>
      </c>
      <c r="D192" s="167" t="s">
        <v>18</v>
      </c>
      <c r="E192" s="167" t="s">
        <v>1199</v>
      </c>
      <c r="F192" s="175" t="s">
        <v>52</v>
      </c>
      <c r="G192" s="176">
        <v>44991</v>
      </c>
      <c r="H192" s="176"/>
      <c r="I192" s="202" t="s">
        <v>1200</v>
      </c>
      <c r="J192" s="178">
        <v>768000</v>
      </c>
      <c r="K192" s="178">
        <f t="shared" si="27"/>
        <v>14769.23076923077</v>
      </c>
      <c r="L192" s="179" t="s">
        <v>43</v>
      </c>
      <c r="M192" s="180" t="s">
        <v>433</v>
      </c>
      <c r="N192" s="181" t="s">
        <v>85</v>
      </c>
      <c r="O192" s="182" t="s">
        <v>10</v>
      </c>
      <c r="P192" s="176" t="s">
        <v>21</v>
      </c>
      <c r="Q192" s="180" t="s">
        <v>56</v>
      </c>
      <c r="R192" s="183"/>
      <c r="S192" s="183"/>
      <c r="T192" s="184"/>
      <c r="U192" s="166">
        <f t="shared" si="30"/>
        <v>0</v>
      </c>
      <c r="V192" s="172">
        <f t="shared" si="22"/>
        <v>0</v>
      </c>
      <c r="W192" s="190" t="str">
        <f t="shared" si="23"/>
        <v>L0W</v>
      </c>
      <c r="X192" s="190" t="e">
        <f t="shared" si="24"/>
        <v>#NUM!</v>
      </c>
      <c r="Y192" s="167" t="e">
        <f t="shared" si="31"/>
        <v>#NUM!</v>
      </c>
      <c r="Z192" s="173"/>
    </row>
    <row r="193" spans="1:26" ht="13.5" thickBot="1" x14ac:dyDescent="0.25">
      <c r="A193" s="134">
        <v>45090</v>
      </c>
      <c r="B193" s="135" t="s">
        <v>57</v>
      </c>
      <c r="C193" s="135" t="s">
        <v>425</v>
      </c>
      <c r="D193" s="135" t="s">
        <v>159</v>
      </c>
      <c r="E193" s="136" t="s">
        <v>1000</v>
      </c>
      <c r="F193" s="137" t="s">
        <v>52</v>
      </c>
      <c r="G193" s="138">
        <v>44991</v>
      </c>
      <c r="H193" s="138">
        <v>45051</v>
      </c>
      <c r="I193" s="139" t="s">
        <v>992</v>
      </c>
      <c r="J193" s="141">
        <v>600000</v>
      </c>
      <c r="K193" s="141">
        <f t="shared" si="27"/>
        <v>11538.461538461539</v>
      </c>
      <c r="L193" s="143" t="s">
        <v>43</v>
      </c>
      <c r="M193" s="144" t="s">
        <v>433</v>
      </c>
      <c r="N193" s="146" t="s">
        <v>71</v>
      </c>
      <c r="O193" s="147" t="s">
        <v>10</v>
      </c>
      <c r="P193" s="138" t="s">
        <v>21</v>
      </c>
      <c r="Q193" s="144" t="s">
        <v>194</v>
      </c>
      <c r="R193" s="148">
        <v>0.95299999999999996</v>
      </c>
      <c r="S193" s="148">
        <v>0.98099999999999998</v>
      </c>
      <c r="T193" s="149">
        <v>6344.9</v>
      </c>
      <c r="U193" s="150">
        <f t="shared" si="30"/>
        <v>329934.8</v>
      </c>
      <c r="V193" s="189">
        <f t="shared" si="22"/>
        <v>0.54989133333333329</v>
      </c>
      <c r="W193" s="151" t="str">
        <f t="shared" si="23"/>
        <v>L0W</v>
      </c>
      <c r="X193" s="151" t="str">
        <f t="shared" si="24"/>
        <v>SIGNIFICANT</v>
      </c>
      <c r="Y193" s="135">
        <f t="shared" si="31"/>
        <v>60</v>
      </c>
      <c r="Z193" s="134"/>
    </row>
    <row r="194" spans="1:26" ht="13.5" thickBot="1" x14ac:dyDescent="0.25">
      <c r="A194" s="134">
        <v>45090</v>
      </c>
      <c r="B194" s="136" t="s">
        <v>803</v>
      </c>
      <c r="C194" s="135" t="s">
        <v>559</v>
      </c>
      <c r="D194" s="135" t="s">
        <v>18</v>
      </c>
      <c r="E194" s="136" t="s">
        <v>1251</v>
      </c>
      <c r="F194" s="137" t="s">
        <v>52</v>
      </c>
      <c r="G194" s="138">
        <v>44992</v>
      </c>
      <c r="H194" s="138">
        <v>45002</v>
      </c>
      <c r="I194" s="139" t="s">
        <v>1252</v>
      </c>
      <c r="J194" s="141">
        <v>600000</v>
      </c>
      <c r="K194" s="141">
        <f t="shared" si="27"/>
        <v>11538.461538461539</v>
      </c>
      <c r="L194" s="143" t="s">
        <v>43</v>
      </c>
      <c r="M194" s="144" t="s">
        <v>433</v>
      </c>
      <c r="N194" s="146" t="s">
        <v>71</v>
      </c>
      <c r="O194" s="147" t="s">
        <v>10</v>
      </c>
      <c r="P194" s="138" t="s">
        <v>21</v>
      </c>
      <c r="Q194" s="144" t="s">
        <v>194</v>
      </c>
      <c r="R194" s="148">
        <v>0.96799999999999997</v>
      </c>
      <c r="S194" s="148">
        <v>0.995</v>
      </c>
      <c r="T194" s="149">
        <v>9835.68</v>
      </c>
      <c r="U194" s="150">
        <f t="shared" si="30"/>
        <v>511455.36</v>
      </c>
      <c r="V194" s="189">
        <f t="shared" ref="V194:V257" si="32">T194/K194</f>
        <v>0.85242560000000001</v>
      </c>
      <c r="W194" s="151" t="str">
        <f t="shared" si="23"/>
        <v>W/IN</v>
      </c>
      <c r="X194" s="151" t="str">
        <f t="shared" si="24"/>
        <v>EXPECTED</v>
      </c>
      <c r="Y194" s="135">
        <f t="shared" si="31"/>
        <v>10</v>
      </c>
      <c r="Z194" s="134"/>
    </row>
    <row r="195" spans="1:26" ht="13.5" thickBot="1" x14ac:dyDescent="0.25">
      <c r="A195" s="134">
        <v>45090</v>
      </c>
      <c r="B195" s="136" t="s">
        <v>541</v>
      </c>
      <c r="C195" s="135" t="s">
        <v>142</v>
      </c>
      <c r="D195" s="135" t="s">
        <v>14</v>
      </c>
      <c r="E195" s="136" t="s">
        <v>1138</v>
      </c>
      <c r="F195" s="137" t="s">
        <v>52</v>
      </c>
      <c r="G195" s="138">
        <v>44995</v>
      </c>
      <c r="H195" s="138">
        <v>44974</v>
      </c>
      <c r="I195" s="139" t="s">
        <v>1144</v>
      </c>
      <c r="J195" s="141">
        <v>2400000</v>
      </c>
      <c r="K195" s="141">
        <f t="shared" si="27"/>
        <v>46153.846153846156</v>
      </c>
      <c r="L195" s="143" t="s">
        <v>43</v>
      </c>
      <c r="M195" s="144" t="s">
        <v>433</v>
      </c>
      <c r="N195" s="145" t="s">
        <v>66</v>
      </c>
      <c r="O195" s="147" t="s">
        <v>10</v>
      </c>
      <c r="P195" s="138" t="s">
        <v>21</v>
      </c>
      <c r="Q195" s="144" t="s">
        <v>228</v>
      </c>
      <c r="R195" s="148">
        <v>0.97499999999999998</v>
      </c>
      <c r="S195" s="148">
        <v>0.98399999999999999</v>
      </c>
      <c r="T195" s="149">
        <v>2790.78</v>
      </c>
      <c r="U195" s="150">
        <f t="shared" si="30"/>
        <v>145120.56</v>
      </c>
      <c r="V195" s="189">
        <f t="shared" si="32"/>
        <v>6.0466900000000004E-2</v>
      </c>
      <c r="W195" s="151" t="str">
        <f t="shared" ref="W195:W258" si="33">IF(V195&lt;0.8, "L0W", IF(V195&gt;1.2,"HIGH","W/IN"))</f>
        <v>L0W</v>
      </c>
      <c r="X195" s="151" t="str">
        <f t="shared" ref="X195:X258" si="34">IF(Y195&lt;15, "EXPECTED", IF(Y195&gt;30, "SIGNIFICANT", "DELAYED"))</f>
        <v>EXPECTED</v>
      </c>
      <c r="Y195" s="135">
        <v>-13</v>
      </c>
      <c r="Z195" s="134"/>
    </row>
    <row r="196" spans="1:26" ht="13.5" thickBot="1" x14ac:dyDescent="0.25">
      <c r="A196" s="134">
        <v>45090</v>
      </c>
      <c r="B196" s="135"/>
      <c r="C196" s="135" t="s">
        <v>468</v>
      </c>
      <c r="D196" s="135" t="s">
        <v>14</v>
      </c>
      <c r="E196" s="136" t="s">
        <v>1072</v>
      </c>
      <c r="F196" s="137" t="s">
        <v>52</v>
      </c>
      <c r="G196" s="138">
        <v>44995</v>
      </c>
      <c r="H196" s="138">
        <v>45044</v>
      </c>
      <c r="I196" s="139" t="s">
        <v>1055</v>
      </c>
      <c r="J196" s="142">
        <v>1080000</v>
      </c>
      <c r="K196" s="141">
        <f t="shared" si="27"/>
        <v>20769.23076923077</v>
      </c>
      <c r="L196" s="143" t="s">
        <v>42</v>
      </c>
      <c r="M196" s="144" t="s">
        <v>433</v>
      </c>
      <c r="N196" s="146" t="s">
        <v>161</v>
      </c>
      <c r="O196" s="147" t="s">
        <v>10</v>
      </c>
      <c r="P196" s="138" t="s">
        <v>21</v>
      </c>
      <c r="Q196" s="144" t="s">
        <v>194</v>
      </c>
      <c r="R196" s="148">
        <v>0.98699999999999999</v>
      </c>
      <c r="S196" s="148">
        <v>0.998</v>
      </c>
      <c r="T196" s="149">
        <v>38887.449999999997</v>
      </c>
      <c r="U196" s="150">
        <f t="shared" si="30"/>
        <v>2022147.4</v>
      </c>
      <c r="V196" s="189">
        <f t="shared" si="32"/>
        <v>1.8723587037037035</v>
      </c>
      <c r="W196" s="151" t="str">
        <f t="shared" si="33"/>
        <v>HIGH</v>
      </c>
      <c r="X196" s="151" t="str">
        <f t="shared" si="34"/>
        <v>SIGNIFICANT</v>
      </c>
      <c r="Y196" s="135">
        <f t="shared" ref="Y196:Y227" si="35">DATEDIF(G196,H196,"d")</f>
        <v>49</v>
      </c>
      <c r="Z196" s="134"/>
    </row>
    <row r="197" spans="1:26" ht="13.5" thickBot="1" x14ac:dyDescent="0.25">
      <c r="A197" s="134">
        <v>45090</v>
      </c>
      <c r="B197" s="135" t="s">
        <v>685</v>
      </c>
      <c r="C197" s="135" t="s">
        <v>763</v>
      </c>
      <c r="D197" s="135" t="s">
        <v>18</v>
      </c>
      <c r="E197" s="136" t="s">
        <v>1267</v>
      </c>
      <c r="F197" s="137" t="s">
        <v>52</v>
      </c>
      <c r="G197" s="138">
        <v>44995</v>
      </c>
      <c r="H197" s="138">
        <v>45002</v>
      </c>
      <c r="I197" s="139" t="s">
        <v>1273</v>
      </c>
      <c r="J197" s="141"/>
      <c r="K197" s="141">
        <f t="shared" si="27"/>
        <v>0</v>
      </c>
      <c r="L197" s="143" t="s">
        <v>43</v>
      </c>
      <c r="M197" s="144" t="s">
        <v>433</v>
      </c>
      <c r="N197" s="146" t="s">
        <v>28</v>
      </c>
      <c r="O197" s="147" t="s">
        <v>10</v>
      </c>
      <c r="P197" s="138" t="s">
        <v>21</v>
      </c>
      <c r="Q197" s="144" t="s">
        <v>194</v>
      </c>
      <c r="R197" s="148">
        <v>0.96</v>
      </c>
      <c r="S197" s="148">
        <v>1</v>
      </c>
      <c r="T197" s="149">
        <v>2895.41</v>
      </c>
      <c r="U197" s="150">
        <f t="shared" si="30"/>
        <v>150561.32</v>
      </c>
      <c r="V197" s="189" t="e">
        <f t="shared" si="32"/>
        <v>#DIV/0!</v>
      </c>
      <c r="W197" s="151" t="e">
        <f t="shared" si="33"/>
        <v>#DIV/0!</v>
      </c>
      <c r="X197" s="151" t="str">
        <f t="shared" si="34"/>
        <v>EXPECTED</v>
      </c>
      <c r="Y197" s="135">
        <f t="shared" si="35"/>
        <v>7</v>
      </c>
      <c r="Z197" s="134"/>
    </row>
    <row r="198" spans="1:26" ht="13.5" thickBot="1" x14ac:dyDescent="0.25">
      <c r="A198" s="134">
        <v>45090</v>
      </c>
      <c r="B198" s="135"/>
      <c r="C198" s="135" t="s">
        <v>70</v>
      </c>
      <c r="D198" s="135" t="s">
        <v>159</v>
      </c>
      <c r="E198" s="136" t="s">
        <v>1021</v>
      </c>
      <c r="F198" s="137" t="s">
        <v>52</v>
      </c>
      <c r="G198" s="138">
        <v>44998</v>
      </c>
      <c r="H198" s="138">
        <v>45030</v>
      </c>
      <c r="I198" s="139" t="s">
        <v>1027</v>
      </c>
      <c r="J198" s="141">
        <v>600000</v>
      </c>
      <c r="K198" s="141">
        <f t="shared" si="27"/>
        <v>11538.461538461539</v>
      </c>
      <c r="L198" s="143" t="s">
        <v>42</v>
      </c>
      <c r="M198" s="144" t="s">
        <v>433</v>
      </c>
      <c r="N198" s="145" t="s">
        <v>71</v>
      </c>
      <c r="O198" s="147" t="s">
        <v>10</v>
      </c>
      <c r="P198" s="138" t="s">
        <v>21</v>
      </c>
      <c r="Q198" s="144" t="s">
        <v>1294</v>
      </c>
      <c r="R198" s="148">
        <v>1</v>
      </c>
      <c r="S198" s="148">
        <v>1</v>
      </c>
      <c r="T198" s="149">
        <v>64.87</v>
      </c>
      <c r="U198" s="150">
        <f t="shared" si="30"/>
        <v>3373.2400000000002</v>
      </c>
      <c r="V198" s="189">
        <f t="shared" si="32"/>
        <v>5.6220666666666665E-3</v>
      </c>
      <c r="W198" s="151" t="str">
        <f t="shared" si="33"/>
        <v>L0W</v>
      </c>
      <c r="X198" s="151" t="str">
        <f t="shared" si="34"/>
        <v>SIGNIFICANT</v>
      </c>
      <c r="Y198" s="135">
        <f t="shared" si="35"/>
        <v>32</v>
      </c>
      <c r="Z198" s="134"/>
    </row>
    <row r="199" spans="1:26" ht="15.75" thickBot="1" x14ac:dyDescent="0.3">
      <c r="A199" s="173">
        <v>45090</v>
      </c>
      <c r="B199" s="167" t="s">
        <v>526</v>
      </c>
      <c r="C199" s="167" t="s">
        <v>70</v>
      </c>
      <c r="D199" s="167" t="s">
        <v>159</v>
      </c>
      <c r="E199" s="174" t="s">
        <v>1020</v>
      </c>
      <c r="F199" s="175" t="s">
        <v>52</v>
      </c>
      <c r="G199" s="176">
        <v>44998</v>
      </c>
      <c r="H199" s="176"/>
      <c r="I199" s="177" t="s">
        <v>1026</v>
      </c>
      <c r="J199" s="178">
        <v>600000</v>
      </c>
      <c r="K199" s="178">
        <f t="shared" si="27"/>
        <v>11538.461538461539</v>
      </c>
      <c r="L199" s="179" t="s">
        <v>42</v>
      </c>
      <c r="M199" s="180" t="s">
        <v>433</v>
      </c>
      <c r="N199" s="181" t="s">
        <v>71</v>
      </c>
      <c r="O199" s="182" t="s">
        <v>10</v>
      </c>
      <c r="P199" s="176" t="s">
        <v>21</v>
      </c>
      <c r="Q199" s="180" t="s">
        <v>56</v>
      </c>
      <c r="R199" s="183"/>
      <c r="S199" s="183"/>
      <c r="T199" s="184"/>
      <c r="U199" s="166">
        <f t="shared" si="30"/>
        <v>0</v>
      </c>
      <c r="V199" s="172">
        <f t="shared" si="32"/>
        <v>0</v>
      </c>
      <c r="W199" s="190" t="str">
        <f t="shared" si="33"/>
        <v>L0W</v>
      </c>
      <c r="X199" s="190" t="e">
        <f t="shared" si="34"/>
        <v>#NUM!</v>
      </c>
      <c r="Y199" s="167" t="e">
        <f t="shared" si="35"/>
        <v>#NUM!</v>
      </c>
      <c r="Z199" s="173"/>
    </row>
    <row r="200" spans="1:26" ht="13.5" thickBot="1" x14ac:dyDescent="0.25">
      <c r="A200" s="134">
        <v>45090</v>
      </c>
      <c r="B200" s="135" t="s">
        <v>540</v>
      </c>
      <c r="C200" s="135" t="s">
        <v>763</v>
      </c>
      <c r="D200" s="135" t="s">
        <v>18</v>
      </c>
      <c r="E200" s="136" t="s">
        <v>1268</v>
      </c>
      <c r="F200" s="137" t="s">
        <v>52</v>
      </c>
      <c r="G200" s="138">
        <v>44998</v>
      </c>
      <c r="H200" s="138">
        <v>45009</v>
      </c>
      <c r="I200" s="139" t="s">
        <v>1274</v>
      </c>
      <c r="J200" s="141"/>
      <c r="K200" s="141">
        <f t="shared" si="27"/>
        <v>0</v>
      </c>
      <c r="L200" s="143" t="s">
        <v>43</v>
      </c>
      <c r="M200" s="144" t="s">
        <v>433</v>
      </c>
      <c r="N200" s="146" t="s">
        <v>11</v>
      </c>
      <c r="O200" s="147" t="s">
        <v>10</v>
      </c>
      <c r="P200" s="138" t="s">
        <v>21</v>
      </c>
      <c r="Q200" s="144" t="s">
        <v>194</v>
      </c>
      <c r="R200" s="148">
        <v>0.95899999999999996</v>
      </c>
      <c r="S200" s="148">
        <v>0.996</v>
      </c>
      <c r="T200" s="149">
        <v>12443.48</v>
      </c>
      <c r="U200" s="150">
        <f t="shared" si="30"/>
        <v>647060.96</v>
      </c>
      <c r="V200" s="189" t="e">
        <f t="shared" si="32"/>
        <v>#DIV/0!</v>
      </c>
      <c r="W200" s="151" t="e">
        <f t="shared" si="33"/>
        <v>#DIV/0!</v>
      </c>
      <c r="X200" s="151" t="str">
        <f t="shared" si="34"/>
        <v>EXPECTED</v>
      </c>
      <c r="Y200" s="135">
        <f t="shared" si="35"/>
        <v>11</v>
      </c>
      <c r="Z200" s="134"/>
    </row>
    <row r="201" spans="1:26" ht="13.5" thickBot="1" x14ac:dyDescent="0.25">
      <c r="A201" s="134">
        <v>45090</v>
      </c>
      <c r="B201" s="135"/>
      <c r="C201" s="135" t="s">
        <v>144</v>
      </c>
      <c r="D201" s="135" t="s">
        <v>15</v>
      </c>
      <c r="E201" s="136" t="s">
        <v>1192</v>
      </c>
      <c r="F201" s="137" t="s">
        <v>52</v>
      </c>
      <c r="G201" s="138">
        <v>45000</v>
      </c>
      <c r="H201" s="138">
        <v>45030</v>
      </c>
      <c r="I201" s="139" t="s">
        <v>1187</v>
      </c>
      <c r="J201" s="141">
        <v>3600000</v>
      </c>
      <c r="K201" s="141">
        <f t="shared" si="27"/>
        <v>69230.769230769234</v>
      </c>
      <c r="L201" s="143" t="s">
        <v>43</v>
      </c>
      <c r="M201" s="144" t="s">
        <v>433</v>
      </c>
      <c r="N201" s="146" t="s">
        <v>79</v>
      </c>
      <c r="O201" s="147" t="s">
        <v>10</v>
      </c>
      <c r="P201" s="138" t="s">
        <v>21</v>
      </c>
      <c r="Q201" s="144" t="s">
        <v>194</v>
      </c>
      <c r="R201" s="148">
        <v>0.80900000000000005</v>
      </c>
      <c r="S201" s="148">
        <v>0.98299999999999998</v>
      </c>
      <c r="T201" s="149">
        <v>36341.980000000003</v>
      </c>
      <c r="U201" s="150">
        <f t="shared" si="30"/>
        <v>1889782.9600000002</v>
      </c>
      <c r="V201" s="189">
        <f t="shared" si="32"/>
        <v>0.52493971111111115</v>
      </c>
      <c r="W201" s="151" t="str">
        <f t="shared" si="33"/>
        <v>L0W</v>
      </c>
      <c r="X201" s="151" t="str">
        <f t="shared" si="34"/>
        <v>DELAYED</v>
      </c>
      <c r="Y201" s="135">
        <f t="shared" si="35"/>
        <v>30</v>
      </c>
      <c r="Z201" s="134"/>
    </row>
    <row r="202" spans="1:26" ht="13.5" thickBot="1" x14ac:dyDescent="0.25">
      <c r="A202" s="134">
        <v>45090</v>
      </c>
      <c r="B202" s="135"/>
      <c r="C202" s="135" t="s">
        <v>1203</v>
      </c>
      <c r="D202" s="135" t="s">
        <v>26</v>
      </c>
      <c r="E202" s="135" t="s">
        <v>1204</v>
      </c>
      <c r="F202" s="137" t="s">
        <v>52</v>
      </c>
      <c r="G202" s="138">
        <v>45000</v>
      </c>
      <c r="H202" s="138">
        <v>45044</v>
      </c>
      <c r="I202" s="139" t="s">
        <v>1206</v>
      </c>
      <c r="J202" s="141">
        <v>90000</v>
      </c>
      <c r="K202" s="141">
        <f t="shared" si="27"/>
        <v>1730.7692307692307</v>
      </c>
      <c r="L202" s="143" t="s">
        <v>43</v>
      </c>
      <c r="M202" s="144" t="s">
        <v>433</v>
      </c>
      <c r="N202" s="146" t="s">
        <v>71</v>
      </c>
      <c r="O202" s="147" t="s">
        <v>10</v>
      </c>
      <c r="P202" s="138" t="s">
        <v>21</v>
      </c>
      <c r="Q202" s="144" t="s">
        <v>194</v>
      </c>
      <c r="R202" s="148">
        <v>0.92400000000000004</v>
      </c>
      <c r="S202" s="148">
        <v>1</v>
      </c>
      <c r="T202" s="149">
        <v>2103.13</v>
      </c>
      <c r="U202" s="150">
        <f t="shared" si="30"/>
        <v>109362.76000000001</v>
      </c>
      <c r="V202" s="189">
        <f t="shared" si="32"/>
        <v>1.215141777777778</v>
      </c>
      <c r="W202" s="151" t="str">
        <f t="shared" si="33"/>
        <v>HIGH</v>
      </c>
      <c r="X202" s="151" t="str">
        <f t="shared" si="34"/>
        <v>SIGNIFICANT</v>
      </c>
      <c r="Y202" s="135">
        <f t="shared" si="35"/>
        <v>44</v>
      </c>
      <c r="Z202" s="134"/>
    </row>
    <row r="203" spans="1:26" ht="13.5" thickBot="1" x14ac:dyDescent="0.25">
      <c r="A203" s="134">
        <v>45090</v>
      </c>
      <c r="B203" s="135" t="s">
        <v>210</v>
      </c>
      <c r="C203" s="135" t="s">
        <v>68</v>
      </c>
      <c r="D203" s="135" t="s">
        <v>24</v>
      </c>
      <c r="E203" s="135" t="s">
        <v>1122</v>
      </c>
      <c r="F203" s="137" t="s">
        <v>52</v>
      </c>
      <c r="G203" s="138">
        <v>45000</v>
      </c>
      <c r="H203" s="138">
        <v>45023</v>
      </c>
      <c r="I203" s="140" t="s">
        <v>1123</v>
      </c>
      <c r="J203" s="141">
        <v>60000</v>
      </c>
      <c r="K203" s="141">
        <f t="shared" si="27"/>
        <v>1153.8461538461538</v>
      </c>
      <c r="L203" s="143" t="s">
        <v>42</v>
      </c>
      <c r="M203" s="144" t="s">
        <v>433</v>
      </c>
      <c r="N203" s="145" t="s">
        <v>23</v>
      </c>
      <c r="O203" s="147" t="s">
        <v>10</v>
      </c>
      <c r="P203" s="138" t="s">
        <v>21</v>
      </c>
      <c r="Q203" s="144" t="s">
        <v>194</v>
      </c>
      <c r="R203" s="148">
        <v>0.997</v>
      </c>
      <c r="S203" s="148">
        <v>1</v>
      </c>
      <c r="T203" s="149">
        <v>11234.22</v>
      </c>
      <c r="U203" s="150">
        <f t="shared" si="30"/>
        <v>584179.43999999994</v>
      </c>
      <c r="V203" s="189">
        <f t="shared" si="32"/>
        <v>9.7363239999999998</v>
      </c>
      <c r="W203" s="151" t="str">
        <f t="shared" si="33"/>
        <v>HIGH</v>
      </c>
      <c r="X203" s="151" t="str">
        <f t="shared" si="34"/>
        <v>DELAYED</v>
      </c>
      <c r="Y203" s="135">
        <f t="shared" si="35"/>
        <v>23</v>
      </c>
      <c r="Z203" s="134"/>
    </row>
    <row r="204" spans="1:26" ht="13.5" thickBot="1" x14ac:dyDescent="0.25">
      <c r="A204" s="134">
        <v>45090</v>
      </c>
      <c r="B204" s="135" t="s">
        <v>526</v>
      </c>
      <c r="C204" s="135" t="s">
        <v>70</v>
      </c>
      <c r="D204" s="135" t="s">
        <v>26</v>
      </c>
      <c r="E204" s="136" t="s">
        <v>1022</v>
      </c>
      <c r="F204" s="137" t="s">
        <v>52</v>
      </c>
      <c r="G204" s="138">
        <v>45001</v>
      </c>
      <c r="H204" s="138">
        <v>45009</v>
      </c>
      <c r="I204" s="139" t="s">
        <v>1028</v>
      </c>
      <c r="J204" s="141">
        <v>900000</v>
      </c>
      <c r="K204" s="141">
        <f t="shared" si="27"/>
        <v>17307.692307692309</v>
      </c>
      <c r="L204" s="143" t="s">
        <v>42</v>
      </c>
      <c r="M204" s="144" t="s">
        <v>433</v>
      </c>
      <c r="N204" s="145" t="s">
        <v>71</v>
      </c>
      <c r="O204" s="147" t="s">
        <v>10</v>
      </c>
      <c r="P204" s="138" t="s">
        <v>21</v>
      </c>
      <c r="Q204" s="144" t="s">
        <v>194</v>
      </c>
      <c r="R204" s="148">
        <v>0.94499999999999995</v>
      </c>
      <c r="S204" s="148">
        <v>0.999</v>
      </c>
      <c r="T204" s="149">
        <v>46757.66</v>
      </c>
      <c r="U204" s="150">
        <f t="shared" si="30"/>
        <v>2431398.3200000003</v>
      </c>
      <c r="V204" s="189">
        <f t="shared" si="32"/>
        <v>2.7015536888888891</v>
      </c>
      <c r="W204" s="151" t="str">
        <f t="shared" si="33"/>
        <v>HIGH</v>
      </c>
      <c r="X204" s="151" t="str">
        <f t="shared" si="34"/>
        <v>EXPECTED</v>
      </c>
      <c r="Y204" s="135">
        <f t="shared" si="35"/>
        <v>8</v>
      </c>
      <c r="Z204" s="134"/>
    </row>
    <row r="205" spans="1:26" ht="26.25" thickBot="1" x14ac:dyDescent="0.25">
      <c r="A205" s="134">
        <v>45090</v>
      </c>
      <c r="B205" s="135"/>
      <c r="C205" s="135" t="s">
        <v>59</v>
      </c>
      <c r="D205" s="135" t="s">
        <v>18</v>
      </c>
      <c r="E205" s="136" t="s">
        <v>1179</v>
      </c>
      <c r="F205" s="137" t="s">
        <v>52</v>
      </c>
      <c r="G205" s="138">
        <v>45001</v>
      </c>
      <c r="H205" s="138">
        <v>45002</v>
      </c>
      <c r="I205" s="139" t="s">
        <v>1174</v>
      </c>
      <c r="J205" s="142">
        <v>720000</v>
      </c>
      <c r="K205" s="141">
        <f t="shared" si="27"/>
        <v>13846.153846153846</v>
      </c>
      <c r="L205" s="143" t="s">
        <v>43</v>
      </c>
      <c r="M205" s="144" t="s">
        <v>433</v>
      </c>
      <c r="N205" s="146" t="s">
        <v>71</v>
      </c>
      <c r="O205" s="147" t="s">
        <v>10</v>
      </c>
      <c r="P205" s="138" t="s">
        <v>21</v>
      </c>
      <c r="Q205" s="144" t="s">
        <v>1305</v>
      </c>
      <c r="R205" s="148">
        <v>0.746</v>
      </c>
      <c r="S205" s="148">
        <v>0.83499999999999996</v>
      </c>
      <c r="T205" s="149">
        <v>6563.03</v>
      </c>
      <c r="U205" s="150">
        <f t="shared" si="30"/>
        <v>341277.56</v>
      </c>
      <c r="V205" s="189">
        <f t="shared" si="32"/>
        <v>0.47399661111111113</v>
      </c>
      <c r="W205" s="151" t="str">
        <f t="shared" si="33"/>
        <v>L0W</v>
      </c>
      <c r="X205" s="151" t="str">
        <f t="shared" si="34"/>
        <v>EXPECTED</v>
      </c>
      <c r="Y205" s="135">
        <f t="shared" si="35"/>
        <v>1</v>
      </c>
      <c r="Z205" s="134"/>
    </row>
    <row r="206" spans="1:26" ht="13.5" thickBot="1" x14ac:dyDescent="0.25">
      <c r="A206" s="134">
        <v>45090</v>
      </c>
      <c r="B206" s="135"/>
      <c r="C206" s="135" t="s">
        <v>468</v>
      </c>
      <c r="D206" s="135" t="s">
        <v>14</v>
      </c>
      <c r="E206" s="136" t="s">
        <v>1076</v>
      </c>
      <c r="F206" s="137" t="s">
        <v>52</v>
      </c>
      <c r="G206" s="138">
        <v>45002</v>
      </c>
      <c r="H206" s="138">
        <v>45044</v>
      </c>
      <c r="I206" s="139" t="s">
        <v>1059</v>
      </c>
      <c r="J206" s="142">
        <v>720000</v>
      </c>
      <c r="K206" s="141">
        <f t="shared" si="27"/>
        <v>13846.153846153846</v>
      </c>
      <c r="L206" s="143" t="s">
        <v>42</v>
      </c>
      <c r="M206" s="144" t="s">
        <v>433</v>
      </c>
      <c r="N206" s="146" t="s">
        <v>378</v>
      </c>
      <c r="O206" s="147" t="s">
        <v>10</v>
      </c>
      <c r="P206" s="138" t="s">
        <v>21</v>
      </c>
      <c r="Q206" s="144" t="s">
        <v>194</v>
      </c>
      <c r="R206" s="148">
        <v>0.98699999999999999</v>
      </c>
      <c r="S206" s="148">
        <v>0.998</v>
      </c>
      <c r="T206" s="149">
        <v>45354.84</v>
      </c>
      <c r="U206" s="150">
        <f t="shared" si="30"/>
        <v>2358451.6799999997</v>
      </c>
      <c r="V206" s="189">
        <f t="shared" si="32"/>
        <v>3.275627333333333</v>
      </c>
      <c r="W206" s="151" t="str">
        <f t="shared" si="33"/>
        <v>HIGH</v>
      </c>
      <c r="X206" s="151" t="str">
        <f t="shared" si="34"/>
        <v>SIGNIFICANT</v>
      </c>
      <c r="Y206" s="135">
        <f t="shared" si="35"/>
        <v>42</v>
      </c>
      <c r="Z206" s="134"/>
    </row>
    <row r="207" spans="1:26" ht="13.5" thickBot="1" x14ac:dyDescent="0.25">
      <c r="A207" s="134">
        <v>45090</v>
      </c>
      <c r="B207" s="135"/>
      <c r="C207" s="135" t="s">
        <v>468</v>
      </c>
      <c r="D207" s="135" t="s">
        <v>14</v>
      </c>
      <c r="E207" s="136" t="s">
        <v>1074</v>
      </c>
      <c r="F207" s="137" t="s">
        <v>52</v>
      </c>
      <c r="G207" s="138">
        <v>45002</v>
      </c>
      <c r="H207" s="138">
        <v>45051</v>
      </c>
      <c r="I207" s="139" t="s">
        <v>1057</v>
      </c>
      <c r="J207" s="142">
        <v>720000</v>
      </c>
      <c r="K207" s="141">
        <f t="shared" si="27"/>
        <v>13846.153846153846</v>
      </c>
      <c r="L207" s="143" t="s">
        <v>42</v>
      </c>
      <c r="M207" s="144" t="s">
        <v>433</v>
      </c>
      <c r="N207" s="146" t="s">
        <v>161</v>
      </c>
      <c r="O207" s="147" t="s">
        <v>10</v>
      </c>
      <c r="P207" s="138" t="s">
        <v>21</v>
      </c>
      <c r="Q207" s="144" t="s">
        <v>194</v>
      </c>
      <c r="R207" s="148">
        <v>0.98</v>
      </c>
      <c r="S207" s="148">
        <v>1</v>
      </c>
      <c r="T207" s="149">
        <v>8475.7199999999993</v>
      </c>
      <c r="U207" s="150">
        <f t="shared" si="30"/>
        <v>440737.43999999994</v>
      </c>
      <c r="V207" s="189">
        <f t="shared" si="32"/>
        <v>0.61213533333333325</v>
      </c>
      <c r="W207" s="151" t="str">
        <f t="shared" si="33"/>
        <v>L0W</v>
      </c>
      <c r="X207" s="151" t="str">
        <f t="shared" si="34"/>
        <v>SIGNIFICANT</v>
      </c>
      <c r="Y207" s="135">
        <f t="shared" si="35"/>
        <v>49</v>
      </c>
      <c r="Z207" s="134"/>
    </row>
    <row r="208" spans="1:26" ht="15.75" thickBot="1" x14ac:dyDescent="0.3">
      <c r="A208" s="173">
        <v>45090</v>
      </c>
      <c r="B208" s="167"/>
      <c r="C208" s="167" t="s">
        <v>468</v>
      </c>
      <c r="D208" s="167" t="s">
        <v>14</v>
      </c>
      <c r="E208" s="174" t="s">
        <v>1075</v>
      </c>
      <c r="F208" s="175" t="s">
        <v>52</v>
      </c>
      <c r="G208" s="176">
        <v>45002</v>
      </c>
      <c r="H208" s="176"/>
      <c r="I208" s="177" t="s">
        <v>1058</v>
      </c>
      <c r="J208" s="210">
        <v>720000</v>
      </c>
      <c r="K208" s="178">
        <f t="shared" si="27"/>
        <v>13846.153846153846</v>
      </c>
      <c r="L208" s="179" t="s">
        <v>42</v>
      </c>
      <c r="M208" s="180" t="s">
        <v>433</v>
      </c>
      <c r="N208" s="205" t="s">
        <v>11</v>
      </c>
      <c r="O208" s="182" t="s">
        <v>10</v>
      </c>
      <c r="P208" s="176" t="s">
        <v>21</v>
      </c>
      <c r="Q208" s="180" t="s">
        <v>56</v>
      </c>
      <c r="R208" s="183"/>
      <c r="S208" s="183"/>
      <c r="T208" s="184"/>
      <c r="U208" s="166">
        <f t="shared" ref="U208:U224" si="36">T208*52</f>
        <v>0</v>
      </c>
      <c r="V208" s="172">
        <f t="shared" si="32"/>
        <v>0</v>
      </c>
      <c r="W208" s="190" t="str">
        <f t="shared" si="33"/>
        <v>L0W</v>
      </c>
      <c r="X208" s="190" t="e">
        <f t="shared" si="34"/>
        <v>#NUM!</v>
      </c>
      <c r="Y208" s="167" t="e">
        <f t="shared" si="35"/>
        <v>#NUM!</v>
      </c>
      <c r="Z208" s="173"/>
    </row>
    <row r="209" spans="1:26" ht="13.5" thickBot="1" x14ac:dyDescent="0.25">
      <c r="A209" s="134">
        <v>45090</v>
      </c>
      <c r="B209" s="135"/>
      <c r="C209" s="135" t="s">
        <v>468</v>
      </c>
      <c r="D209" s="135" t="s">
        <v>14</v>
      </c>
      <c r="E209" s="136" t="s">
        <v>1073</v>
      </c>
      <c r="F209" s="137" t="s">
        <v>52</v>
      </c>
      <c r="G209" s="138">
        <v>45002</v>
      </c>
      <c r="H209" s="138">
        <v>45051</v>
      </c>
      <c r="I209" s="139" t="s">
        <v>1056</v>
      </c>
      <c r="J209" s="142">
        <v>720000</v>
      </c>
      <c r="K209" s="141">
        <f t="shared" si="27"/>
        <v>13846.153846153846</v>
      </c>
      <c r="L209" s="143" t="s">
        <v>42</v>
      </c>
      <c r="M209" s="144" t="s">
        <v>433</v>
      </c>
      <c r="N209" s="146" t="s">
        <v>378</v>
      </c>
      <c r="O209" s="147" t="s">
        <v>10</v>
      </c>
      <c r="P209" s="138" t="s">
        <v>21</v>
      </c>
      <c r="Q209" s="144" t="s">
        <v>194</v>
      </c>
      <c r="R209" s="148">
        <v>0.96099999999999997</v>
      </c>
      <c r="S209" s="148">
        <v>0.998</v>
      </c>
      <c r="T209" s="149">
        <v>28446.02</v>
      </c>
      <c r="U209" s="150">
        <f t="shared" si="36"/>
        <v>1479193.04</v>
      </c>
      <c r="V209" s="189">
        <f t="shared" si="32"/>
        <v>2.0544347777777778</v>
      </c>
      <c r="W209" s="151" t="str">
        <f t="shared" si="33"/>
        <v>HIGH</v>
      </c>
      <c r="X209" s="151" t="str">
        <f t="shared" si="34"/>
        <v>SIGNIFICANT</v>
      </c>
      <c r="Y209" s="135">
        <f t="shared" si="35"/>
        <v>49</v>
      </c>
      <c r="Z209" s="134"/>
    </row>
    <row r="210" spans="1:26" ht="13.5" thickBot="1" x14ac:dyDescent="0.25">
      <c r="A210" s="134">
        <v>45090</v>
      </c>
      <c r="B210" s="135" t="s">
        <v>210</v>
      </c>
      <c r="C210" s="135" t="s">
        <v>425</v>
      </c>
      <c r="D210" s="135" t="s">
        <v>159</v>
      </c>
      <c r="E210" s="136" t="s">
        <v>1001</v>
      </c>
      <c r="F210" s="137" t="s">
        <v>52</v>
      </c>
      <c r="G210" s="138">
        <v>45005</v>
      </c>
      <c r="H210" s="138">
        <v>45086</v>
      </c>
      <c r="I210" s="208" t="s">
        <v>993</v>
      </c>
      <c r="J210" s="141">
        <v>1200000</v>
      </c>
      <c r="K210" s="141">
        <f t="shared" si="27"/>
        <v>23076.923076923078</v>
      </c>
      <c r="L210" s="143" t="s">
        <v>43</v>
      </c>
      <c r="M210" s="144" t="s">
        <v>433</v>
      </c>
      <c r="N210" s="146" t="s">
        <v>71</v>
      </c>
      <c r="O210" s="147" t="s">
        <v>10</v>
      </c>
      <c r="P210" s="138" t="s">
        <v>21</v>
      </c>
      <c r="Q210" s="204" t="s">
        <v>1528</v>
      </c>
      <c r="R210" s="148">
        <v>0.84599999999999997</v>
      </c>
      <c r="S210" s="148">
        <v>0.97599999999999998</v>
      </c>
      <c r="T210" s="149">
        <v>1170.76</v>
      </c>
      <c r="U210" s="150">
        <f t="shared" si="36"/>
        <v>60879.519999999997</v>
      </c>
      <c r="V210" s="189">
        <f t="shared" si="32"/>
        <v>5.0732933333333327E-2</v>
      </c>
      <c r="W210" s="151" t="str">
        <f t="shared" si="33"/>
        <v>L0W</v>
      </c>
      <c r="X210" s="151" t="str">
        <f t="shared" si="34"/>
        <v>SIGNIFICANT</v>
      </c>
      <c r="Y210" s="135">
        <f t="shared" si="35"/>
        <v>81</v>
      </c>
      <c r="Z210" s="134"/>
    </row>
    <row r="211" spans="1:26" ht="13.5" thickBot="1" x14ac:dyDescent="0.25">
      <c r="A211" s="134">
        <v>45090</v>
      </c>
      <c r="B211" s="135" t="s">
        <v>684</v>
      </c>
      <c r="C211" s="135" t="s">
        <v>1203</v>
      </c>
      <c r="D211" s="135" t="s">
        <v>26</v>
      </c>
      <c r="E211" s="135" t="s">
        <v>1205</v>
      </c>
      <c r="F211" s="137" t="s">
        <v>52</v>
      </c>
      <c r="G211" s="138">
        <v>45005</v>
      </c>
      <c r="H211" s="138">
        <v>45058</v>
      </c>
      <c r="I211" s="139" t="s">
        <v>1207</v>
      </c>
      <c r="J211" s="141">
        <v>600000</v>
      </c>
      <c r="K211" s="141">
        <f t="shared" ref="K211:K238" si="37">J211/52</f>
        <v>11538.461538461539</v>
      </c>
      <c r="L211" s="143" t="s">
        <v>43</v>
      </c>
      <c r="M211" s="144" t="s">
        <v>433</v>
      </c>
      <c r="N211" s="146" t="s">
        <v>71</v>
      </c>
      <c r="O211" s="147" t="s">
        <v>10</v>
      </c>
      <c r="P211" s="138" t="s">
        <v>21</v>
      </c>
      <c r="Q211" s="144" t="s">
        <v>1529</v>
      </c>
      <c r="R211" s="148">
        <v>1</v>
      </c>
      <c r="S211" s="148">
        <v>1</v>
      </c>
      <c r="T211" s="149">
        <v>2399.25</v>
      </c>
      <c r="U211" s="150">
        <f t="shared" si="36"/>
        <v>124761</v>
      </c>
      <c r="V211" s="189">
        <f t="shared" si="32"/>
        <v>0.20793499999999998</v>
      </c>
      <c r="W211" s="151" t="str">
        <f t="shared" si="33"/>
        <v>L0W</v>
      </c>
      <c r="X211" s="151" t="str">
        <f t="shared" si="34"/>
        <v>SIGNIFICANT</v>
      </c>
      <c r="Y211" s="135">
        <f t="shared" si="35"/>
        <v>53</v>
      </c>
      <c r="Z211" s="134"/>
    </row>
    <row r="212" spans="1:26" ht="15.75" thickBot="1" x14ac:dyDescent="0.3">
      <c r="A212" s="173">
        <v>45090</v>
      </c>
      <c r="B212" s="174" t="s">
        <v>210</v>
      </c>
      <c r="C212" s="167" t="s">
        <v>106</v>
      </c>
      <c r="D212" s="167" t="s">
        <v>89</v>
      </c>
      <c r="E212" s="174" t="s">
        <v>1262</v>
      </c>
      <c r="F212" s="175" t="s">
        <v>52</v>
      </c>
      <c r="G212" s="176">
        <v>45005</v>
      </c>
      <c r="H212" s="176"/>
      <c r="I212" s="177" t="s">
        <v>1265</v>
      </c>
      <c r="J212" s="178">
        <v>300000</v>
      </c>
      <c r="K212" s="178">
        <f t="shared" si="37"/>
        <v>5769.2307692307695</v>
      </c>
      <c r="L212" s="179" t="s">
        <v>43</v>
      </c>
      <c r="M212" s="180" t="s">
        <v>433</v>
      </c>
      <c r="N212" s="205" t="s">
        <v>9</v>
      </c>
      <c r="O212" s="182" t="s">
        <v>10</v>
      </c>
      <c r="P212" s="176" t="s">
        <v>21</v>
      </c>
      <c r="Q212" s="180" t="s">
        <v>56</v>
      </c>
      <c r="R212" s="183"/>
      <c r="S212" s="183"/>
      <c r="T212" s="184"/>
      <c r="U212" s="166">
        <f t="shared" si="36"/>
        <v>0</v>
      </c>
      <c r="V212" s="172">
        <f t="shared" si="32"/>
        <v>0</v>
      </c>
      <c r="W212" s="190" t="str">
        <f t="shared" si="33"/>
        <v>L0W</v>
      </c>
      <c r="X212" s="190" t="e">
        <f t="shared" si="34"/>
        <v>#NUM!</v>
      </c>
      <c r="Y212" s="167" t="e">
        <f t="shared" si="35"/>
        <v>#NUM!</v>
      </c>
      <c r="Z212" s="173"/>
    </row>
    <row r="213" spans="1:26" ht="13.5" thickBot="1" x14ac:dyDescent="0.25">
      <c r="A213" s="134">
        <v>45090</v>
      </c>
      <c r="B213" s="136" t="s">
        <v>210</v>
      </c>
      <c r="C213" s="136" t="s">
        <v>95</v>
      </c>
      <c r="D213" s="135" t="s">
        <v>15</v>
      </c>
      <c r="E213" s="136" t="s">
        <v>1091</v>
      </c>
      <c r="F213" s="137" t="s">
        <v>52</v>
      </c>
      <c r="G213" s="138">
        <v>45005</v>
      </c>
      <c r="H213" s="138">
        <v>45072</v>
      </c>
      <c r="I213" s="139" t="s">
        <v>1098</v>
      </c>
      <c r="J213" s="141">
        <v>240000</v>
      </c>
      <c r="K213" s="141">
        <f t="shared" si="37"/>
        <v>4615.3846153846152</v>
      </c>
      <c r="L213" s="143" t="s">
        <v>42</v>
      </c>
      <c r="M213" s="144" t="s">
        <v>433</v>
      </c>
      <c r="N213" s="145" t="s">
        <v>378</v>
      </c>
      <c r="O213" s="147" t="s">
        <v>10</v>
      </c>
      <c r="P213" s="138" t="s">
        <v>21</v>
      </c>
      <c r="Q213" s="144" t="s">
        <v>200</v>
      </c>
      <c r="R213" s="148">
        <v>1</v>
      </c>
      <c r="S213" s="148">
        <v>1</v>
      </c>
      <c r="T213" s="149">
        <v>1848.3</v>
      </c>
      <c r="U213" s="150">
        <f t="shared" si="36"/>
        <v>96111.599999999991</v>
      </c>
      <c r="V213" s="189">
        <f t="shared" si="32"/>
        <v>0.40046500000000002</v>
      </c>
      <c r="W213" s="151" t="str">
        <f t="shared" si="33"/>
        <v>L0W</v>
      </c>
      <c r="X213" s="151" t="str">
        <f t="shared" si="34"/>
        <v>SIGNIFICANT</v>
      </c>
      <c r="Y213" s="135">
        <f t="shared" si="35"/>
        <v>67</v>
      </c>
      <c r="Z213" s="134"/>
    </row>
    <row r="214" spans="1:26" ht="13.5" thickBot="1" x14ac:dyDescent="0.25">
      <c r="A214" s="134">
        <v>45090</v>
      </c>
      <c r="B214" s="136" t="s">
        <v>210</v>
      </c>
      <c r="C214" s="136" t="s">
        <v>95</v>
      </c>
      <c r="D214" s="135" t="s">
        <v>15</v>
      </c>
      <c r="E214" s="136" t="s">
        <v>1090</v>
      </c>
      <c r="F214" s="137" t="s">
        <v>52</v>
      </c>
      <c r="G214" s="138">
        <v>45005</v>
      </c>
      <c r="H214" s="138">
        <v>45079</v>
      </c>
      <c r="I214" s="208" t="s">
        <v>1097</v>
      </c>
      <c r="J214" s="141">
        <v>240000</v>
      </c>
      <c r="K214" s="141">
        <f t="shared" si="37"/>
        <v>4615.3846153846152</v>
      </c>
      <c r="L214" s="143" t="s">
        <v>42</v>
      </c>
      <c r="M214" s="144" t="s">
        <v>433</v>
      </c>
      <c r="N214" s="145" t="s">
        <v>378</v>
      </c>
      <c r="O214" s="147" t="s">
        <v>10</v>
      </c>
      <c r="P214" s="138" t="s">
        <v>21</v>
      </c>
      <c r="Q214" s="144" t="s">
        <v>209</v>
      </c>
      <c r="R214" s="148">
        <v>0.91</v>
      </c>
      <c r="S214" s="148">
        <v>0.998</v>
      </c>
      <c r="T214" s="149">
        <v>7450.81</v>
      </c>
      <c r="U214" s="150">
        <f t="shared" si="36"/>
        <v>387442.12</v>
      </c>
      <c r="V214" s="189">
        <f t="shared" si="32"/>
        <v>1.6143421666666669</v>
      </c>
      <c r="W214" s="151" t="str">
        <f t="shared" si="33"/>
        <v>HIGH</v>
      </c>
      <c r="X214" s="151" t="str">
        <f t="shared" si="34"/>
        <v>SIGNIFICANT</v>
      </c>
      <c r="Y214" s="135">
        <f t="shared" si="35"/>
        <v>74</v>
      </c>
      <c r="Z214" s="134"/>
    </row>
    <row r="215" spans="1:26" ht="15.75" thickBot="1" x14ac:dyDescent="0.3">
      <c r="A215" s="153">
        <v>45090</v>
      </c>
      <c r="B215" s="154" t="s">
        <v>541</v>
      </c>
      <c r="C215" s="154" t="s">
        <v>84</v>
      </c>
      <c r="D215" s="154"/>
      <c r="E215" s="169" t="s">
        <v>1031</v>
      </c>
      <c r="F215" s="155" t="s">
        <v>52</v>
      </c>
      <c r="G215" s="156">
        <v>45007</v>
      </c>
      <c r="H215" s="156"/>
      <c r="I215" s="185" t="s">
        <v>1034</v>
      </c>
      <c r="J215" s="158">
        <v>1800000</v>
      </c>
      <c r="K215" s="158">
        <f t="shared" si="37"/>
        <v>34615.384615384617</v>
      </c>
      <c r="L215" s="160" t="s">
        <v>42</v>
      </c>
      <c r="M215" s="161" t="s">
        <v>433</v>
      </c>
      <c r="N215" s="171" t="s">
        <v>28</v>
      </c>
      <c r="O215" s="163" t="s">
        <v>10</v>
      </c>
      <c r="P215" s="156" t="s">
        <v>21</v>
      </c>
      <c r="Q215" s="161" t="s">
        <v>56</v>
      </c>
      <c r="R215" s="165"/>
      <c r="S215" s="165"/>
      <c r="T215" s="166"/>
      <c r="U215" s="166">
        <f t="shared" si="36"/>
        <v>0</v>
      </c>
      <c r="V215" s="172">
        <f t="shared" si="32"/>
        <v>0</v>
      </c>
      <c r="W215" s="190" t="str">
        <f t="shared" si="33"/>
        <v>L0W</v>
      </c>
      <c r="X215" s="190" t="e">
        <f t="shared" si="34"/>
        <v>#NUM!</v>
      </c>
      <c r="Y215" s="167" t="e">
        <f t="shared" si="35"/>
        <v>#NUM!</v>
      </c>
      <c r="Z215" s="153"/>
    </row>
    <row r="216" spans="1:26" ht="13.5" thickBot="1" x14ac:dyDescent="0.25">
      <c r="A216" s="134">
        <v>45090</v>
      </c>
      <c r="B216" s="135" t="s">
        <v>57</v>
      </c>
      <c r="C216" s="135" t="s">
        <v>425</v>
      </c>
      <c r="D216" s="135" t="s">
        <v>159</v>
      </c>
      <c r="E216" s="136" t="s">
        <v>1002</v>
      </c>
      <c r="F216" s="137" t="s">
        <v>52</v>
      </c>
      <c r="G216" s="138">
        <v>45009</v>
      </c>
      <c r="H216" s="138">
        <v>45051</v>
      </c>
      <c r="I216" s="139" t="s">
        <v>994</v>
      </c>
      <c r="J216" s="141">
        <v>12000000</v>
      </c>
      <c r="K216" s="141">
        <f t="shared" si="37"/>
        <v>230769.23076923078</v>
      </c>
      <c r="L216" s="143" t="s">
        <v>43</v>
      </c>
      <c r="M216" s="144" t="s">
        <v>433</v>
      </c>
      <c r="N216" s="146" t="s">
        <v>71</v>
      </c>
      <c r="O216" s="147" t="s">
        <v>10</v>
      </c>
      <c r="P216" s="138" t="s">
        <v>21</v>
      </c>
      <c r="Q216" s="144" t="s">
        <v>228</v>
      </c>
      <c r="R216" s="148">
        <v>0.92800000000000005</v>
      </c>
      <c r="S216" s="148">
        <v>1</v>
      </c>
      <c r="T216" s="149">
        <v>2859.25</v>
      </c>
      <c r="U216" s="150">
        <f t="shared" si="36"/>
        <v>148681</v>
      </c>
      <c r="V216" s="189">
        <f t="shared" si="32"/>
        <v>1.2390083333333333E-2</v>
      </c>
      <c r="W216" s="151" t="str">
        <f t="shared" si="33"/>
        <v>L0W</v>
      </c>
      <c r="X216" s="151" t="str">
        <f t="shared" si="34"/>
        <v>SIGNIFICANT</v>
      </c>
      <c r="Y216" s="135">
        <f t="shared" si="35"/>
        <v>42</v>
      </c>
      <c r="Z216" s="134"/>
    </row>
    <row r="217" spans="1:26" ht="13.5" thickBot="1" x14ac:dyDescent="0.25">
      <c r="A217" s="134">
        <v>45090</v>
      </c>
      <c r="B217" s="135"/>
      <c r="C217" s="135" t="s">
        <v>468</v>
      </c>
      <c r="D217" s="135" t="s">
        <v>14</v>
      </c>
      <c r="E217" s="136" t="s">
        <v>1077</v>
      </c>
      <c r="F217" s="137" t="s">
        <v>52</v>
      </c>
      <c r="G217" s="138">
        <v>45010</v>
      </c>
      <c r="H217" s="138">
        <v>45044</v>
      </c>
      <c r="I217" s="139" t="s">
        <v>1060</v>
      </c>
      <c r="J217" s="142">
        <v>3300000</v>
      </c>
      <c r="K217" s="141">
        <f t="shared" si="37"/>
        <v>63461.538461538461</v>
      </c>
      <c r="L217" s="143" t="s">
        <v>42</v>
      </c>
      <c r="M217" s="144" t="s">
        <v>433</v>
      </c>
      <c r="N217" s="146" t="s">
        <v>11</v>
      </c>
      <c r="O217" s="147" t="s">
        <v>10</v>
      </c>
      <c r="P217" s="138" t="s">
        <v>21</v>
      </c>
      <c r="Q217" s="144" t="s">
        <v>194</v>
      </c>
      <c r="R217" s="148">
        <v>0.97099999999999997</v>
      </c>
      <c r="S217" s="148">
        <v>1</v>
      </c>
      <c r="T217" s="149">
        <v>16049.73</v>
      </c>
      <c r="U217" s="150">
        <f t="shared" si="36"/>
        <v>834585.96</v>
      </c>
      <c r="V217" s="189">
        <f t="shared" si="32"/>
        <v>0.25290483636363636</v>
      </c>
      <c r="W217" s="151" t="str">
        <f t="shared" si="33"/>
        <v>L0W</v>
      </c>
      <c r="X217" s="151" t="str">
        <f t="shared" si="34"/>
        <v>SIGNIFICANT</v>
      </c>
      <c r="Y217" s="135">
        <f t="shared" si="35"/>
        <v>34</v>
      </c>
      <c r="Z217" s="134"/>
    </row>
    <row r="218" spans="1:26" ht="15.75" thickBot="1" x14ac:dyDescent="0.3">
      <c r="A218" s="153">
        <v>45090</v>
      </c>
      <c r="B218" s="154" t="s">
        <v>527</v>
      </c>
      <c r="C218" s="154" t="s">
        <v>110</v>
      </c>
      <c r="D218" s="154" t="s">
        <v>14</v>
      </c>
      <c r="E218" s="169" t="s">
        <v>1167</v>
      </c>
      <c r="F218" s="155" t="s">
        <v>52</v>
      </c>
      <c r="G218" s="156">
        <v>45012</v>
      </c>
      <c r="H218" s="156"/>
      <c r="I218" s="185" t="s">
        <v>1169</v>
      </c>
      <c r="J218" s="158">
        <v>24000000</v>
      </c>
      <c r="K218" s="158">
        <f t="shared" si="37"/>
        <v>461538.46153846156</v>
      </c>
      <c r="L218" s="160" t="s">
        <v>43</v>
      </c>
      <c r="M218" s="161" t="s">
        <v>433</v>
      </c>
      <c r="N218" s="162" t="s">
        <v>66</v>
      </c>
      <c r="O218" s="163" t="s">
        <v>10</v>
      </c>
      <c r="P218" s="156" t="s">
        <v>21</v>
      </c>
      <c r="Q218" s="161" t="s">
        <v>56</v>
      </c>
      <c r="R218" s="165"/>
      <c r="S218" s="165"/>
      <c r="T218" s="166"/>
      <c r="U218" s="166">
        <f t="shared" si="36"/>
        <v>0</v>
      </c>
      <c r="V218" s="172">
        <f t="shared" si="32"/>
        <v>0</v>
      </c>
      <c r="W218" s="190" t="str">
        <f t="shared" si="33"/>
        <v>L0W</v>
      </c>
      <c r="X218" s="190" t="e">
        <f t="shared" si="34"/>
        <v>#NUM!</v>
      </c>
      <c r="Y218" s="167" t="e">
        <f t="shared" si="35"/>
        <v>#NUM!</v>
      </c>
      <c r="Z218" s="153"/>
    </row>
    <row r="219" spans="1:26" ht="15.75" thickBot="1" x14ac:dyDescent="0.3">
      <c r="A219" s="153">
        <v>45090</v>
      </c>
      <c r="B219" s="154" t="s">
        <v>527</v>
      </c>
      <c r="C219" s="154" t="s">
        <v>110</v>
      </c>
      <c r="D219" s="154" t="s">
        <v>14</v>
      </c>
      <c r="E219" s="169" t="s">
        <v>1168</v>
      </c>
      <c r="F219" s="155" t="s">
        <v>52</v>
      </c>
      <c r="G219" s="156">
        <v>45012</v>
      </c>
      <c r="H219" s="156"/>
      <c r="I219" s="185" t="s">
        <v>1170</v>
      </c>
      <c r="J219" s="158">
        <v>18000000</v>
      </c>
      <c r="K219" s="158">
        <f t="shared" si="37"/>
        <v>346153.84615384613</v>
      </c>
      <c r="L219" s="160" t="s">
        <v>43</v>
      </c>
      <c r="M219" s="161" t="s">
        <v>433</v>
      </c>
      <c r="N219" s="162" t="s">
        <v>66</v>
      </c>
      <c r="O219" s="163" t="s">
        <v>10</v>
      </c>
      <c r="P219" s="156" t="s">
        <v>21</v>
      </c>
      <c r="Q219" s="161" t="s">
        <v>56</v>
      </c>
      <c r="R219" s="165"/>
      <c r="S219" s="165"/>
      <c r="T219" s="166"/>
      <c r="U219" s="166">
        <f t="shared" si="36"/>
        <v>0</v>
      </c>
      <c r="V219" s="172">
        <f t="shared" si="32"/>
        <v>0</v>
      </c>
      <c r="W219" s="190" t="str">
        <f t="shared" si="33"/>
        <v>L0W</v>
      </c>
      <c r="X219" s="190" t="e">
        <f t="shared" si="34"/>
        <v>#NUM!</v>
      </c>
      <c r="Y219" s="167" t="e">
        <f t="shared" si="35"/>
        <v>#NUM!</v>
      </c>
      <c r="Z219" s="153"/>
    </row>
    <row r="220" spans="1:26" ht="13.5" thickBot="1" x14ac:dyDescent="0.25">
      <c r="A220" s="134">
        <v>45090</v>
      </c>
      <c r="B220" s="136" t="s">
        <v>541</v>
      </c>
      <c r="C220" s="135" t="s">
        <v>1286</v>
      </c>
      <c r="D220" s="135" t="s">
        <v>14</v>
      </c>
      <c r="E220" s="136" t="s">
        <v>1287</v>
      </c>
      <c r="F220" s="137" t="s">
        <v>52</v>
      </c>
      <c r="G220" s="138">
        <v>45012</v>
      </c>
      <c r="H220" s="138">
        <v>45023</v>
      </c>
      <c r="I220" s="139" t="s">
        <v>1289</v>
      </c>
      <c r="J220" s="142">
        <v>60000</v>
      </c>
      <c r="K220" s="141">
        <f t="shared" si="37"/>
        <v>1153.8461538461538</v>
      </c>
      <c r="L220" s="143" t="s">
        <v>43</v>
      </c>
      <c r="M220" s="144" t="s">
        <v>433</v>
      </c>
      <c r="N220" s="145" t="s">
        <v>85</v>
      </c>
      <c r="O220" s="147" t="s">
        <v>10</v>
      </c>
      <c r="P220" s="138" t="s">
        <v>21</v>
      </c>
      <c r="Q220" s="144" t="s">
        <v>194</v>
      </c>
      <c r="R220" s="148">
        <v>0.88500000000000001</v>
      </c>
      <c r="S220" s="148">
        <v>0.97299999999999998</v>
      </c>
      <c r="T220" s="149">
        <v>2303.21</v>
      </c>
      <c r="U220" s="150">
        <f t="shared" si="36"/>
        <v>119766.92</v>
      </c>
      <c r="V220" s="189">
        <f t="shared" si="32"/>
        <v>1.9961153333333335</v>
      </c>
      <c r="W220" s="151" t="str">
        <f t="shared" si="33"/>
        <v>HIGH</v>
      </c>
      <c r="X220" s="151" t="str">
        <f t="shared" si="34"/>
        <v>EXPECTED</v>
      </c>
      <c r="Y220" s="135">
        <f t="shared" si="35"/>
        <v>11</v>
      </c>
      <c r="Z220" s="134"/>
    </row>
    <row r="221" spans="1:26" ht="13.5" thickBot="1" x14ac:dyDescent="0.25">
      <c r="A221" s="134">
        <v>45090</v>
      </c>
      <c r="B221" s="135" t="s">
        <v>527</v>
      </c>
      <c r="C221" s="135" t="s">
        <v>61</v>
      </c>
      <c r="D221" s="135" t="s">
        <v>14</v>
      </c>
      <c r="E221" s="136" t="s">
        <v>1209</v>
      </c>
      <c r="F221" s="137" t="s">
        <v>52</v>
      </c>
      <c r="G221" s="138">
        <v>45012</v>
      </c>
      <c r="H221" s="138">
        <v>45044</v>
      </c>
      <c r="I221" s="139" t="s">
        <v>1213</v>
      </c>
      <c r="J221" s="141"/>
      <c r="K221" s="141">
        <f t="shared" si="37"/>
        <v>0</v>
      </c>
      <c r="L221" s="143" t="s">
        <v>43</v>
      </c>
      <c r="M221" s="144" t="s">
        <v>433</v>
      </c>
      <c r="N221" s="146" t="s">
        <v>8</v>
      </c>
      <c r="O221" s="147" t="s">
        <v>10</v>
      </c>
      <c r="P221" s="138" t="s">
        <v>21</v>
      </c>
      <c r="Q221" s="144" t="s">
        <v>194</v>
      </c>
      <c r="R221" s="148">
        <v>1</v>
      </c>
      <c r="S221" s="148">
        <v>1</v>
      </c>
      <c r="T221" s="149">
        <v>12844.48</v>
      </c>
      <c r="U221" s="150">
        <f t="shared" si="36"/>
        <v>667912.95999999996</v>
      </c>
      <c r="V221" s="189" t="e">
        <f t="shared" si="32"/>
        <v>#DIV/0!</v>
      </c>
      <c r="W221" s="151" t="e">
        <f t="shared" si="33"/>
        <v>#DIV/0!</v>
      </c>
      <c r="X221" s="151" t="str">
        <f t="shared" si="34"/>
        <v>SIGNIFICANT</v>
      </c>
      <c r="Y221" s="135">
        <f t="shared" si="35"/>
        <v>32</v>
      </c>
      <c r="Z221" s="134"/>
    </row>
    <row r="222" spans="1:26" ht="13.5" thickBot="1" x14ac:dyDescent="0.25">
      <c r="A222" s="134">
        <v>45090</v>
      </c>
      <c r="B222" s="135" t="s">
        <v>540</v>
      </c>
      <c r="C222" s="135" t="s">
        <v>121</v>
      </c>
      <c r="D222" s="135" t="s">
        <v>159</v>
      </c>
      <c r="E222" s="135" t="s">
        <v>709</v>
      </c>
      <c r="F222" s="137" t="s">
        <v>52</v>
      </c>
      <c r="G222" s="138">
        <v>45012</v>
      </c>
      <c r="H222" s="138">
        <v>45023</v>
      </c>
      <c r="I222" s="140" t="s">
        <v>1051</v>
      </c>
      <c r="J222" s="141"/>
      <c r="K222" s="141">
        <f t="shared" si="37"/>
        <v>0</v>
      </c>
      <c r="L222" s="143" t="s">
        <v>42</v>
      </c>
      <c r="M222" s="144" t="s">
        <v>433</v>
      </c>
      <c r="N222" s="145" t="s">
        <v>11</v>
      </c>
      <c r="O222" s="147" t="s">
        <v>10</v>
      </c>
      <c r="P222" s="138" t="s">
        <v>21</v>
      </c>
      <c r="Q222" s="144" t="s">
        <v>194</v>
      </c>
      <c r="R222" s="148">
        <v>0.94299999999999995</v>
      </c>
      <c r="S222" s="148">
        <v>0.98299999999999998</v>
      </c>
      <c r="T222" s="149">
        <v>6395.23</v>
      </c>
      <c r="U222" s="150">
        <f t="shared" si="36"/>
        <v>332551.95999999996</v>
      </c>
      <c r="V222" s="189" t="e">
        <f t="shared" si="32"/>
        <v>#DIV/0!</v>
      </c>
      <c r="W222" s="151" t="e">
        <f t="shared" si="33"/>
        <v>#DIV/0!</v>
      </c>
      <c r="X222" s="151" t="str">
        <f t="shared" si="34"/>
        <v>EXPECTED</v>
      </c>
      <c r="Y222" s="135">
        <f t="shared" si="35"/>
        <v>11</v>
      </c>
      <c r="Z222" s="134"/>
    </row>
    <row r="223" spans="1:26" ht="26.25" thickBot="1" x14ac:dyDescent="0.25">
      <c r="A223" s="134">
        <v>45090</v>
      </c>
      <c r="B223" s="135" t="s">
        <v>540</v>
      </c>
      <c r="C223" s="135" t="s">
        <v>763</v>
      </c>
      <c r="D223" s="135" t="s">
        <v>18</v>
      </c>
      <c r="E223" s="136" t="s">
        <v>1269</v>
      </c>
      <c r="F223" s="137" t="s">
        <v>52</v>
      </c>
      <c r="G223" s="138">
        <v>45014</v>
      </c>
      <c r="H223" s="138">
        <v>45016</v>
      </c>
      <c r="I223" s="208" t="s">
        <v>1277</v>
      </c>
      <c r="J223" s="142">
        <v>720000</v>
      </c>
      <c r="K223" s="141">
        <f t="shared" si="37"/>
        <v>13846.153846153846</v>
      </c>
      <c r="L223" s="143" t="s">
        <v>43</v>
      </c>
      <c r="M223" s="144" t="s">
        <v>433</v>
      </c>
      <c r="N223" s="146" t="s">
        <v>378</v>
      </c>
      <c r="O223" s="147" t="s">
        <v>10</v>
      </c>
      <c r="P223" s="138" t="s">
        <v>21</v>
      </c>
      <c r="Q223" s="144" t="s">
        <v>194</v>
      </c>
      <c r="R223" s="148">
        <v>0.94599999999999995</v>
      </c>
      <c r="S223" s="148">
        <v>0.998</v>
      </c>
      <c r="T223" s="149">
        <v>38036.089999999997</v>
      </c>
      <c r="U223" s="150">
        <f t="shared" si="36"/>
        <v>1977876.6799999997</v>
      </c>
      <c r="V223" s="189">
        <f t="shared" si="32"/>
        <v>2.7470509444444442</v>
      </c>
      <c r="W223" s="151" t="str">
        <f t="shared" si="33"/>
        <v>HIGH</v>
      </c>
      <c r="X223" s="151" t="str">
        <f t="shared" si="34"/>
        <v>EXPECTED</v>
      </c>
      <c r="Y223" s="135">
        <f t="shared" si="35"/>
        <v>2</v>
      </c>
      <c r="Z223" s="134"/>
    </row>
    <row r="224" spans="1:26" ht="15.75" thickBot="1" x14ac:dyDescent="0.3">
      <c r="A224" s="173">
        <v>45090</v>
      </c>
      <c r="B224" s="174" t="s">
        <v>210</v>
      </c>
      <c r="C224" s="174" t="s">
        <v>95</v>
      </c>
      <c r="D224" s="167" t="s">
        <v>15</v>
      </c>
      <c r="E224" s="174" t="s">
        <v>1092</v>
      </c>
      <c r="F224" s="175" t="s">
        <v>52</v>
      </c>
      <c r="G224" s="176">
        <v>45015</v>
      </c>
      <c r="H224" s="176"/>
      <c r="I224" s="177" t="s">
        <v>1099</v>
      </c>
      <c r="J224" s="178">
        <v>3600000</v>
      </c>
      <c r="K224" s="178">
        <f t="shared" si="37"/>
        <v>69230.769230769234</v>
      </c>
      <c r="L224" s="179" t="s">
        <v>42</v>
      </c>
      <c r="M224" s="180" t="s">
        <v>433</v>
      </c>
      <c r="N224" s="181" t="s">
        <v>378</v>
      </c>
      <c r="O224" s="182" t="s">
        <v>10</v>
      </c>
      <c r="P224" s="176" t="s">
        <v>21</v>
      </c>
      <c r="Q224" s="180" t="s">
        <v>56</v>
      </c>
      <c r="R224" s="183"/>
      <c r="S224" s="183"/>
      <c r="T224" s="184"/>
      <c r="U224" s="166">
        <f t="shared" si="36"/>
        <v>0</v>
      </c>
      <c r="V224" s="172">
        <f t="shared" si="32"/>
        <v>0</v>
      </c>
      <c r="W224" s="190" t="str">
        <f t="shared" si="33"/>
        <v>L0W</v>
      </c>
      <c r="X224" s="190" t="e">
        <f t="shared" si="34"/>
        <v>#NUM!</v>
      </c>
      <c r="Y224" s="167" t="e">
        <f t="shared" si="35"/>
        <v>#NUM!</v>
      </c>
      <c r="Z224" s="173"/>
    </row>
    <row r="225" spans="1:26" ht="13.5" thickBot="1" x14ac:dyDescent="0.25">
      <c r="A225" s="134">
        <v>45090</v>
      </c>
      <c r="B225" s="135"/>
      <c r="C225" s="135" t="s">
        <v>60</v>
      </c>
      <c r="D225" s="135" t="s">
        <v>26</v>
      </c>
      <c r="E225" s="135" t="s">
        <v>1129</v>
      </c>
      <c r="F225" s="137" t="s">
        <v>52</v>
      </c>
      <c r="G225" s="138">
        <v>45015</v>
      </c>
      <c r="H225" s="138">
        <v>45023</v>
      </c>
      <c r="I225" s="140" t="s">
        <v>1130</v>
      </c>
      <c r="J225" s="141">
        <v>900000</v>
      </c>
      <c r="K225" s="141">
        <f t="shared" si="37"/>
        <v>17307.692307692309</v>
      </c>
      <c r="L225" s="143" t="s">
        <v>43</v>
      </c>
      <c r="M225" s="144" t="s">
        <v>433</v>
      </c>
      <c r="N225" s="145" t="s">
        <v>71</v>
      </c>
      <c r="O225" s="147" t="s">
        <v>10</v>
      </c>
      <c r="P225" s="138" t="s">
        <v>21</v>
      </c>
      <c r="Q225" s="144" t="s">
        <v>1295</v>
      </c>
      <c r="R225" s="148">
        <v>0.90900000000000003</v>
      </c>
      <c r="S225" s="148">
        <v>1</v>
      </c>
      <c r="T225" s="149">
        <v>2443.96</v>
      </c>
      <c r="U225" s="150">
        <v>2881.84</v>
      </c>
      <c r="V225" s="189">
        <f t="shared" si="32"/>
        <v>0.14120657777777779</v>
      </c>
      <c r="W225" s="151" t="str">
        <f t="shared" si="33"/>
        <v>L0W</v>
      </c>
      <c r="X225" s="151" t="str">
        <f t="shared" si="34"/>
        <v>EXPECTED</v>
      </c>
      <c r="Y225" s="135">
        <f t="shared" si="35"/>
        <v>8</v>
      </c>
      <c r="Z225" s="134"/>
    </row>
    <row r="226" spans="1:26" ht="15.75" thickBot="1" x14ac:dyDescent="0.3">
      <c r="A226" s="153">
        <v>45090</v>
      </c>
      <c r="B226" s="154"/>
      <c r="C226" s="154" t="s">
        <v>84</v>
      </c>
      <c r="D226" s="154" t="s">
        <v>14</v>
      </c>
      <c r="E226" s="169" t="s">
        <v>1032</v>
      </c>
      <c r="F226" s="155" t="s">
        <v>52</v>
      </c>
      <c r="G226" s="156">
        <v>45016</v>
      </c>
      <c r="H226" s="156"/>
      <c r="I226" s="185" t="s">
        <v>1035</v>
      </c>
      <c r="J226" s="158">
        <v>3000000</v>
      </c>
      <c r="K226" s="158">
        <f t="shared" si="37"/>
        <v>57692.307692307695</v>
      </c>
      <c r="L226" s="160" t="s">
        <v>42</v>
      </c>
      <c r="M226" s="161" t="s">
        <v>433</v>
      </c>
      <c r="N226" s="171" t="s">
        <v>66</v>
      </c>
      <c r="O226" s="163" t="s">
        <v>10</v>
      </c>
      <c r="P226" s="156" t="s">
        <v>21</v>
      </c>
      <c r="Q226" s="161" t="s">
        <v>56</v>
      </c>
      <c r="R226" s="165"/>
      <c r="S226" s="165"/>
      <c r="T226" s="166"/>
      <c r="U226" s="166">
        <f t="shared" ref="U226:U238" si="38">T226*52</f>
        <v>0</v>
      </c>
      <c r="V226" s="172">
        <f t="shared" si="32"/>
        <v>0</v>
      </c>
      <c r="W226" s="190" t="str">
        <f t="shared" si="33"/>
        <v>L0W</v>
      </c>
      <c r="X226" s="190" t="e">
        <f t="shared" si="34"/>
        <v>#NUM!</v>
      </c>
      <c r="Y226" s="167" t="e">
        <f t="shared" si="35"/>
        <v>#NUM!</v>
      </c>
      <c r="Z226" s="153"/>
    </row>
    <row r="227" spans="1:26" ht="15.75" thickBot="1" x14ac:dyDescent="0.3">
      <c r="A227" s="153">
        <v>45090</v>
      </c>
      <c r="B227" s="154" t="s">
        <v>526</v>
      </c>
      <c r="C227" s="154" t="s">
        <v>70</v>
      </c>
      <c r="D227" s="154" t="s">
        <v>26</v>
      </c>
      <c r="E227" s="169" t="s">
        <v>1023</v>
      </c>
      <c r="F227" s="155" t="s">
        <v>52</v>
      </c>
      <c r="G227" s="156">
        <v>45016</v>
      </c>
      <c r="H227" s="156"/>
      <c r="I227" s="185" t="s">
        <v>1029</v>
      </c>
      <c r="J227" s="158">
        <v>2400000</v>
      </c>
      <c r="K227" s="158">
        <f t="shared" si="37"/>
        <v>46153.846153846156</v>
      </c>
      <c r="L227" s="160" t="s">
        <v>42</v>
      </c>
      <c r="M227" s="161" t="s">
        <v>433</v>
      </c>
      <c r="N227" s="162" t="s">
        <v>71</v>
      </c>
      <c r="O227" s="163" t="s">
        <v>10</v>
      </c>
      <c r="P227" s="156" t="s">
        <v>21</v>
      </c>
      <c r="Q227" s="161" t="s">
        <v>56</v>
      </c>
      <c r="R227" s="165"/>
      <c r="S227" s="165"/>
      <c r="T227" s="166"/>
      <c r="U227" s="166">
        <f t="shared" si="38"/>
        <v>0</v>
      </c>
      <c r="V227" s="172">
        <f t="shared" si="32"/>
        <v>0</v>
      </c>
      <c r="W227" s="190" t="str">
        <f t="shared" si="33"/>
        <v>L0W</v>
      </c>
      <c r="X227" s="190" t="e">
        <f t="shared" si="34"/>
        <v>#NUM!</v>
      </c>
      <c r="Y227" s="167" t="e">
        <f t="shared" si="35"/>
        <v>#NUM!</v>
      </c>
      <c r="Z227" s="153"/>
    </row>
    <row r="228" spans="1:26" ht="15.75" thickBot="1" x14ac:dyDescent="0.3">
      <c r="A228" s="153">
        <v>45090</v>
      </c>
      <c r="B228" s="169" t="s">
        <v>541</v>
      </c>
      <c r="C228" s="154" t="s">
        <v>55</v>
      </c>
      <c r="D228" s="154" t="s">
        <v>159</v>
      </c>
      <c r="E228" s="169" t="s">
        <v>1044</v>
      </c>
      <c r="F228" s="155" t="s">
        <v>52</v>
      </c>
      <c r="G228" s="156">
        <v>45016</v>
      </c>
      <c r="H228" s="156"/>
      <c r="I228" s="185" t="s">
        <v>1046</v>
      </c>
      <c r="J228" s="158">
        <v>1440000</v>
      </c>
      <c r="K228" s="158">
        <f t="shared" si="37"/>
        <v>27692.307692307691</v>
      </c>
      <c r="L228" s="160" t="s">
        <v>42</v>
      </c>
      <c r="M228" s="161" t="s">
        <v>433</v>
      </c>
      <c r="N228" s="162" t="s">
        <v>9</v>
      </c>
      <c r="O228" s="163" t="s">
        <v>10</v>
      </c>
      <c r="P228" s="156" t="s">
        <v>21</v>
      </c>
      <c r="Q228" s="161" t="s">
        <v>56</v>
      </c>
      <c r="R228" s="165"/>
      <c r="S228" s="165"/>
      <c r="T228" s="166"/>
      <c r="U228" s="166">
        <f t="shared" si="38"/>
        <v>0</v>
      </c>
      <c r="V228" s="172">
        <f t="shared" si="32"/>
        <v>0</v>
      </c>
      <c r="W228" s="190" t="str">
        <f t="shared" si="33"/>
        <v>L0W</v>
      </c>
      <c r="X228" s="190" t="e">
        <f t="shared" si="34"/>
        <v>#NUM!</v>
      </c>
      <c r="Y228" s="167" t="e">
        <f t="shared" ref="Y228:Y259" si="39">DATEDIF(G228,H228,"d")</f>
        <v>#NUM!</v>
      </c>
      <c r="Z228" s="153"/>
    </row>
    <row r="229" spans="1:26" ht="13.5" thickBot="1" x14ac:dyDescent="0.25">
      <c r="A229" s="134">
        <v>45090</v>
      </c>
      <c r="B229" s="135"/>
      <c r="C229" s="135" t="s">
        <v>192</v>
      </c>
      <c r="D229" s="135" t="s">
        <v>18</v>
      </c>
      <c r="E229" s="135" t="s">
        <v>1279</v>
      </c>
      <c r="F229" s="137" t="s">
        <v>52</v>
      </c>
      <c r="G229" s="138">
        <v>45016</v>
      </c>
      <c r="H229" s="138">
        <v>45072</v>
      </c>
      <c r="I229" s="140" t="s">
        <v>1280</v>
      </c>
      <c r="J229" s="141">
        <v>1008000</v>
      </c>
      <c r="K229" s="141">
        <f t="shared" si="37"/>
        <v>19384.615384615383</v>
      </c>
      <c r="L229" s="143" t="s">
        <v>43</v>
      </c>
      <c r="M229" s="144" t="s">
        <v>433</v>
      </c>
      <c r="N229" s="145" t="s">
        <v>72</v>
      </c>
      <c r="O229" s="147" t="s">
        <v>10</v>
      </c>
      <c r="P229" s="138" t="s">
        <v>21</v>
      </c>
      <c r="Q229" s="144" t="s">
        <v>209</v>
      </c>
      <c r="R229" s="148">
        <v>0.96299999999999997</v>
      </c>
      <c r="S229" s="148">
        <v>1</v>
      </c>
      <c r="T229" s="149">
        <v>1230.28</v>
      </c>
      <c r="U229" s="150">
        <f t="shared" si="38"/>
        <v>63974.559999999998</v>
      </c>
      <c r="V229" s="189">
        <f t="shared" si="32"/>
        <v>6.3466825396825396E-2</v>
      </c>
      <c r="W229" s="151" t="str">
        <f t="shared" si="33"/>
        <v>L0W</v>
      </c>
      <c r="X229" s="151" t="str">
        <f t="shared" si="34"/>
        <v>SIGNIFICANT</v>
      </c>
      <c r="Y229" s="135">
        <f t="shared" si="39"/>
        <v>56</v>
      </c>
      <c r="Z229" s="134"/>
    </row>
    <row r="230" spans="1:26" ht="15.75" thickBot="1" x14ac:dyDescent="0.3">
      <c r="A230" s="153">
        <v>45090</v>
      </c>
      <c r="B230" s="154" t="s">
        <v>527</v>
      </c>
      <c r="C230" s="154" t="s">
        <v>468</v>
      </c>
      <c r="D230" s="154" t="s">
        <v>14</v>
      </c>
      <c r="E230" s="169" t="s">
        <v>1082</v>
      </c>
      <c r="F230" s="155" t="s">
        <v>52</v>
      </c>
      <c r="G230" s="156">
        <v>45016</v>
      </c>
      <c r="H230" s="156"/>
      <c r="I230" s="185" t="s">
        <v>1065</v>
      </c>
      <c r="J230" s="186">
        <v>996000</v>
      </c>
      <c r="K230" s="158">
        <f t="shared" si="37"/>
        <v>19153.846153846152</v>
      </c>
      <c r="L230" s="160" t="s">
        <v>42</v>
      </c>
      <c r="M230" s="161" t="s">
        <v>433</v>
      </c>
      <c r="N230" s="171" t="s">
        <v>161</v>
      </c>
      <c r="O230" s="163" t="s">
        <v>10</v>
      </c>
      <c r="P230" s="156" t="s">
        <v>21</v>
      </c>
      <c r="Q230" s="161" t="s">
        <v>56</v>
      </c>
      <c r="R230" s="165"/>
      <c r="S230" s="165"/>
      <c r="T230" s="166"/>
      <c r="U230" s="166">
        <f t="shared" si="38"/>
        <v>0</v>
      </c>
      <c r="V230" s="172">
        <f t="shared" si="32"/>
        <v>0</v>
      </c>
      <c r="W230" s="190" t="str">
        <f t="shared" si="33"/>
        <v>L0W</v>
      </c>
      <c r="X230" s="190" t="e">
        <f t="shared" si="34"/>
        <v>#NUM!</v>
      </c>
      <c r="Y230" s="167" t="e">
        <f t="shared" si="39"/>
        <v>#NUM!</v>
      </c>
      <c r="Z230" s="153"/>
    </row>
    <row r="231" spans="1:26" ht="13.5" thickBot="1" x14ac:dyDescent="0.25">
      <c r="A231" s="134">
        <v>45090</v>
      </c>
      <c r="B231" s="136" t="s">
        <v>541</v>
      </c>
      <c r="C231" s="135" t="s">
        <v>55</v>
      </c>
      <c r="D231" s="135" t="s">
        <v>159</v>
      </c>
      <c r="E231" s="136" t="s">
        <v>1045</v>
      </c>
      <c r="F231" s="137" t="s">
        <v>52</v>
      </c>
      <c r="G231" s="138">
        <v>45016</v>
      </c>
      <c r="H231" s="138">
        <v>45044</v>
      </c>
      <c r="I231" s="139" t="s">
        <v>1047</v>
      </c>
      <c r="J231" s="141">
        <v>900000</v>
      </c>
      <c r="K231" s="141">
        <f t="shared" si="37"/>
        <v>17307.692307692309</v>
      </c>
      <c r="L231" s="143" t="s">
        <v>42</v>
      </c>
      <c r="M231" s="144" t="s">
        <v>433</v>
      </c>
      <c r="N231" s="145" t="s">
        <v>9</v>
      </c>
      <c r="O231" s="147" t="s">
        <v>10</v>
      </c>
      <c r="P231" s="138" t="s">
        <v>21</v>
      </c>
      <c r="Q231" s="144" t="s">
        <v>209</v>
      </c>
      <c r="R231" s="148">
        <v>0.96399999999999997</v>
      </c>
      <c r="S231" s="148">
        <v>1</v>
      </c>
      <c r="T231" s="149">
        <v>8726.44</v>
      </c>
      <c r="U231" s="150">
        <f t="shared" si="38"/>
        <v>453774.88</v>
      </c>
      <c r="V231" s="189">
        <f t="shared" si="32"/>
        <v>0.50419431111111113</v>
      </c>
      <c r="W231" s="151" t="str">
        <f t="shared" si="33"/>
        <v>L0W</v>
      </c>
      <c r="X231" s="151" t="str">
        <f t="shared" si="34"/>
        <v>DELAYED</v>
      </c>
      <c r="Y231" s="135">
        <f t="shared" si="39"/>
        <v>28</v>
      </c>
      <c r="Z231" s="134"/>
    </row>
    <row r="232" spans="1:26" ht="13.5" thickBot="1" x14ac:dyDescent="0.25">
      <c r="A232" s="134">
        <v>45090</v>
      </c>
      <c r="B232" s="135"/>
      <c r="C232" s="135" t="s">
        <v>468</v>
      </c>
      <c r="D232" s="135" t="s">
        <v>14</v>
      </c>
      <c r="E232" s="136" t="s">
        <v>1081</v>
      </c>
      <c r="F232" s="137" t="s">
        <v>52</v>
      </c>
      <c r="G232" s="138">
        <v>45016</v>
      </c>
      <c r="H232" s="138">
        <v>45065</v>
      </c>
      <c r="I232" s="139" t="s">
        <v>1064</v>
      </c>
      <c r="J232" s="142">
        <v>720000</v>
      </c>
      <c r="K232" s="141">
        <f t="shared" si="37"/>
        <v>13846.153846153846</v>
      </c>
      <c r="L232" s="143" t="s">
        <v>42</v>
      </c>
      <c r="M232" s="144" t="s">
        <v>433</v>
      </c>
      <c r="N232" s="146" t="s">
        <v>11</v>
      </c>
      <c r="O232" s="147" t="s">
        <v>10</v>
      </c>
      <c r="P232" s="138" t="s">
        <v>21</v>
      </c>
      <c r="Q232" s="144" t="s">
        <v>194</v>
      </c>
      <c r="R232" s="148">
        <v>1</v>
      </c>
      <c r="S232" s="148">
        <v>1</v>
      </c>
      <c r="T232" s="149">
        <v>14842.17</v>
      </c>
      <c r="U232" s="150">
        <f t="shared" si="38"/>
        <v>771792.84</v>
      </c>
      <c r="V232" s="189">
        <f t="shared" si="32"/>
        <v>1.0719345</v>
      </c>
      <c r="W232" s="151" t="str">
        <f t="shared" si="33"/>
        <v>W/IN</v>
      </c>
      <c r="X232" s="151" t="str">
        <f t="shared" si="34"/>
        <v>SIGNIFICANT</v>
      </c>
      <c r="Y232" s="135">
        <f t="shared" si="39"/>
        <v>49</v>
      </c>
      <c r="Z232" s="134"/>
    </row>
    <row r="233" spans="1:26" ht="26.25" thickBot="1" x14ac:dyDescent="0.25">
      <c r="A233" s="134">
        <v>45090</v>
      </c>
      <c r="B233" s="135" t="s">
        <v>540</v>
      </c>
      <c r="C233" s="135" t="s">
        <v>763</v>
      </c>
      <c r="D233" s="135" t="s">
        <v>18</v>
      </c>
      <c r="E233" s="136" t="s">
        <v>1270</v>
      </c>
      <c r="F233" s="137" t="s">
        <v>52</v>
      </c>
      <c r="G233" s="138">
        <v>45016</v>
      </c>
      <c r="H233" s="138">
        <v>45016</v>
      </c>
      <c r="I233" s="208" t="s">
        <v>1278</v>
      </c>
      <c r="J233" s="142">
        <v>720000</v>
      </c>
      <c r="K233" s="141">
        <f t="shared" si="37"/>
        <v>13846.153846153846</v>
      </c>
      <c r="L233" s="143" t="s">
        <v>43</v>
      </c>
      <c r="M233" s="144" t="s">
        <v>433</v>
      </c>
      <c r="N233" s="146" t="s">
        <v>378</v>
      </c>
      <c r="O233" s="147" t="s">
        <v>10</v>
      </c>
      <c r="P233" s="138" t="s">
        <v>21</v>
      </c>
      <c r="Q233" s="144" t="s">
        <v>194</v>
      </c>
      <c r="R233" s="148">
        <v>0.92900000000000005</v>
      </c>
      <c r="S233" s="148">
        <v>0.99099999999999999</v>
      </c>
      <c r="T233" s="149">
        <v>25790.27</v>
      </c>
      <c r="U233" s="150">
        <f t="shared" si="38"/>
        <v>1341094.04</v>
      </c>
      <c r="V233" s="189">
        <f t="shared" si="32"/>
        <v>1.8626306111111113</v>
      </c>
      <c r="W233" s="151" t="str">
        <f t="shared" si="33"/>
        <v>HIGH</v>
      </c>
      <c r="X233" s="151" t="str">
        <f t="shared" si="34"/>
        <v>EXPECTED</v>
      </c>
      <c r="Y233" s="135">
        <f t="shared" si="39"/>
        <v>0</v>
      </c>
      <c r="Z233" s="134"/>
    </row>
    <row r="234" spans="1:26" ht="15.75" thickBot="1" x14ac:dyDescent="0.3">
      <c r="A234" s="153">
        <v>45090</v>
      </c>
      <c r="B234" s="154"/>
      <c r="C234" s="154" t="s">
        <v>468</v>
      </c>
      <c r="D234" s="154" t="s">
        <v>14</v>
      </c>
      <c r="E234" s="169" t="s">
        <v>1079</v>
      </c>
      <c r="F234" s="155" t="s">
        <v>52</v>
      </c>
      <c r="G234" s="156">
        <v>45016</v>
      </c>
      <c r="H234" s="156"/>
      <c r="I234" s="185" t="s">
        <v>1062</v>
      </c>
      <c r="J234" s="186">
        <v>720000</v>
      </c>
      <c r="K234" s="158">
        <f t="shared" si="37"/>
        <v>13846.153846153846</v>
      </c>
      <c r="L234" s="160" t="s">
        <v>42</v>
      </c>
      <c r="M234" s="161" t="s">
        <v>433</v>
      </c>
      <c r="N234" s="171" t="s">
        <v>28</v>
      </c>
      <c r="O234" s="163" t="s">
        <v>10</v>
      </c>
      <c r="P234" s="156" t="s">
        <v>21</v>
      </c>
      <c r="Q234" s="161" t="s">
        <v>56</v>
      </c>
      <c r="R234" s="165"/>
      <c r="S234" s="165"/>
      <c r="T234" s="166"/>
      <c r="U234" s="166">
        <f t="shared" si="38"/>
        <v>0</v>
      </c>
      <c r="V234" s="172">
        <f t="shared" si="32"/>
        <v>0</v>
      </c>
      <c r="W234" s="190" t="str">
        <f t="shared" si="33"/>
        <v>L0W</v>
      </c>
      <c r="X234" s="190" t="e">
        <f t="shared" si="34"/>
        <v>#NUM!</v>
      </c>
      <c r="Y234" s="167" t="e">
        <f t="shared" si="39"/>
        <v>#NUM!</v>
      </c>
      <c r="Z234" s="153"/>
    </row>
    <row r="235" spans="1:26" ht="13.5" thickBot="1" x14ac:dyDescent="0.25">
      <c r="A235" s="134">
        <v>45090</v>
      </c>
      <c r="B235" s="135"/>
      <c r="C235" s="135" t="s">
        <v>468</v>
      </c>
      <c r="D235" s="135" t="s">
        <v>14</v>
      </c>
      <c r="E235" s="136" t="s">
        <v>1080</v>
      </c>
      <c r="F235" s="137" t="s">
        <v>52</v>
      </c>
      <c r="G235" s="138">
        <v>45016</v>
      </c>
      <c r="H235" s="138">
        <v>45051</v>
      </c>
      <c r="I235" s="139" t="s">
        <v>1063</v>
      </c>
      <c r="J235" s="142">
        <v>720000</v>
      </c>
      <c r="K235" s="141">
        <f t="shared" si="37"/>
        <v>13846.153846153846</v>
      </c>
      <c r="L235" s="143" t="s">
        <v>42</v>
      </c>
      <c r="M235" s="144" t="s">
        <v>433</v>
      </c>
      <c r="N235" s="146" t="s">
        <v>161</v>
      </c>
      <c r="O235" s="147" t="s">
        <v>10</v>
      </c>
      <c r="P235" s="138" t="s">
        <v>21</v>
      </c>
      <c r="Q235" s="144" t="s">
        <v>1306</v>
      </c>
      <c r="R235" s="148">
        <v>0.80600000000000005</v>
      </c>
      <c r="S235" s="148">
        <v>0.97499999999999998</v>
      </c>
      <c r="T235" s="149">
        <v>94731.76</v>
      </c>
      <c r="U235" s="150">
        <f t="shared" si="38"/>
        <v>4926051.5199999996</v>
      </c>
      <c r="V235" s="189">
        <f t="shared" si="32"/>
        <v>6.8417382222222223</v>
      </c>
      <c r="W235" s="151" t="str">
        <f t="shared" si="33"/>
        <v>HIGH</v>
      </c>
      <c r="X235" s="151" t="str">
        <f t="shared" si="34"/>
        <v>SIGNIFICANT</v>
      </c>
      <c r="Y235" s="135">
        <f t="shared" si="39"/>
        <v>35</v>
      </c>
      <c r="Z235" s="134"/>
    </row>
    <row r="236" spans="1:26" ht="13.5" thickBot="1" x14ac:dyDescent="0.25">
      <c r="A236" s="134">
        <v>45090</v>
      </c>
      <c r="B236" s="135"/>
      <c r="C236" s="135" t="s">
        <v>468</v>
      </c>
      <c r="D236" s="135" t="s">
        <v>14</v>
      </c>
      <c r="E236" s="136" t="s">
        <v>1078</v>
      </c>
      <c r="F236" s="137" t="s">
        <v>52</v>
      </c>
      <c r="G236" s="138">
        <v>45016</v>
      </c>
      <c r="H236" s="138">
        <v>45044</v>
      </c>
      <c r="I236" s="139" t="s">
        <v>1061</v>
      </c>
      <c r="J236" s="142">
        <v>720000</v>
      </c>
      <c r="K236" s="141">
        <f t="shared" si="37"/>
        <v>13846.153846153846</v>
      </c>
      <c r="L236" s="143" t="s">
        <v>42</v>
      </c>
      <c r="M236" s="144" t="s">
        <v>433</v>
      </c>
      <c r="N236" s="146" t="s">
        <v>79</v>
      </c>
      <c r="O236" s="147" t="s">
        <v>10</v>
      </c>
      <c r="P236" s="138" t="s">
        <v>21</v>
      </c>
      <c r="Q236" s="144" t="s">
        <v>194</v>
      </c>
      <c r="R236" s="148">
        <v>0.997</v>
      </c>
      <c r="S236" s="148">
        <v>0.997</v>
      </c>
      <c r="T236" s="149">
        <v>26295.3</v>
      </c>
      <c r="U236" s="150">
        <f t="shared" si="38"/>
        <v>1367355.5999999999</v>
      </c>
      <c r="V236" s="189">
        <f t="shared" si="32"/>
        <v>1.899105</v>
      </c>
      <c r="W236" s="151" t="str">
        <f t="shared" si="33"/>
        <v>HIGH</v>
      </c>
      <c r="X236" s="151" t="str">
        <f t="shared" si="34"/>
        <v>DELAYED</v>
      </c>
      <c r="Y236" s="135">
        <f t="shared" si="39"/>
        <v>28</v>
      </c>
      <c r="Z236" s="134"/>
    </row>
    <row r="237" spans="1:26" ht="13.5" thickBot="1" x14ac:dyDescent="0.25">
      <c r="A237" s="134">
        <v>45090</v>
      </c>
      <c r="B237" s="136" t="s">
        <v>541</v>
      </c>
      <c r="C237" s="135" t="s">
        <v>1286</v>
      </c>
      <c r="D237" s="135" t="s">
        <v>14</v>
      </c>
      <c r="E237" s="136" t="s">
        <v>1288</v>
      </c>
      <c r="F237" s="137" t="s">
        <v>52</v>
      </c>
      <c r="G237" s="138">
        <v>45016</v>
      </c>
      <c r="H237" s="138">
        <v>45023</v>
      </c>
      <c r="I237" s="139" t="s">
        <v>1290</v>
      </c>
      <c r="J237" s="142">
        <v>600000</v>
      </c>
      <c r="K237" s="141">
        <f t="shared" si="37"/>
        <v>11538.461538461539</v>
      </c>
      <c r="L237" s="143" t="s">
        <v>43</v>
      </c>
      <c r="M237" s="144" t="s">
        <v>433</v>
      </c>
      <c r="N237" s="145" t="s">
        <v>85</v>
      </c>
      <c r="O237" s="147" t="s">
        <v>10</v>
      </c>
      <c r="P237" s="138" t="s">
        <v>21</v>
      </c>
      <c r="Q237" s="144" t="s">
        <v>194</v>
      </c>
      <c r="R237" s="148">
        <v>0.94099999999999995</v>
      </c>
      <c r="S237" s="148">
        <v>0.98799999999999999</v>
      </c>
      <c r="T237" s="149">
        <v>22060.080000000002</v>
      </c>
      <c r="U237" s="150">
        <f t="shared" si="38"/>
        <v>1147124.1600000001</v>
      </c>
      <c r="V237" s="189">
        <f t="shared" si="32"/>
        <v>1.9118736000000001</v>
      </c>
      <c r="W237" s="151" t="str">
        <f t="shared" si="33"/>
        <v>HIGH</v>
      </c>
      <c r="X237" s="151" t="str">
        <f t="shared" si="34"/>
        <v>EXPECTED</v>
      </c>
      <c r="Y237" s="135">
        <f t="shared" si="39"/>
        <v>7</v>
      </c>
      <c r="Z237" s="134"/>
    </row>
    <row r="238" spans="1:26" ht="13.5" thickBot="1" x14ac:dyDescent="0.25">
      <c r="A238" s="134">
        <v>45090</v>
      </c>
      <c r="B238" s="136" t="s">
        <v>541</v>
      </c>
      <c r="C238" s="135" t="s">
        <v>559</v>
      </c>
      <c r="D238" s="135" t="s">
        <v>18</v>
      </c>
      <c r="E238" s="136" t="s">
        <v>1248</v>
      </c>
      <c r="F238" s="137" t="s">
        <v>52</v>
      </c>
      <c r="G238" s="138">
        <v>45016</v>
      </c>
      <c r="H238" s="138">
        <v>45030</v>
      </c>
      <c r="I238" s="139" t="s">
        <v>1253</v>
      </c>
      <c r="J238" s="141"/>
      <c r="K238" s="141">
        <f t="shared" si="37"/>
        <v>0</v>
      </c>
      <c r="L238" s="143" t="s">
        <v>43</v>
      </c>
      <c r="M238" s="144" t="s">
        <v>433</v>
      </c>
      <c r="N238" s="146" t="s">
        <v>9</v>
      </c>
      <c r="O238" s="147" t="s">
        <v>10</v>
      </c>
      <c r="P238" s="138" t="s">
        <v>21</v>
      </c>
      <c r="Q238" s="144" t="s">
        <v>194</v>
      </c>
      <c r="R238" s="148">
        <v>0.98</v>
      </c>
      <c r="S238" s="148">
        <v>0.995</v>
      </c>
      <c r="T238" s="149">
        <v>2495.56</v>
      </c>
      <c r="U238" s="150">
        <f t="shared" si="38"/>
        <v>129769.12</v>
      </c>
      <c r="V238" s="189" t="e">
        <f t="shared" si="32"/>
        <v>#DIV/0!</v>
      </c>
      <c r="W238" s="151" t="e">
        <f t="shared" si="33"/>
        <v>#DIV/0!</v>
      </c>
      <c r="X238" s="151" t="str">
        <f t="shared" si="34"/>
        <v>EXPECTED</v>
      </c>
      <c r="Y238" s="135">
        <f t="shared" si="39"/>
        <v>14</v>
      </c>
      <c r="Z238" s="134"/>
    </row>
    <row r="239" spans="1:26" ht="51.75" thickBot="1" x14ac:dyDescent="0.25">
      <c r="A239" s="191">
        <v>45090</v>
      </c>
      <c r="B239" s="216" t="s">
        <v>540</v>
      </c>
      <c r="C239" s="192" t="s">
        <v>543</v>
      </c>
      <c r="D239" s="192" t="s">
        <v>14</v>
      </c>
      <c r="E239" s="216" t="s">
        <v>1182</v>
      </c>
      <c r="F239" s="193" t="s">
        <v>52</v>
      </c>
      <c r="G239" s="194">
        <v>45017</v>
      </c>
      <c r="H239" s="194">
        <v>45110</v>
      </c>
      <c r="I239" s="217" t="s">
        <v>1185</v>
      </c>
      <c r="J239" s="218">
        <v>7200000</v>
      </c>
      <c r="K239" s="159">
        <f t="shared" ref="K239:K270" si="40">J239/52</f>
        <v>138461.53846153847</v>
      </c>
      <c r="L239" s="196" t="s">
        <v>43</v>
      </c>
      <c r="M239" s="197" t="s">
        <v>433</v>
      </c>
      <c r="N239" s="219" t="s">
        <v>20</v>
      </c>
      <c r="O239" s="199" t="s">
        <v>10</v>
      </c>
      <c r="P239" s="194" t="s">
        <v>21</v>
      </c>
      <c r="Q239" s="197" t="s">
        <v>228</v>
      </c>
      <c r="R239" s="200">
        <v>0.88</v>
      </c>
      <c r="S239" s="200">
        <v>0.98899999999999999</v>
      </c>
      <c r="T239" s="150">
        <v>53009.14</v>
      </c>
      <c r="U239" s="150">
        <f t="shared" ref="U239:U270" si="41">T239*52</f>
        <v>2756475.28</v>
      </c>
      <c r="V239" s="189">
        <f t="shared" si="32"/>
        <v>0.38284378888888887</v>
      </c>
      <c r="W239" s="151" t="str">
        <f t="shared" si="33"/>
        <v>L0W</v>
      </c>
      <c r="X239" s="151" t="str">
        <f t="shared" si="34"/>
        <v>SIGNIFICANT</v>
      </c>
      <c r="Y239" s="135">
        <f t="shared" si="39"/>
        <v>93</v>
      </c>
      <c r="Z239" s="191"/>
    </row>
    <row r="240" spans="1:26" ht="15.75" thickBot="1" x14ac:dyDescent="0.3">
      <c r="A240" s="153">
        <v>45090</v>
      </c>
      <c r="B240" s="154" t="s">
        <v>210</v>
      </c>
      <c r="C240" s="154" t="s">
        <v>61</v>
      </c>
      <c r="D240" s="154" t="s">
        <v>24</v>
      </c>
      <c r="E240" s="169" t="s">
        <v>1210</v>
      </c>
      <c r="F240" s="155" t="s">
        <v>52</v>
      </c>
      <c r="G240" s="156">
        <v>45017</v>
      </c>
      <c r="H240" s="156"/>
      <c r="I240" s="185" t="s">
        <v>1214</v>
      </c>
      <c r="J240" s="158">
        <v>6000000</v>
      </c>
      <c r="K240" s="158">
        <f t="shared" si="40"/>
        <v>115384.61538461539</v>
      </c>
      <c r="L240" s="160" t="s">
        <v>43</v>
      </c>
      <c r="M240" s="161" t="s">
        <v>433</v>
      </c>
      <c r="N240" s="171" t="s">
        <v>8</v>
      </c>
      <c r="O240" s="163" t="s">
        <v>10</v>
      </c>
      <c r="P240" s="156" t="s">
        <v>21</v>
      </c>
      <c r="Q240" s="161" t="s">
        <v>56</v>
      </c>
      <c r="R240" s="165"/>
      <c r="S240" s="165"/>
      <c r="T240" s="166"/>
      <c r="U240" s="166">
        <f t="shared" si="41"/>
        <v>0</v>
      </c>
      <c r="V240" s="172">
        <f t="shared" si="32"/>
        <v>0</v>
      </c>
      <c r="W240" s="190" t="str">
        <f t="shared" si="33"/>
        <v>L0W</v>
      </c>
      <c r="X240" s="190" t="e">
        <f t="shared" si="34"/>
        <v>#NUM!</v>
      </c>
      <c r="Y240" s="167" t="e">
        <f t="shared" si="39"/>
        <v>#NUM!</v>
      </c>
      <c r="Z240" s="153"/>
    </row>
    <row r="241" spans="1:26" ht="45.75" thickBot="1" x14ac:dyDescent="0.3">
      <c r="A241" s="153">
        <v>45090</v>
      </c>
      <c r="B241" s="169" t="s">
        <v>540</v>
      </c>
      <c r="C241" s="154" t="s">
        <v>543</v>
      </c>
      <c r="D241" s="154" t="s">
        <v>14</v>
      </c>
      <c r="E241" s="169" t="s">
        <v>1183</v>
      </c>
      <c r="F241" s="155" t="s">
        <v>52</v>
      </c>
      <c r="G241" s="156">
        <v>45017</v>
      </c>
      <c r="H241" s="156"/>
      <c r="I241" s="170" t="s">
        <v>1186</v>
      </c>
      <c r="J241" s="186">
        <v>5799996</v>
      </c>
      <c r="K241" s="158">
        <f t="shared" si="40"/>
        <v>111538.38461538461</v>
      </c>
      <c r="L241" s="160" t="s">
        <v>43</v>
      </c>
      <c r="M241" s="161" t="s">
        <v>433</v>
      </c>
      <c r="N241" s="171" t="s">
        <v>20</v>
      </c>
      <c r="O241" s="163" t="s">
        <v>10</v>
      </c>
      <c r="P241" s="156" t="s">
        <v>21</v>
      </c>
      <c r="Q241" s="161" t="s">
        <v>56</v>
      </c>
      <c r="R241" s="165"/>
      <c r="S241" s="165"/>
      <c r="T241" s="166"/>
      <c r="U241" s="166">
        <f t="shared" si="41"/>
        <v>0</v>
      </c>
      <c r="V241" s="172">
        <f t="shared" si="32"/>
        <v>0</v>
      </c>
      <c r="W241" s="190" t="str">
        <f t="shared" si="33"/>
        <v>L0W</v>
      </c>
      <c r="X241" s="190" t="e">
        <f t="shared" si="34"/>
        <v>#NUM!</v>
      </c>
      <c r="Y241" s="167" t="e">
        <f t="shared" si="39"/>
        <v>#NUM!</v>
      </c>
      <c r="Z241" s="153"/>
    </row>
    <row r="242" spans="1:26" ht="15.75" thickBot="1" x14ac:dyDescent="0.3">
      <c r="A242" s="153">
        <v>45090</v>
      </c>
      <c r="B242" s="154" t="s">
        <v>210</v>
      </c>
      <c r="C242" s="154" t="s">
        <v>1006</v>
      </c>
      <c r="D242" s="154" t="s">
        <v>24</v>
      </c>
      <c r="E242" s="154" t="s">
        <v>1007</v>
      </c>
      <c r="F242" s="155" t="s">
        <v>52</v>
      </c>
      <c r="G242" s="156">
        <v>45017</v>
      </c>
      <c r="H242" s="156"/>
      <c r="I242" s="157" t="s">
        <v>1008</v>
      </c>
      <c r="J242" s="158">
        <v>1800000</v>
      </c>
      <c r="K242" s="158">
        <f t="shared" si="40"/>
        <v>34615.384615384617</v>
      </c>
      <c r="L242" s="160" t="s">
        <v>42</v>
      </c>
      <c r="M242" s="161" t="s">
        <v>433</v>
      </c>
      <c r="N242" s="162" t="s">
        <v>8</v>
      </c>
      <c r="O242" s="163" t="s">
        <v>10</v>
      </c>
      <c r="P242" s="156" t="s">
        <v>21</v>
      </c>
      <c r="Q242" s="161" t="s">
        <v>56</v>
      </c>
      <c r="R242" s="165"/>
      <c r="S242" s="165"/>
      <c r="T242" s="166"/>
      <c r="U242" s="166">
        <f t="shared" si="41"/>
        <v>0</v>
      </c>
      <c r="V242" s="172">
        <f t="shared" si="32"/>
        <v>0</v>
      </c>
      <c r="W242" s="190" t="str">
        <f t="shared" si="33"/>
        <v>L0W</v>
      </c>
      <c r="X242" s="190" t="e">
        <f t="shared" si="34"/>
        <v>#NUM!</v>
      </c>
      <c r="Y242" s="167" t="e">
        <f t="shared" si="39"/>
        <v>#NUM!</v>
      </c>
      <c r="Z242" s="153"/>
    </row>
    <row r="243" spans="1:26" ht="15.75" thickBot="1" x14ac:dyDescent="0.3">
      <c r="A243" s="153">
        <v>45099</v>
      </c>
      <c r="B243" s="154"/>
      <c r="C243" s="154" t="s">
        <v>61</v>
      </c>
      <c r="D243" s="154" t="s">
        <v>24</v>
      </c>
      <c r="E243" s="154" t="s">
        <v>1333</v>
      </c>
      <c r="F243" s="155" t="s">
        <v>52</v>
      </c>
      <c r="G243" s="156">
        <v>45017</v>
      </c>
      <c r="H243" s="156"/>
      <c r="I243" s="157" t="s">
        <v>1334</v>
      </c>
      <c r="J243" s="158">
        <v>1200000</v>
      </c>
      <c r="K243" s="158">
        <f t="shared" si="40"/>
        <v>23076.923076923078</v>
      </c>
      <c r="L243" s="160" t="s">
        <v>42</v>
      </c>
      <c r="M243" s="161" t="s">
        <v>94</v>
      </c>
      <c r="N243" s="162" t="s">
        <v>8</v>
      </c>
      <c r="O243" s="163" t="s">
        <v>10</v>
      </c>
      <c r="P243" s="156" t="s">
        <v>21</v>
      </c>
      <c r="Q243" s="161" t="s">
        <v>56</v>
      </c>
      <c r="R243" s="165"/>
      <c r="S243" s="165"/>
      <c r="T243" s="166"/>
      <c r="U243" s="166">
        <f t="shared" si="41"/>
        <v>0</v>
      </c>
      <c r="V243" s="172">
        <f t="shared" si="32"/>
        <v>0</v>
      </c>
      <c r="W243" s="190" t="str">
        <f t="shared" si="33"/>
        <v>L0W</v>
      </c>
      <c r="X243" s="190" t="e">
        <f t="shared" si="34"/>
        <v>#NUM!</v>
      </c>
      <c r="Y243" s="167" t="e">
        <f t="shared" si="39"/>
        <v>#NUM!</v>
      </c>
      <c r="Z243" s="153"/>
    </row>
    <row r="244" spans="1:26" ht="15.75" thickBot="1" x14ac:dyDescent="0.3">
      <c r="A244" s="153">
        <v>45090</v>
      </c>
      <c r="B244" s="169" t="s">
        <v>541</v>
      </c>
      <c r="C244" s="154" t="s">
        <v>142</v>
      </c>
      <c r="D244" s="154" t="s">
        <v>159</v>
      </c>
      <c r="E244" s="169" t="s">
        <v>1139</v>
      </c>
      <c r="F244" s="155" t="s">
        <v>52</v>
      </c>
      <c r="G244" s="156">
        <v>45017</v>
      </c>
      <c r="H244" s="156"/>
      <c r="I244" s="185" t="s">
        <v>1145</v>
      </c>
      <c r="J244" s="158">
        <v>1200000</v>
      </c>
      <c r="K244" s="158">
        <f t="shared" si="40"/>
        <v>23076.923076923078</v>
      </c>
      <c r="L244" s="160" t="s">
        <v>43</v>
      </c>
      <c r="M244" s="161" t="s">
        <v>433</v>
      </c>
      <c r="N244" s="162" t="s">
        <v>66</v>
      </c>
      <c r="O244" s="163" t="s">
        <v>10</v>
      </c>
      <c r="P244" s="156" t="s">
        <v>21</v>
      </c>
      <c r="Q244" s="161" t="s">
        <v>56</v>
      </c>
      <c r="R244" s="165"/>
      <c r="S244" s="165"/>
      <c r="T244" s="166"/>
      <c r="U244" s="166">
        <f t="shared" si="41"/>
        <v>0</v>
      </c>
      <c r="V244" s="172">
        <f t="shared" si="32"/>
        <v>0</v>
      </c>
      <c r="W244" s="190" t="str">
        <f t="shared" si="33"/>
        <v>L0W</v>
      </c>
      <c r="X244" s="190" t="e">
        <f t="shared" si="34"/>
        <v>#NUM!</v>
      </c>
      <c r="Y244" s="167" t="e">
        <f t="shared" si="39"/>
        <v>#NUM!</v>
      </c>
      <c r="Z244" s="153"/>
    </row>
    <row r="245" spans="1:26" ht="13.5" thickBot="1" x14ac:dyDescent="0.25">
      <c r="A245" s="134">
        <v>45090</v>
      </c>
      <c r="B245" s="135" t="s">
        <v>803</v>
      </c>
      <c r="C245" s="135" t="s">
        <v>59</v>
      </c>
      <c r="D245" s="135" t="s">
        <v>14</v>
      </c>
      <c r="E245" s="136" t="s">
        <v>1180</v>
      </c>
      <c r="F245" s="137" t="s">
        <v>52</v>
      </c>
      <c r="G245" s="138">
        <v>45017</v>
      </c>
      <c r="H245" s="138">
        <v>45086</v>
      </c>
      <c r="I245" s="208" t="s">
        <v>1175</v>
      </c>
      <c r="J245" s="142">
        <v>1200000</v>
      </c>
      <c r="K245" s="141">
        <f t="shared" si="40"/>
        <v>23076.923076923078</v>
      </c>
      <c r="L245" s="143" t="s">
        <v>43</v>
      </c>
      <c r="M245" s="144" t="s">
        <v>433</v>
      </c>
      <c r="N245" s="146" t="s">
        <v>71</v>
      </c>
      <c r="O245" s="147" t="s">
        <v>10</v>
      </c>
      <c r="P245" s="138" t="s">
        <v>21</v>
      </c>
      <c r="Q245" s="144" t="s">
        <v>194</v>
      </c>
      <c r="R245" s="148">
        <v>0.76900000000000002</v>
      </c>
      <c r="S245" s="148">
        <v>0.997</v>
      </c>
      <c r="T245" s="149">
        <v>34009.360000000001</v>
      </c>
      <c r="U245" s="150">
        <f t="shared" si="41"/>
        <v>1768486.72</v>
      </c>
      <c r="V245" s="189">
        <f t="shared" si="32"/>
        <v>1.4737389333333333</v>
      </c>
      <c r="W245" s="151" t="str">
        <f t="shared" si="33"/>
        <v>HIGH</v>
      </c>
      <c r="X245" s="151" t="str">
        <f t="shared" si="34"/>
        <v>SIGNIFICANT</v>
      </c>
      <c r="Y245" s="135">
        <f t="shared" si="39"/>
        <v>69</v>
      </c>
      <c r="Z245" s="134"/>
    </row>
    <row r="246" spans="1:26" ht="13.5" thickBot="1" x14ac:dyDescent="0.25">
      <c r="A246" s="134">
        <v>45090</v>
      </c>
      <c r="B246" s="135" t="s">
        <v>540</v>
      </c>
      <c r="C246" s="135" t="s">
        <v>69</v>
      </c>
      <c r="D246" s="135" t="s">
        <v>159</v>
      </c>
      <c r="E246" s="135" t="s">
        <v>1108</v>
      </c>
      <c r="F246" s="137" t="s">
        <v>52</v>
      </c>
      <c r="G246" s="138">
        <v>45017</v>
      </c>
      <c r="H246" s="138">
        <v>45072</v>
      </c>
      <c r="I246" s="140" t="s">
        <v>1109</v>
      </c>
      <c r="J246" s="141">
        <v>600000</v>
      </c>
      <c r="K246" s="141">
        <f t="shared" si="40"/>
        <v>11538.461538461539</v>
      </c>
      <c r="L246" s="143" t="s">
        <v>42</v>
      </c>
      <c r="M246" s="144" t="s">
        <v>433</v>
      </c>
      <c r="N246" s="145" t="s">
        <v>9</v>
      </c>
      <c r="O246" s="147" t="s">
        <v>10</v>
      </c>
      <c r="P246" s="138" t="s">
        <v>21</v>
      </c>
      <c r="Q246" s="144" t="s">
        <v>209</v>
      </c>
      <c r="R246" s="148">
        <v>0.99199999999999999</v>
      </c>
      <c r="S246" s="148">
        <v>0.999</v>
      </c>
      <c r="T246" s="149">
        <v>23743.49</v>
      </c>
      <c r="U246" s="150">
        <f t="shared" si="41"/>
        <v>1234661.48</v>
      </c>
      <c r="V246" s="189">
        <f t="shared" si="32"/>
        <v>2.0577691333333332</v>
      </c>
      <c r="W246" s="151" t="str">
        <f t="shared" si="33"/>
        <v>HIGH</v>
      </c>
      <c r="X246" s="151" t="str">
        <f t="shared" si="34"/>
        <v>SIGNIFICANT</v>
      </c>
      <c r="Y246" s="135">
        <f t="shared" si="39"/>
        <v>55</v>
      </c>
      <c r="Z246" s="134"/>
    </row>
    <row r="247" spans="1:26" ht="13.5" thickBot="1" x14ac:dyDescent="0.25">
      <c r="A247" s="134">
        <v>45090</v>
      </c>
      <c r="B247" s="135" t="s">
        <v>527</v>
      </c>
      <c r="C247" s="135" t="s">
        <v>178</v>
      </c>
      <c r="D247" s="135"/>
      <c r="E247" s="135" t="s">
        <v>709</v>
      </c>
      <c r="F247" s="137" t="s">
        <v>52</v>
      </c>
      <c r="G247" s="138">
        <v>45017</v>
      </c>
      <c r="H247" s="138">
        <v>45065</v>
      </c>
      <c r="I247" s="140" t="s">
        <v>972</v>
      </c>
      <c r="J247" s="141">
        <v>600000</v>
      </c>
      <c r="K247" s="141">
        <f t="shared" si="40"/>
        <v>11538.461538461539</v>
      </c>
      <c r="L247" s="143" t="s">
        <v>43</v>
      </c>
      <c r="M247" s="144" t="s">
        <v>433</v>
      </c>
      <c r="N247" s="145" t="s">
        <v>109</v>
      </c>
      <c r="O247" s="147" t="s">
        <v>10</v>
      </c>
      <c r="P247" s="138" t="s">
        <v>21</v>
      </c>
      <c r="Q247" s="144" t="s">
        <v>155</v>
      </c>
      <c r="R247" s="148">
        <v>1</v>
      </c>
      <c r="S247" s="148">
        <v>1</v>
      </c>
      <c r="T247" s="149">
        <v>24.8</v>
      </c>
      <c r="U247" s="150">
        <f t="shared" si="41"/>
        <v>1289.6000000000001</v>
      </c>
      <c r="V247" s="189">
        <f t="shared" si="32"/>
        <v>2.1493333333333334E-3</v>
      </c>
      <c r="W247" s="151" t="str">
        <f t="shared" si="33"/>
        <v>L0W</v>
      </c>
      <c r="X247" s="151" t="str">
        <f t="shared" si="34"/>
        <v>SIGNIFICANT</v>
      </c>
      <c r="Y247" s="135">
        <f t="shared" si="39"/>
        <v>48</v>
      </c>
      <c r="Z247" s="134"/>
    </row>
    <row r="248" spans="1:26" ht="15.75" thickBot="1" x14ac:dyDescent="0.3">
      <c r="A248" s="153">
        <v>45090</v>
      </c>
      <c r="B248" s="169" t="s">
        <v>210</v>
      </c>
      <c r="C248" s="154" t="s">
        <v>106</v>
      </c>
      <c r="D248" s="154" t="s">
        <v>89</v>
      </c>
      <c r="E248" s="169" t="s">
        <v>1263</v>
      </c>
      <c r="F248" s="155" t="s">
        <v>52</v>
      </c>
      <c r="G248" s="156">
        <v>45017</v>
      </c>
      <c r="H248" s="156"/>
      <c r="I248" s="185" t="s">
        <v>1266</v>
      </c>
      <c r="J248" s="158">
        <v>600000</v>
      </c>
      <c r="K248" s="158">
        <f t="shared" si="40"/>
        <v>11538.461538461539</v>
      </c>
      <c r="L248" s="160" t="s">
        <v>43</v>
      </c>
      <c r="M248" s="161" t="s">
        <v>433</v>
      </c>
      <c r="N248" s="171" t="s">
        <v>9</v>
      </c>
      <c r="O248" s="163" t="s">
        <v>10</v>
      </c>
      <c r="P248" s="156" t="s">
        <v>21</v>
      </c>
      <c r="Q248" s="161" t="s">
        <v>56</v>
      </c>
      <c r="R248" s="165"/>
      <c r="S248" s="165"/>
      <c r="T248" s="166"/>
      <c r="U248" s="166">
        <f t="shared" si="41"/>
        <v>0</v>
      </c>
      <c r="V248" s="172">
        <f t="shared" si="32"/>
        <v>0</v>
      </c>
      <c r="W248" s="190" t="str">
        <f t="shared" si="33"/>
        <v>L0W</v>
      </c>
      <c r="X248" s="190" t="e">
        <f t="shared" si="34"/>
        <v>#NUM!</v>
      </c>
      <c r="Y248" s="167" t="e">
        <f t="shared" si="39"/>
        <v>#NUM!</v>
      </c>
      <c r="Z248" s="153"/>
    </row>
    <row r="249" spans="1:26" ht="13.5" thickBot="1" x14ac:dyDescent="0.25">
      <c r="A249" s="134">
        <v>45090</v>
      </c>
      <c r="B249" s="135" t="s">
        <v>57</v>
      </c>
      <c r="C249" s="135" t="s">
        <v>133</v>
      </c>
      <c r="D249" s="135"/>
      <c r="E249" s="135" t="s">
        <v>1260</v>
      </c>
      <c r="F249" s="137" t="s">
        <v>52</v>
      </c>
      <c r="G249" s="138">
        <v>45017</v>
      </c>
      <c r="H249" s="138">
        <v>45037</v>
      </c>
      <c r="I249" s="140" t="s">
        <v>1261</v>
      </c>
      <c r="J249" s="141">
        <v>240000</v>
      </c>
      <c r="K249" s="141">
        <f t="shared" si="40"/>
        <v>4615.3846153846152</v>
      </c>
      <c r="L249" s="143" t="s">
        <v>43</v>
      </c>
      <c r="M249" s="144" t="s">
        <v>433</v>
      </c>
      <c r="N249" s="145" t="s">
        <v>85</v>
      </c>
      <c r="O249" s="147" t="s">
        <v>10</v>
      </c>
      <c r="P249" s="138" t="s">
        <v>21</v>
      </c>
      <c r="Q249" s="144" t="s">
        <v>194</v>
      </c>
      <c r="R249" s="148">
        <v>0.96</v>
      </c>
      <c r="S249" s="148">
        <v>1</v>
      </c>
      <c r="T249" s="149">
        <v>12933.03</v>
      </c>
      <c r="U249" s="150">
        <f t="shared" si="41"/>
        <v>672517.56</v>
      </c>
      <c r="V249" s="189">
        <f t="shared" si="32"/>
        <v>2.8021565000000002</v>
      </c>
      <c r="W249" s="151" t="str">
        <f t="shared" si="33"/>
        <v>HIGH</v>
      </c>
      <c r="X249" s="151" t="str">
        <f t="shared" si="34"/>
        <v>DELAYED</v>
      </c>
      <c r="Y249" s="135">
        <f t="shared" si="39"/>
        <v>20</v>
      </c>
      <c r="Z249" s="134"/>
    </row>
    <row r="250" spans="1:26" ht="13.5" thickBot="1" x14ac:dyDescent="0.25">
      <c r="A250" s="134">
        <v>45090</v>
      </c>
      <c r="B250" s="135" t="s">
        <v>541</v>
      </c>
      <c r="C250" s="135" t="s">
        <v>77</v>
      </c>
      <c r="D250" s="135" t="s">
        <v>14</v>
      </c>
      <c r="E250" s="136" t="s">
        <v>1112</v>
      </c>
      <c r="F250" s="137" t="s">
        <v>52</v>
      </c>
      <c r="G250" s="138">
        <v>45019</v>
      </c>
      <c r="H250" s="138">
        <v>45065</v>
      </c>
      <c r="I250" s="139" t="s">
        <v>1118</v>
      </c>
      <c r="J250" s="141">
        <v>2400000</v>
      </c>
      <c r="K250" s="141">
        <f t="shared" si="40"/>
        <v>46153.846153846156</v>
      </c>
      <c r="L250" s="143" t="s">
        <v>42</v>
      </c>
      <c r="M250" s="144" t="s">
        <v>433</v>
      </c>
      <c r="N250" s="145" t="s">
        <v>78</v>
      </c>
      <c r="O250" s="147" t="s">
        <v>10</v>
      </c>
      <c r="P250" s="138" t="s">
        <v>21</v>
      </c>
      <c r="Q250" s="144" t="s">
        <v>1295</v>
      </c>
      <c r="R250" s="148">
        <v>0.97599999999999998</v>
      </c>
      <c r="S250" s="148">
        <v>0.996</v>
      </c>
      <c r="T250" s="149">
        <v>95065.919999999998</v>
      </c>
      <c r="U250" s="150">
        <f t="shared" si="41"/>
        <v>4943427.84</v>
      </c>
      <c r="V250" s="189">
        <f t="shared" si="32"/>
        <v>2.0597615999999999</v>
      </c>
      <c r="W250" s="151" t="str">
        <f t="shared" si="33"/>
        <v>HIGH</v>
      </c>
      <c r="X250" s="151" t="str">
        <f t="shared" si="34"/>
        <v>SIGNIFICANT</v>
      </c>
      <c r="Y250" s="135">
        <f t="shared" si="39"/>
        <v>46</v>
      </c>
      <c r="Z250" s="134"/>
    </row>
    <row r="251" spans="1:26" ht="13.5" thickBot="1" x14ac:dyDescent="0.25">
      <c r="A251" s="134">
        <v>45090</v>
      </c>
      <c r="B251" s="135" t="s">
        <v>541</v>
      </c>
      <c r="C251" s="135" t="s">
        <v>77</v>
      </c>
      <c r="D251" s="135" t="s">
        <v>14</v>
      </c>
      <c r="E251" s="136" t="s">
        <v>1111</v>
      </c>
      <c r="F251" s="137" t="s">
        <v>52</v>
      </c>
      <c r="G251" s="138">
        <v>45019</v>
      </c>
      <c r="H251" s="138">
        <v>45065</v>
      </c>
      <c r="I251" s="139" t="s">
        <v>1117</v>
      </c>
      <c r="J251" s="141">
        <v>2400000</v>
      </c>
      <c r="K251" s="141">
        <f t="shared" si="40"/>
        <v>46153.846153846156</v>
      </c>
      <c r="L251" s="143" t="s">
        <v>42</v>
      </c>
      <c r="M251" s="144" t="s">
        <v>433</v>
      </c>
      <c r="N251" s="145" t="s">
        <v>78</v>
      </c>
      <c r="O251" s="147" t="s">
        <v>10</v>
      </c>
      <c r="P251" s="138" t="s">
        <v>21</v>
      </c>
      <c r="Q251" s="144" t="s">
        <v>1295</v>
      </c>
      <c r="R251" s="148">
        <v>0.96099999999999997</v>
      </c>
      <c r="S251" s="148">
        <v>0.997</v>
      </c>
      <c r="T251" s="149">
        <v>107695.69</v>
      </c>
      <c r="U251" s="150">
        <f t="shared" si="41"/>
        <v>5600175.8799999999</v>
      </c>
      <c r="V251" s="189">
        <f t="shared" si="32"/>
        <v>2.3334066166666667</v>
      </c>
      <c r="W251" s="151" t="str">
        <f t="shared" si="33"/>
        <v>HIGH</v>
      </c>
      <c r="X251" s="151" t="str">
        <f t="shared" si="34"/>
        <v>SIGNIFICANT</v>
      </c>
      <c r="Y251" s="135">
        <f t="shared" si="39"/>
        <v>46</v>
      </c>
      <c r="Z251" s="134"/>
    </row>
    <row r="252" spans="1:26" ht="15.75" thickBot="1" x14ac:dyDescent="0.3">
      <c r="A252" s="153">
        <v>45090</v>
      </c>
      <c r="B252" s="154" t="s">
        <v>541</v>
      </c>
      <c r="C252" s="154" t="s">
        <v>77</v>
      </c>
      <c r="D252" s="154" t="s">
        <v>14</v>
      </c>
      <c r="E252" s="169" t="s">
        <v>1110</v>
      </c>
      <c r="F252" s="155" t="s">
        <v>52</v>
      </c>
      <c r="G252" s="156">
        <v>45019</v>
      </c>
      <c r="H252" s="156"/>
      <c r="I252" s="187" t="s">
        <v>1116</v>
      </c>
      <c r="J252" s="158">
        <v>2400000</v>
      </c>
      <c r="K252" s="158">
        <f t="shared" si="40"/>
        <v>46153.846153846156</v>
      </c>
      <c r="L252" s="160" t="s">
        <v>42</v>
      </c>
      <c r="M252" s="161" t="s">
        <v>433</v>
      </c>
      <c r="N252" s="162" t="s">
        <v>78</v>
      </c>
      <c r="O252" s="163" t="s">
        <v>10</v>
      </c>
      <c r="P252" s="156" t="s">
        <v>21</v>
      </c>
      <c r="Q252" s="161" t="s">
        <v>56</v>
      </c>
      <c r="R252" s="165"/>
      <c r="S252" s="165"/>
      <c r="T252" s="166"/>
      <c r="U252" s="166">
        <f t="shared" si="41"/>
        <v>0</v>
      </c>
      <c r="V252" s="172">
        <f t="shared" si="32"/>
        <v>0</v>
      </c>
      <c r="W252" s="190" t="str">
        <f t="shared" si="33"/>
        <v>L0W</v>
      </c>
      <c r="X252" s="190" t="e">
        <f t="shared" si="34"/>
        <v>#NUM!</v>
      </c>
      <c r="Y252" s="167" t="e">
        <f t="shared" si="39"/>
        <v>#NUM!</v>
      </c>
      <c r="Z252" s="153"/>
    </row>
    <row r="253" spans="1:26" ht="13.5" thickBot="1" x14ac:dyDescent="0.25">
      <c r="A253" s="134">
        <v>45090</v>
      </c>
      <c r="B253" s="135" t="s">
        <v>541</v>
      </c>
      <c r="C253" s="135" t="s">
        <v>77</v>
      </c>
      <c r="D253" s="135" t="s">
        <v>14</v>
      </c>
      <c r="E253" s="136" t="s">
        <v>1114</v>
      </c>
      <c r="F253" s="137" t="s">
        <v>52</v>
      </c>
      <c r="G253" s="138">
        <v>45019</v>
      </c>
      <c r="H253" s="138">
        <v>45072</v>
      </c>
      <c r="I253" s="220" t="s">
        <v>1120</v>
      </c>
      <c r="J253" s="141">
        <v>2400000</v>
      </c>
      <c r="K253" s="141">
        <f t="shared" si="40"/>
        <v>46153.846153846156</v>
      </c>
      <c r="L253" s="143" t="s">
        <v>42</v>
      </c>
      <c r="M253" s="144" t="s">
        <v>433</v>
      </c>
      <c r="N253" s="145" t="s">
        <v>78</v>
      </c>
      <c r="O253" s="147" t="s">
        <v>10</v>
      </c>
      <c r="P253" s="138" t="s">
        <v>21</v>
      </c>
      <c r="Q253" s="144" t="s">
        <v>194</v>
      </c>
      <c r="R253" s="148">
        <v>0.98099999999999998</v>
      </c>
      <c r="S253" s="148">
        <v>0.996</v>
      </c>
      <c r="T253" s="149">
        <v>79705.62</v>
      </c>
      <c r="U253" s="150">
        <f t="shared" si="41"/>
        <v>4144692.2399999998</v>
      </c>
      <c r="V253" s="189">
        <f t="shared" si="32"/>
        <v>1.7269550999999999</v>
      </c>
      <c r="W253" s="151" t="str">
        <f t="shared" si="33"/>
        <v>HIGH</v>
      </c>
      <c r="X253" s="151" t="str">
        <f t="shared" si="34"/>
        <v>SIGNIFICANT</v>
      </c>
      <c r="Y253" s="135">
        <f t="shared" si="39"/>
        <v>53</v>
      </c>
      <c r="Z253" s="134"/>
    </row>
    <row r="254" spans="1:26" ht="13.5" thickBot="1" x14ac:dyDescent="0.25">
      <c r="A254" s="134">
        <v>45090</v>
      </c>
      <c r="B254" s="135" t="s">
        <v>541</v>
      </c>
      <c r="C254" s="135" t="s">
        <v>77</v>
      </c>
      <c r="D254" s="135" t="s">
        <v>14</v>
      </c>
      <c r="E254" s="136" t="s">
        <v>1113</v>
      </c>
      <c r="F254" s="137" t="s">
        <v>52</v>
      </c>
      <c r="G254" s="138">
        <v>45019</v>
      </c>
      <c r="H254" s="138">
        <v>45065</v>
      </c>
      <c r="I254" s="220" t="s">
        <v>1119</v>
      </c>
      <c r="J254" s="141">
        <v>2400000</v>
      </c>
      <c r="K254" s="141">
        <f t="shared" si="40"/>
        <v>46153.846153846156</v>
      </c>
      <c r="L254" s="143" t="s">
        <v>42</v>
      </c>
      <c r="M254" s="144" t="s">
        <v>433</v>
      </c>
      <c r="N254" s="145" t="s">
        <v>78</v>
      </c>
      <c r="O254" s="147" t="s">
        <v>10</v>
      </c>
      <c r="P254" s="138" t="s">
        <v>21</v>
      </c>
      <c r="Q254" s="144" t="s">
        <v>1295</v>
      </c>
      <c r="R254" s="148">
        <v>0.99199999999999999</v>
      </c>
      <c r="S254" s="148">
        <v>0.99</v>
      </c>
      <c r="T254" s="149">
        <v>85619.32</v>
      </c>
      <c r="U254" s="150">
        <f t="shared" si="41"/>
        <v>4452204.6400000006</v>
      </c>
      <c r="V254" s="189">
        <f t="shared" si="32"/>
        <v>1.8550852666666666</v>
      </c>
      <c r="W254" s="151" t="str">
        <f t="shared" si="33"/>
        <v>HIGH</v>
      </c>
      <c r="X254" s="151" t="str">
        <f t="shared" si="34"/>
        <v>SIGNIFICANT</v>
      </c>
      <c r="Y254" s="135">
        <f t="shared" si="39"/>
        <v>46</v>
      </c>
      <c r="Z254" s="134"/>
    </row>
    <row r="255" spans="1:26" ht="13.5" thickBot="1" x14ac:dyDescent="0.25">
      <c r="A255" s="134">
        <v>45090</v>
      </c>
      <c r="B255" s="135" t="s">
        <v>527</v>
      </c>
      <c r="C255" s="135" t="s">
        <v>230</v>
      </c>
      <c r="D255" s="135" t="s">
        <v>18</v>
      </c>
      <c r="E255" s="136" t="s">
        <v>1219</v>
      </c>
      <c r="F255" s="137" t="s">
        <v>52</v>
      </c>
      <c r="G255" s="138">
        <v>45019</v>
      </c>
      <c r="H255" s="138">
        <v>45023</v>
      </c>
      <c r="I255" s="220" t="s">
        <v>1221</v>
      </c>
      <c r="J255" s="141">
        <v>2100000</v>
      </c>
      <c r="K255" s="141">
        <f t="shared" si="40"/>
        <v>40384.615384615383</v>
      </c>
      <c r="L255" s="143" t="s">
        <v>43</v>
      </c>
      <c r="M255" s="144" t="s">
        <v>433</v>
      </c>
      <c r="N255" s="145" t="s">
        <v>11</v>
      </c>
      <c r="O255" s="147" t="s">
        <v>10</v>
      </c>
      <c r="P255" s="138" t="s">
        <v>21</v>
      </c>
      <c r="Q255" s="144" t="s">
        <v>194</v>
      </c>
      <c r="R255" s="148">
        <v>0.85099999999999998</v>
      </c>
      <c r="S255" s="148">
        <v>0.997</v>
      </c>
      <c r="T255" s="149">
        <v>49142.64</v>
      </c>
      <c r="U255" s="150">
        <f t="shared" si="41"/>
        <v>2555417.2799999998</v>
      </c>
      <c r="V255" s="189">
        <f t="shared" si="32"/>
        <v>1.2168653714285715</v>
      </c>
      <c r="W255" s="151" t="str">
        <f t="shared" si="33"/>
        <v>HIGH</v>
      </c>
      <c r="X255" s="151" t="str">
        <f t="shared" si="34"/>
        <v>EXPECTED</v>
      </c>
      <c r="Y255" s="135">
        <f t="shared" si="39"/>
        <v>4</v>
      </c>
      <c r="Z255" s="134"/>
    </row>
    <row r="256" spans="1:26" ht="13.5" thickBot="1" x14ac:dyDescent="0.25">
      <c r="A256" s="134">
        <v>45090</v>
      </c>
      <c r="B256" s="135"/>
      <c r="C256" s="135" t="s">
        <v>107</v>
      </c>
      <c r="D256" s="135" t="s">
        <v>14</v>
      </c>
      <c r="E256" s="135" t="s">
        <v>1040</v>
      </c>
      <c r="F256" s="137" t="s">
        <v>52</v>
      </c>
      <c r="G256" s="138">
        <v>45019</v>
      </c>
      <c r="H256" s="138">
        <v>45065</v>
      </c>
      <c r="I256" s="140" t="s">
        <v>1041</v>
      </c>
      <c r="J256" s="141">
        <v>1560000</v>
      </c>
      <c r="K256" s="141">
        <f t="shared" si="40"/>
        <v>30000</v>
      </c>
      <c r="L256" s="143" t="s">
        <v>42</v>
      </c>
      <c r="M256" s="144" t="s">
        <v>433</v>
      </c>
      <c r="N256" s="145" t="s">
        <v>23</v>
      </c>
      <c r="O256" s="147" t="s">
        <v>10</v>
      </c>
      <c r="P256" s="138" t="s">
        <v>21</v>
      </c>
      <c r="Q256" s="144" t="s">
        <v>194</v>
      </c>
      <c r="R256" s="148">
        <v>0.92600000000000005</v>
      </c>
      <c r="S256" s="148">
        <v>0.98299999999999998</v>
      </c>
      <c r="T256" s="149">
        <v>31151.79</v>
      </c>
      <c r="U256" s="150">
        <f t="shared" si="41"/>
        <v>1619893.08</v>
      </c>
      <c r="V256" s="189">
        <f t="shared" si="32"/>
        <v>1.0383930000000001</v>
      </c>
      <c r="W256" s="151" t="str">
        <f t="shared" si="33"/>
        <v>W/IN</v>
      </c>
      <c r="X256" s="151" t="str">
        <f t="shared" si="34"/>
        <v>SIGNIFICANT</v>
      </c>
      <c r="Y256" s="135">
        <f t="shared" si="39"/>
        <v>46</v>
      </c>
      <c r="Z256" s="134"/>
    </row>
    <row r="257" spans="1:26" ht="15.75" thickBot="1" x14ac:dyDescent="0.3">
      <c r="A257" s="153">
        <v>45090</v>
      </c>
      <c r="B257" s="169" t="s">
        <v>540</v>
      </c>
      <c r="C257" s="154" t="s">
        <v>65</v>
      </c>
      <c r="D257" s="154" t="s">
        <v>15</v>
      </c>
      <c r="E257" s="169" t="s">
        <v>1156</v>
      </c>
      <c r="F257" s="155" t="s">
        <v>52</v>
      </c>
      <c r="G257" s="156">
        <v>45019</v>
      </c>
      <c r="H257" s="156"/>
      <c r="I257" s="187" t="s">
        <v>1164</v>
      </c>
      <c r="J257" s="158">
        <v>1500000</v>
      </c>
      <c r="K257" s="158">
        <f t="shared" si="40"/>
        <v>28846.153846153848</v>
      </c>
      <c r="L257" s="160" t="s">
        <v>43</v>
      </c>
      <c r="M257" s="161" t="s">
        <v>433</v>
      </c>
      <c r="N257" s="171" t="s">
        <v>9</v>
      </c>
      <c r="O257" s="163" t="s">
        <v>10</v>
      </c>
      <c r="P257" s="156" t="s">
        <v>21</v>
      </c>
      <c r="Q257" s="161" t="s">
        <v>56</v>
      </c>
      <c r="R257" s="165"/>
      <c r="S257" s="165"/>
      <c r="T257" s="166"/>
      <c r="U257" s="166">
        <f t="shared" si="41"/>
        <v>0</v>
      </c>
      <c r="V257" s="172">
        <f t="shared" si="32"/>
        <v>0</v>
      </c>
      <c r="W257" s="190" t="str">
        <f t="shared" si="33"/>
        <v>L0W</v>
      </c>
      <c r="X257" s="190" t="e">
        <f t="shared" si="34"/>
        <v>#NUM!</v>
      </c>
      <c r="Y257" s="167" t="e">
        <f t="shared" si="39"/>
        <v>#NUM!</v>
      </c>
      <c r="Z257" s="153"/>
    </row>
    <row r="258" spans="1:26" ht="15.75" thickBot="1" x14ac:dyDescent="0.3">
      <c r="A258" s="153">
        <v>45090</v>
      </c>
      <c r="B258" s="169" t="s">
        <v>540</v>
      </c>
      <c r="C258" s="154" t="s">
        <v>65</v>
      </c>
      <c r="D258" s="154" t="s">
        <v>15</v>
      </c>
      <c r="E258" s="169" t="s">
        <v>1155</v>
      </c>
      <c r="F258" s="155" t="s">
        <v>52</v>
      </c>
      <c r="G258" s="156">
        <v>45019</v>
      </c>
      <c r="H258" s="156"/>
      <c r="I258" s="187" t="s">
        <v>1163</v>
      </c>
      <c r="J258" s="158">
        <v>1500000</v>
      </c>
      <c r="K258" s="158">
        <f t="shared" si="40"/>
        <v>28846.153846153848</v>
      </c>
      <c r="L258" s="160" t="s">
        <v>43</v>
      </c>
      <c r="M258" s="161" t="s">
        <v>433</v>
      </c>
      <c r="N258" s="171" t="s">
        <v>9</v>
      </c>
      <c r="O258" s="163" t="s">
        <v>10</v>
      </c>
      <c r="P258" s="156" t="s">
        <v>21</v>
      </c>
      <c r="Q258" s="161" t="s">
        <v>56</v>
      </c>
      <c r="R258" s="165"/>
      <c r="S258" s="165"/>
      <c r="T258" s="166"/>
      <c r="U258" s="166">
        <f t="shared" si="41"/>
        <v>0</v>
      </c>
      <c r="V258" s="172">
        <f t="shared" ref="V258:V321" si="42">T258/K258</f>
        <v>0</v>
      </c>
      <c r="W258" s="190" t="str">
        <f t="shared" si="33"/>
        <v>L0W</v>
      </c>
      <c r="X258" s="190" t="e">
        <f t="shared" si="34"/>
        <v>#NUM!</v>
      </c>
      <c r="Y258" s="167" t="e">
        <f t="shared" si="39"/>
        <v>#NUM!</v>
      </c>
      <c r="Z258" s="153"/>
    </row>
    <row r="259" spans="1:26" ht="39" thickBot="1" x14ac:dyDescent="0.25">
      <c r="A259" s="134">
        <v>45090</v>
      </c>
      <c r="B259" s="135"/>
      <c r="C259" s="135" t="s">
        <v>501</v>
      </c>
      <c r="D259" s="135" t="s">
        <v>18</v>
      </c>
      <c r="E259" s="136" t="s">
        <v>1231</v>
      </c>
      <c r="F259" s="137" t="s">
        <v>52</v>
      </c>
      <c r="G259" s="138">
        <v>45019</v>
      </c>
      <c r="H259" s="138">
        <v>45086</v>
      </c>
      <c r="I259" s="221" t="s">
        <v>1240</v>
      </c>
      <c r="J259" s="142">
        <v>1260000</v>
      </c>
      <c r="K259" s="141">
        <f t="shared" si="40"/>
        <v>24230.76923076923</v>
      </c>
      <c r="L259" s="143" t="s">
        <v>43</v>
      </c>
      <c r="M259" s="144" t="s">
        <v>433</v>
      </c>
      <c r="N259" s="146" t="s">
        <v>28</v>
      </c>
      <c r="O259" s="147" t="s">
        <v>10</v>
      </c>
      <c r="P259" s="138" t="s">
        <v>21</v>
      </c>
      <c r="Q259" s="144" t="s">
        <v>1613</v>
      </c>
      <c r="R259" s="148">
        <v>0.86599999999999999</v>
      </c>
      <c r="S259" s="148">
        <v>0.95099999999999996</v>
      </c>
      <c r="T259" s="149">
        <v>1145.8800000000001</v>
      </c>
      <c r="U259" s="150">
        <f t="shared" si="41"/>
        <v>59585.760000000009</v>
      </c>
      <c r="V259" s="189">
        <f t="shared" si="42"/>
        <v>4.7290285714285722E-2</v>
      </c>
      <c r="W259" s="151" t="str">
        <f t="shared" ref="W259:W322" si="43">IF(V259&lt;0.8, "L0W", IF(V259&gt;1.2,"HIGH","W/IN"))</f>
        <v>L0W</v>
      </c>
      <c r="X259" s="151" t="str">
        <f t="shared" ref="X259:X322" si="44">IF(Y259&lt;15, "EXPECTED", IF(Y259&gt;30, "SIGNIFICANT", "DELAYED"))</f>
        <v>SIGNIFICANT</v>
      </c>
      <c r="Y259" s="135">
        <f t="shared" si="39"/>
        <v>67</v>
      </c>
      <c r="Z259" s="134"/>
    </row>
    <row r="260" spans="1:26" ht="13.5" thickBot="1" x14ac:dyDescent="0.25">
      <c r="A260" s="134">
        <v>45090</v>
      </c>
      <c r="B260" s="135"/>
      <c r="C260" s="135" t="s">
        <v>501</v>
      </c>
      <c r="D260" s="135" t="s">
        <v>18</v>
      </c>
      <c r="E260" s="136" t="s">
        <v>1230</v>
      </c>
      <c r="F260" s="137" t="s">
        <v>52</v>
      </c>
      <c r="G260" s="138">
        <v>45019</v>
      </c>
      <c r="H260" s="138">
        <v>45058</v>
      </c>
      <c r="I260" s="220" t="s">
        <v>1239</v>
      </c>
      <c r="J260" s="142">
        <v>1104000</v>
      </c>
      <c r="K260" s="141">
        <f t="shared" si="40"/>
        <v>21230.76923076923</v>
      </c>
      <c r="L260" s="143" t="s">
        <v>43</v>
      </c>
      <c r="M260" s="144" t="s">
        <v>433</v>
      </c>
      <c r="N260" s="146" t="s">
        <v>78</v>
      </c>
      <c r="O260" s="147" t="s">
        <v>10</v>
      </c>
      <c r="P260" s="138" t="s">
        <v>21</v>
      </c>
      <c r="Q260" s="144" t="s">
        <v>1528</v>
      </c>
      <c r="R260" s="148">
        <v>0.97199999999999998</v>
      </c>
      <c r="S260" s="148">
        <v>0.98599999999999999</v>
      </c>
      <c r="T260" s="149">
        <v>4538.75</v>
      </c>
      <c r="U260" s="150">
        <f t="shared" si="41"/>
        <v>236015</v>
      </c>
      <c r="V260" s="189">
        <f t="shared" si="42"/>
        <v>0.21378170289855072</v>
      </c>
      <c r="W260" s="151" t="str">
        <f t="shared" si="43"/>
        <v>L0W</v>
      </c>
      <c r="X260" s="151" t="str">
        <f t="shared" si="44"/>
        <v>SIGNIFICANT</v>
      </c>
      <c r="Y260" s="135">
        <f t="shared" ref="Y260:Y291" si="45">DATEDIF(G260,H260,"d")</f>
        <v>39</v>
      </c>
      <c r="Z260" s="134"/>
    </row>
    <row r="261" spans="1:26" ht="15.75" thickBot="1" x14ac:dyDescent="0.3">
      <c r="A261" s="153">
        <v>45090</v>
      </c>
      <c r="B261" s="154" t="s">
        <v>526</v>
      </c>
      <c r="C261" s="154" t="s">
        <v>70</v>
      </c>
      <c r="D261" s="154" t="s">
        <v>26</v>
      </c>
      <c r="E261" s="169" t="s">
        <v>1024</v>
      </c>
      <c r="F261" s="155" t="s">
        <v>52</v>
      </c>
      <c r="G261" s="156">
        <v>45020</v>
      </c>
      <c r="H261" s="156"/>
      <c r="I261" s="185" t="s">
        <v>1030</v>
      </c>
      <c r="J261" s="158">
        <v>1800000</v>
      </c>
      <c r="K261" s="158">
        <f t="shared" si="40"/>
        <v>34615.384615384617</v>
      </c>
      <c r="L261" s="160" t="s">
        <v>42</v>
      </c>
      <c r="M261" s="161" t="s">
        <v>433</v>
      </c>
      <c r="N261" s="162" t="s">
        <v>71</v>
      </c>
      <c r="O261" s="163" t="s">
        <v>10</v>
      </c>
      <c r="P261" s="156" t="s">
        <v>21</v>
      </c>
      <c r="Q261" s="161" t="s">
        <v>56</v>
      </c>
      <c r="R261" s="165"/>
      <c r="S261" s="165"/>
      <c r="T261" s="166"/>
      <c r="U261" s="166">
        <f t="shared" si="41"/>
        <v>0</v>
      </c>
      <c r="V261" s="172">
        <f t="shared" si="42"/>
        <v>0</v>
      </c>
      <c r="W261" s="190" t="str">
        <f t="shared" si="43"/>
        <v>L0W</v>
      </c>
      <c r="X261" s="190" t="e">
        <f t="shared" si="44"/>
        <v>#NUM!</v>
      </c>
      <c r="Y261" s="167" t="e">
        <f t="shared" si="45"/>
        <v>#NUM!</v>
      </c>
      <c r="Z261" s="153"/>
    </row>
    <row r="262" spans="1:26" ht="13.5" thickBot="1" x14ac:dyDescent="0.25">
      <c r="A262" s="134">
        <v>45090</v>
      </c>
      <c r="B262" s="135" t="s">
        <v>527</v>
      </c>
      <c r="C262" s="135" t="s">
        <v>763</v>
      </c>
      <c r="D262" s="135" t="s">
        <v>18</v>
      </c>
      <c r="E262" s="136" t="s">
        <v>1271</v>
      </c>
      <c r="F262" s="137" t="s">
        <v>52</v>
      </c>
      <c r="G262" s="138">
        <v>45021</v>
      </c>
      <c r="H262" s="138">
        <v>45051</v>
      </c>
      <c r="I262" s="139" t="s">
        <v>1275</v>
      </c>
      <c r="J262" s="142">
        <v>7200000</v>
      </c>
      <c r="K262" s="141">
        <f t="shared" si="40"/>
        <v>138461.53846153847</v>
      </c>
      <c r="L262" s="143" t="s">
        <v>43</v>
      </c>
      <c r="M262" s="144" t="s">
        <v>433</v>
      </c>
      <c r="N262" s="146" t="s">
        <v>161</v>
      </c>
      <c r="O262" s="147" t="s">
        <v>10</v>
      </c>
      <c r="P262" s="138" t="s">
        <v>21</v>
      </c>
      <c r="Q262" s="144" t="s">
        <v>194</v>
      </c>
      <c r="R262" s="148">
        <v>0.91700000000000004</v>
      </c>
      <c r="S262" s="148">
        <v>0.999</v>
      </c>
      <c r="T262" s="149">
        <v>2339.94</v>
      </c>
      <c r="U262" s="150">
        <f t="shared" si="41"/>
        <v>121676.88</v>
      </c>
      <c r="V262" s="189">
        <f t="shared" si="42"/>
        <v>1.6899566666666668E-2</v>
      </c>
      <c r="W262" s="151" t="str">
        <f t="shared" si="43"/>
        <v>L0W</v>
      </c>
      <c r="X262" s="151" t="str">
        <f t="shared" si="44"/>
        <v>DELAYED</v>
      </c>
      <c r="Y262" s="135">
        <f t="shared" si="45"/>
        <v>30</v>
      </c>
      <c r="Z262" s="134"/>
    </row>
    <row r="263" spans="1:26" ht="15.75" thickBot="1" x14ac:dyDescent="0.3">
      <c r="A263" s="153">
        <v>45090</v>
      </c>
      <c r="B263" s="154"/>
      <c r="C263" s="154" t="s">
        <v>468</v>
      </c>
      <c r="D263" s="154" t="s">
        <v>14</v>
      </c>
      <c r="E263" s="169" t="s">
        <v>1083</v>
      </c>
      <c r="F263" s="155" t="s">
        <v>52</v>
      </c>
      <c r="G263" s="156">
        <v>45023</v>
      </c>
      <c r="H263" s="156"/>
      <c r="I263" s="222" t="s">
        <v>1066</v>
      </c>
      <c r="J263" s="186">
        <v>1200000</v>
      </c>
      <c r="K263" s="158">
        <f t="shared" si="40"/>
        <v>23076.923076923078</v>
      </c>
      <c r="L263" s="160" t="s">
        <v>42</v>
      </c>
      <c r="M263" s="161" t="s">
        <v>433</v>
      </c>
      <c r="N263" s="171" t="s">
        <v>378</v>
      </c>
      <c r="O263" s="163" t="s">
        <v>10</v>
      </c>
      <c r="P263" s="156" t="s">
        <v>21</v>
      </c>
      <c r="Q263" s="161" t="s">
        <v>56</v>
      </c>
      <c r="R263" s="165"/>
      <c r="S263" s="165"/>
      <c r="T263" s="166"/>
      <c r="U263" s="166">
        <f t="shared" si="41"/>
        <v>0</v>
      </c>
      <c r="V263" s="172">
        <f t="shared" si="42"/>
        <v>0</v>
      </c>
      <c r="W263" s="190" t="str">
        <f t="shared" si="43"/>
        <v>L0W</v>
      </c>
      <c r="X263" s="190" t="e">
        <f t="shared" si="44"/>
        <v>#NUM!</v>
      </c>
      <c r="Y263" s="167" t="e">
        <f t="shared" si="45"/>
        <v>#NUM!</v>
      </c>
      <c r="Z263" s="153"/>
    </row>
    <row r="264" spans="1:26" ht="13.5" thickBot="1" x14ac:dyDescent="0.25">
      <c r="A264" s="134">
        <v>45090</v>
      </c>
      <c r="B264" s="135"/>
      <c r="C264" s="135" t="s">
        <v>468</v>
      </c>
      <c r="D264" s="135" t="s">
        <v>14</v>
      </c>
      <c r="E264" s="136" t="s">
        <v>1084</v>
      </c>
      <c r="F264" s="137" t="s">
        <v>52</v>
      </c>
      <c r="G264" s="138">
        <v>45023</v>
      </c>
      <c r="H264" s="138">
        <v>45051</v>
      </c>
      <c r="I264" s="139" t="s">
        <v>1067</v>
      </c>
      <c r="J264" s="142">
        <v>1200000</v>
      </c>
      <c r="K264" s="141">
        <f t="shared" si="40"/>
        <v>23076.923076923078</v>
      </c>
      <c r="L264" s="143" t="s">
        <v>42</v>
      </c>
      <c r="M264" s="144" t="s">
        <v>433</v>
      </c>
      <c r="N264" s="146" t="s">
        <v>161</v>
      </c>
      <c r="O264" s="147" t="s">
        <v>10</v>
      </c>
      <c r="P264" s="138" t="s">
        <v>21</v>
      </c>
      <c r="Q264" s="144" t="s">
        <v>194</v>
      </c>
      <c r="R264" s="148">
        <v>0.99399999999999999</v>
      </c>
      <c r="S264" s="148">
        <v>1</v>
      </c>
      <c r="T264" s="149">
        <v>7543.37</v>
      </c>
      <c r="U264" s="150">
        <f t="shared" si="41"/>
        <v>392255.24</v>
      </c>
      <c r="V264" s="189">
        <f t="shared" si="42"/>
        <v>0.32687936666666667</v>
      </c>
      <c r="W264" s="151" t="str">
        <f t="shared" si="43"/>
        <v>L0W</v>
      </c>
      <c r="X264" s="151" t="str">
        <f t="shared" si="44"/>
        <v>DELAYED</v>
      </c>
      <c r="Y264" s="135">
        <f t="shared" si="45"/>
        <v>28</v>
      </c>
      <c r="Z264" s="134"/>
    </row>
    <row r="265" spans="1:26" ht="15.75" thickBot="1" x14ac:dyDescent="0.3">
      <c r="A265" s="153">
        <v>45090</v>
      </c>
      <c r="B265" s="154"/>
      <c r="C265" s="154" t="s">
        <v>144</v>
      </c>
      <c r="D265" s="154" t="s">
        <v>14</v>
      </c>
      <c r="E265" s="169" t="s">
        <v>1194</v>
      </c>
      <c r="F265" s="155" t="s">
        <v>52</v>
      </c>
      <c r="G265" s="156">
        <v>45026</v>
      </c>
      <c r="H265" s="156"/>
      <c r="I265" s="185" t="s">
        <v>1189</v>
      </c>
      <c r="J265" s="158">
        <v>9000000</v>
      </c>
      <c r="K265" s="158">
        <f t="shared" si="40"/>
        <v>173076.92307692306</v>
      </c>
      <c r="L265" s="160" t="s">
        <v>43</v>
      </c>
      <c r="M265" s="161" t="s">
        <v>433</v>
      </c>
      <c r="N265" s="171" t="s">
        <v>79</v>
      </c>
      <c r="O265" s="163" t="s">
        <v>10</v>
      </c>
      <c r="P265" s="156" t="s">
        <v>21</v>
      </c>
      <c r="Q265" s="161" t="s">
        <v>56</v>
      </c>
      <c r="R265" s="165"/>
      <c r="S265" s="165"/>
      <c r="T265" s="166"/>
      <c r="U265" s="166">
        <f t="shared" si="41"/>
        <v>0</v>
      </c>
      <c r="V265" s="172">
        <f t="shared" si="42"/>
        <v>0</v>
      </c>
      <c r="W265" s="190" t="str">
        <f t="shared" si="43"/>
        <v>L0W</v>
      </c>
      <c r="X265" s="190" t="e">
        <f t="shared" si="44"/>
        <v>#NUM!</v>
      </c>
      <c r="Y265" s="167" t="e">
        <f t="shared" si="45"/>
        <v>#NUM!</v>
      </c>
      <c r="Z265" s="153"/>
    </row>
    <row r="266" spans="1:26" ht="15.75" thickBot="1" x14ac:dyDescent="0.3">
      <c r="A266" s="153">
        <v>45090</v>
      </c>
      <c r="B266" s="154"/>
      <c r="C266" s="154" t="s">
        <v>144</v>
      </c>
      <c r="D266" s="154" t="s">
        <v>14</v>
      </c>
      <c r="E266" s="169" t="s">
        <v>1193</v>
      </c>
      <c r="F266" s="155" t="s">
        <v>52</v>
      </c>
      <c r="G266" s="156">
        <v>45026</v>
      </c>
      <c r="H266" s="156"/>
      <c r="I266" s="185" t="s">
        <v>1188</v>
      </c>
      <c r="J266" s="158">
        <v>3600000</v>
      </c>
      <c r="K266" s="158">
        <f t="shared" si="40"/>
        <v>69230.769230769234</v>
      </c>
      <c r="L266" s="160" t="s">
        <v>43</v>
      </c>
      <c r="M266" s="161" t="s">
        <v>433</v>
      </c>
      <c r="N266" s="171" t="s">
        <v>79</v>
      </c>
      <c r="O266" s="163" t="s">
        <v>10</v>
      </c>
      <c r="P266" s="156" t="s">
        <v>21</v>
      </c>
      <c r="Q266" s="161" t="s">
        <v>56</v>
      </c>
      <c r="R266" s="165"/>
      <c r="S266" s="165"/>
      <c r="T266" s="166"/>
      <c r="U266" s="166">
        <f t="shared" si="41"/>
        <v>0</v>
      </c>
      <c r="V266" s="172">
        <f t="shared" si="42"/>
        <v>0</v>
      </c>
      <c r="W266" s="190" t="str">
        <f t="shared" si="43"/>
        <v>L0W</v>
      </c>
      <c r="X266" s="190" t="e">
        <f t="shared" si="44"/>
        <v>#NUM!</v>
      </c>
      <c r="Y266" s="167" t="e">
        <f t="shared" si="45"/>
        <v>#NUM!</v>
      </c>
      <c r="Z266" s="153"/>
    </row>
    <row r="267" spans="1:26" ht="15.75" thickBot="1" x14ac:dyDescent="0.3">
      <c r="A267" s="153">
        <v>45090</v>
      </c>
      <c r="B267" s="154"/>
      <c r="C267" s="154" t="s">
        <v>144</v>
      </c>
      <c r="D267" s="154" t="s">
        <v>14</v>
      </c>
      <c r="E267" s="169" t="s">
        <v>1196</v>
      </c>
      <c r="F267" s="155" t="s">
        <v>52</v>
      </c>
      <c r="G267" s="156">
        <v>45026</v>
      </c>
      <c r="H267" s="156"/>
      <c r="I267" s="185" t="s">
        <v>1191</v>
      </c>
      <c r="J267" s="158">
        <v>3000000</v>
      </c>
      <c r="K267" s="158">
        <f t="shared" si="40"/>
        <v>57692.307692307695</v>
      </c>
      <c r="L267" s="160" t="s">
        <v>43</v>
      </c>
      <c r="M267" s="161" t="s">
        <v>433</v>
      </c>
      <c r="N267" s="171" t="s">
        <v>79</v>
      </c>
      <c r="O267" s="163" t="s">
        <v>10</v>
      </c>
      <c r="P267" s="156" t="s">
        <v>21</v>
      </c>
      <c r="Q267" s="161" t="s">
        <v>56</v>
      </c>
      <c r="R267" s="165"/>
      <c r="S267" s="165"/>
      <c r="T267" s="166"/>
      <c r="U267" s="166">
        <f t="shared" si="41"/>
        <v>0</v>
      </c>
      <c r="V267" s="172">
        <f t="shared" si="42"/>
        <v>0</v>
      </c>
      <c r="W267" s="190" t="str">
        <f t="shared" si="43"/>
        <v>L0W</v>
      </c>
      <c r="X267" s="190" t="e">
        <f t="shared" si="44"/>
        <v>#NUM!</v>
      </c>
      <c r="Y267" s="167" t="e">
        <f t="shared" si="45"/>
        <v>#NUM!</v>
      </c>
      <c r="Z267" s="153"/>
    </row>
    <row r="268" spans="1:26" ht="15.75" thickBot="1" x14ac:dyDescent="0.3">
      <c r="A268" s="153">
        <v>45090</v>
      </c>
      <c r="B268" s="154"/>
      <c r="C268" s="154" t="s">
        <v>144</v>
      </c>
      <c r="D268" s="154" t="s">
        <v>14</v>
      </c>
      <c r="E268" s="169" t="s">
        <v>1195</v>
      </c>
      <c r="F268" s="155" t="s">
        <v>52</v>
      </c>
      <c r="G268" s="156">
        <v>45026</v>
      </c>
      <c r="H268" s="156"/>
      <c r="I268" s="185" t="s">
        <v>1190</v>
      </c>
      <c r="J268" s="158">
        <v>3000000</v>
      </c>
      <c r="K268" s="158">
        <f t="shared" si="40"/>
        <v>57692.307692307695</v>
      </c>
      <c r="L268" s="160" t="s">
        <v>43</v>
      </c>
      <c r="M268" s="161" t="s">
        <v>433</v>
      </c>
      <c r="N268" s="171" t="s">
        <v>79</v>
      </c>
      <c r="O268" s="163" t="s">
        <v>10</v>
      </c>
      <c r="P268" s="156" t="s">
        <v>21</v>
      </c>
      <c r="Q268" s="161" t="s">
        <v>56</v>
      </c>
      <c r="R268" s="165"/>
      <c r="S268" s="165"/>
      <c r="T268" s="166"/>
      <c r="U268" s="166">
        <f t="shared" si="41"/>
        <v>0</v>
      </c>
      <c r="V268" s="172">
        <f t="shared" si="42"/>
        <v>0</v>
      </c>
      <c r="W268" s="190" t="str">
        <f t="shared" si="43"/>
        <v>L0W</v>
      </c>
      <c r="X268" s="190" t="e">
        <f t="shared" si="44"/>
        <v>#NUM!</v>
      </c>
      <c r="Y268" s="167" t="e">
        <f t="shared" si="45"/>
        <v>#NUM!</v>
      </c>
      <c r="Z268" s="153"/>
    </row>
    <row r="269" spans="1:26" ht="13.5" thickBot="1" x14ac:dyDescent="0.25">
      <c r="A269" s="191">
        <v>45090</v>
      </c>
      <c r="B269" s="192" t="s">
        <v>526</v>
      </c>
      <c r="C269" s="192" t="s">
        <v>63</v>
      </c>
      <c r="D269" s="192" t="s">
        <v>15</v>
      </c>
      <c r="E269" s="216" t="s">
        <v>1087</v>
      </c>
      <c r="F269" s="193" t="s">
        <v>52</v>
      </c>
      <c r="G269" s="194">
        <v>45026</v>
      </c>
      <c r="H269" s="194">
        <v>45114</v>
      </c>
      <c r="I269" s="217" t="s">
        <v>1089</v>
      </c>
      <c r="J269" s="159"/>
      <c r="K269" s="159">
        <f t="shared" si="40"/>
        <v>0</v>
      </c>
      <c r="L269" s="196" t="s">
        <v>42</v>
      </c>
      <c r="M269" s="197" t="s">
        <v>433</v>
      </c>
      <c r="N269" s="198" t="s">
        <v>71</v>
      </c>
      <c r="O269" s="199" t="s">
        <v>10</v>
      </c>
      <c r="P269" s="194" t="s">
        <v>21</v>
      </c>
      <c r="Q269" s="197" t="s">
        <v>194</v>
      </c>
      <c r="R269" s="200">
        <v>0.99360000000000004</v>
      </c>
      <c r="S269" s="200">
        <v>0.99299999999999999</v>
      </c>
      <c r="T269" s="150">
        <v>9220.93</v>
      </c>
      <c r="U269" s="150">
        <f t="shared" si="41"/>
        <v>479488.36</v>
      </c>
      <c r="V269" s="189" t="e">
        <f t="shared" si="42"/>
        <v>#DIV/0!</v>
      </c>
      <c r="W269" s="151" t="e">
        <f t="shared" si="43"/>
        <v>#DIV/0!</v>
      </c>
      <c r="X269" s="151" t="str">
        <f t="shared" si="44"/>
        <v>SIGNIFICANT</v>
      </c>
      <c r="Y269" s="135">
        <f t="shared" si="45"/>
        <v>88</v>
      </c>
      <c r="Z269" s="191"/>
    </row>
    <row r="270" spans="1:26" ht="13.5" thickBot="1" x14ac:dyDescent="0.25">
      <c r="A270" s="191">
        <v>45090</v>
      </c>
      <c r="B270" s="192" t="s">
        <v>210</v>
      </c>
      <c r="C270" s="192" t="s">
        <v>1048</v>
      </c>
      <c r="D270" s="192" t="s">
        <v>159</v>
      </c>
      <c r="E270" s="192" t="s">
        <v>1049</v>
      </c>
      <c r="F270" s="193" t="s">
        <v>52</v>
      </c>
      <c r="G270" s="194">
        <v>45028</v>
      </c>
      <c r="H270" s="194">
        <v>45106</v>
      </c>
      <c r="I270" s="223" t="s">
        <v>1050</v>
      </c>
      <c r="J270" s="159">
        <v>720000</v>
      </c>
      <c r="K270" s="159">
        <f t="shared" si="40"/>
        <v>13846.153846153846</v>
      </c>
      <c r="L270" s="196" t="s">
        <v>42</v>
      </c>
      <c r="M270" s="197" t="s">
        <v>433</v>
      </c>
      <c r="N270" s="198" t="s">
        <v>161</v>
      </c>
      <c r="O270" s="199" t="s">
        <v>10</v>
      </c>
      <c r="P270" s="194" t="s">
        <v>21</v>
      </c>
      <c r="Q270" s="197" t="s">
        <v>209</v>
      </c>
      <c r="R270" s="200">
        <v>0.84599999999999997</v>
      </c>
      <c r="S270" s="200">
        <v>0.98799999999999999</v>
      </c>
      <c r="T270" s="150">
        <v>6505.74</v>
      </c>
      <c r="U270" s="150">
        <f t="shared" si="41"/>
        <v>338298.48</v>
      </c>
      <c r="V270" s="189">
        <f t="shared" si="42"/>
        <v>0.46985899999999997</v>
      </c>
      <c r="W270" s="151" t="str">
        <f t="shared" si="43"/>
        <v>L0W</v>
      </c>
      <c r="X270" s="151" t="str">
        <f t="shared" si="44"/>
        <v>SIGNIFICANT</v>
      </c>
      <c r="Y270" s="135">
        <f t="shared" si="45"/>
        <v>78</v>
      </c>
      <c r="Z270" s="191"/>
    </row>
    <row r="271" spans="1:26" ht="15.75" thickBot="1" x14ac:dyDescent="0.3">
      <c r="A271" s="153">
        <v>45090</v>
      </c>
      <c r="B271" s="154" t="s">
        <v>210</v>
      </c>
      <c r="C271" s="154" t="s">
        <v>763</v>
      </c>
      <c r="D271" s="154" t="s">
        <v>18</v>
      </c>
      <c r="E271" s="169" t="s">
        <v>1272</v>
      </c>
      <c r="F271" s="155" t="s">
        <v>52</v>
      </c>
      <c r="G271" s="156">
        <v>45028</v>
      </c>
      <c r="H271" s="156"/>
      <c r="I271" s="185" t="s">
        <v>1276</v>
      </c>
      <c r="J271" s="186">
        <v>720000</v>
      </c>
      <c r="K271" s="158">
        <f t="shared" ref="K271:K302" si="46">J271/52</f>
        <v>13846.153846153846</v>
      </c>
      <c r="L271" s="160" t="s">
        <v>43</v>
      </c>
      <c r="M271" s="161" t="s">
        <v>433</v>
      </c>
      <c r="N271" s="171" t="s">
        <v>161</v>
      </c>
      <c r="O271" s="163" t="s">
        <v>10</v>
      </c>
      <c r="P271" s="156" t="s">
        <v>21</v>
      </c>
      <c r="Q271" s="161" t="s">
        <v>1526</v>
      </c>
      <c r="R271" s="165"/>
      <c r="S271" s="165"/>
      <c r="T271" s="166"/>
      <c r="U271" s="166">
        <f t="shared" ref="U271:U302" si="47">T271*52</f>
        <v>0</v>
      </c>
      <c r="V271" s="172">
        <f t="shared" si="42"/>
        <v>0</v>
      </c>
      <c r="W271" s="190" t="str">
        <f t="shared" si="43"/>
        <v>L0W</v>
      </c>
      <c r="X271" s="190" t="e">
        <f t="shared" si="44"/>
        <v>#NUM!</v>
      </c>
      <c r="Y271" s="167" t="e">
        <f t="shared" si="45"/>
        <v>#NUM!</v>
      </c>
      <c r="Z271" s="153"/>
    </row>
    <row r="272" spans="1:26" ht="15.75" thickBot="1" x14ac:dyDescent="0.3">
      <c r="A272" s="153">
        <v>45028</v>
      </c>
      <c r="B272" s="154"/>
      <c r="C272" s="154" t="s">
        <v>413</v>
      </c>
      <c r="D272" s="154" t="s">
        <v>18</v>
      </c>
      <c r="E272" s="154" t="s">
        <v>414</v>
      </c>
      <c r="F272" s="155" t="s">
        <v>52</v>
      </c>
      <c r="G272" s="156">
        <v>45028</v>
      </c>
      <c r="H272" s="156"/>
      <c r="I272" s="157" t="s">
        <v>415</v>
      </c>
      <c r="J272" s="158">
        <v>70000</v>
      </c>
      <c r="K272" s="158">
        <f t="shared" si="46"/>
        <v>1346.1538461538462</v>
      </c>
      <c r="L272" s="160" t="s">
        <v>42</v>
      </c>
      <c r="M272" s="161" t="s">
        <v>115</v>
      </c>
      <c r="N272" s="162" t="s">
        <v>20</v>
      </c>
      <c r="O272" s="163" t="s">
        <v>10</v>
      </c>
      <c r="P272" s="156" t="s">
        <v>21</v>
      </c>
      <c r="Q272" s="164" t="s">
        <v>56</v>
      </c>
      <c r="R272" s="165"/>
      <c r="S272" s="165"/>
      <c r="T272" s="166"/>
      <c r="U272" s="166">
        <f t="shared" si="47"/>
        <v>0</v>
      </c>
      <c r="V272" s="172">
        <f t="shared" si="42"/>
        <v>0</v>
      </c>
      <c r="W272" s="190" t="str">
        <f t="shared" si="43"/>
        <v>L0W</v>
      </c>
      <c r="X272" s="190" t="e">
        <f t="shared" si="44"/>
        <v>#NUM!</v>
      </c>
      <c r="Y272" s="167" t="e">
        <f t="shared" si="45"/>
        <v>#NUM!</v>
      </c>
      <c r="Z272" s="153"/>
    </row>
    <row r="273" spans="1:26" ht="13.5" thickBot="1" x14ac:dyDescent="0.25">
      <c r="A273" s="134">
        <v>45090</v>
      </c>
      <c r="B273" s="136" t="s">
        <v>541</v>
      </c>
      <c r="C273" s="135" t="s">
        <v>142</v>
      </c>
      <c r="D273" s="135" t="s">
        <v>14</v>
      </c>
      <c r="E273" s="136" t="s">
        <v>1140</v>
      </c>
      <c r="F273" s="137" t="s">
        <v>52</v>
      </c>
      <c r="G273" s="138">
        <v>45030</v>
      </c>
      <c r="H273" s="138">
        <v>45044</v>
      </c>
      <c r="I273" s="139" t="s">
        <v>1146</v>
      </c>
      <c r="J273" s="141">
        <v>900000</v>
      </c>
      <c r="K273" s="141">
        <f t="shared" si="46"/>
        <v>17307.692307692309</v>
      </c>
      <c r="L273" s="143" t="s">
        <v>43</v>
      </c>
      <c r="M273" s="144" t="s">
        <v>433</v>
      </c>
      <c r="N273" s="145" t="s">
        <v>66</v>
      </c>
      <c r="O273" s="147" t="s">
        <v>10</v>
      </c>
      <c r="P273" s="138" t="s">
        <v>21</v>
      </c>
      <c r="Q273" s="144" t="s">
        <v>194</v>
      </c>
      <c r="R273" s="148">
        <v>0.96399999999999997</v>
      </c>
      <c r="S273" s="148">
        <v>0.96399999999999997</v>
      </c>
      <c r="T273" s="149">
        <v>2595.7399999999998</v>
      </c>
      <c r="U273" s="150">
        <f t="shared" si="47"/>
        <v>134978.47999999998</v>
      </c>
      <c r="V273" s="189">
        <f t="shared" si="42"/>
        <v>0.14997608888888886</v>
      </c>
      <c r="W273" s="151" t="str">
        <f t="shared" si="43"/>
        <v>L0W</v>
      </c>
      <c r="X273" s="151" t="str">
        <f t="shared" si="44"/>
        <v>EXPECTED</v>
      </c>
      <c r="Y273" s="135">
        <f t="shared" si="45"/>
        <v>14</v>
      </c>
      <c r="Z273" s="134"/>
    </row>
    <row r="274" spans="1:26" ht="26.25" thickBot="1" x14ac:dyDescent="0.25">
      <c r="A274" s="134">
        <v>45090</v>
      </c>
      <c r="B274" s="135" t="s">
        <v>527</v>
      </c>
      <c r="C274" s="135" t="s">
        <v>61</v>
      </c>
      <c r="D274" s="135" t="s">
        <v>14</v>
      </c>
      <c r="E274" s="136" t="s">
        <v>1211</v>
      </c>
      <c r="F274" s="137" t="s">
        <v>52</v>
      </c>
      <c r="G274" s="138">
        <v>45030</v>
      </c>
      <c r="H274" s="138">
        <v>45023</v>
      </c>
      <c r="I274" s="139" t="s">
        <v>1215</v>
      </c>
      <c r="J274" s="141">
        <v>300000</v>
      </c>
      <c r="K274" s="141">
        <f t="shared" si="46"/>
        <v>5769.2307692307695</v>
      </c>
      <c r="L274" s="143" t="s">
        <v>43</v>
      </c>
      <c r="M274" s="144" t="s">
        <v>433</v>
      </c>
      <c r="N274" s="146" t="s">
        <v>8</v>
      </c>
      <c r="O274" s="147" t="s">
        <v>10</v>
      </c>
      <c r="P274" s="138" t="s">
        <v>21</v>
      </c>
      <c r="Q274" s="144" t="s">
        <v>1307</v>
      </c>
      <c r="R274" s="148">
        <v>0.88500000000000001</v>
      </c>
      <c r="S274" s="148">
        <v>0.99199999999999999</v>
      </c>
      <c r="T274" s="149">
        <v>47133.53</v>
      </c>
      <c r="U274" s="150">
        <f t="shared" si="47"/>
        <v>2450943.56</v>
      </c>
      <c r="V274" s="189">
        <f t="shared" si="42"/>
        <v>8.1698118666666666</v>
      </c>
      <c r="W274" s="151" t="str">
        <f t="shared" si="43"/>
        <v>HIGH</v>
      </c>
      <c r="X274" s="151" t="e">
        <f t="shared" si="44"/>
        <v>#NUM!</v>
      </c>
      <c r="Y274" s="135" t="e">
        <f t="shared" si="45"/>
        <v>#NUM!</v>
      </c>
      <c r="Z274" s="134"/>
    </row>
    <row r="275" spans="1:26" ht="15.75" thickBot="1" x14ac:dyDescent="0.3">
      <c r="A275" s="153">
        <v>45090</v>
      </c>
      <c r="B275" s="154"/>
      <c r="C275" s="154" t="s">
        <v>84</v>
      </c>
      <c r="D275" s="154" t="s">
        <v>14</v>
      </c>
      <c r="E275" s="169" t="s">
        <v>1033</v>
      </c>
      <c r="F275" s="155" t="s">
        <v>52</v>
      </c>
      <c r="G275" s="156">
        <v>45030</v>
      </c>
      <c r="H275" s="156"/>
      <c r="I275" s="185" t="s">
        <v>1036</v>
      </c>
      <c r="J275" s="158">
        <v>180000</v>
      </c>
      <c r="K275" s="158">
        <f t="shared" si="46"/>
        <v>3461.5384615384614</v>
      </c>
      <c r="L275" s="160" t="s">
        <v>42</v>
      </c>
      <c r="M275" s="161" t="s">
        <v>433</v>
      </c>
      <c r="N275" s="171" t="s">
        <v>8</v>
      </c>
      <c r="O275" s="163" t="s">
        <v>10</v>
      </c>
      <c r="P275" s="156" t="s">
        <v>21</v>
      </c>
      <c r="Q275" s="161" t="s">
        <v>1526</v>
      </c>
      <c r="R275" s="165"/>
      <c r="S275" s="165"/>
      <c r="T275" s="166"/>
      <c r="U275" s="166">
        <f t="shared" si="47"/>
        <v>0</v>
      </c>
      <c r="V275" s="172">
        <f t="shared" si="42"/>
        <v>0</v>
      </c>
      <c r="W275" s="190" t="str">
        <f t="shared" si="43"/>
        <v>L0W</v>
      </c>
      <c r="X275" s="190" t="e">
        <f t="shared" si="44"/>
        <v>#NUM!</v>
      </c>
      <c r="Y275" s="167" t="e">
        <f t="shared" si="45"/>
        <v>#NUM!</v>
      </c>
      <c r="Z275" s="153"/>
    </row>
    <row r="276" spans="1:26" ht="13.5" thickBot="1" x14ac:dyDescent="0.25">
      <c r="A276" s="134">
        <v>45090</v>
      </c>
      <c r="B276" s="135" t="s">
        <v>541</v>
      </c>
      <c r="C276" s="135" t="s">
        <v>77</v>
      </c>
      <c r="D276" s="135"/>
      <c r="E276" s="136" t="s">
        <v>1115</v>
      </c>
      <c r="F276" s="137" t="s">
        <v>52</v>
      </c>
      <c r="G276" s="138">
        <v>45031</v>
      </c>
      <c r="H276" s="138">
        <v>45065</v>
      </c>
      <c r="I276" s="139" t="s">
        <v>1121</v>
      </c>
      <c r="J276" s="141">
        <v>600000</v>
      </c>
      <c r="K276" s="141">
        <f t="shared" si="46"/>
        <v>11538.461538461539</v>
      </c>
      <c r="L276" s="143" t="s">
        <v>42</v>
      </c>
      <c r="M276" s="144" t="s">
        <v>433</v>
      </c>
      <c r="N276" s="145" t="s">
        <v>78</v>
      </c>
      <c r="O276" s="211" t="s">
        <v>10</v>
      </c>
      <c r="P276" s="138" t="s">
        <v>21</v>
      </c>
      <c r="Q276" s="204" t="s">
        <v>194</v>
      </c>
      <c r="R276" s="148">
        <v>0.98</v>
      </c>
      <c r="S276" s="148">
        <v>0.999</v>
      </c>
      <c r="T276" s="149">
        <v>57054.3</v>
      </c>
      <c r="U276" s="150">
        <f t="shared" si="47"/>
        <v>2966823.6</v>
      </c>
      <c r="V276" s="189">
        <f t="shared" si="42"/>
        <v>4.944706</v>
      </c>
      <c r="W276" s="151" t="str">
        <f t="shared" si="43"/>
        <v>HIGH</v>
      </c>
      <c r="X276" s="151" t="str">
        <f t="shared" si="44"/>
        <v>SIGNIFICANT</v>
      </c>
      <c r="Y276" s="135">
        <f t="shared" si="45"/>
        <v>34</v>
      </c>
      <c r="Z276" s="134"/>
    </row>
    <row r="277" spans="1:26" ht="13.5" thickBot="1" x14ac:dyDescent="0.25">
      <c r="A277" s="134">
        <v>45090</v>
      </c>
      <c r="B277" s="135" t="s">
        <v>541</v>
      </c>
      <c r="C277" s="135" t="s">
        <v>114</v>
      </c>
      <c r="D277" s="135" t="s">
        <v>15</v>
      </c>
      <c r="E277" s="136" t="s">
        <v>1257</v>
      </c>
      <c r="F277" s="137" t="s">
        <v>52</v>
      </c>
      <c r="G277" s="138">
        <v>45033</v>
      </c>
      <c r="H277" s="138">
        <v>45051</v>
      </c>
      <c r="I277" s="139" t="s">
        <v>1259</v>
      </c>
      <c r="J277" s="142">
        <v>900000</v>
      </c>
      <c r="K277" s="141">
        <f t="shared" si="46"/>
        <v>17307.692307692309</v>
      </c>
      <c r="L277" s="143" t="s">
        <v>43</v>
      </c>
      <c r="M277" s="144" t="s">
        <v>433</v>
      </c>
      <c r="N277" s="146" t="s">
        <v>28</v>
      </c>
      <c r="O277" s="147" t="s">
        <v>10</v>
      </c>
      <c r="P277" s="138" t="s">
        <v>21</v>
      </c>
      <c r="Q277" s="144" t="s">
        <v>194</v>
      </c>
      <c r="R277" s="148">
        <v>0.99399999999999999</v>
      </c>
      <c r="S277" s="148">
        <v>1</v>
      </c>
      <c r="T277" s="149">
        <v>41057.949999999997</v>
      </c>
      <c r="U277" s="150">
        <f t="shared" si="47"/>
        <v>2135013.4</v>
      </c>
      <c r="V277" s="189">
        <f t="shared" si="42"/>
        <v>2.3722371111111107</v>
      </c>
      <c r="W277" s="151" t="str">
        <f t="shared" si="43"/>
        <v>HIGH</v>
      </c>
      <c r="X277" s="151" t="str">
        <f t="shared" si="44"/>
        <v>DELAYED</v>
      </c>
      <c r="Y277" s="135">
        <f t="shared" si="45"/>
        <v>18</v>
      </c>
      <c r="Z277" s="134"/>
    </row>
    <row r="278" spans="1:26" ht="13.5" thickBot="1" x14ac:dyDescent="0.25">
      <c r="A278" s="134">
        <v>45090</v>
      </c>
      <c r="B278" s="135" t="s">
        <v>578</v>
      </c>
      <c r="C278" s="135" t="s">
        <v>501</v>
      </c>
      <c r="D278" s="135" t="s">
        <v>18</v>
      </c>
      <c r="E278" s="136" t="s">
        <v>1232</v>
      </c>
      <c r="F278" s="137" t="s">
        <v>52</v>
      </c>
      <c r="G278" s="138">
        <v>45033</v>
      </c>
      <c r="H278" s="138">
        <v>45058</v>
      </c>
      <c r="I278" s="139" t="s">
        <v>1241</v>
      </c>
      <c r="J278" s="142">
        <v>780000</v>
      </c>
      <c r="K278" s="141">
        <f t="shared" si="46"/>
        <v>15000</v>
      </c>
      <c r="L278" s="143" t="s">
        <v>43</v>
      </c>
      <c r="M278" s="144" t="s">
        <v>433</v>
      </c>
      <c r="N278" s="146" t="s">
        <v>378</v>
      </c>
      <c r="O278" s="147" t="s">
        <v>10</v>
      </c>
      <c r="P278" s="138" t="s">
        <v>21</v>
      </c>
      <c r="Q278" s="144" t="s">
        <v>228</v>
      </c>
      <c r="R278" s="148">
        <v>0.79400000000000004</v>
      </c>
      <c r="S278" s="148">
        <v>1</v>
      </c>
      <c r="T278" s="149">
        <v>4377.3999999999996</v>
      </c>
      <c r="U278" s="150">
        <f t="shared" si="47"/>
        <v>227624.8</v>
      </c>
      <c r="V278" s="189">
        <f t="shared" si="42"/>
        <v>0.29182666666666662</v>
      </c>
      <c r="W278" s="151" t="str">
        <f t="shared" si="43"/>
        <v>L0W</v>
      </c>
      <c r="X278" s="151" t="str">
        <f t="shared" si="44"/>
        <v>DELAYED</v>
      </c>
      <c r="Y278" s="135">
        <f t="shared" si="45"/>
        <v>25</v>
      </c>
      <c r="Z278" s="134"/>
    </row>
    <row r="279" spans="1:26" ht="15.75" thickBot="1" x14ac:dyDescent="0.3">
      <c r="A279" s="153">
        <v>45090</v>
      </c>
      <c r="B279" s="169" t="s">
        <v>541</v>
      </c>
      <c r="C279" s="154" t="s">
        <v>559</v>
      </c>
      <c r="D279" s="154" t="s">
        <v>18</v>
      </c>
      <c r="E279" s="169" t="s">
        <v>1249</v>
      </c>
      <c r="F279" s="155" t="s">
        <v>52</v>
      </c>
      <c r="G279" s="156">
        <v>45033</v>
      </c>
      <c r="H279" s="156"/>
      <c r="I279" s="185" t="s">
        <v>1254</v>
      </c>
      <c r="J279" s="158">
        <v>600000</v>
      </c>
      <c r="K279" s="158">
        <f t="shared" si="46"/>
        <v>11538.461538461539</v>
      </c>
      <c r="L279" s="160" t="s">
        <v>43</v>
      </c>
      <c r="M279" s="161" t="s">
        <v>433</v>
      </c>
      <c r="N279" s="171" t="s">
        <v>9</v>
      </c>
      <c r="O279" s="163" t="s">
        <v>10</v>
      </c>
      <c r="P279" s="156" t="s">
        <v>21</v>
      </c>
      <c r="Q279" s="161" t="s">
        <v>1526</v>
      </c>
      <c r="R279" s="165"/>
      <c r="S279" s="165"/>
      <c r="T279" s="166"/>
      <c r="U279" s="166">
        <f t="shared" si="47"/>
        <v>0</v>
      </c>
      <c r="V279" s="172">
        <f t="shared" si="42"/>
        <v>0</v>
      </c>
      <c r="W279" s="190" t="str">
        <f t="shared" si="43"/>
        <v>L0W</v>
      </c>
      <c r="X279" s="190" t="e">
        <f t="shared" si="44"/>
        <v>#NUM!</v>
      </c>
      <c r="Y279" s="167" t="e">
        <f t="shared" si="45"/>
        <v>#NUM!</v>
      </c>
      <c r="Z279" s="153"/>
    </row>
    <row r="280" spans="1:26" ht="13.5" thickBot="1" x14ac:dyDescent="0.25">
      <c r="A280" s="134">
        <v>45090</v>
      </c>
      <c r="B280" s="136" t="s">
        <v>210</v>
      </c>
      <c r="C280" s="135" t="s">
        <v>65</v>
      </c>
      <c r="D280" s="135" t="s">
        <v>14</v>
      </c>
      <c r="E280" s="136" t="s">
        <v>1157</v>
      </c>
      <c r="F280" s="137" t="s">
        <v>52</v>
      </c>
      <c r="G280" s="138">
        <v>45033</v>
      </c>
      <c r="H280" s="138">
        <v>45058</v>
      </c>
      <c r="I280" s="139" t="s">
        <v>1165</v>
      </c>
      <c r="J280" s="141">
        <v>600000</v>
      </c>
      <c r="K280" s="141">
        <f t="shared" si="46"/>
        <v>11538.461538461539</v>
      </c>
      <c r="L280" s="143" t="s">
        <v>43</v>
      </c>
      <c r="M280" s="144" t="s">
        <v>433</v>
      </c>
      <c r="N280" s="146" t="s">
        <v>9</v>
      </c>
      <c r="O280" s="147" t="s">
        <v>10</v>
      </c>
      <c r="P280" s="138" t="s">
        <v>21</v>
      </c>
      <c r="Q280" s="144" t="s">
        <v>194</v>
      </c>
      <c r="R280" s="148">
        <v>1</v>
      </c>
      <c r="S280" s="148">
        <v>1</v>
      </c>
      <c r="T280" s="149">
        <v>5891.08</v>
      </c>
      <c r="U280" s="150">
        <f t="shared" si="47"/>
        <v>306336.15999999997</v>
      </c>
      <c r="V280" s="189">
        <f t="shared" si="42"/>
        <v>0.51056026666666665</v>
      </c>
      <c r="W280" s="151" t="str">
        <f t="shared" si="43"/>
        <v>L0W</v>
      </c>
      <c r="X280" s="151" t="str">
        <f t="shared" si="44"/>
        <v>DELAYED</v>
      </c>
      <c r="Y280" s="135">
        <f t="shared" si="45"/>
        <v>25</v>
      </c>
      <c r="Z280" s="134"/>
    </row>
    <row r="281" spans="1:26" ht="15.75" thickBot="1" x14ac:dyDescent="0.3">
      <c r="A281" s="153">
        <v>45090</v>
      </c>
      <c r="B281" s="169" t="s">
        <v>540</v>
      </c>
      <c r="C281" s="154" t="s">
        <v>65</v>
      </c>
      <c r="D281" s="154" t="s">
        <v>14</v>
      </c>
      <c r="E281" s="169" t="s">
        <v>1158</v>
      </c>
      <c r="F281" s="155" t="s">
        <v>52</v>
      </c>
      <c r="G281" s="156">
        <v>45033</v>
      </c>
      <c r="H281" s="156"/>
      <c r="I281" s="185" t="s">
        <v>1166</v>
      </c>
      <c r="J281" s="158"/>
      <c r="K281" s="158">
        <f t="shared" si="46"/>
        <v>0</v>
      </c>
      <c r="L281" s="160" t="s">
        <v>43</v>
      </c>
      <c r="M281" s="161" t="s">
        <v>433</v>
      </c>
      <c r="N281" s="171" t="s">
        <v>9</v>
      </c>
      <c r="O281" s="163" t="s">
        <v>10</v>
      </c>
      <c r="P281" s="156" t="s">
        <v>21</v>
      </c>
      <c r="Q281" s="161" t="s">
        <v>1526</v>
      </c>
      <c r="R281" s="165"/>
      <c r="S281" s="165"/>
      <c r="T281" s="166"/>
      <c r="U281" s="166">
        <f t="shared" si="47"/>
        <v>0</v>
      </c>
      <c r="V281" s="172" t="e">
        <f t="shared" si="42"/>
        <v>#DIV/0!</v>
      </c>
      <c r="W281" s="190" t="e">
        <f t="shared" si="43"/>
        <v>#DIV/0!</v>
      </c>
      <c r="X281" s="190" t="e">
        <f t="shared" si="44"/>
        <v>#NUM!</v>
      </c>
      <c r="Y281" s="167" t="e">
        <f t="shared" si="45"/>
        <v>#NUM!</v>
      </c>
      <c r="Z281" s="153"/>
    </row>
    <row r="282" spans="1:26" ht="13.5" thickBot="1" x14ac:dyDescent="0.25">
      <c r="A282" s="134">
        <v>45090</v>
      </c>
      <c r="B282" s="135" t="s">
        <v>527</v>
      </c>
      <c r="C282" s="135" t="s">
        <v>425</v>
      </c>
      <c r="D282" s="135" t="s">
        <v>159</v>
      </c>
      <c r="E282" s="136" t="s">
        <v>1003</v>
      </c>
      <c r="F282" s="137" t="s">
        <v>52</v>
      </c>
      <c r="G282" s="138">
        <v>45035</v>
      </c>
      <c r="H282" s="138">
        <v>45051</v>
      </c>
      <c r="I282" s="139" t="s">
        <v>995</v>
      </c>
      <c r="J282" s="141">
        <v>1200000</v>
      </c>
      <c r="K282" s="141">
        <f t="shared" si="46"/>
        <v>23076.923076923078</v>
      </c>
      <c r="L282" s="143" t="s">
        <v>43</v>
      </c>
      <c r="M282" s="144" t="s">
        <v>433</v>
      </c>
      <c r="N282" s="146" t="s">
        <v>71</v>
      </c>
      <c r="O282" s="147" t="s">
        <v>10</v>
      </c>
      <c r="P282" s="138" t="s">
        <v>21</v>
      </c>
      <c r="Q282" s="144" t="s">
        <v>155</v>
      </c>
      <c r="R282" s="148">
        <v>0.94799999999999995</v>
      </c>
      <c r="S282" s="148">
        <v>0.98799999999999999</v>
      </c>
      <c r="T282" s="149">
        <v>4257.28</v>
      </c>
      <c r="U282" s="150">
        <f t="shared" si="47"/>
        <v>221378.56</v>
      </c>
      <c r="V282" s="189">
        <f t="shared" si="42"/>
        <v>0.18448213333333333</v>
      </c>
      <c r="W282" s="151" t="str">
        <f t="shared" si="43"/>
        <v>L0W</v>
      </c>
      <c r="X282" s="151" t="str">
        <f t="shared" si="44"/>
        <v>DELAYED</v>
      </c>
      <c r="Y282" s="135">
        <f t="shared" si="45"/>
        <v>16</v>
      </c>
      <c r="Z282" s="134"/>
    </row>
    <row r="283" spans="1:26" ht="13.5" thickBot="1" x14ac:dyDescent="0.25">
      <c r="A283" s="134">
        <v>45090</v>
      </c>
      <c r="B283" s="135" t="s">
        <v>527</v>
      </c>
      <c r="C283" s="135" t="s">
        <v>635</v>
      </c>
      <c r="D283" s="135" t="s">
        <v>18</v>
      </c>
      <c r="E283" s="136" t="s">
        <v>1150</v>
      </c>
      <c r="F283" s="137" t="s">
        <v>52</v>
      </c>
      <c r="G283" s="138">
        <v>45037</v>
      </c>
      <c r="H283" s="138">
        <v>45079</v>
      </c>
      <c r="I283" s="208" t="s">
        <v>1152</v>
      </c>
      <c r="J283" s="141">
        <v>10800000</v>
      </c>
      <c r="K283" s="141">
        <f t="shared" si="46"/>
        <v>207692.30769230769</v>
      </c>
      <c r="L283" s="143" t="s">
        <v>43</v>
      </c>
      <c r="M283" s="144" t="s">
        <v>433</v>
      </c>
      <c r="N283" s="145" t="s">
        <v>71</v>
      </c>
      <c r="O283" s="147" t="s">
        <v>10</v>
      </c>
      <c r="P283" s="138" t="s">
        <v>21</v>
      </c>
      <c r="Q283" s="144" t="s">
        <v>209</v>
      </c>
      <c r="R283" s="148">
        <v>0.95799999999999996</v>
      </c>
      <c r="S283" s="148">
        <v>1</v>
      </c>
      <c r="T283" s="149">
        <v>19573.63</v>
      </c>
      <c r="U283" s="150">
        <f t="shared" si="47"/>
        <v>1017828.76</v>
      </c>
      <c r="V283" s="189">
        <f t="shared" si="42"/>
        <v>9.424340370370371E-2</v>
      </c>
      <c r="W283" s="151" t="str">
        <f t="shared" si="43"/>
        <v>L0W</v>
      </c>
      <c r="X283" s="151" t="str">
        <f t="shared" si="44"/>
        <v>SIGNIFICANT</v>
      </c>
      <c r="Y283" s="135">
        <f t="shared" si="45"/>
        <v>42</v>
      </c>
      <c r="Z283" s="134"/>
    </row>
    <row r="284" spans="1:26" ht="13.5" thickBot="1" x14ac:dyDescent="0.25">
      <c r="A284" s="134">
        <v>45090</v>
      </c>
      <c r="B284" s="136" t="s">
        <v>541</v>
      </c>
      <c r="C284" s="135" t="s">
        <v>142</v>
      </c>
      <c r="D284" s="135" t="s">
        <v>14</v>
      </c>
      <c r="E284" s="136" t="s">
        <v>1141</v>
      </c>
      <c r="F284" s="137" t="s">
        <v>52</v>
      </c>
      <c r="G284" s="138">
        <v>45037</v>
      </c>
      <c r="H284" s="138">
        <v>45044</v>
      </c>
      <c r="I284" s="139" t="s">
        <v>1147</v>
      </c>
      <c r="J284" s="141">
        <v>900000</v>
      </c>
      <c r="K284" s="141">
        <f t="shared" si="46"/>
        <v>17307.692307692309</v>
      </c>
      <c r="L284" s="143" t="s">
        <v>43</v>
      </c>
      <c r="M284" s="144" t="s">
        <v>433</v>
      </c>
      <c r="N284" s="145" t="s">
        <v>66</v>
      </c>
      <c r="O284" s="147" t="s">
        <v>10</v>
      </c>
      <c r="P284" s="138" t="s">
        <v>21</v>
      </c>
      <c r="Q284" s="144" t="s">
        <v>194</v>
      </c>
      <c r="R284" s="148">
        <v>1</v>
      </c>
      <c r="S284" s="148">
        <v>1</v>
      </c>
      <c r="T284" s="149">
        <v>6468.31</v>
      </c>
      <c r="U284" s="150">
        <f t="shared" si="47"/>
        <v>336352.12</v>
      </c>
      <c r="V284" s="189">
        <f t="shared" si="42"/>
        <v>0.37372457777777779</v>
      </c>
      <c r="W284" s="151" t="str">
        <f t="shared" si="43"/>
        <v>L0W</v>
      </c>
      <c r="X284" s="151" t="str">
        <f t="shared" si="44"/>
        <v>EXPECTED</v>
      </c>
      <c r="Y284" s="135">
        <f t="shared" si="45"/>
        <v>7</v>
      </c>
      <c r="Z284" s="134"/>
    </row>
    <row r="285" spans="1:26" ht="15.75" thickBot="1" x14ac:dyDescent="0.3">
      <c r="A285" s="153">
        <v>45090</v>
      </c>
      <c r="B285" s="169" t="s">
        <v>541</v>
      </c>
      <c r="C285" s="169" t="s">
        <v>95</v>
      </c>
      <c r="D285" s="154" t="s">
        <v>15</v>
      </c>
      <c r="E285" s="169" t="s">
        <v>1093</v>
      </c>
      <c r="F285" s="155" t="s">
        <v>52</v>
      </c>
      <c r="G285" s="156">
        <v>45039</v>
      </c>
      <c r="H285" s="156"/>
      <c r="I285" s="185" t="s">
        <v>1100</v>
      </c>
      <c r="J285" s="158">
        <v>600000</v>
      </c>
      <c r="K285" s="158">
        <f t="shared" si="46"/>
        <v>11538.461538461539</v>
      </c>
      <c r="L285" s="160" t="s">
        <v>42</v>
      </c>
      <c r="M285" s="161" t="s">
        <v>433</v>
      </c>
      <c r="N285" s="162" t="s">
        <v>378</v>
      </c>
      <c r="O285" s="163" t="s">
        <v>10</v>
      </c>
      <c r="P285" s="156" t="s">
        <v>21</v>
      </c>
      <c r="Q285" s="161" t="s">
        <v>56</v>
      </c>
      <c r="R285" s="165"/>
      <c r="S285" s="165"/>
      <c r="T285" s="166"/>
      <c r="U285" s="166">
        <f t="shared" si="47"/>
        <v>0</v>
      </c>
      <c r="V285" s="172">
        <f t="shared" si="42"/>
        <v>0</v>
      </c>
      <c r="W285" s="190" t="str">
        <f t="shared" si="43"/>
        <v>L0W</v>
      </c>
      <c r="X285" s="190" t="e">
        <f t="shared" si="44"/>
        <v>#NUM!</v>
      </c>
      <c r="Y285" s="167" t="e">
        <f t="shared" si="45"/>
        <v>#NUM!</v>
      </c>
      <c r="Z285" s="153"/>
    </row>
    <row r="286" spans="1:26" ht="13.5" thickBot="1" x14ac:dyDescent="0.25">
      <c r="A286" s="191">
        <v>45090</v>
      </c>
      <c r="B286" s="192" t="s">
        <v>57</v>
      </c>
      <c r="C286" s="192" t="s">
        <v>163</v>
      </c>
      <c r="D286" s="192" t="s">
        <v>57</v>
      </c>
      <c r="E286" s="216" t="s">
        <v>193</v>
      </c>
      <c r="F286" s="193" t="s">
        <v>52</v>
      </c>
      <c r="G286" s="194">
        <v>45040</v>
      </c>
      <c r="H286" s="194">
        <v>45099</v>
      </c>
      <c r="I286" s="223" t="s">
        <v>1013</v>
      </c>
      <c r="J286" s="159">
        <v>900</v>
      </c>
      <c r="K286" s="159">
        <f t="shared" si="46"/>
        <v>17.307692307692307</v>
      </c>
      <c r="L286" s="196" t="s">
        <v>43</v>
      </c>
      <c r="M286" s="197" t="s">
        <v>433</v>
      </c>
      <c r="N286" s="198" t="s">
        <v>28</v>
      </c>
      <c r="O286" s="199" t="s">
        <v>10</v>
      </c>
      <c r="P286" s="194" t="s">
        <v>21</v>
      </c>
      <c r="Q286" s="144" t="s">
        <v>1679</v>
      </c>
      <c r="R286" s="200">
        <v>0.95199999999999996</v>
      </c>
      <c r="S286" s="200">
        <v>1</v>
      </c>
      <c r="T286" s="150">
        <v>1243.73</v>
      </c>
      <c r="U286" s="150">
        <f t="shared" si="47"/>
        <v>64673.96</v>
      </c>
      <c r="V286" s="189">
        <f t="shared" si="42"/>
        <v>71.859955555555558</v>
      </c>
      <c r="W286" s="151" t="str">
        <f t="shared" si="43"/>
        <v>HIGH</v>
      </c>
      <c r="X286" s="151" t="str">
        <f t="shared" si="44"/>
        <v>SIGNIFICANT</v>
      </c>
      <c r="Y286" s="135">
        <f t="shared" si="45"/>
        <v>59</v>
      </c>
      <c r="Z286" s="191"/>
    </row>
    <row r="287" spans="1:26" ht="13.5" thickBot="1" x14ac:dyDescent="0.25">
      <c r="A287" s="134">
        <v>45090</v>
      </c>
      <c r="B287" s="136" t="s">
        <v>57</v>
      </c>
      <c r="C287" s="135" t="s">
        <v>559</v>
      </c>
      <c r="D287" s="135" t="s">
        <v>18</v>
      </c>
      <c r="E287" s="136" t="s">
        <v>1250</v>
      </c>
      <c r="F287" s="137" t="s">
        <v>52</v>
      </c>
      <c r="G287" s="138">
        <v>45041</v>
      </c>
      <c r="H287" s="138">
        <v>45065</v>
      </c>
      <c r="I287" s="139" t="s">
        <v>1255</v>
      </c>
      <c r="J287" s="141"/>
      <c r="K287" s="141">
        <f t="shared" si="46"/>
        <v>0</v>
      </c>
      <c r="L287" s="143" t="s">
        <v>43</v>
      </c>
      <c r="M287" s="144" t="s">
        <v>433</v>
      </c>
      <c r="N287" s="146" t="s">
        <v>71</v>
      </c>
      <c r="O287" s="147" t="s">
        <v>10</v>
      </c>
      <c r="P287" s="138" t="s">
        <v>21</v>
      </c>
      <c r="Q287" s="144" t="s">
        <v>194</v>
      </c>
      <c r="R287" s="148">
        <v>0.998</v>
      </c>
      <c r="S287" s="148">
        <v>1</v>
      </c>
      <c r="T287" s="149">
        <v>1120.07</v>
      </c>
      <c r="U287" s="150">
        <f t="shared" si="47"/>
        <v>58243.64</v>
      </c>
      <c r="V287" s="189" t="e">
        <f t="shared" si="42"/>
        <v>#DIV/0!</v>
      </c>
      <c r="W287" s="151" t="e">
        <f t="shared" si="43"/>
        <v>#DIV/0!</v>
      </c>
      <c r="X287" s="151" t="str">
        <f t="shared" si="44"/>
        <v>DELAYED</v>
      </c>
      <c r="Y287" s="135">
        <f t="shared" si="45"/>
        <v>24</v>
      </c>
      <c r="Z287" s="134"/>
    </row>
    <row r="288" spans="1:26" ht="13.5" thickBot="1" x14ac:dyDescent="0.25">
      <c r="A288" s="134">
        <v>45090</v>
      </c>
      <c r="B288" s="136" t="s">
        <v>541</v>
      </c>
      <c r="C288" s="135" t="s">
        <v>142</v>
      </c>
      <c r="D288" s="135" t="s">
        <v>18</v>
      </c>
      <c r="E288" s="136" t="s">
        <v>1142</v>
      </c>
      <c r="F288" s="137" t="s">
        <v>52</v>
      </c>
      <c r="G288" s="138">
        <v>45043</v>
      </c>
      <c r="H288" s="138">
        <v>45065</v>
      </c>
      <c r="I288" s="139" t="s">
        <v>1148</v>
      </c>
      <c r="J288" s="141">
        <v>900000</v>
      </c>
      <c r="K288" s="141">
        <f t="shared" si="46"/>
        <v>17307.692307692309</v>
      </c>
      <c r="L288" s="143" t="s">
        <v>43</v>
      </c>
      <c r="M288" s="144" t="s">
        <v>433</v>
      </c>
      <c r="N288" s="145" t="s">
        <v>66</v>
      </c>
      <c r="O288" s="147" t="s">
        <v>10</v>
      </c>
      <c r="P288" s="138" t="s">
        <v>21</v>
      </c>
      <c r="Q288" s="144" t="s">
        <v>1295</v>
      </c>
      <c r="R288" s="148">
        <v>0.85899999999999999</v>
      </c>
      <c r="S288" s="148">
        <v>0.998</v>
      </c>
      <c r="T288" s="149">
        <v>496.29</v>
      </c>
      <c r="U288" s="150">
        <f t="shared" si="47"/>
        <v>25807.08</v>
      </c>
      <c r="V288" s="189">
        <f t="shared" si="42"/>
        <v>2.8674533333333332E-2</v>
      </c>
      <c r="W288" s="151" t="str">
        <f t="shared" si="43"/>
        <v>L0W</v>
      </c>
      <c r="X288" s="151" t="str">
        <f t="shared" si="44"/>
        <v>DELAYED</v>
      </c>
      <c r="Y288" s="135">
        <f t="shared" si="45"/>
        <v>22</v>
      </c>
      <c r="Z288" s="134"/>
    </row>
    <row r="289" spans="1:26" ht="15.75" thickBot="1" x14ac:dyDescent="0.3">
      <c r="A289" s="153">
        <v>45090</v>
      </c>
      <c r="B289" s="169" t="s">
        <v>541</v>
      </c>
      <c r="C289" s="169" t="s">
        <v>95</v>
      </c>
      <c r="D289" s="154" t="s">
        <v>15</v>
      </c>
      <c r="E289" s="169" t="s">
        <v>1094</v>
      </c>
      <c r="F289" s="155" t="s">
        <v>52</v>
      </c>
      <c r="G289" s="156">
        <v>45044</v>
      </c>
      <c r="H289" s="156"/>
      <c r="I289" s="170" t="s">
        <v>1101</v>
      </c>
      <c r="J289" s="158">
        <v>600000</v>
      </c>
      <c r="K289" s="158">
        <f t="shared" si="46"/>
        <v>11538.461538461539</v>
      </c>
      <c r="L289" s="160" t="s">
        <v>42</v>
      </c>
      <c r="M289" s="161" t="s">
        <v>433</v>
      </c>
      <c r="N289" s="162" t="s">
        <v>378</v>
      </c>
      <c r="O289" s="163" t="s">
        <v>10</v>
      </c>
      <c r="P289" s="156" t="s">
        <v>21</v>
      </c>
      <c r="Q289" s="161" t="s">
        <v>56</v>
      </c>
      <c r="R289" s="165"/>
      <c r="S289" s="165"/>
      <c r="T289" s="166"/>
      <c r="U289" s="166">
        <f t="shared" si="47"/>
        <v>0</v>
      </c>
      <c r="V289" s="172">
        <f t="shared" si="42"/>
        <v>0</v>
      </c>
      <c r="W289" s="190" t="str">
        <f t="shared" si="43"/>
        <v>L0W</v>
      </c>
      <c r="X289" s="190" t="e">
        <f t="shared" si="44"/>
        <v>#NUM!</v>
      </c>
      <c r="Y289" s="167" t="e">
        <f t="shared" si="45"/>
        <v>#NUM!</v>
      </c>
      <c r="Z289" s="153"/>
    </row>
    <row r="290" spans="1:26" ht="13.5" thickBot="1" x14ac:dyDescent="0.25">
      <c r="A290" s="134">
        <v>45090</v>
      </c>
      <c r="B290" s="135" t="s">
        <v>57</v>
      </c>
      <c r="C290" s="135" t="s">
        <v>118</v>
      </c>
      <c r="D290" s="135" t="s">
        <v>15</v>
      </c>
      <c r="E290" s="135" t="s">
        <v>1201</v>
      </c>
      <c r="F290" s="137" t="s">
        <v>52</v>
      </c>
      <c r="G290" s="138">
        <v>45046</v>
      </c>
      <c r="H290" s="138">
        <v>45044</v>
      </c>
      <c r="I290" s="140" t="s">
        <v>1202</v>
      </c>
      <c r="J290" s="141">
        <v>3000000</v>
      </c>
      <c r="K290" s="141">
        <f t="shared" si="46"/>
        <v>57692.307692307695</v>
      </c>
      <c r="L290" s="143" t="s">
        <v>43</v>
      </c>
      <c r="M290" s="144" t="s">
        <v>433</v>
      </c>
      <c r="N290" s="145" t="s">
        <v>20</v>
      </c>
      <c r="O290" s="147" t="s">
        <v>10</v>
      </c>
      <c r="P290" s="138" t="s">
        <v>21</v>
      </c>
      <c r="Q290" s="144" t="s">
        <v>194</v>
      </c>
      <c r="R290" s="148">
        <v>0.90800000000000003</v>
      </c>
      <c r="S290" s="148">
        <v>0.99299999999999999</v>
      </c>
      <c r="T290" s="149">
        <v>61512.480000000003</v>
      </c>
      <c r="U290" s="150">
        <f t="shared" si="47"/>
        <v>3198648.96</v>
      </c>
      <c r="V290" s="189">
        <f t="shared" si="42"/>
        <v>1.0662163200000001</v>
      </c>
      <c r="W290" s="151" t="str">
        <f t="shared" si="43"/>
        <v>W/IN</v>
      </c>
      <c r="X290" s="151" t="e">
        <f t="shared" si="44"/>
        <v>#NUM!</v>
      </c>
      <c r="Y290" s="135" t="e">
        <f t="shared" si="45"/>
        <v>#NUM!</v>
      </c>
      <c r="Z290" s="134"/>
    </row>
    <row r="291" spans="1:26" ht="15.75" thickBot="1" x14ac:dyDescent="0.3">
      <c r="A291" s="153">
        <v>45090</v>
      </c>
      <c r="B291" s="154" t="s">
        <v>540</v>
      </c>
      <c r="C291" s="154" t="s">
        <v>1124</v>
      </c>
      <c r="D291" s="154" t="s">
        <v>15</v>
      </c>
      <c r="E291" s="154" t="s">
        <v>1125</v>
      </c>
      <c r="F291" s="155" t="s">
        <v>52</v>
      </c>
      <c r="G291" s="156">
        <v>45046</v>
      </c>
      <c r="H291" s="156"/>
      <c r="I291" s="188" t="s">
        <v>1126</v>
      </c>
      <c r="J291" s="158">
        <v>1620000</v>
      </c>
      <c r="K291" s="158">
        <f t="shared" si="46"/>
        <v>31153.846153846152</v>
      </c>
      <c r="L291" s="160" t="s">
        <v>42</v>
      </c>
      <c r="M291" s="161" t="s">
        <v>433</v>
      </c>
      <c r="N291" s="162" t="s">
        <v>72</v>
      </c>
      <c r="O291" s="163" t="s">
        <v>10</v>
      </c>
      <c r="P291" s="156" t="s">
        <v>21</v>
      </c>
      <c r="Q291" s="161" t="s">
        <v>56</v>
      </c>
      <c r="R291" s="165"/>
      <c r="S291" s="165"/>
      <c r="T291" s="166"/>
      <c r="U291" s="166">
        <f t="shared" si="47"/>
        <v>0</v>
      </c>
      <c r="V291" s="172">
        <f t="shared" si="42"/>
        <v>0</v>
      </c>
      <c r="W291" s="190" t="str">
        <f t="shared" si="43"/>
        <v>L0W</v>
      </c>
      <c r="X291" s="190" t="e">
        <f t="shared" si="44"/>
        <v>#NUM!</v>
      </c>
      <c r="Y291" s="167" t="e">
        <f t="shared" si="45"/>
        <v>#NUM!</v>
      </c>
      <c r="Z291" s="153"/>
    </row>
    <row r="292" spans="1:26" ht="15.75" thickBot="1" x14ac:dyDescent="0.3">
      <c r="A292" s="153">
        <v>45090</v>
      </c>
      <c r="B292" s="154" t="s">
        <v>527</v>
      </c>
      <c r="C292" s="154" t="s">
        <v>468</v>
      </c>
      <c r="D292" s="154" t="s">
        <v>14</v>
      </c>
      <c r="E292" s="169" t="s">
        <v>1085</v>
      </c>
      <c r="F292" s="155" t="s">
        <v>52</v>
      </c>
      <c r="G292" s="156">
        <v>45046</v>
      </c>
      <c r="H292" s="156"/>
      <c r="I292" s="170" t="s">
        <v>1068</v>
      </c>
      <c r="J292" s="186">
        <v>1200000</v>
      </c>
      <c r="K292" s="158">
        <f t="shared" si="46"/>
        <v>23076.923076923078</v>
      </c>
      <c r="L292" s="160" t="s">
        <v>42</v>
      </c>
      <c r="M292" s="161" t="s">
        <v>433</v>
      </c>
      <c r="N292" s="171" t="s">
        <v>161</v>
      </c>
      <c r="O292" s="163" t="s">
        <v>10</v>
      </c>
      <c r="P292" s="156" t="s">
        <v>21</v>
      </c>
      <c r="Q292" s="161" t="s">
        <v>56</v>
      </c>
      <c r="R292" s="165"/>
      <c r="S292" s="165"/>
      <c r="T292" s="166"/>
      <c r="U292" s="166">
        <f t="shared" si="47"/>
        <v>0</v>
      </c>
      <c r="V292" s="172">
        <f t="shared" si="42"/>
        <v>0</v>
      </c>
      <c r="W292" s="190" t="str">
        <f t="shared" si="43"/>
        <v>L0W</v>
      </c>
      <c r="X292" s="190" t="e">
        <f t="shared" si="44"/>
        <v>#NUM!</v>
      </c>
      <c r="Y292" s="167" t="e">
        <f t="shared" ref="Y292:Y301" si="48">DATEDIF(G292,H292,"d")</f>
        <v>#NUM!</v>
      </c>
      <c r="Z292" s="153"/>
    </row>
    <row r="293" spans="1:26" ht="15.75" thickBot="1" x14ac:dyDescent="0.3">
      <c r="A293" s="153">
        <v>45090</v>
      </c>
      <c r="B293" s="169" t="s">
        <v>541</v>
      </c>
      <c r="C293" s="169" t="s">
        <v>95</v>
      </c>
      <c r="D293" s="154" t="s">
        <v>15</v>
      </c>
      <c r="E293" s="169" t="s">
        <v>1096</v>
      </c>
      <c r="F293" s="155" t="s">
        <v>52</v>
      </c>
      <c r="G293" s="156">
        <v>45046</v>
      </c>
      <c r="H293" s="156"/>
      <c r="I293" s="170" t="s">
        <v>1103</v>
      </c>
      <c r="J293" s="158">
        <v>600000</v>
      </c>
      <c r="K293" s="158">
        <f t="shared" si="46"/>
        <v>11538.461538461539</v>
      </c>
      <c r="L293" s="160" t="s">
        <v>42</v>
      </c>
      <c r="M293" s="161" t="s">
        <v>433</v>
      </c>
      <c r="N293" s="162" t="s">
        <v>378</v>
      </c>
      <c r="O293" s="163" t="s">
        <v>10</v>
      </c>
      <c r="P293" s="156" t="s">
        <v>21</v>
      </c>
      <c r="Q293" s="161" t="s">
        <v>56</v>
      </c>
      <c r="R293" s="165"/>
      <c r="S293" s="165"/>
      <c r="T293" s="166"/>
      <c r="U293" s="166">
        <f t="shared" si="47"/>
        <v>0</v>
      </c>
      <c r="V293" s="172">
        <f t="shared" si="42"/>
        <v>0</v>
      </c>
      <c r="W293" s="190" t="str">
        <f t="shared" si="43"/>
        <v>L0W</v>
      </c>
      <c r="X293" s="190" t="e">
        <f t="shared" si="44"/>
        <v>#NUM!</v>
      </c>
      <c r="Y293" s="167" t="e">
        <f t="shared" si="48"/>
        <v>#NUM!</v>
      </c>
      <c r="Z293" s="153"/>
    </row>
    <row r="294" spans="1:26" ht="15.75" thickBot="1" x14ac:dyDescent="0.3">
      <c r="A294" s="153">
        <v>45090</v>
      </c>
      <c r="B294" s="169" t="s">
        <v>541</v>
      </c>
      <c r="C294" s="169" t="s">
        <v>95</v>
      </c>
      <c r="D294" s="154" t="s">
        <v>15</v>
      </c>
      <c r="E294" s="169" t="s">
        <v>1095</v>
      </c>
      <c r="F294" s="155" t="s">
        <v>52</v>
      </c>
      <c r="G294" s="156">
        <v>45046</v>
      </c>
      <c r="H294" s="156"/>
      <c r="I294" s="170" t="s">
        <v>1102</v>
      </c>
      <c r="J294" s="158">
        <v>600000</v>
      </c>
      <c r="K294" s="158">
        <f t="shared" si="46"/>
        <v>11538.461538461539</v>
      </c>
      <c r="L294" s="160" t="s">
        <v>42</v>
      </c>
      <c r="M294" s="161" t="s">
        <v>433</v>
      </c>
      <c r="N294" s="162" t="s">
        <v>378</v>
      </c>
      <c r="O294" s="163" t="s">
        <v>10</v>
      </c>
      <c r="P294" s="156" t="s">
        <v>21</v>
      </c>
      <c r="Q294" s="161" t="s">
        <v>56</v>
      </c>
      <c r="R294" s="165"/>
      <c r="S294" s="165"/>
      <c r="T294" s="166"/>
      <c r="U294" s="166">
        <f t="shared" si="47"/>
        <v>0</v>
      </c>
      <c r="V294" s="172">
        <f t="shared" si="42"/>
        <v>0</v>
      </c>
      <c r="W294" s="190" t="str">
        <f t="shared" si="43"/>
        <v>L0W</v>
      </c>
      <c r="X294" s="190" t="e">
        <f t="shared" si="44"/>
        <v>#NUM!</v>
      </c>
      <c r="Y294" s="167" t="e">
        <f t="shared" si="48"/>
        <v>#NUM!</v>
      </c>
      <c r="Z294" s="153"/>
    </row>
    <row r="295" spans="1:26" ht="15.75" thickBot="1" x14ac:dyDescent="0.3">
      <c r="A295" s="153">
        <v>45090</v>
      </c>
      <c r="B295" s="169"/>
      <c r="C295" s="169" t="s">
        <v>183</v>
      </c>
      <c r="D295" s="169" t="s">
        <v>806</v>
      </c>
      <c r="E295" s="169" t="s">
        <v>808</v>
      </c>
      <c r="F295" s="155" t="s">
        <v>52</v>
      </c>
      <c r="G295" s="156">
        <v>45047</v>
      </c>
      <c r="H295" s="156"/>
      <c r="I295" s="170" t="s">
        <v>782</v>
      </c>
      <c r="J295" s="158">
        <v>7200000</v>
      </c>
      <c r="K295" s="158">
        <f t="shared" si="46"/>
        <v>138461.53846153847</v>
      </c>
      <c r="L295" s="160" t="s">
        <v>42</v>
      </c>
      <c r="M295" s="161" t="s">
        <v>433</v>
      </c>
      <c r="N295" s="171" t="s">
        <v>28</v>
      </c>
      <c r="O295" s="163" t="s">
        <v>10</v>
      </c>
      <c r="P295" s="156" t="s">
        <v>21</v>
      </c>
      <c r="Q295" s="161" t="s">
        <v>56</v>
      </c>
      <c r="R295" s="165"/>
      <c r="S295" s="165"/>
      <c r="T295" s="166"/>
      <c r="U295" s="166">
        <f t="shared" si="47"/>
        <v>0</v>
      </c>
      <c r="V295" s="172">
        <f t="shared" si="42"/>
        <v>0</v>
      </c>
      <c r="W295" s="190" t="str">
        <f t="shared" si="43"/>
        <v>L0W</v>
      </c>
      <c r="X295" s="190" t="e">
        <f t="shared" si="44"/>
        <v>#NUM!</v>
      </c>
      <c r="Y295" s="167" t="e">
        <f t="shared" si="48"/>
        <v>#NUM!</v>
      </c>
      <c r="Z295" s="153"/>
    </row>
    <row r="296" spans="1:26" ht="15.75" thickBot="1" x14ac:dyDescent="0.3">
      <c r="A296" s="153">
        <v>45090</v>
      </c>
      <c r="B296" s="169"/>
      <c r="C296" s="169" t="s">
        <v>183</v>
      </c>
      <c r="D296" s="169" t="s">
        <v>14</v>
      </c>
      <c r="E296" s="169" t="s">
        <v>809</v>
      </c>
      <c r="F296" s="155" t="s">
        <v>52</v>
      </c>
      <c r="G296" s="156">
        <v>45047</v>
      </c>
      <c r="H296" s="156"/>
      <c r="I296" s="170" t="s">
        <v>783</v>
      </c>
      <c r="J296" s="158">
        <v>7200000</v>
      </c>
      <c r="K296" s="158">
        <f t="shared" si="46"/>
        <v>138461.53846153847</v>
      </c>
      <c r="L296" s="160" t="s">
        <v>42</v>
      </c>
      <c r="M296" s="161" t="s">
        <v>433</v>
      </c>
      <c r="N296" s="171" t="s">
        <v>66</v>
      </c>
      <c r="O296" s="163" t="s">
        <v>10</v>
      </c>
      <c r="P296" s="156" t="s">
        <v>21</v>
      </c>
      <c r="Q296" s="161" t="s">
        <v>56</v>
      </c>
      <c r="R296" s="165"/>
      <c r="S296" s="165"/>
      <c r="T296" s="166"/>
      <c r="U296" s="166">
        <f t="shared" si="47"/>
        <v>0</v>
      </c>
      <c r="V296" s="172">
        <f t="shared" si="42"/>
        <v>0</v>
      </c>
      <c r="W296" s="190" t="str">
        <f t="shared" si="43"/>
        <v>L0W</v>
      </c>
      <c r="X296" s="190" t="e">
        <f t="shared" si="44"/>
        <v>#NUM!</v>
      </c>
      <c r="Y296" s="167" t="e">
        <f t="shared" si="48"/>
        <v>#NUM!</v>
      </c>
      <c r="Z296" s="153"/>
    </row>
    <row r="297" spans="1:26" ht="13.5" thickBot="1" x14ac:dyDescent="0.25">
      <c r="A297" s="134">
        <v>45090</v>
      </c>
      <c r="B297" s="136"/>
      <c r="C297" s="136" t="s">
        <v>147</v>
      </c>
      <c r="D297" s="136" t="s">
        <v>18</v>
      </c>
      <c r="E297" s="136" t="s">
        <v>816</v>
      </c>
      <c r="F297" s="137" t="s">
        <v>52</v>
      </c>
      <c r="G297" s="138">
        <v>45047</v>
      </c>
      <c r="H297" s="138">
        <v>45065</v>
      </c>
      <c r="I297" s="139" t="s">
        <v>790</v>
      </c>
      <c r="J297" s="141">
        <v>7200000</v>
      </c>
      <c r="K297" s="159">
        <f t="shared" si="46"/>
        <v>138461.53846153847</v>
      </c>
      <c r="L297" s="143" t="s">
        <v>42</v>
      </c>
      <c r="M297" s="144" t="s">
        <v>433</v>
      </c>
      <c r="N297" s="146" t="s">
        <v>23</v>
      </c>
      <c r="O297" s="147" t="s">
        <v>10</v>
      </c>
      <c r="P297" s="138" t="s">
        <v>21</v>
      </c>
      <c r="Q297" s="144" t="s">
        <v>228</v>
      </c>
      <c r="R297" s="148">
        <v>0.95899999999999996</v>
      </c>
      <c r="S297" s="148">
        <v>0.997</v>
      </c>
      <c r="T297" s="149">
        <v>13003.15</v>
      </c>
      <c r="U297" s="150">
        <f t="shared" si="47"/>
        <v>676163.79999999993</v>
      </c>
      <c r="V297" s="189">
        <f t="shared" si="42"/>
        <v>9.3911638888888885E-2</v>
      </c>
      <c r="W297" s="151" t="str">
        <f t="shared" si="43"/>
        <v>L0W</v>
      </c>
      <c r="X297" s="151" t="str">
        <f t="shared" si="44"/>
        <v>DELAYED</v>
      </c>
      <c r="Y297" s="135">
        <f t="shared" si="48"/>
        <v>18</v>
      </c>
      <c r="Z297" s="134"/>
    </row>
    <row r="298" spans="1:26" ht="15.75" thickBot="1" x14ac:dyDescent="0.3">
      <c r="A298" s="153">
        <v>45090</v>
      </c>
      <c r="B298" s="169"/>
      <c r="C298" s="169" t="s">
        <v>183</v>
      </c>
      <c r="D298" s="169" t="s">
        <v>806</v>
      </c>
      <c r="E298" s="169" t="s">
        <v>810</v>
      </c>
      <c r="F298" s="155" t="s">
        <v>52</v>
      </c>
      <c r="G298" s="156">
        <v>45047</v>
      </c>
      <c r="H298" s="156"/>
      <c r="I298" s="170" t="s">
        <v>784</v>
      </c>
      <c r="J298" s="158">
        <v>3000000</v>
      </c>
      <c r="K298" s="158">
        <f t="shared" si="46"/>
        <v>57692.307692307695</v>
      </c>
      <c r="L298" s="160" t="s">
        <v>42</v>
      </c>
      <c r="M298" s="161" t="s">
        <v>433</v>
      </c>
      <c r="N298" s="171" t="s">
        <v>161</v>
      </c>
      <c r="O298" s="163" t="s">
        <v>10</v>
      </c>
      <c r="P298" s="156" t="s">
        <v>21</v>
      </c>
      <c r="Q298" s="161" t="s">
        <v>56</v>
      </c>
      <c r="R298" s="165"/>
      <c r="S298" s="165"/>
      <c r="T298" s="166"/>
      <c r="U298" s="166">
        <f t="shared" si="47"/>
        <v>0</v>
      </c>
      <c r="V298" s="172">
        <f t="shared" si="42"/>
        <v>0</v>
      </c>
      <c r="W298" s="190" t="str">
        <f t="shared" si="43"/>
        <v>L0W</v>
      </c>
      <c r="X298" s="190" t="e">
        <f t="shared" si="44"/>
        <v>#NUM!</v>
      </c>
      <c r="Y298" s="167" t="e">
        <f t="shared" si="48"/>
        <v>#NUM!</v>
      </c>
      <c r="Z298" s="153"/>
    </row>
    <row r="299" spans="1:26" ht="15.75" thickBot="1" x14ac:dyDescent="0.3">
      <c r="A299" s="153">
        <v>45090</v>
      </c>
      <c r="B299" s="169"/>
      <c r="C299" s="169" t="s">
        <v>183</v>
      </c>
      <c r="D299" s="169" t="s">
        <v>806</v>
      </c>
      <c r="E299" s="169" t="s">
        <v>811</v>
      </c>
      <c r="F299" s="155" t="s">
        <v>52</v>
      </c>
      <c r="G299" s="156">
        <v>45047</v>
      </c>
      <c r="H299" s="156"/>
      <c r="I299" s="170" t="s">
        <v>785</v>
      </c>
      <c r="J299" s="158">
        <v>3000000</v>
      </c>
      <c r="K299" s="158">
        <f t="shared" si="46"/>
        <v>57692.307692307695</v>
      </c>
      <c r="L299" s="160" t="s">
        <v>42</v>
      </c>
      <c r="M299" s="161" t="s">
        <v>433</v>
      </c>
      <c r="N299" s="171" t="s">
        <v>378</v>
      </c>
      <c r="O299" s="163" t="s">
        <v>10</v>
      </c>
      <c r="P299" s="156" t="s">
        <v>21</v>
      </c>
      <c r="Q299" s="161" t="s">
        <v>56</v>
      </c>
      <c r="R299" s="165"/>
      <c r="S299" s="165"/>
      <c r="T299" s="166"/>
      <c r="U299" s="166">
        <f t="shared" si="47"/>
        <v>0</v>
      </c>
      <c r="V299" s="172">
        <f t="shared" si="42"/>
        <v>0</v>
      </c>
      <c r="W299" s="190" t="str">
        <f t="shared" si="43"/>
        <v>L0W</v>
      </c>
      <c r="X299" s="190" t="e">
        <f t="shared" si="44"/>
        <v>#NUM!</v>
      </c>
      <c r="Y299" s="167" t="e">
        <f t="shared" si="48"/>
        <v>#NUM!</v>
      </c>
      <c r="Z299" s="153"/>
    </row>
    <row r="300" spans="1:26" ht="15.75" thickBot="1" x14ac:dyDescent="0.3">
      <c r="A300" s="153">
        <v>45090</v>
      </c>
      <c r="B300" s="169" t="s">
        <v>578</v>
      </c>
      <c r="C300" s="169" t="s">
        <v>95</v>
      </c>
      <c r="D300" s="169" t="s">
        <v>18</v>
      </c>
      <c r="E300" s="169" t="s">
        <v>827</v>
      </c>
      <c r="F300" s="155" t="s">
        <v>52</v>
      </c>
      <c r="G300" s="156">
        <v>45047</v>
      </c>
      <c r="H300" s="156"/>
      <c r="I300" s="170" t="s">
        <v>791</v>
      </c>
      <c r="J300" s="158">
        <v>1800000</v>
      </c>
      <c r="K300" s="158">
        <f t="shared" si="46"/>
        <v>34615.384615384617</v>
      </c>
      <c r="L300" s="160" t="s">
        <v>42</v>
      </c>
      <c r="M300" s="161" t="s">
        <v>433</v>
      </c>
      <c r="N300" s="171" t="s">
        <v>378</v>
      </c>
      <c r="O300" s="163" t="s">
        <v>10</v>
      </c>
      <c r="P300" s="156" t="s">
        <v>21</v>
      </c>
      <c r="Q300" s="161" t="s">
        <v>56</v>
      </c>
      <c r="R300" s="165"/>
      <c r="S300" s="165"/>
      <c r="T300" s="166"/>
      <c r="U300" s="166">
        <f t="shared" si="47"/>
        <v>0</v>
      </c>
      <c r="V300" s="172">
        <f t="shared" si="42"/>
        <v>0</v>
      </c>
      <c r="W300" s="190" t="str">
        <f t="shared" si="43"/>
        <v>L0W</v>
      </c>
      <c r="X300" s="190" t="e">
        <f t="shared" si="44"/>
        <v>#NUM!</v>
      </c>
      <c r="Y300" s="167" t="e">
        <f t="shared" si="48"/>
        <v>#NUM!</v>
      </c>
      <c r="Z300" s="153"/>
    </row>
    <row r="301" spans="1:26" ht="13.5" thickBot="1" x14ac:dyDescent="0.25">
      <c r="A301" s="134">
        <v>45090</v>
      </c>
      <c r="B301" s="136" t="s">
        <v>526</v>
      </c>
      <c r="C301" s="136" t="s">
        <v>70</v>
      </c>
      <c r="D301" s="136" t="s">
        <v>18</v>
      </c>
      <c r="E301" s="136" t="s">
        <v>813</v>
      </c>
      <c r="F301" s="137" t="s">
        <v>52</v>
      </c>
      <c r="G301" s="138">
        <v>45047</v>
      </c>
      <c r="H301" s="138">
        <v>45058</v>
      </c>
      <c r="I301" s="139" t="s">
        <v>787</v>
      </c>
      <c r="J301" s="141">
        <v>1200000</v>
      </c>
      <c r="K301" s="159">
        <f t="shared" si="46"/>
        <v>23076.923076923078</v>
      </c>
      <c r="L301" s="143" t="s">
        <v>42</v>
      </c>
      <c r="M301" s="144" t="s">
        <v>433</v>
      </c>
      <c r="N301" s="146" t="s">
        <v>71</v>
      </c>
      <c r="O301" s="147" t="s">
        <v>10</v>
      </c>
      <c r="P301" s="138" t="s">
        <v>21</v>
      </c>
      <c r="Q301" s="144" t="s">
        <v>194</v>
      </c>
      <c r="R301" s="148">
        <v>0.98699999999999999</v>
      </c>
      <c r="S301" s="148">
        <v>0.996</v>
      </c>
      <c r="T301" s="149">
        <v>5577.52</v>
      </c>
      <c r="U301" s="150">
        <f t="shared" si="47"/>
        <v>290031.04000000004</v>
      </c>
      <c r="V301" s="189">
        <f t="shared" si="42"/>
        <v>0.24169253333333335</v>
      </c>
      <c r="W301" s="151" t="str">
        <f t="shared" si="43"/>
        <v>L0W</v>
      </c>
      <c r="X301" s="151" t="str">
        <f t="shared" si="44"/>
        <v>EXPECTED</v>
      </c>
      <c r="Y301" s="135">
        <f t="shared" si="48"/>
        <v>11</v>
      </c>
      <c r="Z301" s="134"/>
    </row>
    <row r="302" spans="1:26" ht="13.5" thickBot="1" x14ac:dyDescent="0.25">
      <c r="A302" s="134">
        <v>45090</v>
      </c>
      <c r="B302" s="136"/>
      <c r="C302" s="136" t="s">
        <v>183</v>
      </c>
      <c r="D302" s="136"/>
      <c r="E302" s="136" t="s">
        <v>826</v>
      </c>
      <c r="F302" s="137" t="s">
        <v>52</v>
      </c>
      <c r="G302" s="138">
        <v>45047</v>
      </c>
      <c r="H302" s="138">
        <v>45044</v>
      </c>
      <c r="I302" s="139" t="s">
        <v>801</v>
      </c>
      <c r="J302" s="141">
        <v>1200000</v>
      </c>
      <c r="K302" s="159">
        <f t="shared" si="46"/>
        <v>23076.923076923078</v>
      </c>
      <c r="L302" s="143" t="s">
        <v>42</v>
      </c>
      <c r="M302" s="144" t="s">
        <v>433</v>
      </c>
      <c r="N302" s="146" t="s">
        <v>85</v>
      </c>
      <c r="O302" s="147" t="s">
        <v>10</v>
      </c>
      <c r="P302" s="138" t="s">
        <v>21</v>
      </c>
      <c r="Q302" s="144" t="s">
        <v>194</v>
      </c>
      <c r="R302" s="148">
        <v>0.98199999999999998</v>
      </c>
      <c r="S302" s="148">
        <v>0.99</v>
      </c>
      <c r="T302" s="149">
        <v>5379.7</v>
      </c>
      <c r="U302" s="150">
        <f t="shared" si="47"/>
        <v>279744.39999999997</v>
      </c>
      <c r="V302" s="189">
        <f t="shared" si="42"/>
        <v>0.23312033333333332</v>
      </c>
      <c r="W302" s="151" t="str">
        <f t="shared" si="43"/>
        <v>L0W</v>
      </c>
      <c r="X302" s="151" t="str">
        <f t="shared" si="44"/>
        <v>EXPECTED</v>
      </c>
      <c r="Y302" s="135">
        <v>-4</v>
      </c>
      <c r="Z302" s="134"/>
    </row>
    <row r="303" spans="1:26" ht="13.5" thickBot="1" x14ac:dyDescent="0.25">
      <c r="A303" s="134">
        <v>45090</v>
      </c>
      <c r="B303" s="136" t="s">
        <v>802</v>
      </c>
      <c r="C303" s="136" t="s">
        <v>92</v>
      </c>
      <c r="D303" s="136" t="s">
        <v>18</v>
      </c>
      <c r="E303" s="136" t="s">
        <v>817</v>
      </c>
      <c r="F303" s="137" t="s">
        <v>52</v>
      </c>
      <c r="G303" s="138">
        <v>45047</v>
      </c>
      <c r="H303" s="138">
        <v>45086</v>
      </c>
      <c r="I303" s="208" t="s">
        <v>792</v>
      </c>
      <c r="J303" s="141">
        <v>900000</v>
      </c>
      <c r="K303" s="159">
        <f t="shared" ref="K303:K334" si="49">J303/52</f>
        <v>17307.692307692309</v>
      </c>
      <c r="L303" s="143" t="s">
        <v>42</v>
      </c>
      <c r="M303" s="144" t="s">
        <v>433</v>
      </c>
      <c r="N303" s="146" t="s">
        <v>75</v>
      </c>
      <c r="O303" s="147" t="s">
        <v>10</v>
      </c>
      <c r="P303" s="138" t="s">
        <v>21</v>
      </c>
      <c r="Q303" s="197" t="s">
        <v>209</v>
      </c>
      <c r="R303" s="148">
        <v>0.92400000000000004</v>
      </c>
      <c r="S303" s="148">
        <v>0.98399999999999999</v>
      </c>
      <c r="T303" s="149">
        <v>3965.12</v>
      </c>
      <c r="U303" s="150">
        <f t="shared" ref="U303:U334" si="50">T303*52</f>
        <v>206186.23999999999</v>
      </c>
      <c r="V303" s="189">
        <f t="shared" si="42"/>
        <v>0.22909582222222222</v>
      </c>
      <c r="W303" s="151" t="str">
        <f t="shared" si="43"/>
        <v>L0W</v>
      </c>
      <c r="X303" s="151" t="str">
        <f t="shared" si="44"/>
        <v>SIGNIFICANT</v>
      </c>
      <c r="Y303" s="135">
        <f>DATEDIF(G303,H303,"d")</f>
        <v>39</v>
      </c>
      <c r="Z303" s="134"/>
    </row>
    <row r="304" spans="1:26" ht="13.5" thickBot="1" x14ac:dyDescent="0.25">
      <c r="A304" s="134">
        <v>45090</v>
      </c>
      <c r="B304" s="136" t="s">
        <v>57</v>
      </c>
      <c r="C304" s="136" t="s">
        <v>129</v>
      </c>
      <c r="D304" s="136" t="s">
        <v>806</v>
      </c>
      <c r="E304" s="136" t="s">
        <v>820</v>
      </c>
      <c r="F304" s="137" t="s">
        <v>52</v>
      </c>
      <c r="G304" s="138">
        <v>45047</v>
      </c>
      <c r="H304" s="138">
        <v>45065</v>
      </c>
      <c r="I304" s="139" t="s">
        <v>795</v>
      </c>
      <c r="J304" s="141">
        <v>900000</v>
      </c>
      <c r="K304" s="159">
        <f t="shared" si="49"/>
        <v>17307.692307692309</v>
      </c>
      <c r="L304" s="143" t="s">
        <v>42</v>
      </c>
      <c r="M304" s="144" t="s">
        <v>433</v>
      </c>
      <c r="N304" s="146" t="s">
        <v>103</v>
      </c>
      <c r="O304" s="147" t="s">
        <v>10</v>
      </c>
      <c r="P304" s="138" t="s">
        <v>21</v>
      </c>
      <c r="Q304" s="144" t="s">
        <v>1528</v>
      </c>
      <c r="R304" s="148">
        <v>0.86199999999999999</v>
      </c>
      <c r="S304" s="148">
        <v>0.97599999999999998</v>
      </c>
      <c r="T304" s="149">
        <v>4529.29</v>
      </c>
      <c r="U304" s="150">
        <f t="shared" si="50"/>
        <v>235523.08</v>
      </c>
      <c r="V304" s="189">
        <f t="shared" si="42"/>
        <v>0.26169231111111108</v>
      </c>
      <c r="W304" s="151" t="str">
        <f t="shared" si="43"/>
        <v>L0W</v>
      </c>
      <c r="X304" s="151" t="str">
        <f t="shared" si="44"/>
        <v>DELAYED</v>
      </c>
      <c r="Y304" s="135">
        <f>DATEDIF(G304,H304,"d")</f>
        <v>18</v>
      </c>
      <c r="Z304" s="134"/>
    </row>
    <row r="305" spans="1:26" ht="13.5" thickBot="1" x14ac:dyDescent="0.25">
      <c r="A305" s="134">
        <v>45090</v>
      </c>
      <c r="B305" s="136" t="s">
        <v>57</v>
      </c>
      <c r="C305" s="136" t="s">
        <v>280</v>
      </c>
      <c r="D305" s="136" t="s">
        <v>18</v>
      </c>
      <c r="E305" s="136" t="s">
        <v>818</v>
      </c>
      <c r="F305" s="137" t="s">
        <v>52</v>
      </c>
      <c r="G305" s="138">
        <v>45047</v>
      </c>
      <c r="H305" s="138">
        <v>45058</v>
      </c>
      <c r="I305" s="139" t="s">
        <v>793</v>
      </c>
      <c r="J305" s="141">
        <v>720000</v>
      </c>
      <c r="K305" s="159">
        <f t="shared" si="49"/>
        <v>13846.153846153846</v>
      </c>
      <c r="L305" s="143" t="s">
        <v>42</v>
      </c>
      <c r="M305" s="144" t="s">
        <v>433</v>
      </c>
      <c r="N305" s="146" t="s">
        <v>378</v>
      </c>
      <c r="O305" s="147" t="s">
        <v>10</v>
      </c>
      <c r="P305" s="138" t="s">
        <v>21</v>
      </c>
      <c r="Q305" s="144" t="s">
        <v>194</v>
      </c>
      <c r="R305" s="148">
        <v>0.84</v>
      </c>
      <c r="S305" s="148">
        <v>0.98799999999999999</v>
      </c>
      <c r="T305" s="149">
        <v>5939.3</v>
      </c>
      <c r="U305" s="150">
        <f t="shared" si="50"/>
        <v>308843.60000000003</v>
      </c>
      <c r="V305" s="189">
        <f t="shared" si="42"/>
        <v>0.42894944444444449</v>
      </c>
      <c r="W305" s="151" t="str">
        <f t="shared" si="43"/>
        <v>L0W</v>
      </c>
      <c r="X305" s="151" t="str">
        <f t="shared" si="44"/>
        <v>EXPECTED</v>
      </c>
      <c r="Y305" s="135">
        <f>DATEDIF(G305,H305,"d")</f>
        <v>11</v>
      </c>
      <c r="Z305" s="134"/>
    </row>
    <row r="306" spans="1:26" ht="13.5" thickBot="1" x14ac:dyDescent="0.25">
      <c r="A306" s="134">
        <v>45090</v>
      </c>
      <c r="B306" s="136"/>
      <c r="C306" s="136" t="s">
        <v>501</v>
      </c>
      <c r="D306" s="136" t="s">
        <v>18</v>
      </c>
      <c r="E306" s="136" t="s">
        <v>807</v>
      </c>
      <c r="F306" s="137" t="s">
        <v>52</v>
      </c>
      <c r="G306" s="138">
        <v>45047</v>
      </c>
      <c r="H306" s="138">
        <v>45023</v>
      </c>
      <c r="I306" s="139" t="s">
        <v>781</v>
      </c>
      <c r="J306" s="141">
        <v>576000</v>
      </c>
      <c r="K306" s="159">
        <f t="shared" si="49"/>
        <v>11076.923076923076</v>
      </c>
      <c r="L306" s="143" t="s">
        <v>42</v>
      </c>
      <c r="M306" s="144" t="s">
        <v>433</v>
      </c>
      <c r="N306" s="146" t="s">
        <v>103</v>
      </c>
      <c r="O306" s="147" t="s">
        <v>10</v>
      </c>
      <c r="P306" s="138" t="s">
        <v>21</v>
      </c>
      <c r="Q306" s="144" t="s">
        <v>194</v>
      </c>
      <c r="R306" s="148">
        <v>0.94099999999999995</v>
      </c>
      <c r="S306" s="148">
        <v>0.997</v>
      </c>
      <c r="T306" s="149">
        <v>4965.3100000000004</v>
      </c>
      <c r="U306" s="150">
        <f t="shared" si="50"/>
        <v>258196.12000000002</v>
      </c>
      <c r="V306" s="189">
        <f t="shared" si="42"/>
        <v>0.44825715277777783</v>
      </c>
      <c r="W306" s="151" t="str">
        <f t="shared" si="43"/>
        <v>L0W</v>
      </c>
      <c r="X306" s="151" t="str">
        <f t="shared" si="44"/>
        <v>EXPECTED</v>
      </c>
      <c r="Y306" s="135">
        <v>-20</v>
      </c>
      <c r="Z306" s="134"/>
    </row>
    <row r="307" spans="1:26" ht="13.5" thickBot="1" x14ac:dyDescent="0.25">
      <c r="A307" s="191">
        <v>45090</v>
      </c>
      <c r="B307" s="216"/>
      <c r="C307" s="216" t="s">
        <v>501</v>
      </c>
      <c r="D307" s="216" t="s">
        <v>18</v>
      </c>
      <c r="E307" s="216" t="s">
        <v>815</v>
      </c>
      <c r="F307" s="193" t="s">
        <v>52</v>
      </c>
      <c r="G307" s="194">
        <v>45047</v>
      </c>
      <c r="H307" s="194">
        <v>45141</v>
      </c>
      <c r="I307" s="217" t="s">
        <v>789</v>
      </c>
      <c r="J307" s="159">
        <v>276000</v>
      </c>
      <c r="K307" s="159">
        <f t="shared" si="49"/>
        <v>5307.6923076923076</v>
      </c>
      <c r="L307" s="196" t="s">
        <v>42</v>
      </c>
      <c r="M307" s="197" t="s">
        <v>433</v>
      </c>
      <c r="N307" s="219" t="s">
        <v>103</v>
      </c>
      <c r="O307" s="199" t="s">
        <v>10</v>
      </c>
      <c r="P307" s="194" t="s">
        <v>21</v>
      </c>
      <c r="Q307" s="197" t="s">
        <v>1717</v>
      </c>
      <c r="R307" s="200">
        <v>1</v>
      </c>
      <c r="S307" s="200">
        <v>1</v>
      </c>
      <c r="T307" s="150">
        <v>269.39</v>
      </c>
      <c r="U307" s="150">
        <f t="shared" si="50"/>
        <v>14008.279999999999</v>
      </c>
      <c r="V307" s="189">
        <f t="shared" si="42"/>
        <v>5.0754637681159419E-2</v>
      </c>
      <c r="W307" s="151" t="str">
        <f t="shared" si="43"/>
        <v>L0W</v>
      </c>
      <c r="X307" s="151" t="str">
        <f t="shared" si="44"/>
        <v>SIGNIFICANT</v>
      </c>
      <c r="Y307" s="135">
        <f t="shared" ref="Y307:Y338" si="51">DATEDIF(G307,H307,"d")</f>
        <v>94</v>
      </c>
      <c r="Z307" s="191"/>
    </row>
    <row r="308" spans="1:26" ht="15.75" thickBot="1" x14ac:dyDescent="0.3">
      <c r="A308" s="153">
        <v>45090</v>
      </c>
      <c r="B308" s="169" t="s">
        <v>210</v>
      </c>
      <c r="C308" s="169" t="s">
        <v>804</v>
      </c>
      <c r="D308" s="169" t="s">
        <v>806</v>
      </c>
      <c r="E308" s="169" t="s">
        <v>822</v>
      </c>
      <c r="F308" s="155" t="s">
        <v>52</v>
      </c>
      <c r="G308" s="156">
        <v>45047</v>
      </c>
      <c r="H308" s="156"/>
      <c r="I308" s="170" t="s">
        <v>797</v>
      </c>
      <c r="J308" s="158">
        <v>96000</v>
      </c>
      <c r="K308" s="158">
        <f t="shared" si="49"/>
        <v>1846.1538461538462</v>
      </c>
      <c r="L308" s="160" t="s">
        <v>42</v>
      </c>
      <c r="M308" s="161" t="s">
        <v>433</v>
      </c>
      <c r="N308" s="171" t="s">
        <v>48</v>
      </c>
      <c r="O308" s="163" t="s">
        <v>10</v>
      </c>
      <c r="P308" s="156" t="s">
        <v>21</v>
      </c>
      <c r="Q308" s="161" t="s">
        <v>56</v>
      </c>
      <c r="R308" s="165"/>
      <c r="S308" s="165"/>
      <c r="T308" s="166"/>
      <c r="U308" s="166">
        <f t="shared" si="50"/>
        <v>0</v>
      </c>
      <c r="V308" s="172">
        <f t="shared" si="42"/>
        <v>0</v>
      </c>
      <c r="W308" s="190" t="str">
        <f t="shared" si="43"/>
        <v>L0W</v>
      </c>
      <c r="X308" s="190" t="e">
        <f t="shared" si="44"/>
        <v>#NUM!</v>
      </c>
      <c r="Y308" s="167" t="e">
        <f t="shared" si="51"/>
        <v>#NUM!</v>
      </c>
      <c r="Z308" s="153"/>
    </row>
    <row r="309" spans="1:26" ht="13.5" thickBot="1" x14ac:dyDescent="0.25">
      <c r="A309" s="191">
        <v>45090</v>
      </c>
      <c r="B309" s="216" t="s">
        <v>210</v>
      </c>
      <c r="C309" s="216" t="s">
        <v>804</v>
      </c>
      <c r="D309" s="216" t="s">
        <v>806</v>
      </c>
      <c r="E309" s="216" t="s">
        <v>823</v>
      </c>
      <c r="F309" s="193" t="s">
        <v>52</v>
      </c>
      <c r="G309" s="194">
        <v>45047</v>
      </c>
      <c r="H309" s="194">
        <v>45128</v>
      </c>
      <c r="I309" s="217" t="s">
        <v>798</v>
      </c>
      <c r="J309" s="159">
        <v>96000</v>
      </c>
      <c r="K309" s="159">
        <f t="shared" si="49"/>
        <v>1846.1538461538462</v>
      </c>
      <c r="L309" s="196" t="s">
        <v>42</v>
      </c>
      <c r="M309" s="197" t="s">
        <v>433</v>
      </c>
      <c r="N309" s="219" t="s">
        <v>48</v>
      </c>
      <c r="O309" s="199" t="s">
        <v>10</v>
      </c>
      <c r="P309" s="194" t="s">
        <v>21</v>
      </c>
      <c r="Q309" s="197" t="s">
        <v>1718</v>
      </c>
      <c r="R309" s="200">
        <v>0.86299999999999999</v>
      </c>
      <c r="S309" s="200">
        <v>1</v>
      </c>
      <c r="T309" s="150">
        <v>829.82</v>
      </c>
      <c r="U309" s="150">
        <f t="shared" si="50"/>
        <v>43150.64</v>
      </c>
      <c r="V309" s="189">
        <f t="shared" si="42"/>
        <v>0.44948583333333336</v>
      </c>
      <c r="W309" s="151" t="str">
        <f t="shared" si="43"/>
        <v>L0W</v>
      </c>
      <c r="X309" s="151" t="str">
        <f t="shared" si="44"/>
        <v>SIGNIFICANT</v>
      </c>
      <c r="Y309" s="135">
        <f t="shared" si="51"/>
        <v>81</v>
      </c>
      <c r="Z309" s="191"/>
    </row>
    <row r="310" spans="1:26" ht="13.5" thickBot="1" x14ac:dyDescent="0.25">
      <c r="A310" s="191">
        <v>45090</v>
      </c>
      <c r="B310" s="216" t="s">
        <v>57</v>
      </c>
      <c r="C310" s="216" t="s">
        <v>469</v>
      </c>
      <c r="D310" s="216" t="s">
        <v>14</v>
      </c>
      <c r="E310" s="216" t="s">
        <v>824</v>
      </c>
      <c r="F310" s="193" t="s">
        <v>52</v>
      </c>
      <c r="G310" s="194">
        <v>45047</v>
      </c>
      <c r="H310" s="194">
        <v>45135</v>
      </c>
      <c r="I310" s="217" t="s">
        <v>799</v>
      </c>
      <c r="J310" s="159">
        <v>600</v>
      </c>
      <c r="K310" s="159">
        <f t="shared" si="49"/>
        <v>11.538461538461538</v>
      </c>
      <c r="L310" s="196" t="s">
        <v>42</v>
      </c>
      <c r="M310" s="197" t="s">
        <v>433</v>
      </c>
      <c r="N310" s="219" t="s">
        <v>66</v>
      </c>
      <c r="O310" s="199" t="s">
        <v>10</v>
      </c>
      <c r="P310" s="194" t="s">
        <v>21</v>
      </c>
      <c r="Q310" s="197" t="s">
        <v>1717</v>
      </c>
      <c r="R310" s="200">
        <v>0.99099999999999999</v>
      </c>
      <c r="S310" s="200">
        <v>0.99399999999999999</v>
      </c>
      <c r="T310" s="150">
        <v>25475.55</v>
      </c>
      <c r="U310" s="150">
        <f t="shared" si="50"/>
        <v>1324728.5999999999</v>
      </c>
      <c r="V310" s="189">
        <f t="shared" si="42"/>
        <v>2207.8809999999999</v>
      </c>
      <c r="W310" s="151" t="str">
        <f t="shared" si="43"/>
        <v>HIGH</v>
      </c>
      <c r="X310" s="151" t="str">
        <f t="shared" si="44"/>
        <v>SIGNIFICANT</v>
      </c>
      <c r="Y310" s="135">
        <f t="shared" si="51"/>
        <v>88</v>
      </c>
      <c r="Z310" s="191"/>
    </row>
    <row r="311" spans="1:26" ht="13.5" thickBot="1" x14ac:dyDescent="0.25">
      <c r="A311" s="134">
        <v>45090</v>
      </c>
      <c r="B311" s="136"/>
      <c r="C311" s="136" t="s">
        <v>805</v>
      </c>
      <c r="D311" s="136" t="s">
        <v>120</v>
      </c>
      <c r="E311" s="136" t="s">
        <v>825</v>
      </c>
      <c r="F311" s="137" t="s">
        <v>52</v>
      </c>
      <c r="G311" s="138">
        <v>45047</v>
      </c>
      <c r="H311" s="138">
        <v>45086</v>
      </c>
      <c r="I311" s="208" t="s">
        <v>800</v>
      </c>
      <c r="J311" s="141"/>
      <c r="K311" s="159">
        <f t="shared" si="49"/>
        <v>0</v>
      </c>
      <c r="L311" s="143" t="s">
        <v>42</v>
      </c>
      <c r="M311" s="144" t="s">
        <v>433</v>
      </c>
      <c r="N311" s="146" t="s">
        <v>48</v>
      </c>
      <c r="O311" s="147" t="s">
        <v>10</v>
      </c>
      <c r="P311" s="138" t="s">
        <v>21</v>
      </c>
      <c r="Q311" s="144" t="s">
        <v>1528</v>
      </c>
      <c r="R311" s="148">
        <v>0.995</v>
      </c>
      <c r="S311" s="148">
        <v>1</v>
      </c>
      <c r="T311" s="149">
        <v>18771.759999999998</v>
      </c>
      <c r="U311" s="150">
        <f t="shared" si="50"/>
        <v>976131.5199999999</v>
      </c>
      <c r="V311" s="189" t="e">
        <f t="shared" si="42"/>
        <v>#DIV/0!</v>
      </c>
      <c r="W311" s="151" t="e">
        <f t="shared" si="43"/>
        <v>#DIV/0!</v>
      </c>
      <c r="X311" s="151" t="str">
        <f t="shared" si="44"/>
        <v>SIGNIFICANT</v>
      </c>
      <c r="Y311" s="135">
        <f t="shared" si="51"/>
        <v>39</v>
      </c>
      <c r="Z311" s="134"/>
    </row>
    <row r="312" spans="1:26" ht="15.75" thickBot="1" x14ac:dyDescent="0.3">
      <c r="A312" s="153">
        <v>45090</v>
      </c>
      <c r="B312" s="169" t="s">
        <v>803</v>
      </c>
      <c r="C312" s="169" t="s">
        <v>173</v>
      </c>
      <c r="D312" s="169" t="s">
        <v>18</v>
      </c>
      <c r="E312" s="169" t="s">
        <v>821</v>
      </c>
      <c r="F312" s="155" t="s">
        <v>52</v>
      </c>
      <c r="G312" s="156">
        <v>45047</v>
      </c>
      <c r="H312" s="156"/>
      <c r="I312" s="170" t="s">
        <v>796</v>
      </c>
      <c r="J312" s="158"/>
      <c r="K312" s="158">
        <f t="shared" si="49"/>
        <v>0</v>
      </c>
      <c r="L312" s="160" t="s">
        <v>42</v>
      </c>
      <c r="M312" s="161" t="s">
        <v>433</v>
      </c>
      <c r="N312" s="171" t="s">
        <v>66</v>
      </c>
      <c r="O312" s="163" t="s">
        <v>10</v>
      </c>
      <c r="P312" s="156" t="s">
        <v>21</v>
      </c>
      <c r="Q312" s="161" t="s">
        <v>56</v>
      </c>
      <c r="R312" s="165"/>
      <c r="S312" s="165"/>
      <c r="T312" s="166"/>
      <c r="U312" s="166">
        <f t="shared" si="50"/>
        <v>0</v>
      </c>
      <c r="V312" s="172" t="e">
        <f t="shared" si="42"/>
        <v>#DIV/0!</v>
      </c>
      <c r="W312" s="190" t="e">
        <f t="shared" si="43"/>
        <v>#DIV/0!</v>
      </c>
      <c r="X312" s="190" t="e">
        <f t="shared" si="44"/>
        <v>#NUM!</v>
      </c>
      <c r="Y312" s="167" t="e">
        <f t="shared" si="51"/>
        <v>#NUM!</v>
      </c>
      <c r="Z312" s="153"/>
    </row>
    <row r="313" spans="1:26" ht="13.5" thickBot="1" x14ac:dyDescent="0.25">
      <c r="A313" s="134">
        <v>45090</v>
      </c>
      <c r="B313" s="136" t="s">
        <v>527</v>
      </c>
      <c r="C313" s="136" t="s">
        <v>221</v>
      </c>
      <c r="D313" s="136" t="s">
        <v>806</v>
      </c>
      <c r="E313" s="136" t="s">
        <v>819</v>
      </c>
      <c r="F313" s="137" t="s">
        <v>52</v>
      </c>
      <c r="G313" s="138">
        <v>45047</v>
      </c>
      <c r="H313" s="138">
        <v>45058</v>
      </c>
      <c r="I313" s="139" t="s">
        <v>794</v>
      </c>
      <c r="J313" s="141"/>
      <c r="K313" s="159">
        <f t="shared" si="49"/>
        <v>0</v>
      </c>
      <c r="L313" s="143" t="s">
        <v>42</v>
      </c>
      <c r="M313" s="144" t="s">
        <v>433</v>
      </c>
      <c r="N313" s="146" t="s">
        <v>85</v>
      </c>
      <c r="O313" s="147" t="s">
        <v>10</v>
      </c>
      <c r="P313" s="138" t="s">
        <v>21</v>
      </c>
      <c r="Q313" s="144" t="s">
        <v>194</v>
      </c>
      <c r="R313" s="148">
        <v>1</v>
      </c>
      <c r="S313" s="148">
        <v>1</v>
      </c>
      <c r="T313" s="149">
        <v>51303.68</v>
      </c>
      <c r="U313" s="150">
        <f t="shared" si="50"/>
        <v>2667791.3599999999</v>
      </c>
      <c r="V313" s="189" t="e">
        <f t="shared" si="42"/>
        <v>#DIV/0!</v>
      </c>
      <c r="W313" s="151" t="e">
        <f t="shared" si="43"/>
        <v>#DIV/0!</v>
      </c>
      <c r="X313" s="151" t="str">
        <f t="shared" si="44"/>
        <v>EXPECTED</v>
      </c>
      <c r="Y313" s="135">
        <f t="shared" si="51"/>
        <v>11</v>
      </c>
      <c r="Z313" s="134"/>
    </row>
    <row r="314" spans="1:26" ht="13.5" thickBot="1" x14ac:dyDescent="0.25">
      <c r="A314" s="134">
        <v>45090</v>
      </c>
      <c r="B314" s="136" t="s">
        <v>527</v>
      </c>
      <c r="C314" s="136" t="s">
        <v>173</v>
      </c>
      <c r="D314" s="136" t="s">
        <v>14</v>
      </c>
      <c r="E314" s="136" t="s">
        <v>814</v>
      </c>
      <c r="F314" s="137" t="s">
        <v>52</v>
      </c>
      <c r="G314" s="138">
        <v>45047</v>
      </c>
      <c r="H314" s="138">
        <v>45051</v>
      </c>
      <c r="I314" s="139" t="s">
        <v>788</v>
      </c>
      <c r="J314" s="141"/>
      <c r="K314" s="159">
        <f t="shared" si="49"/>
        <v>0</v>
      </c>
      <c r="L314" s="143" t="s">
        <v>42</v>
      </c>
      <c r="M314" s="144" t="s">
        <v>433</v>
      </c>
      <c r="N314" s="146" t="s">
        <v>66</v>
      </c>
      <c r="O314" s="147" t="s">
        <v>10</v>
      </c>
      <c r="P314" s="138" t="s">
        <v>21</v>
      </c>
      <c r="Q314" s="144" t="s">
        <v>194</v>
      </c>
      <c r="R314" s="148">
        <v>0.97899999999999998</v>
      </c>
      <c r="S314" s="148">
        <v>0.998</v>
      </c>
      <c r="T314" s="149">
        <v>15573.78</v>
      </c>
      <c r="U314" s="150">
        <f t="shared" si="50"/>
        <v>809836.56</v>
      </c>
      <c r="V314" s="189" t="e">
        <f t="shared" si="42"/>
        <v>#DIV/0!</v>
      </c>
      <c r="W314" s="151" t="e">
        <f t="shared" si="43"/>
        <v>#DIV/0!</v>
      </c>
      <c r="X314" s="151" t="str">
        <f t="shared" si="44"/>
        <v>EXPECTED</v>
      </c>
      <c r="Y314" s="135">
        <f t="shared" si="51"/>
        <v>4</v>
      </c>
      <c r="Z314" s="134"/>
    </row>
    <row r="315" spans="1:26" ht="39" thickBot="1" x14ac:dyDescent="0.25">
      <c r="A315" s="134">
        <v>45090</v>
      </c>
      <c r="B315" s="136"/>
      <c r="C315" s="136" t="s">
        <v>84</v>
      </c>
      <c r="D315" s="136" t="s">
        <v>806</v>
      </c>
      <c r="E315" s="136" t="s">
        <v>812</v>
      </c>
      <c r="F315" s="137" t="s">
        <v>52</v>
      </c>
      <c r="G315" s="138">
        <v>45047</v>
      </c>
      <c r="H315" s="138">
        <v>45058</v>
      </c>
      <c r="I315" s="139" t="s">
        <v>786</v>
      </c>
      <c r="J315" s="141"/>
      <c r="K315" s="159">
        <f t="shared" si="49"/>
        <v>0</v>
      </c>
      <c r="L315" s="143" t="s">
        <v>42</v>
      </c>
      <c r="M315" s="144" t="s">
        <v>433</v>
      </c>
      <c r="N315" s="146" t="s">
        <v>75</v>
      </c>
      <c r="O315" s="147" t="s">
        <v>10</v>
      </c>
      <c r="P315" s="138" t="s">
        <v>21</v>
      </c>
      <c r="Q315" s="144" t="s">
        <v>1308</v>
      </c>
      <c r="R315" s="148">
        <v>0.94699999999999995</v>
      </c>
      <c r="S315" s="148">
        <v>0.97</v>
      </c>
      <c r="T315" s="149">
        <v>447432.17</v>
      </c>
      <c r="U315" s="150">
        <f t="shared" si="50"/>
        <v>23266472.84</v>
      </c>
      <c r="V315" s="189" t="e">
        <f t="shared" si="42"/>
        <v>#DIV/0!</v>
      </c>
      <c r="W315" s="151" t="e">
        <f t="shared" si="43"/>
        <v>#DIV/0!</v>
      </c>
      <c r="X315" s="151" t="str">
        <f t="shared" si="44"/>
        <v>EXPECTED</v>
      </c>
      <c r="Y315" s="135">
        <f t="shared" si="51"/>
        <v>11</v>
      </c>
      <c r="Z315" s="134"/>
    </row>
    <row r="316" spans="1:26" ht="13.5" thickBot="1" x14ac:dyDescent="0.25">
      <c r="A316" s="134">
        <v>45090</v>
      </c>
      <c r="B316" s="135" t="s">
        <v>541</v>
      </c>
      <c r="C316" s="135" t="s">
        <v>142</v>
      </c>
      <c r="D316" s="135" t="s">
        <v>18</v>
      </c>
      <c r="E316" s="135" t="s">
        <v>830</v>
      </c>
      <c r="F316" s="137" t="s">
        <v>52</v>
      </c>
      <c r="G316" s="138">
        <v>45050</v>
      </c>
      <c r="H316" s="138">
        <v>45093</v>
      </c>
      <c r="I316" s="207" t="s">
        <v>831</v>
      </c>
      <c r="J316" s="141">
        <v>2400000</v>
      </c>
      <c r="K316" s="141">
        <f t="shared" si="49"/>
        <v>46153.846153846156</v>
      </c>
      <c r="L316" s="143" t="s">
        <v>42</v>
      </c>
      <c r="M316" s="144" t="s">
        <v>433</v>
      </c>
      <c r="N316" s="145" t="s">
        <v>66</v>
      </c>
      <c r="O316" s="147" t="s">
        <v>10</v>
      </c>
      <c r="P316" s="138" t="s">
        <v>21</v>
      </c>
      <c r="Q316" s="144" t="s">
        <v>194</v>
      </c>
      <c r="R316" s="148">
        <v>0.96199999999999997</v>
      </c>
      <c r="S316" s="148">
        <v>0.99199999999999999</v>
      </c>
      <c r="T316" s="149">
        <v>12846.79</v>
      </c>
      <c r="U316" s="150">
        <f t="shared" si="50"/>
        <v>668033.08000000007</v>
      </c>
      <c r="V316" s="189">
        <f t="shared" si="42"/>
        <v>0.27834711666666667</v>
      </c>
      <c r="W316" s="151" t="str">
        <f t="shared" si="43"/>
        <v>L0W</v>
      </c>
      <c r="X316" s="151" t="str">
        <f t="shared" si="44"/>
        <v>SIGNIFICANT</v>
      </c>
      <c r="Y316" s="135">
        <f t="shared" si="51"/>
        <v>43</v>
      </c>
      <c r="Z316" s="134"/>
    </row>
    <row r="317" spans="1:26" ht="13.5" thickBot="1" x14ac:dyDescent="0.25">
      <c r="A317" s="134">
        <v>45090</v>
      </c>
      <c r="B317" s="135"/>
      <c r="C317" s="135" t="s">
        <v>468</v>
      </c>
      <c r="D317" s="135" t="s">
        <v>14</v>
      </c>
      <c r="E317" s="135" t="s">
        <v>834</v>
      </c>
      <c r="F317" s="137" t="s">
        <v>52</v>
      </c>
      <c r="G317" s="138">
        <v>45050</v>
      </c>
      <c r="H317" s="138">
        <v>45079</v>
      </c>
      <c r="I317" s="207" t="s">
        <v>835</v>
      </c>
      <c r="J317" s="141">
        <v>720000</v>
      </c>
      <c r="K317" s="141">
        <f t="shared" si="49"/>
        <v>13846.153846153846</v>
      </c>
      <c r="L317" s="143" t="s">
        <v>42</v>
      </c>
      <c r="M317" s="144" t="s">
        <v>433</v>
      </c>
      <c r="N317" s="145" t="s">
        <v>11</v>
      </c>
      <c r="O317" s="147" t="s">
        <v>10</v>
      </c>
      <c r="P317" s="138" t="s">
        <v>21</v>
      </c>
      <c r="Q317" s="144" t="s">
        <v>194</v>
      </c>
      <c r="R317" s="148">
        <v>0.99399999999999999</v>
      </c>
      <c r="S317" s="148">
        <v>1</v>
      </c>
      <c r="T317" s="149">
        <v>15663.3</v>
      </c>
      <c r="U317" s="150">
        <f t="shared" si="50"/>
        <v>814491.6</v>
      </c>
      <c r="V317" s="189">
        <f t="shared" si="42"/>
        <v>1.1312383333333333</v>
      </c>
      <c r="W317" s="151" t="str">
        <f t="shared" si="43"/>
        <v>W/IN</v>
      </c>
      <c r="X317" s="151" t="str">
        <f t="shared" si="44"/>
        <v>DELAYED</v>
      </c>
      <c r="Y317" s="135">
        <f t="shared" si="51"/>
        <v>29</v>
      </c>
      <c r="Z317" s="134"/>
    </row>
    <row r="318" spans="1:26" ht="13.5" thickBot="1" x14ac:dyDescent="0.25">
      <c r="A318" s="191">
        <v>45090</v>
      </c>
      <c r="B318" s="192"/>
      <c r="C318" s="192" t="s">
        <v>468</v>
      </c>
      <c r="D318" s="192" t="s">
        <v>14</v>
      </c>
      <c r="E318" s="192" t="s">
        <v>832</v>
      </c>
      <c r="F318" s="193" t="s">
        <v>52</v>
      </c>
      <c r="G318" s="194">
        <v>45050</v>
      </c>
      <c r="H318" s="194">
        <v>45107</v>
      </c>
      <c r="I318" s="223" t="s">
        <v>833</v>
      </c>
      <c r="J318" s="159">
        <v>720000</v>
      </c>
      <c r="K318" s="159">
        <f t="shared" si="49"/>
        <v>13846.153846153846</v>
      </c>
      <c r="L318" s="196" t="s">
        <v>43</v>
      </c>
      <c r="M318" s="197" t="s">
        <v>433</v>
      </c>
      <c r="N318" s="198" t="s">
        <v>161</v>
      </c>
      <c r="O318" s="199" t="s">
        <v>10</v>
      </c>
      <c r="P318" s="194" t="s">
        <v>21</v>
      </c>
      <c r="Q318" s="197" t="s">
        <v>209</v>
      </c>
      <c r="R318" s="200">
        <v>0.98399999999999999</v>
      </c>
      <c r="S318" s="200">
        <v>1</v>
      </c>
      <c r="T318" s="150">
        <v>8041.46</v>
      </c>
      <c r="U318" s="150">
        <f t="shared" si="50"/>
        <v>418155.92</v>
      </c>
      <c r="V318" s="189">
        <f t="shared" si="42"/>
        <v>0.58077211111111116</v>
      </c>
      <c r="W318" s="151" t="str">
        <f t="shared" si="43"/>
        <v>L0W</v>
      </c>
      <c r="X318" s="151" t="str">
        <f t="shared" si="44"/>
        <v>SIGNIFICANT</v>
      </c>
      <c r="Y318" s="135">
        <f t="shared" si="51"/>
        <v>57</v>
      </c>
      <c r="Z318" s="191"/>
    </row>
    <row r="319" spans="1:26" ht="13.5" thickBot="1" x14ac:dyDescent="0.25">
      <c r="A319" s="134">
        <v>45090</v>
      </c>
      <c r="B319" s="135" t="s">
        <v>527</v>
      </c>
      <c r="C319" s="135" t="s">
        <v>763</v>
      </c>
      <c r="D319" s="135" t="s">
        <v>159</v>
      </c>
      <c r="E319" s="136" t="s">
        <v>978</v>
      </c>
      <c r="F319" s="137" t="s">
        <v>52</v>
      </c>
      <c r="G319" s="138">
        <v>45051</v>
      </c>
      <c r="H319" s="138">
        <v>45079</v>
      </c>
      <c r="I319" s="208" t="s">
        <v>974</v>
      </c>
      <c r="J319" s="141">
        <v>7200000</v>
      </c>
      <c r="K319" s="141">
        <f t="shared" si="49"/>
        <v>138461.53846153847</v>
      </c>
      <c r="L319" s="143" t="s">
        <v>43</v>
      </c>
      <c r="M319" s="144" t="s">
        <v>433</v>
      </c>
      <c r="N319" s="146" t="s">
        <v>161</v>
      </c>
      <c r="O319" s="147" t="s">
        <v>10</v>
      </c>
      <c r="P319" s="138" t="s">
        <v>21</v>
      </c>
      <c r="Q319" s="144" t="s">
        <v>194</v>
      </c>
      <c r="R319" s="148">
        <v>0.99299999999999999</v>
      </c>
      <c r="S319" s="148">
        <v>0.996</v>
      </c>
      <c r="T319" s="149">
        <v>12516.51</v>
      </c>
      <c r="U319" s="150">
        <f t="shared" si="50"/>
        <v>650858.52</v>
      </c>
      <c r="V319" s="189">
        <f t="shared" si="42"/>
        <v>9.0397016666666663E-2</v>
      </c>
      <c r="W319" s="151" t="str">
        <f t="shared" si="43"/>
        <v>L0W</v>
      </c>
      <c r="X319" s="151" t="str">
        <f t="shared" si="44"/>
        <v>DELAYED</v>
      </c>
      <c r="Y319" s="135">
        <f t="shared" si="51"/>
        <v>28</v>
      </c>
      <c r="Z319" s="134"/>
    </row>
    <row r="320" spans="1:26" ht="13.5" thickBot="1" x14ac:dyDescent="0.25">
      <c r="A320" s="134">
        <v>45090</v>
      </c>
      <c r="B320" s="135" t="s">
        <v>527</v>
      </c>
      <c r="C320" s="135" t="s">
        <v>142</v>
      </c>
      <c r="D320" s="135" t="s">
        <v>14</v>
      </c>
      <c r="E320" s="136" t="s">
        <v>980</v>
      </c>
      <c r="F320" s="137" t="s">
        <v>52</v>
      </c>
      <c r="G320" s="138">
        <v>45051</v>
      </c>
      <c r="H320" s="138">
        <v>45065</v>
      </c>
      <c r="I320" s="139" t="s">
        <v>976</v>
      </c>
      <c r="J320" s="141">
        <v>6000000</v>
      </c>
      <c r="K320" s="141">
        <f t="shared" si="49"/>
        <v>115384.61538461539</v>
      </c>
      <c r="L320" s="143" t="s">
        <v>43</v>
      </c>
      <c r="M320" s="144" t="s">
        <v>433</v>
      </c>
      <c r="N320" s="146" t="s">
        <v>66</v>
      </c>
      <c r="O320" s="147" t="s">
        <v>10</v>
      </c>
      <c r="P320" s="138" t="s">
        <v>21</v>
      </c>
      <c r="Q320" s="144" t="s">
        <v>194</v>
      </c>
      <c r="R320" s="148">
        <v>0.98899999999999999</v>
      </c>
      <c r="S320" s="148">
        <v>1</v>
      </c>
      <c r="T320" s="149">
        <v>30009.279999999999</v>
      </c>
      <c r="U320" s="150">
        <f t="shared" si="50"/>
        <v>1560482.56</v>
      </c>
      <c r="V320" s="189">
        <f t="shared" si="42"/>
        <v>0.26008042666666664</v>
      </c>
      <c r="W320" s="151" t="str">
        <f t="shared" si="43"/>
        <v>L0W</v>
      </c>
      <c r="X320" s="151" t="str">
        <f t="shared" si="44"/>
        <v>EXPECTED</v>
      </c>
      <c r="Y320" s="135">
        <f t="shared" si="51"/>
        <v>14</v>
      </c>
      <c r="Z320" s="134"/>
    </row>
    <row r="321" spans="1:26" ht="15.75" thickBot="1" x14ac:dyDescent="0.3">
      <c r="A321" s="153">
        <v>45090</v>
      </c>
      <c r="B321" s="154" t="s">
        <v>541</v>
      </c>
      <c r="C321" s="154" t="s">
        <v>142</v>
      </c>
      <c r="D321" s="154" t="s">
        <v>14</v>
      </c>
      <c r="E321" s="169" t="s">
        <v>981</v>
      </c>
      <c r="F321" s="155" t="s">
        <v>52</v>
      </c>
      <c r="G321" s="156">
        <v>45051</v>
      </c>
      <c r="H321" s="156"/>
      <c r="I321" s="170" t="s">
        <v>977</v>
      </c>
      <c r="J321" s="158">
        <v>900000</v>
      </c>
      <c r="K321" s="158">
        <f t="shared" si="49"/>
        <v>17307.692307692309</v>
      </c>
      <c r="L321" s="160" t="s">
        <v>43</v>
      </c>
      <c r="M321" s="161" t="s">
        <v>433</v>
      </c>
      <c r="N321" s="171" t="s">
        <v>66</v>
      </c>
      <c r="O321" s="163" t="s">
        <v>10</v>
      </c>
      <c r="P321" s="156" t="s">
        <v>21</v>
      </c>
      <c r="Q321" s="161" t="s">
        <v>56</v>
      </c>
      <c r="R321" s="165"/>
      <c r="S321" s="165"/>
      <c r="T321" s="166"/>
      <c r="U321" s="166">
        <f t="shared" si="50"/>
        <v>0</v>
      </c>
      <c r="V321" s="172">
        <f t="shared" si="42"/>
        <v>0</v>
      </c>
      <c r="W321" s="190" t="str">
        <f t="shared" si="43"/>
        <v>L0W</v>
      </c>
      <c r="X321" s="190" t="e">
        <f t="shared" si="44"/>
        <v>#NUM!</v>
      </c>
      <c r="Y321" s="167" t="e">
        <f t="shared" si="51"/>
        <v>#NUM!</v>
      </c>
      <c r="Z321" s="153"/>
    </row>
    <row r="322" spans="1:26" ht="13.5" thickBot="1" x14ac:dyDescent="0.25">
      <c r="A322" s="134">
        <v>45090</v>
      </c>
      <c r="B322" s="135" t="s">
        <v>527</v>
      </c>
      <c r="C322" s="135" t="s">
        <v>763</v>
      </c>
      <c r="D322" s="135" t="s">
        <v>159</v>
      </c>
      <c r="E322" s="136" t="s">
        <v>979</v>
      </c>
      <c r="F322" s="137" t="s">
        <v>52</v>
      </c>
      <c r="G322" s="138">
        <v>45051</v>
      </c>
      <c r="H322" s="138">
        <v>45093</v>
      </c>
      <c r="I322" s="208" t="s">
        <v>975</v>
      </c>
      <c r="J322" s="141">
        <v>720000</v>
      </c>
      <c r="K322" s="141">
        <f t="shared" si="49"/>
        <v>13846.153846153846</v>
      </c>
      <c r="L322" s="143" t="s">
        <v>43</v>
      </c>
      <c r="M322" s="144" t="s">
        <v>433</v>
      </c>
      <c r="N322" s="146" t="s">
        <v>161</v>
      </c>
      <c r="O322" s="147" t="s">
        <v>10</v>
      </c>
      <c r="P322" s="138" t="s">
        <v>21</v>
      </c>
      <c r="Q322" s="144" t="s">
        <v>209</v>
      </c>
      <c r="R322" s="148">
        <v>0.98099999999999998</v>
      </c>
      <c r="S322" s="148">
        <v>1</v>
      </c>
      <c r="T322" s="149">
        <v>11938.81</v>
      </c>
      <c r="U322" s="150">
        <f t="shared" si="50"/>
        <v>620818.12</v>
      </c>
      <c r="V322" s="189">
        <f t="shared" ref="V322:V360" si="52">T322/K322</f>
        <v>0.86224738888888885</v>
      </c>
      <c r="W322" s="151" t="str">
        <f t="shared" si="43"/>
        <v>W/IN</v>
      </c>
      <c r="X322" s="151" t="str">
        <f t="shared" si="44"/>
        <v>SIGNIFICANT</v>
      </c>
      <c r="Y322" s="135">
        <f t="shared" si="51"/>
        <v>42</v>
      </c>
      <c r="Z322" s="134"/>
    </row>
    <row r="323" spans="1:26" ht="15.75" thickBot="1" x14ac:dyDescent="0.3">
      <c r="A323" s="153">
        <v>45055</v>
      </c>
      <c r="B323" s="154"/>
      <c r="C323" s="154" t="s">
        <v>87</v>
      </c>
      <c r="D323" s="154" t="s">
        <v>15</v>
      </c>
      <c r="E323" s="154" t="s">
        <v>418</v>
      </c>
      <c r="F323" s="155" t="s">
        <v>52</v>
      </c>
      <c r="G323" s="156">
        <v>45051</v>
      </c>
      <c r="H323" s="156"/>
      <c r="I323" s="157" t="s">
        <v>419</v>
      </c>
      <c r="J323" s="158">
        <v>200000</v>
      </c>
      <c r="K323" s="158">
        <f t="shared" si="49"/>
        <v>3846.1538461538462</v>
      </c>
      <c r="L323" s="160" t="s">
        <v>43</v>
      </c>
      <c r="M323" s="161" t="s">
        <v>115</v>
      </c>
      <c r="N323" s="162" t="s">
        <v>11</v>
      </c>
      <c r="O323" s="163" t="s">
        <v>10</v>
      </c>
      <c r="P323" s="156" t="s">
        <v>21</v>
      </c>
      <c r="Q323" s="164" t="s">
        <v>56</v>
      </c>
      <c r="R323" s="165"/>
      <c r="S323" s="165"/>
      <c r="T323" s="166"/>
      <c r="U323" s="166">
        <f t="shared" si="50"/>
        <v>0</v>
      </c>
      <c r="V323" s="172">
        <f t="shared" si="52"/>
        <v>0</v>
      </c>
      <c r="W323" s="190" t="str">
        <f t="shared" ref="W323:W360" si="53">IF(V323&lt;0.8, "L0W", IF(V323&gt;1.2,"HIGH","W/IN"))</f>
        <v>L0W</v>
      </c>
      <c r="X323" s="190" t="e">
        <f t="shared" ref="X323:X360" si="54">IF(Y323&lt;15, "EXPECTED", IF(Y323&gt;30, "SIGNIFICANT", "DELAYED"))</f>
        <v>#NUM!</v>
      </c>
      <c r="Y323" s="167" t="e">
        <f t="shared" si="51"/>
        <v>#NUM!</v>
      </c>
      <c r="Z323" s="153"/>
    </row>
    <row r="324" spans="1:26" ht="13.5" thickBot="1" x14ac:dyDescent="0.25">
      <c r="A324" s="134">
        <v>45090</v>
      </c>
      <c r="B324" s="135" t="s">
        <v>541</v>
      </c>
      <c r="C324" s="135" t="s">
        <v>114</v>
      </c>
      <c r="D324" s="135" t="s">
        <v>15</v>
      </c>
      <c r="E324" s="136" t="s">
        <v>983</v>
      </c>
      <c r="F324" s="137" t="s">
        <v>52</v>
      </c>
      <c r="G324" s="138">
        <v>45054</v>
      </c>
      <c r="H324" s="138">
        <v>45079</v>
      </c>
      <c r="I324" s="208" t="s">
        <v>986</v>
      </c>
      <c r="J324" s="141">
        <v>900000</v>
      </c>
      <c r="K324" s="141">
        <f t="shared" si="49"/>
        <v>17307.692307692309</v>
      </c>
      <c r="L324" s="143" t="s">
        <v>43</v>
      </c>
      <c r="M324" s="144" t="s">
        <v>433</v>
      </c>
      <c r="N324" s="146" t="s">
        <v>28</v>
      </c>
      <c r="O324" s="147" t="s">
        <v>10</v>
      </c>
      <c r="P324" s="138" t="s">
        <v>21</v>
      </c>
      <c r="Q324" s="144" t="s">
        <v>194</v>
      </c>
      <c r="R324" s="148">
        <v>0.97599999999999998</v>
      </c>
      <c r="S324" s="148">
        <v>0.98799999999999999</v>
      </c>
      <c r="T324" s="149">
        <v>10561.48</v>
      </c>
      <c r="U324" s="150">
        <f t="shared" si="50"/>
        <v>549196.96</v>
      </c>
      <c r="V324" s="189">
        <f t="shared" si="52"/>
        <v>0.61021884444444441</v>
      </c>
      <c r="W324" s="151" t="str">
        <f t="shared" si="53"/>
        <v>L0W</v>
      </c>
      <c r="X324" s="151" t="str">
        <f t="shared" si="54"/>
        <v>DELAYED</v>
      </c>
      <c r="Y324" s="135">
        <f t="shared" si="51"/>
        <v>25</v>
      </c>
      <c r="Z324" s="134"/>
    </row>
    <row r="325" spans="1:26" ht="13.5" thickBot="1" x14ac:dyDescent="0.25">
      <c r="A325" s="134">
        <v>45090</v>
      </c>
      <c r="B325" s="135" t="s">
        <v>541</v>
      </c>
      <c r="C325" s="135" t="s">
        <v>114</v>
      </c>
      <c r="D325" s="135" t="s">
        <v>15</v>
      </c>
      <c r="E325" s="136" t="s">
        <v>982</v>
      </c>
      <c r="F325" s="137" t="s">
        <v>52</v>
      </c>
      <c r="G325" s="138">
        <v>45054</v>
      </c>
      <c r="H325" s="138">
        <v>45058</v>
      </c>
      <c r="I325" s="139" t="s">
        <v>985</v>
      </c>
      <c r="J325" s="141">
        <v>900000</v>
      </c>
      <c r="K325" s="141">
        <f t="shared" si="49"/>
        <v>17307.692307692309</v>
      </c>
      <c r="L325" s="143" t="s">
        <v>43</v>
      </c>
      <c r="M325" s="144" t="s">
        <v>433</v>
      </c>
      <c r="N325" s="146" t="s">
        <v>28</v>
      </c>
      <c r="O325" s="147" t="s">
        <v>10</v>
      </c>
      <c r="P325" s="138" t="s">
        <v>21</v>
      </c>
      <c r="Q325" s="144" t="s">
        <v>194</v>
      </c>
      <c r="R325" s="148">
        <v>0.91900000000000004</v>
      </c>
      <c r="S325" s="148">
        <v>1</v>
      </c>
      <c r="T325" s="149">
        <v>23118.06</v>
      </c>
      <c r="U325" s="150">
        <f t="shared" si="50"/>
        <v>1202139.1200000001</v>
      </c>
      <c r="V325" s="189">
        <f t="shared" si="52"/>
        <v>1.3357101333333334</v>
      </c>
      <c r="W325" s="151" t="str">
        <f t="shared" si="53"/>
        <v>HIGH</v>
      </c>
      <c r="X325" s="151" t="str">
        <f t="shared" si="54"/>
        <v>EXPECTED</v>
      </c>
      <c r="Y325" s="135">
        <f t="shared" si="51"/>
        <v>4</v>
      </c>
      <c r="Z325" s="134"/>
    </row>
    <row r="326" spans="1:26" ht="13.5" thickBot="1" x14ac:dyDescent="0.25">
      <c r="A326" s="191">
        <v>45090</v>
      </c>
      <c r="B326" s="192"/>
      <c r="C326" s="192" t="s">
        <v>501</v>
      </c>
      <c r="D326" s="192" t="s">
        <v>159</v>
      </c>
      <c r="E326" s="216" t="s">
        <v>984</v>
      </c>
      <c r="F326" s="193" t="s">
        <v>52</v>
      </c>
      <c r="G326" s="194">
        <v>45054</v>
      </c>
      <c r="H326" s="194">
        <v>45100</v>
      </c>
      <c r="I326" s="217" t="s">
        <v>987</v>
      </c>
      <c r="J326" s="159">
        <v>672000</v>
      </c>
      <c r="K326" s="159">
        <f t="shared" si="49"/>
        <v>12923.076923076924</v>
      </c>
      <c r="L326" s="196" t="s">
        <v>43</v>
      </c>
      <c r="M326" s="197" t="s">
        <v>433</v>
      </c>
      <c r="N326" s="219" t="s">
        <v>148</v>
      </c>
      <c r="O326" s="199" t="s">
        <v>10</v>
      </c>
      <c r="P326" s="194" t="s">
        <v>21</v>
      </c>
      <c r="Q326" s="197" t="s">
        <v>1680</v>
      </c>
      <c r="R326" s="200">
        <v>0.84499999999999997</v>
      </c>
      <c r="S326" s="200">
        <v>0.94899999999999995</v>
      </c>
      <c r="T326" s="150">
        <v>1240.3699999999999</v>
      </c>
      <c r="U326" s="150">
        <f t="shared" si="50"/>
        <v>64499.239999999991</v>
      </c>
      <c r="V326" s="189">
        <f t="shared" si="52"/>
        <v>9.5981011904761895E-2</v>
      </c>
      <c r="W326" s="151" t="str">
        <f t="shared" si="53"/>
        <v>L0W</v>
      </c>
      <c r="X326" s="151" t="str">
        <f t="shared" si="54"/>
        <v>SIGNIFICANT</v>
      </c>
      <c r="Y326" s="135">
        <f t="shared" si="51"/>
        <v>46</v>
      </c>
      <c r="Z326" s="191"/>
    </row>
    <row r="327" spans="1:26" ht="13.5" thickBot="1" x14ac:dyDescent="0.25">
      <c r="A327" s="191">
        <v>45090</v>
      </c>
      <c r="B327" s="192" t="s">
        <v>578</v>
      </c>
      <c r="C327" s="192" t="s">
        <v>280</v>
      </c>
      <c r="D327" s="192" t="s">
        <v>159</v>
      </c>
      <c r="E327" s="216" t="s">
        <v>971</v>
      </c>
      <c r="F327" s="193" t="s">
        <v>52</v>
      </c>
      <c r="G327" s="194">
        <v>45056</v>
      </c>
      <c r="H327" s="194"/>
      <c r="I327" s="224" t="s">
        <v>973</v>
      </c>
      <c r="J327" s="159">
        <v>7200000</v>
      </c>
      <c r="K327" s="159">
        <f t="shared" si="49"/>
        <v>138461.53846153847</v>
      </c>
      <c r="L327" s="196" t="s">
        <v>42</v>
      </c>
      <c r="M327" s="197" t="s">
        <v>433</v>
      </c>
      <c r="N327" s="219" t="s">
        <v>378</v>
      </c>
      <c r="O327" s="199" t="s">
        <v>10</v>
      </c>
      <c r="P327" s="194" t="s">
        <v>21</v>
      </c>
      <c r="Q327" s="197" t="s">
        <v>1527</v>
      </c>
      <c r="R327" s="200"/>
      <c r="S327" s="200"/>
      <c r="T327" s="150"/>
      <c r="U327" s="150">
        <f t="shared" si="50"/>
        <v>0</v>
      </c>
      <c r="V327" s="189">
        <f t="shared" si="52"/>
        <v>0</v>
      </c>
      <c r="W327" s="151" t="str">
        <f t="shared" si="53"/>
        <v>L0W</v>
      </c>
      <c r="X327" s="151" t="e">
        <f t="shared" si="54"/>
        <v>#NUM!</v>
      </c>
      <c r="Y327" s="192" t="e">
        <f t="shared" si="51"/>
        <v>#NUM!</v>
      </c>
      <c r="Z327" s="191"/>
    </row>
    <row r="328" spans="1:26" ht="13.5" thickBot="1" x14ac:dyDescent="0.25">
      <c r="A328" s="191">
        <v>45090</v>
      </c>
      <c r="B328" s="192" t="s">
        <v>526</v>
      </c>
      <c r="C328" s="192" t="s">
        <v>425</v>
      </c>
      <c r="D328" s="192" t="s">
        <v>119</v>
      </c>
      <c r="E328" s="216" t="s">
        <v>970</v>
      </c>
      <c r="F328" s="193" t="s">
        <v>52</v>
      </c>
      <c r="G328" s="194">
        <v>45056</v>
      </c>
      <c r="H328" s="194"/>
      <c r="I328" s="224" t="s">
        <v>265</v>
      </c>
      <c r="J328" s="159">
        <v>600000</v>
      </c>
      <c r="K328" s="159">
        <f t="shared" si="49"/>
        <v>11538.461538461539</v>
      </c>
      <c r="L328" s="196" t="s">
        <v>42</v>
      </c>
      <c r="M328" s="197" t="s">
        <v>433</v>
      </c>
      <c r="N328" s="219" t="s">
        <v>71</v>
      </c>
      <c r="O328" s="199" t="s">
        <v>10</v>
      </c>
      <c r="P328" s="194" t="s">
        <v>21</v>
      </c>
      <c r="Q328" s="197" t="s">
        <v>1527</v>
      </c>
      <c r="R328" s="200"/>
      <c r="S328" s="200"/>
      <c r="T328" s="150"/>
      <c r="U328" s="150">
        <f t="shared" si="50"/>
        <v>0</v>
      </c>
      <c r="V328" s="189">
        <f t="shared" si="52"/>
        <v>0</v>
      </c>
      <c r="W328" s="151" t="str">
        <f t="shared" si="53"/>
        <v>L0W</v>
      </c>
      <c r="X328" s="151" t="e">
        <f t="shared" si="54"/>
        <v>#NUM!</v>
      </c>
      <c r="Y328" s="192" t="e">
        <f t="shared" si="51"/>
        <v>#NUM!</v>
      </c>
      <c r="Z328" s="191"/>
    </row>
    <row r="329" spans="1:26" ht="15.75" thickBot="1" x14ac:dyDescent="0.3">
      <c r="A329" s="153">
        <v>45090</v>
      </c>
      <c r="B329" s="154" t="s">
        <v>57</v>
      </c>
      <c r="C329" s="154" t="s">
        <v>149</v>
      </c>
      <c r="D329" s="154" t="s">
        <v>370</v>
      </c>
      <c r="E329" s="169" t="s">
        <v>961</v>
      </c>
      <c r="F329" s="155" t="s">
        <v>52</v>
      </c>
      <c r="G329" s="156">
        <v>45061</v>
      </c>
      <c r="H329" s="156"/>
      <c r="I329" s="170" t="s">
        <v>953</v>
      </c>
      <c r="J329" s="158">
        <v>2400000</v>
      </c>
      <c r="K329" s="158">
        <f t="shared" si="49"/>
        <v>46153.846153846156</v>
      </c>
      <c r="L329" s="160" t="s">
        <v>42</v>
      </c>
      <c r="M329" s="161" t="s">
        <v>433</v>
      </c>
      <c r="N329" s="171" t="s">
        <v>20</v>
      </c>
      <c r="O329" s="163" t="s">
        <v>10</v>
      </c>
      <c r="P329" s="156" t="s">
        <v>21</v>
      </c>
      <c r="Q329" s="161" t="s">
        <v>56</v>
      </c>
      <c r="R329" s="165"/>
      <c r="S329" s="165"/>
      <c r="T329" s="166"/>
      <c r="U329" s="166">
        <f t="shared" si="50"/>
        <v>0</v>
      </c>
      <c r="V329" s="172">
        <f t="shared" si="52"/>
        <v>0</v>
      </c>
      <c r="W329" s="190" t="str">
        <f t="shared" si="53"/>
        <v>L0W</v>
      </c>
      <c r="X329" s="190" t="e">
        <f t="shared" si="54"/>
        <v>#NUM!</v>
      </c>
      <c r="Y329" s="167" t="e">
        <f t="shared" si="51"/>
        <v>#NUM!</v>
      </c>
      <c r="Z329" s="153"/>
    </row>
    <row r="330" spans="1:26" ht="15.75" thickBot="1" x14ac:dyDescent="0.3">
      <c r="A330" s="153">
        <v>45090</v>
      </c>
      <c r="B330" s="154" t="s">
        <v>527</v>
      </c>
      <c r="C330" s="154" t="s">
        <v>635</v>
      </c>
      <c r="D330" s="154" t="s">
        <v>24</v>
      </c>
      <c r="E330" s="169" t="s">
        <v>959</v>
      </c>
      <c r="F330" s="155" t="s">
        <v>52</v>
      </c>
      <c r="G330" s="156">
        <v>45061</v>
      </c>
      <c r="H330" s="156"/>
      <c r="I330" s="170" t="s">
        <v>952</v>
      </c>
      <c r="J330" s="158">
        <v>1800000</v>
      </c>
      <c r="K330" s="158">
        <f t="shared" si="49"/>
        <v>34615.384615384617</v>
      </c>
      <c r="L330" s="160" t="s">
        <v>42</v>
      </c>
      <c r="M330" s="161" t="s">
        <v>433</v>
      </c>
      <c r="N330" s="171" t="s">
        <v>71</v>
      </c>
      <c r="O330" s="163" t="s">
        <v>10</v>
      </c>
      <c r="P330" s="156" t="s">
        <v>21</v>
      </c>
      <c r="Q330" s="161" t="s">
        <v>56</v>
      </c>
      <c r="R330" s="165"/>
      <c r="S330" s="165"/>
      <c r="T330" s="166"/>
      <c r="U330" s="166">
        <f t="shared" si="50"/>
        <v>0</v>
      </c>
      <c r="V330" s="172">
        <f t="shared" si="52"/>
        <v>0</v>
      </c>
      <c r="W330" s="190" t="str">
        <f t="shared" si="53"/>
        <v>L0W</v>
      </c>
      <c r="X330" s="190" t="e">
        <f t="shared" si="54"/>
        <v>#NUM!</v>
      </c>
      <c r="Y330" s="167" t="e">
        <f t="shared" si="51"/>
        <v>#NUM!</v>
      </c>
      <c r="Z330" s="153"/>
    </row>
    <row r="331" spans="1:26" ht="15.75" thickBot="1" x14ac:dyDescent="0.3">
      <c r="A331" s="153">
        <v>45090</v>
      </c>
      <c r="B331" s="154" t="s">
        <v>210</v>
      </c>
      <c r="C331" s="154" t="s">
        <v>59</v>
      </c>
      <c r="D331" s="154" t="s">
        <v>26</v>
      </c>
      <c r="E331" s="169" t="s">
        <v>960</v>
      </c>
      <c r="F331" s="155" t="s">
        <v>52</v>
      </c>
      <c r="G331" s="156">
        <v>45061</v>
      </c>
      <c r="H331" s="156"/>
      <c r="I331" s="170" t="s">
        <v>951</v>
      </c>
      <c r="J331" s="158">
        <v>1500000</v>
      </c>
      <c r="K331" s="158">
        <f t="shared" si="49"/>
        <v>28846.153846153848</v>
      </c>
      <c r="L331" s="160" t="s">
        <v>42</v>
      </c>
      <c r="M331" s="161" t="s">
        <v>433</v>
      </c>
      <c r="N331" s="171" t="s">
        <v>71</v>
      </c>
      <c r="O331" s="163" t="s">
        <v>10</v>
      </c>
      <c r="P331" s="156" t="s">
        <v>21</v>
      </c>
      <c r="Q331" s="161" t="s">
        <v>56</v>
      </c>
      <c r="R331" s="165"/>
      <c r="S331" s="165"/>
      <c r="T331" s="166"/>
      <c r="U331" s="166">
        <f t="shared" si="50"/>
        <v>0</v>
      </c>
      <c r="V331" s="172">
        <f t="shared" si="52"/>
        <v>0</v>
      </c>
      <c r="W331" s="190" t="str">
        <f t="shared" si="53"/>
        <v>L0W</v>
      </c>
      <c r="X331" s="190" t="e">
        <f t="shared" si="54"/>
        <v>#NUM!</v>
      </c>
      <c r="Y331" s="167" t="e">
        <f t="shared" si="51"/>
        <v>#NUM!</v>
      </c>
      <c r="Z331" s="153"/>
    </row>
    <row r="332" spans="1:26" ht="15.75" thickBot="1" x14ac:dyDescent="0.3">
      <c r="A332" s="153">
        <v>45090</v>
      </c>
      <c r="B332" s="154" t="s">
        <v>57</v>
      </c>
      <c r="C332" s="154" t="s">
        <v>425</v>
      </c>
      <c r="D332" s="154" t="s">
        <v>159</v>
      </c>
      <c r="E332" s="169" t="s">
        <v>965</v>
      </c>
      <c r="F332" s="155" t="s">
        <v>52</v>
      </c>
      <c r="G332" s="156">
        <v>45061</v>
      </c>
      <c r="H332" s="156"/>
      <c r="I332" s="170" t="s">
        <v>958</v>
      </c>
      <c r="J332" s="158">
        <v>1200000</v>
      </c>
      <c r="K332" s="158">
        <f t="shared" si="49"/>
        <v>23076.923076923078</v>
      </c>
      <c r="L332" s="160" t="s">
        <v>42</v>
      </c>
      <c r="M332" s="161" t="s">
        <v>433</v>
      </c>
      <c r="N332" s="171" t="s">
        <v>75</v>
      </c>
      <c r="O332" s="163" t="s">
        <v>10</v>
      </c>
      <c r="P332" s="156" t="s">
        <v>21</v>
      </c>
      <c r="Q332" s="161" t="s">
        <v>56</v>
      </c>
      <c r="R332" s="165"/>
      <c r="S332" s="165"/>
      <c r="T332" s="166"/>
      <c r="U332" s="166">
        <f t="shared" si="50"/>
        <v>0</v>
      </c>
      <c r="V332" s="172">
        <f t="shared" si="52"/>
        <v>0</v>
      </c>
      <c r="W332" s="190" t="str">
        <f t="shared" si="53"/>
        <v>L0W</v>
      </c>
      <c r="X332" s="190" t="e">
        <f t="shared" si="54"/>
        <v>#NUM!</v>
      </c>
      <c r="Y332" s="167" t="e">
        <f t="shared" si="51"/>
        <v>#NUM!</v>
      </c>
      <c r="Z332" s="153"/>
    </row>
    <row r="333" spans="1:26" ht="13.5" thickBot="1" x14ac:dyDescent="0.25">
      <c r="A333" s="134">
        <v>45090</v>
      </c>
      <c r="B333" s="135" t="s">
        <v>526</v>
      </c>
      <c r="C333" s="135" t="s">
        <v>70</v>
      </c>
      <c r="D333" s="135" t="s">
        <v>26</v>
      </c>
      <c r="E333" s="136" t="s">
        <v>962</v>
      </c>
      <c r="F333" s="137" t="s">
        <v>52</v>
      </c>
      <c r="G333" s="138">
        <v>45061</v>
      </c>
      <c r="H333" s="138">
        <v>45093</v>
      </c>
      <c r="I333" s="208" t="s">
        <v>954</v>
      </c>
      <c r="J333" s="141">
        <v>900000</v>
      </c>
      <c r="K333" s="141">
        <f t="shared" si="49"/>
        <v>17307.692307692309</v>
      </c>
      <c r="L333" s="143" t="s">
        <v>42</v>
      </c>
      <c r="M333" s="144" t="s">
        <v>433</v>
      </c>
      <c r="N333" s="146" t="s">
        <v>71</v>
      </c>
      <c r="O333" s="147" t="s">
        <v>10</v>
      </c>
      <c r="P333" s="138" t="s">
        <v>21</v>
      </c>
      <c r="Q333" s="144" t="s">
        <v>209</v>
      </c>
      <c r="R333" s="148">
        <v>0.92100000000000004</v>
      </c>
      <c r="S333" s="148">
        <v>1</v>
      </c>
      <c r="T333" s="149">
        <v>5280.8</v>
      </c>
      <c r="U333" s="150">
        <f t="shared" si="50"/>
        <v>274601.60000000003</v>
      </c>
      <c r="V333" s="189">
        <f t="shared" si="52"/>
        <v>0.30511288888888888</v>
      </c>
      <c r="W333" s="151" t="str">
        <f t="shared" si="53"/>
        <v>L0W</v>
      </c>
      <c r="X333" s="151" t="str">
        <f t="shared" si="54"/>
        <v>SIGNIFICANT</v>
      </c>
      <c r="Y333" s="135">
        <f t="shared" si="51"/>
        <v>32</v>
      </c>
      <c r="Z333" s="134"/>
    </row>
    <row r="334" spans="1:26" ht="15.75" thickBot="1" x14ac:dyDescent="0.3">
      <c r="A334" s="153">
        <v>45090</v>
      </c>
      <c r="B334" s="154"/>
      <c r="C334" s="154" t="s">
        <v>102</v>
      </c>
      <c r="D334" s="154" t="s">
        <v>177</v>
      </c>
      <c r="E334" s="169" t="s">
        <v>964</v>
      </c>
      <c r="F334" s="155" t="s">
        <v>52</v>
      </c>
      <c r="G334" s="156">
        <v>45061</v>
      </c>
      <c r="H334" s="156"/>
      <c r="I334" s="170" t="s">
        <v>957</v>
      </c>
      <c r="J334" s="158">
        <v>840000</v>
      </c>
      <c r="K334" s="158">
        <f t="shared" si="49"/>
        <v>16153.846153846154</v>
      </c>
      <c r="L334" s="160" t="s">
        <v>42</v>
      </c>
      <c r="M334" s="161" t="s">
        <v>433</v>
      </c>
      <c r="N334" s="171" t="s">
        <v>104</v>
      </c>
      <c r="O334" s="163" t="s">
        <v>10</v>
      </c>
      <c r="P334" s="156" t="s">
        <v>21</v>
      </c>
      <c r="Q334" s="161" t="s">
        <v>56</v>
      </c>
      <c r="R334" s="165"/>
      <c r="S334" s="165"/>
      <c r="T334" s="166"/>
      <c r="U334" s="166">
        <f t="shared" si="50"/>
        <v>0</v>
      </c>
      <c r="V334" s="172">
        <f t="shared" si="52"/>
        <v>0</v>
      </c>
      <c r="W334" s="190" t="str">
        <f t="shared" si="53"/>
        <v>L0W</v>
      </c>
      <c r="X334" s="190" t="e">
        <f t="shared" si="54"/>
        <v>#NUM!</v>
      </c>
      <c r="Y334" s="167" t="e">
        <f t="shared" si="51"/>
        <v>#NUM!</v>
      </c>
      <c r="Z334" s="153"/>
    </row>
    <row r="335" spans="1:26" ht="13.5" thickBot="1" x14ac:dyDescent="0.25">
      <c r="A335" s="191">
        <v>45090</v>
      </c>
      <c r="B335" s="192" t="s">
        <v>57</v>
      </c>
      <c r="C335" s="192" t="s">
        <v>101</v>
      </c>
      <c r="D335" s="192" t="s">
        <v>159</v>
      </c>
      <c r="E335" s="216" t="s">
        <v>963</v>
      </c>
      <c r="F335" s="193" t="s">
        <v>52</v>
      </c>
      <c r="G335" s="194">
        <v>45061</v>
      </c>
      <c r="H335" s="194">
        <v>45099</v>
      </c>
      <c r="I335" s="217" t="s">
        <v>956</v>
      </c>
      <c r="J335" s="159">
        <v>720000</v>
      </c>
      <c r="K335" s="159">
        <f t="shared" ref="K335:K360" si="55">J335/52</f>
        <v>13846.153846153846</v>
      </c>
      <c r="L335" s="196" t="s">
        <v>42</v>
      </c>
      <c r="M335" s="197" t="s">
        <v>433</v>
      </c>
      <c r="N335" s="219" t="s">
        <v>161</v>
      </c>
      <c r="O335" s="199" t="s">
        <v>10</v>
      </c>
      <c r="P335" s="194" t="s">
        <v>21</v>
      </c>
      <c r="Q335" s="197" t="s">
        <v>1681</v>
      </c>
      <c r="R335" s="200">
        <v>0.92100000000000004</v>
      </c>
      <c r="S335" s="200">
        <v>0.98</v>
      </c>
      <c r="T335" s="150">
        <v>46339.3</v>
      </c>
      <c r="U335" s="150">
        <f t="shared" ref="U335:U341" si="56">T335*52</f>
        <v>2409643.6</v>
      </c>
      <c r="V335" s="189">
        <f t="shared" si="52"/>
        <v>3.3467272222222224</v>
      </c>
      <c r="W335" s="151" t="str">
        <f t="shared" si="53"/>
        <v>HIGH</v>
      </c>
      <c r="X335" s="151" t="str">
        <f t="shared" si="54"/>
        <v>SIGNIFICANT</v>
      </c>
      <c r="Y335" s="135">
        <f t="shared" si="51"/>
        <v>38</v>
      </c>
      <c r="Z335" s="191"/>
    </row>
    <row r="336" spans="1:26" ht="15.75" thickBot="1" x14ac:dyDescent="0.3">
      <c r="A336" s="153">
        <v>45090</v>
      </c>
      <c r="B336" s="154"/>
      <c r="C336" s="154" t="s">
        <v>61</v>
      </c>
      <c r="D336" s="154" t="s">
        <v>24</v>
      </c>
      <c r="E336" s="169" t="s">
        <v>168</v>
      </c>
      <c r="F336" s="155" t="s">
        <v>52</v>
      </c>
      <c r="G336" s="156">
        <v>45061</v>
      </c>
      <c r="H336" s="156"/>
      <c r="I336" s="170" t="s">
        <v>955</v>
      </c>
      <c r="J336" s="158">
        <v>600000</v>
      </c>
      <c r="K336" s="158">
        <f t="shared" si="55"/>
        <v>11538.461538461539</v>
      </c>
      <c r="L336" s="160" t="s">
        <v>42</v>
      </c>
      <c r="M336" s="161" t="s">
        <v>433</v>
      </c>
      <c r="N336" s="171" t="s">
        <v>8</v>
      </c>
      <c r="O336" s="163" t="s">
        <v>10</v>
      </c>
      <c r="P336" s="156" t="s">
        <v>21</v>
      </c>
      <c r="Q336" s="161" t="s">
        <v>56</v>
      </c>
      <c r="R336" s="165"/>
      <c r="S336" s="165"/>
      <c r="T336" s="166"/>
      <c r="U336" s="166">
        <f t="shared" si="56"/>
        <v>0</v>
      </c>
      <c r="V336" s="172">
        <f t="shared" si="52"/>
        <v>0</v>
      </c>
      <c r="W336" s="190" t="str">
        <f t="shared" si="53"/>
        <v>L0W</v>
      </c>
      <c r="X336" s="190" t="e">
        <f t="shared" si="54"/>
        <v>#NUM!</v>
      </c>
      <c r="Y336" s="167" t="e">
        <f t="shared" si="51"/>
        <v>#NUM!</v>
      </c>
      <c r="Z336" s="153"/>
    </row>
    <row r="337" spans="1:26" ht="13.5" thickBot="1" x14ac:dyDescent="0.25">
      <c r="A337" s="191">
        <v>45090</v>
      </c>
      <c r="B337" s="192"/>
      <c r="C337" s="192" t="s">
        <v>735</v>
      </c>
      <c r="D337" s="192" t="s">
        <v>159</v>
      </c>
      <c r="E337" s="192" t="s">
        <v>901</v>
      </c>
      <c r="F337" s="193" t="s">
        <v>52</v>
      </c>
      <c r="G337" s="194">
        <v>45063</v>
      </c>
      <c r="H337" s="194">
        <v>45114</v>
      </c>
      <c r="I337" s="223" t="s">
        <v>902</v>
      </c>
      <c r="J337" s="159">
        <v>900000</v>
      </c>
      <c r="K337" s="159">
        <f t="shared" si="55"/>
        <v>17307.692307692309</v>
      </c>
      <c r="L337" s="196" t="s">
        <v>42</v>
      </c>
      <c r="M337" s="197" t="s">
        <v>433</v>
      </c>
      <c r="N337" s="198" t="s">
        <v>71</v>
      </c>
      <c r="O337" s="199" t="s">
        <v>10</v>
      </c>
      <c r="P337" s="194" t="s">
        <v>21</v>
      </c>
      <c r="Q337" s="197" t="s">
        <v>194</v>
      </c>
      <c r="R337" s="200">
        <v>0.998</v>
      </c>
      <c r="S337" s="200">
        <v>1</v>
      </c>
      <c r="T337" s="150">
        <v>254.5</v>
      </c>
      <c r="U337" s="150">
        <f t="shared" si="56"/>
        <v>13234</v>
      </c>
      <c r="V337" s="189">
        <f t="shared" si="52"/>
        <v>1.4704444444444444E-2</v>
      </c>
      <c r="W337" s="151" t="str">
        <f t="shared" si="53"/>
        <v>L0W</v>
      </c>
      <c r="X337" s="151" t="str">
        <f t="shared" si="54"/>
        <v>SIGNIFICANT</v>
      </c>
      <c r="Y337" s="135">
        <f t="shared" si="51"/>
        <v>51</v>
      </c>
      <c r="Z337" s="191"/>
    </row>
    <row r="338" spans="1:26" ht="15.75" thickBot="1" x14ac:dyDescent="0.3">
      <c r="A338" s="153">
        <v>45090</v>
      </c>
      <c r="B338" s="154" t="s">
        <v>210</v>
      </c>
      <c r="C338" s="154" t="s">
        <v>425</v>
      </c>
      <c r="D338" s="154" t="s">
        <v>26</v>
      </c>
      <c r="E338" s="154" t="s">
        <v>878</v>
      </c>
      <c r="F338" s="155" t="s">
        <v>52</v>
      </c>
      <c r="G338" s="156">
        <v>45068</v>
      </c>
      <c r="H338" s="156"/>
      <c r="I338" s="188" t="s">
        <v>879</v>
      </c>
      <c r="J338" s="158">
        <v>1200000</v>
      </c>
      <c r="K338" s="158">
        <f t="shared" si="55"/>
        <v>23076.923076923078</v>
      </c>
      <c r="L338" s="160" t="s">
        <v>43</v>
      </c>
      <c r="M338" s="161" t="s">
        <v>433</v>
      </c>
      <c r="N338" s="162" t="s">
        <v>71</v>
      </c>
      <c r="O338" s="163" t="s">
        <v>10</v>
      </c>
      <c r="P338" s="156" t="s">
        <v>21</v>
      </c>
      <c r="Q338" s="161" t="s">
        <v>56</v>
      </c>
      <c r="R338" s="165"/>
      <c r="S338" s="165"/>
      <c r="T338" s="166"/>
      <c r="U338" s="166">
        <f t="shared" si="56"/>
        <v>0</v>
      </c>
      <c r="V338" s="172">
        <f t="shared" si="52"/>
        <v>0</v>
      </c>
      <c r="W338" s="190" t="str">
        <f t="shared" si="53"/>
        <v>L0W</v>
      </c>
      <c r="X338" s="190" t="e">
        <f t="shared" si="54"/>
        <v>#NUM!</v>
      </c>
      <c r="Y338" s="167" t="e">
        <f t="shared" si="51"/>
        <v>#NUM!</v>
      </c>
      <c r="Z338" s="153"/>
    </row>
    <row r="339" spans="1:26" ht="15.75" thickBot="1" x14ac:dyDescent="0.3">
      <c r="A339" s="153">
        <v>45090</v>
      </c>
      <c r="B339" s="154" t="s">
        <v>57</v>
      </c>
      <c r="C339" s="154" t="s">
        <v>220</v>
      </c>
      <c r="D339" s="154" t="s">
        <v>880</v>
      </c>
      <c r="E339" s="154" t="s">
        <v>881</v>
      </c>
      <c r="F339" s="155" t="s">
        <v>52</v>
      </c>
      <c r="G339" s="156">
        <v>45068</v>
      </c>
      <c r="H339" s="156"/>
      <c r="I339" s="188" t="s">
        <v>882</v>
      </c>
      <c r="J339" s="158">
        <v>120000</v>
      </c>
      <c r="K339" s="158">
        <f t="shared" si="55"/>
        <v>2307.6923076923076</v>
      </c>
      <c r="L339" s="160" t="s">
        <v>43</v>
      </c>
      <c r="M339" s="161" t="s">
        <v>433</v>
      </c>
      <c r="N339" s="162" t="s">
        <v>103</v>
      </c>
      <c r="O339" s="163" t="s">
        <v>10</v>
      </c>
      <c r="P339" s="156" t="s">
        <v>21</v>
      </c>
      <c r="Q339" s="161" t="s">
        <v>56</v>
      </c>
      <c r="R339" s="165"/>
      <c r="S339" s="165"/>
      <c r="T339" s="166"/>
      <c r="U339" s="166">
        <f t="shared" si="56"/>
        <v>0</v>
      </c>
      <c r="V339" s="172">
        <f t="shared" si="52"/>
        <v>0</v>
      </c>
      <c r="W339" s="190" t="str">
        <f t="shared" si="53"/>
        <v>L0W</v>
      </c>
      <c r="X339" s="190" t="e">
        <f t="shared" si="54"/>
        <v>#NUM!</v>
      </c>
      <c r="Y339" s="167" t="e">
        <f t="shared" ref="Y339:Y360" si="57">DATEDIF(G339,H339,"d")</f>
        <v>#NUM!</v>
      </c>
      <c r="Z339" s="153"/>
    </row>
    <row r="340" spans="1:26" ht="13.5" thickBot="1" x14ac:dyDescent="0.25">
      <c r="A340" s="191">
        <v>45090</v>
      </c>
      <c r="B340" s="192" t="s">
        <v>527</v>
      </c>
      <c r="C340" s="192" t="s">
        <v>425</v>
      </c>
      <c r="D340" s="192" t="s">
        <v>159</v>
      </c>
      <c r="E340" s="192" t="s">
        <v>872</v>
      </c>
      <c r="F340" s="193" t="s">
        <v>52</v>
      </c>
      <c r="G340" s="194">
        <v>45069</v>
      </c>
      <c r="H340" s="194">
        <v>45128</v>
      </c>
      <c r="I340" s="195" t="s">
        <v>873</v>
      </c>
      <c r="J340" s="159">
        <v>1200000</v>
      </c>
      <c r="K340" s="159">
        <f t="shared" si="55"/>
        <v>23076.923076923078</v>
      </c>
      <c r="L340" s="196" t="s">
        <v>42</v>
      </c>
      <c r="M340" s="197" t="s">
        <v>433</v>
      </c>
      <c r="N340" s="198" t="s">
        <v>71</v>
      </c>
      <c r="O340" s="199" t="s">
        <v>10</v>
      </c>
      <c r="P340" s="194" t="s">
        <v>21</v>
      </c>
      <c r="Q340" s="197" t="s">
        <v>375</v>
      </c>
      <c r="R340" s="200">
        <v>0.96299999999999997</v>
      </c>
      <c r="S340" s="200">
        <v>0.98599999999999999</v>
      </c>
      <c r="T340" s="150">
        <v>4860.41</v>
      </c>
      <c r="U340" s="150">
        <f t="shared" si="56"/>
        <v>252741.32</v>
      </c>
      <c r="V340" s="189">
        <f t="shared" si="52"/>
        <v>0.21061776666666665</v>
      </c>
      <c r="W340" s="151" t="str">
        <f t="shared" si="53"/>
        <v>L0W</v>
      </c>
      <c r="X340" s="151" t="str">
        <f t="shared" si="54"/>
        <v>SIGNIFICANT</v>
      </c>
      <c r="Y340" s="135">
        <f t="shared" si="57"/>
        <v>59</v>
      </c>
      <c r="Z340" s="191"/>
    </row>
    <row r="341" spans="1:26" ht="26.25" thickBot="1" x14ac:dyDescent="0.25">
      <c r="A341" s="134">
        <v>45090</v>
      </c>
      <c r="B341" s="135" t="s">
        <v>527</v>
      </c>
      <c r="C341" s="135" t="s">
        <v>468</v>
      </c>
      <c r="D341" s="135" t="s">
        <v>159</v>
      </c>
      <c r="E341" s="135" t="s">
        <v>868</v>
      </c>
      <c r="F341" s="137" t="s">
        <v>52</v>
      </c>
      <c r="G341" s="138">
        <v>45071</v>
      </c>
      <c r="H341" s="138">
        <v>45093</v>
      </c>
      <c r="I341" s="207" t="s">
        <v>869</v>
      </c>
      <c r="J341" s="141">
        <v>720000</v>
      </c>
      <c r="K341" s="141">
        <f t="shared" si="55"/>
        <v>13846.153846153846</v>
      </c>
      <c r="L341" s="143" t="s">
        <v>42</v>
      </c>
      <c r="M341" s="144" t="s">
        <v>433</v>
      </c>
      <c r="N341" s="145" t="s">
        <v>161</v>
      </c>
      <c r="O341" s="147" t="s">
        <v>10</v>
      </c>
      <c r="P341" s="138" t="s">
        <v>21</v>
      </c>
      <c r="Q341" s="144" t="s">
        <v>155</v>
      </c>
      <c r="R341" s="148">
        <v>0.84899999999999998</v>
      </c>
      <c r="S341" s="148">
        <v>1</v>
      </c>
      <c r="T341" s="149">
        <v>3834.4</v>
      </c>
      <c r="U341" s="150">
        <f t="shared" si="56"/>
        <v>199388.80000000002</v>
      </c>
      <c r="V341" s="189">
        <f t="shared" si="52"/>
        <v>0.27692888888888889</v>
      </c>
      <c r="W341" s="151" t="str">
        <f t="shared" si="53"/>
        <v>L0W</v>
      </c>
      <c r="X341" s="151" t="str">
        <f t="shared" si="54"/>
        <v>DELAYED</v>
      </c>
      <c r="Y341" s="135">
        <f t="shared" si="57"/>
        <v>22</v>
      </c>
      <c r="Z341" s="134"/>
    </row>
    <row r="342" spans="1:26" ht="13.5" thickBot="1" x14ac:dyDescent="0.25">
      <c r="A342" s="191">
        <v>45090</v>
      </c>
      <c r="B342" s="192" t="s">
        <v>527</v>
      </c>
      <c r="C342" s="192" t="s">
        <v>184</v>
      </c>
      <c r="D342" s="192" t="s">
        <v>14</v>
      </c>
      <c r="E342" s="192" t="s">
        <v>864</v>
      </c>
      <c r="F342" s="193" t="s">
        <v>52</v>
      </c>
      <c r="G342" s="194">
        <v>45072</v>
      </c>
      <c r="H342" s="194">
        <v>45110</v>
      </c>
      <c r="I342" s="223" t="s">
        <v>865</v>
      </c>
      <c r="J342" s="159">
        <v>600000</v>
      </c>
      <c r="K342" s="159">
        <f t="shared" si="55"/>
        <v>11538.461538461539</v>
      </c>
      <c r="L342" s="196" t="s">
        <v>42</v>
      </c>
      <c r="M342" s="197" t="s">
        <v>433</v>
      </c>
      <c r="N342" s="198" t="s">
        <v>66</v>
      </c>
      <c r="O342" s="199" t="s">
        <v>10</v>
      </c>
      <c r="P342" s="194" t="s">
        <v>21</v>
      </c>
      <c r="Q342" s="197" t="s">
        <v>209</v>
      </c>
      <c r="R342" s="200">
        <v>0.98899999999999999</v>
      </c>
      <c r="S342" s="200">
        <v>0.99</v>
      </c>
      <c r="T342" s="150">
        <v>4631.38</v>
      </c>
      <c r="U342" s="150">
        <v>5092.96</v>
      </c>
      <c r="V342" s="189">
        <f t="shared" si="52"/>
        <v>0.40138626666666666</v>
      </c>
      <c r="W342" s="151" t="str">
        <f t="shared" si="53"/>
        <v>L0W</v>
      </c>
      <c r="X342" s="151" t="str">
        <f t="shared" si="54"/>
        <v>SIGNIFICANT</v>
      </c>
      <c r="Y342" s="135">
        <f t="shared" si="57"/>
        <v>38</v>
      </c>
      <c r="Z342" s="191"/>
    </row>
    <row r="343" spans="1:26" ht="13.5" thickBot="1" x14ac:dyDescent="0.25">
      <c r="A343" s="134">
        <v>45090</v>
      </c>
      <c r="B343" s="135" t="s">
        <v>540</v>
      </c>
      <c r="C343" s="135" t="s">
        <v>195</v>
      </c>
      <c r="D343" s="135" t="s">
        <v>15</v>
      </c>
      <c r="E343" s="135" t="s">
        <v>860</v>
      </c>
      <c r="F343" s="137" t="s">
        <v>52</v>
      </c>
      <c r="G343" s="138">
        <v>45075</v>
      </c>
      <c r="H343" s="138">
        <v>45093</v>
      </c>
      <c r="I343" s="207" t="s">
        <v>861</v>
      </c>
      <c r="J343" s="141">
        <v>3000000</v>
      </c>
      <c r="K343" s="141">
        <f t="shared" si="55"/>
        <v>57692.307692307695</v>
      </c>
      <c r="L343" s="143" t="s">
        <v>42</v>
      </c>
      <c r="M343" s="144" t="s">
        <v>433</v>
      </c>
      <c r="N343" s="145" t="s">
        <v>23</v>
      </c>
      <c r="O343" s="147" t="s">
        <v>10</v>
      </c>
      <c r="P343" s="138" t="s">
        <v>21</v>
      </c>
      <c r="Q343" s="144" t="s">
        <v>1566</v>
      </c>
      <c r="R343" s="148">
        <v>0.78500000000000003</v>
      </c>
      <c r="S343" s="148">
        <v>0.99099999999999999</v>
      </c>
      <c r="T343" s="149">
        <v>53164.65</v>
      </c>
      <c r="U343" s="150">
        <f t="shared" ref="U343:U360" si="58">T343*52</f>
        <v>2764561.8000000003</v>
      </c>
      <c r="V343" s="189">
        <f t="shared" si="52"/>
        <v>0.92152060000000002</v>
      </c>
      <c r="W343" s="151" t="str">
        <f t="shared" si="53"/>
        <v>W/IN</v>
      </c>
      <c r="X343" s="151" t="str">
        <f t="shared" si="54"/>
        <v>DELAYED</v>
      </c>
      <c r="Y343" s="135">
        <f t="shared" si="57"/>
        <v>18</v>
      </c>
      <c r="Z343" s="134"/>
    </row>
    <row r="344" spans="1:26" ht="15.75" thickBot="1" x14ac:dyDescent="0.3">
      <c r="A344" s="153">
        <v>45090</v>
      </c>
      <c r="B344" s="154" t="s">
        <v>527</v>
      </c>
      <c r="C344" s="154" t="s">
        <v>635</v>
      </c>
      <c r="D344" s="154" t="s">
        <v>26</v>
      </c>
      <c r="E344" s="169" t="s">
        <v>854</v>
      </c>
      <c r="F344" s="155" t="s">
        <v>52</v>
      </c>
      <c r="G344" s="156">
        <v>45077</v>
      </c>
      <c r="H344" s="156"/>
      <c r="I344" s="170" t="s">
        <v>850</v>
      </c>
      <c r="J344" s="158">
        <v>1800000</v>
      </c>
      <c r="K344" s="158">
        <f t="shared" si="55"/>
        <v>34615.384615384617</v>
      </c>
      <c r="L344" s="160" t="s">
        <v>43</v>
      </c>
      <c r="M344" s="161" t="s">
        <v>433</v>
      </c>
      <c r="N344" s="162" t="s">
        <v>71</v>
      </c>
      <c r="O344" s="163" t="s">
        <v>10</v>
      </c>
      <c r="P344" s="156" t="s">
        <v>21</v>
      </c>
      <c r="Q344" s="161" t="s">
        <v>56</v>
      </c>
      <c r="R344" s="165"/>
      <c r="S344" s="165"/>
      <c r="T344" s="166"/>
      <c r="U344" s="166">
        <f t="shared" si="58"/>
        <v>0</v>
      </c>
      <c r="V344" s="172">
        <f t="shared" si="52"/>
        <v>0</v>
      </c>
      <c r="W344" s="190" t="str">
        <f t="shared" si="53"/>
        <v>L0W</v>
      </c>
      <c r="X344" s="190" t="e">
        <f t="shared" si="54"/>
        <v>#NUM!</v>
      </c>
      <c r="Y344" s="167" t="e">
        <f t="shared" si="57"/>
        <v>#NUM!</v>
      </c>
      <c r="Z344" s="153"/>
    </row>
    <row r="345" spans="1:26" ht="13.5" thickBot="1" x14ac:dyDescent="0.25">
      <c r="A345" s="134">
        <v>45090</v>
      </c>
      <c r="B345" s="135"/>
      <c r="C345" s="135" t="s">
        <v>63</v>
      </c>
      <c r="D345" s="135" t="s">
        <v>26</v>
      </c>
      <c r="E345" s="136" t="s">
        <v>857</v>
      </c>
      <c r="F345" s="137" t="s">
        <v>52</v>
      </c>
      <c r="G345" s="138">
        <v>45077</v>
      </c>
      <c r="H345" s="138">
        <v>45093</v>
      </c>
      <c r="I345" s="208" t="s">
        <v>853</v>
      </c>
      <c r="J345" s="141">
        <v>1020000</v>
      </c>
      <c r="K345" s="141">
        <f t="shared" si="55"/>
        <v>19615.384615384617</v>
      </c>
      <c r="L345" s="143" t="s">
        <v>43</v>
      </c>
      <c r="M345" s="144" t="s">
        <v>433</v>
      </c>
      <c r="N345" s="145" t="s">
        <v>71</v>
      </c>
      <c r="O345" s="147" t="s">
        <v>10</v>
      </c>
      <c r="P345" s="138" t="s">
        <v>21</v>
      </c>
      <c r="Q345" s="197" t="s">
        <v>209</v>
      </c>
      <c r="R345" s="148">
        <v>0.871</v>
      </c>
      <c r="S345" s="148">
        <v>0.996</v>
      </c>
      <c r="T345" s="149">
        <v>3870.82</v>
      </c>
      <c r="U345" s="150">
        <f t="shared" si="58"/>
        <v>201282.64</v>
      </c>
      <c r="V345" s="189">
        <f t="shared" si="52"/>
        <v>0.19733592156862745</v>
      </c>
      <c r="W345" s="151" t="str">
        <f t="shared" si="53"/>
        <v>L0W</v>
      </c>
      <c r="X345" s="151" t="str">
        <f t="shared" si="54"/>
        <v>DELAYED</v>
      </c>
      <c r="Y345" s="135">
        <f t="shared" si="57"/>
        <v>16</v>
      </c>
      <c r="Z345" s="134"/>
    </row>
    <row r="346" spans="1:26" ht="13.5" thickBot="1" x14ac:dyDescent="0.25">
      <c r="A346" s="134">
        <v>45090</v>
      </c>
      <c r="B346" s="135" t="s">
        <v>527</v>
      </c>
      <c r="C346" s="135" t="s">
        <v>635</v>
      </c>
      <c r="D346" s="135" t="s">
        <v>159</v>
      </c>
      <c r="E346" s="136" t="s">
        <v>856</v>
      </c>
      <c r="F346" s="137" t="s">
        <v>52</v>
      </c>
      <c r="G346" s="138">
        <v>45077</v>
      </c>
      <c r="H346" s="138">
        <v>45086</v>
      </c>
      <c r="I346" s="208" t="s">
        <v>852</v>
      </c>
      <c r="J346" s="141">
        <v>600000</v>
      </c>
      <c r="K346" s="141">
        <f t="shared" si="55"/>
        <v>11538.461538461539</v>
      </c>
      <c r="L346" s="143" t="s">
        <v>43</v>
      </c>
      <c r="M346" s="144" t="s">
        <v>433</v>
      </c>
      <c r="N346" s="145" t="s">
        <v>71</v>
      </c>
      <c r="O346" s="147" t="s">
        <v>10</v>
      </c>
      <c r="P346" s="138" t="s">
        <v>21</v>
      </c>
      <c r="Q346" s="144" t="s">
        <v>209</v>
      </c>
      <c r="R346" s="148">
        <v>0.997</v>
      </c>
      <c r="S346" s="148">
        <v>0.998</v>
      </c>
      <c r="T346" s="149">
        <v>2856.03</v>
      </c>
      <c r="U346" s="150">
        <f t="shared" si="58"/>
        <v>148513.56</v>
      </c>
      <c r="V346" s="189">
        <f t="shared" si="52"/>
        <v>0.24752260000000001</v>
      </c>
      <c r="W346" s="151" t="str">
        <f t="shared" si="53"/>
        <v>L0W</v>
      </c>
      <c r="X346" s="151" t="str">
        <f t="shared" si="54"/>
        <v>EXPECTED</v>
      </c>
      <c r="Y346" s="135">
        <f t="shared" si="57"/>
        <v>9</v>
      </c>
      <c r="Z346" s="134"/>
    </row>
    <row r="347" spans="1:26" ht="15.75" thickBot="1" x14ac:dyDescent="0.3">
      <c r="A347" s="153">
        <v>45090</v>
      </c>
      <c r="B347" s="154" t="s">
        <v>527</v>
      </c>
      <c r="C347" s="154" t="s">
        <v>635</v>
      </c>
      <c r="D347" s="154" t="s">
        <v>159</v>
      </c>
      <c r="E347" s="169" t="s">
        <v>855</v>
      </c>
      <c r="F347" s="155" t="s">
        <v>52</v>
      </c>
      <c r="G347" s="156">
        <v>45077</v>
      </c>
      <c r="H347" s="156"/>
      <c r="I347" s="170" t="s">
        <v>851</v>
      </c>
      <c r="J347" s="158">
        <v>600000</v>
      </c>
      <c r="K347" s="158">
        <f t="shared" si="55"/>
        <v>11538.461538461539</v>
      </c>
      <c r="L347" s="160" t="s">
        <v>43</v>
      </c>
      <c r="M347" s="161" t="s">
        <v>433</v>
      </c>
      <c r="N347" s="162" t="s">
        <v>71</v>
      </c>
      <c r="O347" s="163" t="s">
        <v>10</v>
      </c>
      <c r="P347" s="156" t="s">
        <v>21</v>
      </c>
      <c r="Q347" s="161" t="s">
        <v>56</v>
      </c>
      <c r="R347" s="165"/>
      <c r="S347" s="165"/>
      <c r="T347" s="166"/>
      <c r="U347" s="166">
        <f t="shared" si="58"/>
        <v>0</v>
      </c>
      <c r="V347" s="172">
        <f t="shared" si="52"/>
        <v>0</v>
      </c>
      <c r="W347" s="190" t="str">
        <f t="shared" si="53"/>
        <v>L0W</v>
      </c>
      <c r="X347" s="190" t="e">
        <f t="shared" si="54"/>
        <v>#NUM!</v>
      </c>
      <c r="Y347" s="167" t="e">
        <f t="shared" si="57"/>
        <v>#NUM!</v>
      </c>
      <c r="Z347" s="153"/>
    </row>
    <row r="348" spans="1:26" ht="15.75" thickBot="1" x14ac:dyDescent="0.3">
      <c r="A348" s="153">
        <v>45090</v>
      </c>
      <c r="B348" s="169"/>
      <c r="C348" s="169" t="s">
        <v>183</v>
      </c>
      <c r="D348" s="169" t="s">
        <v>15</v>
      </c>
      <c r="E348" s="169" t="s">
        <v>700</v>
      </c>
      <c r="F348" s="155" t="s">
        <v>52</v>
      </c>
      <c r="G348" s="156">
        <v>45078</v>
      </c>
      <c r="H348" s="156"/>
      <c r="I348" s="170" t="s">
        <v>659</v>
      </c>
      <c r="J348" s="186">
        <v>55200000</v>
      </c>
      <c r="K348" s="158">
        <f t="shared" si="55"/>
        <v>1061538.4615384615</v>
      </c>
      <c r="L348" s="160" t="s">
        <v>42</v>
      </c>
      <c r="M348" s="161" t="s">
        <v>433</v>
      </c>
      <c r="N348" s="171" t="s">
        <v>72</v>
      </c>
      <c r="O348" s="163" t="s">
        <v>10</v>
      </c>
      <c r="P348" s="156" t="s">
        <v>21</v>
      </c>
      <c r="Q348" s="164" t="s">
        <v>56</v>
      </c>
      <c r="R348" s="165"/>
      <c r="S348" s="165"/>
      <c r="T348" s="166"/>
      <c r="U348" s="166">
        <f t="shared" si="58"/>
        <v>0</v>
      </c>
      <c r="V348" s="172">
        <f t="shared" si="52"/>
        <v>0</v>
      </c>
      <c r="W348" s="190" t="str">
        <f t="shared" si="53"/>
        <v>L0W</v>
      </c>
      <c r="X348" s="190" t="e">
        <f t="shared" si="54"/>
        <v>#NUM!</v>
      </c>
      <c r="Y348" s="167" t="e">
        <f t="shared" si="57"/>
        <v>#NUM!</v>
      </c>
      <c r="Z348" s="153"/>
    </row>
    <row r="349" spans="1:26" ht="13.5" thickBot="1" x14ac:dyDescent="0.25">
      <c r="A349" s="134">
        <v>45090</v>
      </c>
      <c r="B349" s="136"/>
      <c r="C349" s="136" t="s">
        <v>110</v>
      </c>
      <c r="D349" s="136" t="s">
        <v>14</v>
      </c>
      <c r="E349" s="136" t="s">
        <v>693</v>
      </c>
      <c r="F349" s="137" t="s">
        <v>52</v>
      </c>
      <c r="G349" s="138">
        <v>45078</v>
      </c>
      <c r="H349" s="138">
        <v>45093</v>
      </c>
      <c r="I349" s="208" t="s">
        <v>651</v>
      </c>
      <c r="J349" s="142">
        <v>12000000</v>
      </c>
      <c r="K349" s="141">
        <f t="shared" si="55"/>
        <v>230769.23076923078</v>
      </c>
      <c r="L349" s="143" t="s">
        <v>42</v>
      </c>
      <c r="M349" s="144" t="s">
        <v>433</v>
      </c>
      <c r="N349" s="146" t="s">
        <v>66</v>
      </c>
      <c r="O349" s="147" t="s">
        <v>10</v>
      </c>
      <c r="P349" s="138" t="s">
        <v>21</v>
      </c>
      <c r="Q349" s="204" t="s">
        <v>209</v>
      </c>
      <c r="R349" s="148">
        <v>1</v>
      </c>
      <c r="S349" s="148">
        <v>1</v>
      </c>
      <c r="T349" s="149">
        <v>36742.44</v>
      </c>
      <c r="U349" s="150">
        <f t="shared" si="58"/>
        <v>1910606.8800000001</v>
      </c>
      <c r="V349" s="189">
        <f t="shared" si="52"/>
        <v>0.15921724000000001</v>
      </c>
      <c r="W349" s="151" t="str">
        <f t="shared" si="53"/>
        <v>L0W</v>
      </c>
      <c r="X349" s="151" t="str">
        <f t="shared" si="54"/>
        <v>DELAYED</v>
      </c>
      <c r="Y349" s="135">
        <f t="shared" si="57"/>
        <v>15</v>
      </c>
      <c r="Z349" s="134"/>
    </row>
    <row r="350" spans="1:26" ht="15.75" thickBot="1" x14ac:dyDescent="0.3">
      <c r="A350" s="153">
        <v>45090</v>
      </c>
      <c r="B350" s="169"/>
      <c r="C350" s="169" t="s">
        <v>183</v>
      </c>
      <c r="D350" s="169" t="s">
        <v>15</v>
      </c>
      <c r="E350" s="169" t="s">
        <v>698</v>
      </c>
      <c r="F350" s="155" t="s">
        <v>52</v>
      </c>
      <c r="G350" s="156">
        <v>45078</v>
      </c>
      <c r="H350" s="156"/>
      <c r="I350" s="170" t="s">
        <v>657</v>
      </c>
      <c r="J350" s="186">
        <v>5400000</v>
      </c>
      <c r="K350" s="158">
        <f t="shared" si="55"/>
        <v>103846.15384615384</v>
      </c>
      <c r="L350" s="160" t="s">
        <v>42</v>
      </c>
      <c r="M350" s="161" t="s">
        <v>433</v>
      </c>
      <c r="N350" s="171" t="s">
        <v>23</v>
      </c>
      <c r="O350" s="163" t="s">
        <v>10</v>
      </c>
      <c r="P350" s="156" t="s">
        <v>21</v>
      </c>
      <c r="Q350" s="164" t="s">
        <v>56</v>
      </c>
      <c r="R350" s="165"/>
      <c r="S350" s="165"/>
      <c r="T350" s="166"/>
      <c r="U350" s="166">
        <f t="shared" si="58"/>
        <v>0</v>
      </c>
      <c r="V350" s="172">
        <f t="shared" si="52"/>
        <v>0</v>
      </c>
      <c r="W350" s="190" t="str">
        <f t="shared" si="53"/>
        <v>L0W</v>
      </c>
      <c r="X350" s="190" t="e">
        <f t="shared" si="54"/>
        <v>#NUM!</v>
      </c>
      <c r="Y350" s="167" t="e">
        <f t="shared" si="57"/>
        <v>#NUM!</v>
      </c>
      <c r="Z350" s="153"/>
    </row>
    <row r="351" spans="1:26" ht="15.75" thickBot="1" x14ac:dyDescent="0.3">
      <c r="A351" s="153">
        <v>45090</v>
      </c>
      <c r="B351" s="169" t="s">
        <v>685</v>
      </c>
      <c r="C351" s="169" t="s">
        <v>469</v>
      </c>
      <c r="D351" s="169" t="s">
        <v>15</v>
      </c>
      <c r="E351" s="169" t="s">
        <v>162</v>
      </c>
      <c r="F351" s="155" t="s">
        <v>52</v>
      </c>
      <c r="G351" s="156">
        <v>45078</v>
      </c>
      <c r="H351" s="156"/>
      <c r="I351" s="170" t="s">
        <v>679</v>
      </c>
      <c r="J351" s="186">
        <v>4800000</v>
      </c>
      <c r="K351" s="158">
        <f t="shared" si="55"/>
        <v>92307.692307692312</v>
      </c>
      <c r="L351" s="160" t="s">
        <v>42</v>
      </c>
      <c r="M351" s="161" t="s">
        <v>433</v>
      </c>
      <c r="N351" s="171" t="s">
        <v>66</v>
      </c>
      <c r="O351" s="163" t="s">
        <v>10</v>
      </c>
      <c r="P351" s="156" t="s">
        <v>21</v>
      </c>
      <c r="Q351" s="164" t="s">
        <v>56</v>
      </c>
      <c r="R351" s="165"/>
      <c r="S351" s="165"/>
      <c r="T351" s="166"/>
      <c r="U351" s="166">
        <f t="shared" si="58"/>
        <v>0</v>
      </c>
      <c r="V351" s="172">
        <f t="shared" si="52"/>
        <v>0</v>
      </c>
      <c r="W351" s="190" t="str">
        <f t="shared" si="53"/>
        <v>L0W</v>
      </c>
      <c r="X351" s="190" t="e">
        <f t="shared" si="54"/>
        <v>#NUM!</v>
      </c>
      <c r="Y351" s="167" t="e">
        <f t="shared" si="57"/>
        <v>#NUM!</v>
      </c>
      <c r="Z351" s="153"/>
    </row>
    <row r="352" spans="1:26" ht="13.5" thickBot="1" x14ac:dyDescent="0.25">
      <c r="A352" s="191">
        <v>45090</v>
      </c>
      <c r="B352" s="216"/>
      <c r="C352" s="216" t="s">
        <v>173</v>
      </c>
      <c r="D352" s="216" t="s">
        <v>15</v>
      </c>
      <c r="E352" s="216" t="s">
        <v>694</v>
      </c>
      <c r="F352" s="193" t="s">
        <v>52</v>
      </c>
      <c r="G352" s="194">
        <v>45078</v>
      </c>
      <c r="H352" s="194">
        <v>45114</v>
      </c>
      <c r="I352" s="217" t="s">
        <v>652</v>
      </c>
      <c r="J352" s="218">
        <v>4800000</v>
      </c>
      <c r="K352" s="159">
        <f t="shared" si="55"/>
        <v>92307.692307692312</v>
      </c>
      <c r="L352" s="196" t="s">
        <v>42</v>
      </c>
      <c r="M352" s="197" t="s">
        <v>433</v>
      </c>
      <c r="N352" s="219" t="s">
        <v>66</v>
      </c>
      <c r="O352" s="199" t="s">
        <v>10</v>
      </c>
      <c r="P352" s="194" t="s">
        <v>21</v>
      </c>
      <c r="Q352" s="197" t="s">
        <v>194</v>
      </c>
      <c r="R352" s="200">
        <v>0.98</v>
      </c>
      <c r="S352" s="200">
        <v>0.996</v>
      </c>
      <c r="T352" s="150">
        <v>21538.83</v>
      </c>
      <c r="U352" s="150">
        <f t="shared" si="58"/>
        <v>1120019.1600000001</v>
      </c>
      <c r="V352" s="189">
        <f t="shared" si="52"/>
        <v>0.23333732500000001</v>
      </c>
      <c r="W352" s="151" t="str">
        <f t="shared" si="53"/>
        <v>L0W</v>
      </c>
      <c r="X352" s="151" t="str">
        <f t="shared" si="54"/>
        <v>SIGNIFICANT</v>
      </c>
      <c r="Y352" s="135">
        <f t="shared" si="57"/>
        <v>36</v>
      </c>
      <c r="Z352" s="191"/>
    </row>
    <row r="353" spans="1:26" ht="15.75" thickBot="1" x14ac:dyDescent="0.3">
      <c r="A353" s="153">
        <v>45090</v>
      </c>
      <c r="B353" s="169" t="s">
        <v>540</v>
      </c>
      <c r="C353" s="169" t="s">
        <v>68</v>
      </c>
      <c r="D353" s="169" t="s">
        <v>14</v>
      </c>
      <c r="E353" s="169" t="s">
        <v>691</v>
      </c>
      <c r="F353" s="155" t="s">
        <v>52</v>
      </c>
      <c r="G353" s="156">
        <v>45078</v>
      </c>
      <c r="H353" s="156"/>
      <c r="I353" s="170" t="s">
        <v>649</v>
      </c>
      <c r="J353" s="186">
        <v>4620000</v>
      </c>
      <c r="K353" s="158">
        <f t="shared" si="55"/>
        <v>88846.153846153844</v>
      </c>
      <c r="L353" s="160" t="s">
        <v>42</v>
      </c>
      <c r="M353" s="161" t="s">
        <v>433</v>
      </c>
      <c r="N353" s="171" t="s">
        <v>23</v>
      </c>
      <c r="O353" s="163" t="s">
        <v>10</v>
      </c>
      <c r="P353" s="156" t="s">
        <v>21</v>
      </c>
      <c r="Q353" s="164" t="s">
        <v>56</v>
      </c>
      <c r="R353" s="165"/>
      <c r="S353" s="165"/>
      <c r="T353" s="166"/>
      <c r="U353" s="166">
        <f t="shared" si="58"/>
        <v>0</v>
      </c>
      <c r="V353" s="172">
        <f t="shared" si="52"/>
        <v>0</v>
      </c>
      <c r="W353" s="190" t="str">
        <f t="shared" si="53"/>
        <v>L0W</v>
      </c>
      <c r="X353" s="190" t="e">
        <f t="shared" si="54"/>
        <v>#NUM!</v>
      </c>
      <c r="Y353" s="167" t="e">
        <f t="shared" si="57"/>
        <v>#NUM!</v>
      </c>
      <c r="Z353" s="153"/>
    </row>
    <row r="354" spans="1:26" ht="15.75" thickBot="1" x14ac:dyDescent="0.3">
      <c r="A354" s="153">
        <v>45109</v>
      </c>
      <c r="B354" s="154" t="s">
        <v>540</v>
      </c>
      <c r="C354" s="154" t="s">
        <v>195</v>
      </c>
      <c r="D354" s="154" t="s">
        <v>18</v>
      </c>
      <c r="E354" s="154" t="s">
        <v>1351</v>
      </c>
      <c r="F354" s="155" t="s">
        <v>52</v>
      </c>
      <c r="G354" s="156">
        <v>45078</v>
      </c>
      <c r="H354" s="156"/>
      <c r="I354" s="188" t="s">
        <v>1352</v>
      </c>
      <c r="J354" s="158">
        <v>4200000</v>
      </c>
      <c r="K354" s="158">
        <f t="shared" si="55"/>
        <v>80769.230769230766</v>
      </c>
      <c r="L354" s="160" t="s">
        <v>42</v>
      </c>
      <c r="M354" s="161" t="s">
        <v>100</v>
      </c>
      <c r="N354" s="162" t="s">
        <v>48</v>
      </c>
      <c r="O354" s="163" t="s">
        <v>10</v>
      </c>
      <c r="P354" s="156" t="s">
        <v>21</v>
      </c>
      <c r="Q354" s="164" t="s">
        <v>56</v>
      </c>
      <c r="R354" s="165"/>
      <c r="S354" s="165"/>
      <c r="T354" s="166"/>
      <c r="U354" s="166">
        <f t="shared" si="58"/>
        <v>0</v>
      </c>
      <c r="V354" s="172">
        <f t="shared" si="52"/>
        <v>0</v>
      </c>
      <c r="W354" s="190" t="str">
        <f t="shared" si="53"/>
        <v>L0W</v>
      </c>
      <c r="X354" s="190" t="e">
        <f t="shared" si="54"/>
        <v>#NUM!</v>
      </c>
      <c r="Y354" s="167" t="e">
        <f t="shared" si="57"/>
        <v>#NUM!</v>
      </c>
      <c r="Z354" s="153"/>
    </row>
    <row r="355" spans="1:26" ht="15.75" thickBot="1" x14ac:dyDescent="0.3">
      <c r="A355" s="153">
        <v>45090</v>
      </c>
      <c r="B355" s="169" t="s">
        <v>540</v>
      </c>
      <c r="C355" s="169" t="s">
        <v>68</v>
      </c>
      <c r="D355" s="169" t="s">
        <v>14</v>
      </c>
      <c r="E355" s="169" t="s">
        <v>688</v>
      </c>
      <c r="F355" s="155" t="s">
        <v>52</v>
      </c>
      <c r="G355" s="156">
        <v>45078</v>
      </c>
      <c r="H355" s="156"/>
      <c r="I355" s="170" t="s">
        <v>645</v>
      </c>
      <c r="J355" s="186">
        <v>3996000</v>
      </c>
      <c r="K355" s="158">
        <f t="shared" si="55"/>
        <v>76846.153846153844</v>
      </c>
      <c r="L355" s="160" t="s">
        <v>42</v>
      </c>
      <c r="M355" s="161" t="s">
        <v>433</v>
      </c>
      <c r="N355" s="171" t="s">
        <v>23</v>
      </c>
      <c r="O355" s="163" t="s">
        <v>10</v>
      </c>
      <c r="P355" s="156" t="s">
        <v>21</v>
      </c>
      <c r="Q355" s="164" t="s">
        <v>56</v>
      </c>
      <c r="R355" s="165"/>
      <c r="S355" s="165"/>
      <c r="T355" s="166"/>
      <c r="U355" s="166">
        <f t="shared" si="58"/>
        <v>0</v>
      </c>
      <c r="V355" s="172">
        <f t="shared" si="52"/>
        <v>0</v>
      </c>
      <c r="W355" s="190" t="str">
        <f t="shared" si="53"/>
        <v>L0W</v>
      </c>
      <c r="X355" s="190" t="e">
        <f t="shared" si="54"/>
        <v>#NUM!</v>
      </c>
      <c r="Y355" s="167" t="e">
        <f t="shared" si="57"/>
        <v>#NUM!</v>
      </c>
      <c r="Z355" s="153"/>
    </row>
    <row r="356" spans="1:26" ht="15.75" thickBot="1" x14ac:dyDescent="0.3">
      <c r="A356" s="153">
        <v>45090</v>
      </c>
      <c r="B356" s="169"/>
      <c r="C356" s="169" t="s">
        <v>183</v>
      </c>
      <c r="D356" s="169" t="s">
        <v>15</v>
      </c>
      <c r="E356" s="169" t="s">
        <v>699</v>
      </c>
      <c r="F356" s="155" t="s">
        <v>52</v>
      </c>
      <c r="G356" s="156">
        <v>45078</v>
      </c>
      <c r="H356" s="156"/>
      <c r="I356" s="170" t="s">
        <v>658</v>
      </c>
      <c r="J356" s="186">
        <v>3500000</v>
      </c>
      <c r="K356" s="158">
        <f t="shared" si="55"/>
        <v>67307.692307692312</v>
      </c>
      <c r="L356" s="160" t="s">
        <v>42</v>
      </c>
      <c r="M356" s="161" t="s">
        <v>433</v>
      </c>
      <c r="N356" s="171" t="s">
        <v>48</v>
      </c>
      <c r="O356" s="163" t="s">
        <v>10</v>
      </c>
      <c r="P356" s="156" t="s">
        <v>21</v>
      </c>
      <c r="Q356" s="164" t="s">
        <v>56</v>
      </c>
      <c r="R356" s="165"/>
      <c r="S356" s="165"/>
      <c r="T356" s="166"/>
      <c r="U356" s="166">
        <f t="shared" si="58"/>
        <v>0</v>
      </c>
      <c r="V356" s="172">
        <f t="shared" si="52"/>
        <v>0</v>
      </c>
      <c r="W356" s="190" t="str">
        <f t="shared" si="53"/>
        <v>L0W</v>
      </c>
      <c r="X356" s="190" t="e">
        <f t="shared" si="54"/>
        <v>#NUM!</v>
      </c>
      <c r="Y356" s="167" t="e">
        <f t="shared" si="57"/>
        <v>#NUM!</v>
      </c>
      <c r="Z356" s="153"/>
    </row>
    <row r="357" spans="1:26" ht="13.5" thickBot="1" x14ac:dyDescent="0.25">
      <c r="A357" s="134">
        <v>45090</v>
      </c>
      <c r="B357" s="136"/>
      <c r="C357" s="136" t="s">
        <v>686</v>
      </c>
      <c r="D357" s="136" t="s">
        <v>15</v>
      </c>
      <c r="E357" s="136" t="s">
        <v>716</v>
      </c>
      <c r="F357" s="137" t="s">
        <v>52</v>
      </c>
      <c r="G357" s="138">
        <v>45078</v>
      </c>
      <c r="H357" s="138">
        <v>45079</v>
      </c>
      <c r="I357" s="208" t="s">
        <v>682</v>
      </c>
      <c r="J357" s="142">
        <v>3000000</v>
      </c>
      <c r="K357" s="141">
        <f t="shared" si="55"/>
        <v>57692.307692307695</v>
      </c>
      <c r="L357" s="143" t="s">
        <v>42</v>
      </c>
      <c r="M357" s="144" t="s">
        <v>433</v>
      </c>
      <c r="N357" s="146" t="s">
        <v>31</v>
      </c>
      <c r="O357" s="147" t="s">
        <v>10</v>
      </c>
      <c r="P357" s="138" t="s">
        <v>21</v>
      </c>
      <c r="Q357" s="144" t="s">
        <v>1566</v>
      </c>
      <c r="R357" s="148">
        <v>0.83099999999999996</v>
      </c>
      <c r="S357" s="148">
        <v>0.87</v>
      </c>
      <c r="T357" s="149">
        <v>47261.2</v>
      </c>
      <c r="U357" s="150">
        <f t="shared" si="58"/>
        <v>2457582.4</v>
      </c>
      <c r="V357" s="189">
        <f t="shared" si="52"/>
        <v>0.81919413333333324</v>
      </c>
      <c r="W357" s="151" t="str">
        <f t="shared" si="53"/>
        <v>W/IN</v>
      </c>
      <c r="X357" s="151" t="str">
        <f t="shared" si="54"/>
        <v>EXPECTED</v>
      </c>
      <c r="Y357" s="135">
        <f t="shared" si="57"/>
        <v>1</v>
      </c>
      <c r="Z357" s="134"/>
    </row>
    <row r="358" spans="1:26" ht="15.75" thickBot="1" x14ac:dyDescent="0.3">
      <c r="A358" s="153">
        <v>45090</v>
      </c>
      <c r="B358" s="169" t="s">
        <v>683</v>
      </c>
      <c r="C358" s="169" t="s">
        <v>106</v>
      </c>
      <c r="D358" s="169" t="s">
        <v>15</v>
      </c>
      <c r="E358" s="169" t="s">
        <v>690</v>
      </c>
      <c r="F358" s="155" t="s">
        <v>52</v>
      </c>
      <c r="G358" s="156">
        <v>45078</v>
      </c>
      <c r="H358" s="156"/>
      <c r="I358" s="170" t="s">
        <v>648</v>
      </c>
      <c r="J358" s="186">
        <v>3000000</v>
      </c>
      <c r="K358" s="158">
        <f t="shared" si="55"/>
        <v>57692.307692307695</v>
      </c>
      <c r="L358" s="160" t="s">
        <v>42</v>
      </c>
      <c r="M358" s="161" t="s">
        <v>433</v>
      </c>
      <c r="N358" s="171" t="s">
        <v>9</v>
      </c>
      <c r="O358" s="163" t="s">
        <v>10</v>
      </c>
      <c r="P358" s="156" t="s">
        <v>21</v>
      </c>
      <c r="Q358" s="164" t="s">
        <v>56</v>
      </c>
      <c r="R358" s="165"/>
      <c r="S358" s="165"/>
      <c r="T358" s="166"/>
      <c r="U358" s="166">
        <f t="shared" si="58"/>
        <v>0</v>
      </c>
      <c r="V358" s="172">
        <f t="shared" si="52"/>
        <v>0</v>
      </c>
      <c r="W358" s="190" t="str">
        <f t="shared" si="53"/>
        <v>L0W</v>
      </c>
      <c r="X358" s="190" t="e">
        <f t="shared" si="54"/>
        <v>#NUM!</v>
      </c>
      <c r="Y358" s="167" t="e">
        <f t="shared" si="57"/>
        <v>#NUM!</v>
      </c>
      <c r="Z358" s="153"/>
    </row>
    <row r="359" spans="1:26" ht="15.75" thickBot="1" x14ac:dyDescent="0.3">
      <c r="A359" s="153">
        <v>45090</v>
      </c>
      <c r="B359" s="169"/>
      <c r="C359" s="169" t="s">
        <v>110</v>
      </c>
      <c r="D359" s="169" t="s">
        <v>14</v>
      </c>
      <c r="E359" s="169" t="s">
        <v>703</v>
      </c>
      <c r="F359" s="155" t="s">
        <v>52</v>
      </c>
      <c r="G359" s="156">
        <v>45078</v>
      </c>
      <c r="H359" s="156"/>
      <c r="I359" s="170" t="s">
        <v>663</v>
      </c>
      <c r="J359" s="186">
        <v>2400000</v>
      </c>
      <c r="K359" s="158">
        <f t="shared" si="55"/>
        <v>46153.846153846156</v>
      </c>
      <c r="L359" s="160" t="s">
        <v>42</v>
      </c>
      <c r="M359" s="161" t="s">
        <v>433</v>
      </c>
      <c r="N359" s="171" t="s">
        <v>66</v>
      </c>
      <c r="O359" s="163" t="s">
        <v>10</v>
      </c>
      <c r="P359" s="156" t="s">
        <v>21</v>
      </c>
      <c r="Q359" s="164" t="s">
        <v>56</v>
      </c>
      <c r="R359" s="165"/>
      <c r="S359" s="165"/>
      <c r="T359" s="166"/>
      <c r="U359" s="166">
        <f t="shared" si="58"/>
        <v>0</v>
      </c>
      <c r="V359" s="172">
        <f t="shared" si="52"/>
        <v>0</v>
      </c>
      <c r="W359" s="190" t="str">
        <f t="shared" si="53"/>
        <v>L0W</v>
      </c>
      <c r="X359" s="190" t="e">
        <f t="shared" si="54"/>
        <v>#NUM!</v>
      </c>
      <c r="Y359" s="167" t="e">
        <f t="shared" si="57"/>
        <v>#NUM!</v>
      </c>
      <c r="Z359" s="153"/>
    </row>
    <row r="360" spans="1:26" ht="15.75" thickBot="1" x14ac:dyDescent="0.3">
      <c r="A360" s="153">
        <v>45090</v>
      </c>
      <c r="B360" s="169"/>
      <c r="C360" s="169" t="s">
        <v>110</v>
      </c>
      <c r="D360" s="169" t="s">
        <v>14</v>
      </c>
      <c r="E360" s="169" t="s">
        <v>702</v>
      </c>
      <c r="F360" s="155" t="s">
        <v>52</v>
      </c>
      <c r="G360" s="156">
        <v>45078</v>
      </c>
      <c r="H360" s="156"/>
      <c r="I360" s="170" t="s">
        <v>662</v>
      </c>
      <c r="J360" s="186">
        <v>2400000</v>
      </c>
      <c r="K360" s="158">
        <f t="shared" si="55"/>
        <v>46153.846153846156</v>
      </c>
      <c r="L360" s="160" t="s">
        <v>42</v>
      </c>
      <c r="M360" s="161" t="s">
        <v>433</v>
      </c>
      <c r="N360" s="171" t="s">
        <v>66</v>
      </c>
      <c r="O360" s="163" t="s">
        <v>10</v>
      </c>
      <c r="P360" s="156" t="s">
        <v>21</v>
      </c>
      <c r="Q360" s="164" t="s">
        <v>56</v>
      </c>
      <c r="R360" s="165"/>
      <c r="S360" s="165"/>
      <c r="T360" s="166"/>
      <c r="U360" s="166">
        <f t="shared" si="58"/>
        <v>0</v>
      </c>
      <c r="V360" s="172">
        <f t="shared" si="52"/>
        <v>0</v>
      </c>
      <c r="W360" s="190" t="str">
        <f t="shared" si="53"/>
        <v>L0W</v>
      </c>
      <c r="X360" s="190" t="e">
        <f t="shared" si="54"/>
        <v>#NUM!</v>
      </c>
      <c r="Y360" s="167" t="e">
        <f t="shared" si="57"/>
        <v>#NUM!</v>
      </c>
      <c r="Z360" s="153"/>
    </row>
    <row r="361" spans="1:26" ht="13.5" thickBot="1" x14ac:dyDescent="0.25">
      <c r="A361" s="316">
        <v>45090</v>
      </c>
      <c r="B361" s="317"/>
      <c r="C361" s="317" t="s">
        <v>54</v>
      </c>
      <c r="D361" s="317" t="s">
        <v>14</v>
      </c>
      <c r="E361" s="317" t="s">
        <v>1856</v>
      </c>
      <c r="F361" s="319" t="s">
        <v>52</v>
      </c>
      <c r="G361" s="320">
        <v>45078</v>
      </c>
      <c r="H361" s="320">
        <v>45128</v>
      </c>
      <c r="I361" s="321" t="s">
        <v>666</v>
      </c>
      <c r="J361" s="332">
        <v>2400000</v>
      </c>
      <c r="K361" s="322">
        <f t="shared" ref="K361:K392" si="59">J361/52</f>
        <v>46153.846153846156</v>
      </c>
      <c r="L361" s="323" t="s">
        <v>42</v>
      </c>
      <c r="M361" s="324" t="s">
        <v>433</v>
      </c>
      <c r="N361" s="325" t="s">
        <v>378</v>
      </c>
      <c r="O361" s="326" t="s">
        <v>10</v>
      </c>
      <c r="P361" s="320" t="s">
        <v>21</v>
      </c>
      <c r="Q361" s="324" t="s">
        <v>1857</v>
      </c>
      <c r="R361" s="327">
        <v>0.98899999999999999</v>
      </c>
      <c r="S361" s="327">
        <v>1</v>
      </c>
      <c r="T361" s="328">
        <v>28576.46</v>
      </c>
      <c r="U361" s="328">
        <f t="shared" ref="U361:U392" si="60">T361*52</f>
        <v>1485975.92</v>
      </c>
      <c r="V361" s="329">
        <f t="shared" ref="V361:V392" si="61">T361/K361</f>
        <v>0.61915663333333326</v>
      </c>
      <c r="W361" s="61" t="str">
        <f t="shared" ref="W361:W415" si="62">IF(V361&lt;0.8, "L0W", IF(V361&gt;1.2,"HIGH","W/IN"))</f>
        <v>L0W</v>
      </c>
      <c r="X361" s="61" t="str">
        <f t="shared" ref="X361:X415" si="63">IF(Y361&lt;15, "EXPECTED", IF(Y361&gt;30, "SIGNIFICANT", "DELAYED"))</f>
        <v>SIGNIFICANT</v>
      </c>
      <c r="Y361" s="19">
        <f t="shared" ref="Y361:Y408" si="64">DATEDIF(G361,H361,"d")</f>
        <v>50</v>
      </c>
      <c r="Z361" s="316"/>
    </row>
    <row r="362" spans="1:26" ht="13.5" thickBot="1" x14ac:dyDescent="0.25">
      <c r="A362" s="316">
        <v>45090</v>
      </c>
      <c r="B362" s="317"/>
      <c r="C362" s="317" t="s">
        <v>54</v>
      </c>
      <c r="D362" s="317" t="s">
        <v>14</v>
      </c>
      <c r="E362" s="317" t="s">
        <v>1858</v>
      </c>
      <c r="F362" s="319" t="s">
        <v>52</v>
      </c>
      <c r="G362" s="320">
        <v>45078</v>
      </c>
      <c r="H362" s="320">
        <v>45170</v>
      </c>
      <c r="I362" s="321" t="s">
        <v>667</v>
      </c>
      <c r="J362" s="332">
        <v>2400000</v>
      </c>
      <c r="K362" s="322">
        <f t="shared" si="59"/>
        <v>46153.846153846156</v>
      </c>
      <c r="L362" s="323" t="s">
        <v>42</v>
      </c>
      <c r="M362" s="324" t="s">
        <v>433</v>
      </c>
      <c r="N362" s="325" t="s">
        <v>378</v>
      </c>
      <c r="O362" s="326" t="s">
        <v>10</v>
      </c>
      <c r="P362" s="320" t="s">
        <v>21</v>
      </c>
      <c r="Q362" s="324" t="s">
        <v>209</v>
      </c>
      <c r="R362" s="327">
        <v>0.91300000000000003</v>
      </c>
      <c r="S362" s="327">
        <v>0.98899999999999999</v>
      </c>
      <c r="T362" s="328">
        <v>82487.53</v>
      </c>
      <c r="U362" s="328">
        <f t="shared" si="60"/>
        <v>4289351.5599999996</v>
      </c>
      <c r="V362" s="329">
        <f t="shared" si="61"/>
        <v>1.7872298166666665</v>
      </c>
      <c r="W362" s="61" t="str">
        <f t="shared" si="62"/>
        <v>HIGH</v>
      </c>
      <c r="X362" s="61" t="str">
        <f t="shared" si="63"/>
        <v>SIGNIFICANT</v>
      </c>
      <c r="Y362" s="19">
        <f t="shared" si="64"/>
        <v>92</v>
      </c>
      <c r="Z362" s="316"/>
    </row>
    <row r="363" spans="1:26" ht="15.75" thickBot="1" x14ac:dyDescent="0.3">
      <c r="A363" s="153">
        <v>45090</v>
      </c>
      <c r="B363" s="169" t="s">
        <v>57</v>
      </c>
      <c r="C363" s="169" t="s">
        <v>469</v>
      </c>
      <c r="D363" s="169" t="s">
        <v>15</v>
      </c>
      <c r="E363" s="169" t="s">
        <v>712</v>
      </c>
      <c r="F363" s="155" t="s">
        <v>52</v>
      </c>
      <c r="G363" s="156">
        <v>45078</v>
      </c>
      <c r="H363" s="156"/>
      <c r="I363" s="170" t="s">
        <v>674</v>
      </c>
      <c r="J363" s="186">
        <v>2400000</v>
      </c>
      <c r="K363" s="158">
        <f t="shared" si="59"/>
        <v>46153.846153846156</v>
      </c>
      <c r="L363" s="160" t="s">
        <v>42</v>
      </c>
      <c r="M363" s="161" t="s">
        <v>433</v>
      </c>
      <c r="N363" s="171" t="s">
        <v>66</v>
      </c>
      <c r="O363" s="163" t="s">
        <v>10</v>
      </c>
      <c r="P363" s="156" t="s">
        <v>21</v>
      </c>
      <c r="Q363" s="164" t="s">
        <v>56</v>
      </c>
      <c r="R363" s="165"/>
      <c r="S363" s="165"/>
      <c r="T363" s="166"/>
      <c r="U363" s="166">
        <f t="shared" si="60"/>
        <v>0</v>
      </c>
      <c r="V363" s="172">
        <f t="shared" si="61"/>
        <v>0</v>
      </c>
      <c r="W363" s="190" t="str">
        <f t="shared" si="62"/>
        <v>L0W</v>
      </c>
      <c r="X363" s="190" t="e">
        <f t="shared" si="63"/>
        <v>#NUM!</v>
      </c>
      <c r="Y363" s="167" t="e">
        <f t="shared" si="64"/>
        <v>#NUM!</v>
      </c>
      <c r="Z363" s="153"/>
    </row>
    <row r="364" spans="1:26" ht="15.75" thickBot="1" x14ac:dyDescent="0.3">
      <c r="A364" s="153">
        <v>45090</v>
      </c>
      <c r="B364" s="169"/>
      <c r="C364" s="169" t="s">
        <v>183</v>
      </c>
      <c r="D364" s="169" t="s">
        <v>14</v>
      </c>
      <c r="E364" s="169" t="s">
        <v>696</v>
      </c>
      <c r="F364" s="155" t="s">
        <v>52</v>
      </c>
      <c r="G364" s="156">
        <v>45078</v>
      </c>
      <c r="H364" s="156"/>
      <c r="I364" s="170" t="s">
        <v>654</v>
      </c>
      <c r="J364" s="186">
        <v>2100000</v>
      </c>
      <c r="K364" s="158">
        <f t="shared" si="59"/>
        <v>40384.615384615383</v>
      </c>
      <c r="L364" s="160" t="s">
        <v>42</v>
      </c>
      <c r="M364" s="161" t="s">
        <v>433</v>
      </c>
      <c r="N364" s="171" t="s">
        <v>23</v>
      </c>
      <c r="O364" s="163" t="s">
        <v>10</v>
      </c>
      <c r="P364" s="156" t="s">
        <v>21</v>
      </c>
      <c r="Q364" s="164" t="s">
        <v>56</v>
      </c>
      <c r="R364" s="165"/>
      <c r="S364" s="165"/>
      <c r="T364" s="166"/>
      <c r="U364" s="166">
        <f t="shared" si="60"/>
        <v>0</v>
      </c>
      <c r="V364" s="172">
        <f t="shared" si="61"/>
        <v>0</v>
      </c>
      <c r="W364" s="190" t="str">
        <f t="shared" si="62"/>
        <v>L0W</v>
      </c>
      <c r="X364" s="190" t="e">
        <f t="shared" si="63"/>
        <v>#NUM!</v>
      </c>
      <c r="Y364" s="167" t="e">
        <f t="shared" si="64"/>
        <v>#NUM!</v>
      </c>
      <c r="Z364" s="153"/>
    </row>
    <row r="365" spans="1:26" ht="15.75" thickBot="1" x14ac:dyDescent="0.3">
      <c r="A365" s="153">
        <v>45090</v>
      </c>
      <c r="B365" s="169"/>
      <c r="C365" s="169" t="s">
        <v>183</v>
      </c>
      <c r="D365" s="169" t="s">
        <v>14</v>
      </c>
      <c r="E365" s="169" t="s">
        <v>695</v>
      </c>
      <c r="F365" s="155" t="s">
        <v>52</v>
      </c>
      <c r="G365" s="156">
        <v>45078</v>
      </c>
      <c r="H365" s="156"/>
      <c r="I365" s="170" t="s">
        <v>653</v>
      </c>
      <c r="J365" s="186">
        <v>2100000</v>
      </c>
      <c r="K365" s="158">
        <f t="shared" si="59"/>
        <v>40384.615384615383</v>
      </c>
      <c r="L365" s="160" t="s">
        <v>42</v>
      </c>
      <c r="M365" s="161" t="s">
        <v>433</v>
      </c>
      <c r="N365" s="171" t="s">
        <v>23</v>
      </c>
      <c r="O365" s="163" t="s">
        <v>10</v>
      </c>
      <c r="P365" s="156" t="s">
        <v>21</v>
      </c>
      <c r="Q365" s="164" t="s">
        <v>56</v>
      </c>
      <c r="R365" s="165"/>
      <c r="S365" s="165"/>
      <c r="T365" s="166"/>
      <c r="U365" s="166">
        <f t="shared" si="60"/>
        <v>0</v>
      </c>
      <c r="V365" s="172">
        <f t="shared" si="61"/>
        <v>0</v>
      </c>
      <c r="W365" s="190" t="str">
        <f t="shared" si="62"/>
        <v>L0W</v>
      </c>
      <c r="X365" s="190" t="e">
        <f t="shared" si="63"/>
        <v>#NUM!</v>
      </c>
      <c r="Y365" s="167" t="e">
        <f t="shared" si="64"/>
        <v>#NUM!</v>
      </c>
      <c r="Z365" s="153"/>
    </row>
    <row r="366" spans="1:26" ht="15.75" thickBot="1" x14ac:dyDescent="0.3">
      <c r="A366" s="153">
        <v>45090</v>
      </c>
      <c r="B366" s="169"/>
      <c r="C366" s="169" t="s">
        <v>183</v>
      </c>
      <c r="D366" s="169" t="s">
        <v>15</v>
      </c>
      <c r="E366" s="169" t="s">
        <v>172</v>
      </c>
      <c r="F366" s="155" t="s">
        <v>52</v>
      </c>
      <c r="G366" s="156">
        <v>45078</v>
      </c>
      <c r="H366" s="156"/>
      <c r="I366" s="170" t="s">
        <v>655</v>
      </c>
      <c r="J366" s="186">
        <v>2100000</v>
      </c>
      <c r="K366" s="158">
        <f t="shared" si="59"/>
        <v>40384.615384615383</v>
      </c>
      <c r="L366" s="160" t="s">
        <v>42</v>
      </c>
      <c r="M366" s="161" t="s">
        <v>433</v>
      </c>
      <c r="N366" s="171" t="s">
        <v>23</v>
      </c>
      <c r="O366" s="163" t="s">
        <v>10</v>
      </c>
      <c r="P366" s="156" t="s">
        <v>21</v>
      </c>
      <c r="Q366" s="164" t="s">
        <v>56</v>
      </c>
      <c r="R366" s="165"/>
      <c r="S366" s="165"/>
      <c r="T366" s="166"/>
      <c r="U366" s="166">
        <f t="shared" si="60"/>
        <v>0</v>
      </c>
      <c r="V366" s="172">
        <f t="shared" si="61"/>
        <v>0</v>
      </c>
      <c r="W366" s="190" t="str">
        <f t="shared" si="62"/>
        <v>L0W</v>
      </c>
      <c r="X366" s="190" t="e">
        <f t="shared" si="63"/>
        <v>#NUM!</v>
      </c>
      <c r="Y366" s="167" t="e">
        <f t="shared" si="64"/>
        <v>#NUM!</v>
      </c>
      <c r="Z366" s="153"/>
    </row>
    <row r="367" spans="1:26" ht="13.5" thickBot="1" x14ac:dyDescent="0.25">
      <c r="A367" s="134">
        <v>45090</v>
      </c>
      <c r="B367" s="136"/>
      <c r="C367" s="136" t="s">
        <v>686</v>
      </c>
      <c r="D367" s="136" t="s">
        <v>15</v>
      </c>
      <c r="E367" s="136" t="s">
        <v>714</v>
      </c>
      <c r="F367" s="137" t="s">
        <v>52</v>
      </c>
      <c r="G367" s="138">
        <v>45078</v>
      </c>
      <c r="H367" s="138">
        <v>45079</v>
      </c>
      <c r="I367" s="208" t="s">
        <v>680</v>
      </c>
      <c r="J367" s="142">
        <v>1599600</v>
      </c>
      <c r="K367" s="141">
        <f t="shared" si="59"/>
        <v>30761.538461538461</v>
      </c>
      <c r="L367" s="143" t="s">
        <v>42</v>
      </c>
      <c r="M367" s="144" t="s">
        <v>433</v>
      </c>
      <c r="N367" s="146" t="s">
        <v>31</v>
      </c>
      <c r="O367" s="147" t="s">
        <v>10</v>
      </c>
      <c r="P367" s="138" t="s">
        <v>21</v>
      </c>
      <c r="Q367" s="144" t="s">
        <v>194</v>
      </c>
      <c r="R367" s="148">
        <v>0.98599999999999999</v>
      </c>
      <c r="S367" s="148">
        <v>0.999</v>
      </c>
      <c r="T367" s="149">
        <v>69808.06</v>
      </c>
      <c r="U367" s="150">
        <f t="shared" si="60"/>
        <v>3630019.12</v>
      </c>
      <c r="V367" s="189">
        <f t="shared" si="61"/>
        <v>2.2693292823205802</v>
      </c>
      <c r="W367" s="151" t="str">
        <f t="shared" si="62"/>
        <v>HIGH</v>
      </c>
      <c r="X367" s="151" t="str">
        <f t="shared" si="63"/>
        <v>EXPECTED</v>
      </c>
      <c r="Y367" s="135">
        <f t="shared" si="64"/>
        <v>1</v>
      </c>
      <c r="Z367" s="134"/>
    </row>
    <row r="368" spans="1:26" ht="15.75" thickBot="1" x14ac:dyDescent="0.3">
      <c r="A368" s="153">
        <v>45090</v>
      </c>
      <c r="B368" s="169" t="s">
        <v>210</v>
      </c>
      <c r="C368" s="169" t="s">
        <v>61</v>
      </c>
      <c r="D368" s="169" t="s">
        <v>14</v>
      </c>
      <c r="E368" s="169" t="s">
        <v>707</v>
      </c>
      <c r="F368" s="155" t="s">
        <v>52</v>
      </c>
      <c r="G368" s="156">
        <v>45078</v>
      </c>
      <c r="H368" s="156"/>
      <c r="I368" s="170" t="s">
        <v>669</v>
      </c>
      <c r="J368" s="186">
        <v>1500000</v>
      </c>
      <c r="K368" s="158">
        <f t="shared" si="59"/>
        <v>28846.153846153848</v>
      </c>
      <c r="L368" s="160" t="s">
        <v>42</v>
      </c>
      <c r="M368" s="161" t="s">
        <v>433</v>
      </c>
      <c r="N368" s="171" t="s">
        <v>8</v>
      </c>
      <c r="O368" s="163" t="s">
        <v>10</v>
      </c>
      <c r="P368" s="156" t="s">
        <v>21</v>
      </c>
      <c r="Q368" s="164" t="s">
        <v>56</v>
      </c>
      <c r="R368" s="165"/>
      <c r="S368" s="165"/>
      <c r="T368" s="166"/>
      <c r="U368" s="166">
        <f t="shared" si="60"/>
        <v>0</v>
      </c>
      <c r="V368" s="172">
        <f t="shared" si="61"/>
        <v>0</v>
      </c>
      <c r="W368" s="190" t="str">
        <f t="shared" si="62"/>
        <v>L0W</v>
      </c>
      <c r="X368" s="190" t="e">
        <f t="shared" si="63"/>
        <v>#NUM!</v>
      </c>
      <c r="Y368" s="167" t="e">
        <f t="shared" si="64"/>
        <v>#NUM!</v>
      </c>
      <c r="Z368" s="153"/>
    </row>
    <row r="369" spans="1:26" ht="15.75" thickBot="1" x14ac:dyDescent="0.3">
      <c r="A369" s="153">
        <v>45090</v>
      </c>
      <c r="B369" s="169"/>
      <c r="C369" s="169" t="s">
        <v>183</v>
      </c>
      <c r="D369" s="169" t="s">
        <v>15</v>
      </c>
      <c r="E369" s="169" t="s">
        <v>701</v>
      </c>
      <c r="F369" s="155" t="s">
        <v>52</v>
      </c>
      <c r="G369" s="156">
        <v>45078</v>
      </c>
      <c r="H369" s="156"/>
      <c r="I369" s="170" t="s">
        <v>661</v>
      </c>
      <c r="J369" s="186">
        <v>1500000</v>
      </c>
      <c r="K369" s="158">
        <f t="shared" si="59"/>
        <v>28846.153846153848</v>
      </c>
      <c r="L369" s="160" t="s">
        <v>42</v>
      </c>
      <c r="M369" s="161" t="s">
        <v>433</v>
      </c>
      <c r="N369" s="171" t="s">
        <v>72</v>
      </c>
      <c r="O369" s="163" t="s">
        <v>10</v>
      </c>
      <c r="P369" s="156" t="s">
        <v>21</v>
      </c>
      <c r="Q369" s="164" t="s">
        <v>56</v>
      </c>
      <c r="R369" s="165"/>
      <c r="S369" s="165"/>
      <c r="T369" s="166"/>
      <c r="U369" s="166">
        <f t="shared" si="60"/>
        <v>0</v>
      </c>
      <c r="V369" s="172">
        <f t="shared" si="61"/>
        <v>0</v>
      </c>
      <c r="W369" s="190" t="str">
        <f t="shared" si="62"/>
        <v>L0W</v>
      </c>
      <c r="X369" s="190" t="e">
        <f t="shared" si="63"/>
        <v>#NUM!</v>
      </c>
      <c r="Y369" s="167" t="e">
        <f t="shared" si="64"/>
        <v>#NUM!</v>
      </c>
      <c r="Z369" s="153"/>
    </row>
    <row r="370" spans="1:26" ht="15.75" thickBot="1" x14ac:dyDescent="0.3">
      <c r="A370" s="153">
        <v>45090</v>
      </c>
      <c r="B370" s="169"/>
      <c r="C370" s="169" t="s">
        <v>183</v>
      </c>
      <c r="D370" s="169" t="s">
        <v>15</v>
      </c>
      <c r="E370" s="169" t="s">
        <v>697</v>
      </c>
      <c r="F370" s="155" t="s">
        <v>52</v>
      </c>
      <c r="G370" s="156">
        <v>45078</v>
      </c>
      <c r="H370" s="156"/>
      <c r="I370" s="170" t="s">
        <v>656</v>
      </c>
      <c r="J370" s="186">
        <v>1500000</v>
      </c>
      <c r="K370" s="158">
        <f t="shared" si="59"/>
        <v>28846.153846153848</v>
      </c>
      <c r="L370" s="160" t="s">
        <v>42</v>
      </c>
      <c r="M370" s="161" t="s">
        <v>433</v>
      </c>
      <c r="N370" s="171" t="s">
        <v>72</v>
      </c>
      <c r="O370" s="163" t="s">
        <v>10</v>
      </c>
      <c r="P370" s="156" t="s">
        <v>21</v>
      </c>
      <c r="Q370" s="164" t="s">
        <v>56</v>
      </c>
      <c r="R370" s="165"/>
      <c r="S370" s="165"/>
      <c r="T370" s="166"/>
      <c r="U370" s="166">
        <f t="shared" si="60"/>
        <v>0</v>
      </c>
      <c r="V370" s="172">
        <f t="shared" si="61"/>
        <v>0</v>
      </c>
      <c r="W370" s="190" t="str">
        <f t="shared" si="62"/>
        <v>L0W</v>
      </c>
      <c r="X370" s="190" t="e">
        <f t="shared" si="63"/>
        <v>#NUM!</v>
      </c>
      <c r="Y370" s="167" t="e">
        <f t="shared" si="64"/>
        <v>#NUM!</v>
      </c>
      <c r="Z370" s="153"/>
    </row>
    <row r="371" spans="1:26" ht="15.75" thickBot="1" x14ac:dyDescent="0.3">
      <c r="A371" s="153">
        <v>45090</v>
      </c>
      <c r="B371" s="169" t="s">
        <v>684</v>
      </c>
      <c r="C371" s="169" t="s">
        <v>61</v>
      </c>
      <c r="D371" s="169" t="s">
        <v>14</v>
      </c>
      <c r="E371" s="169" t="s">
        <v>709</v>
      </c>
      <c r="F371" s="155" t="s">
        <v>52</v>
      </c>
      <c r="G371" s="156">
        <v>45078</v>
      </c>
      <c r="H371" s="156"/>
      <c r="I371" s="170" t="s">
        <v>671</v>
      </c>
      <c r="J371" s="186">
        <v>1440000</v>
      </c>
      <c r="K371" s="158">
        <f t="shared" si="59"/>
        <v>27692.307692307691</v>
      </c>
      <c r="L371" s="160" t="s">
        <v>42</v>
      </c>
      <c r="M371" s="161" t="s">
        <v>433</v>
      </c>
      <c r="N371" s="171" t="s">
        <v>8</v>
      </c>
      <c r="O371" s="163" t="s">
        <v>10</v>
      </c>
      <c r="P371" s="156" t="s">
        <v>21</v>
      </c>
      <c r="Q371" s="164" t="s">
        <v>56</v>
      </c>
      <c r="R371" s="165"/>
      <c r="S371" s="165"/>
      <c r="T371" s="166"/>
      <c r="U371" s="166">
        <f t="shared" si="60"/>
        <v>0</v>
      </c>
      <c r="V371" s="172">
        <f t="shared" si="61"/>
        <v>0</v>
      </c>
      <c r="W371" s="190" t="str">
        <f t="shared" si="62"/>
        <v>L0W</v>
      </c>
      <c r="X371" s="190" t="e">
        <f t="shared" si="63"/>
        <v>#NUM!</v>
      </c>
      <c r="Y371" s="167" t="e">
        <f t="shared" si="64"/>
        <v>#NUM!</v>
      </c>
      <c r="Z371" s="153"/>
    </row>
    <row r="372" spans="1:26" ht="15.75" thickBot="1" x14ac:dyDescent="0.3">
      <c r="A372" s="153">
        <v>45090</v>
      </c>
      <c r="B372" s="169"/>
      <c r="C372" s="169" t="s">
        <v>501</v>
      </c>
      <c r="D372" s="169" t="s">
        <v>18</v>
      </c>
      <c r="E372" s="169" t="s">
        <v>711</v>
      </c>
      <c r="F372" s="155" t="s">
        <v>52</v>
      </c>
      <c r="G372" s="156">
        <v>45078</v>
      </c>
      <c r="H372" s="156"/>
      <c r="I372" s="170" t="s">
        <v>673</v>
      </c>
      <c r="J372" s="186">
        <v>1224000</v>
      </c>
      <c r="K372" s="158">
        <f t="shared" si="59"/>
        <v>23538.461538461539</v>
      </c>
      <c r="L372" s="160" t="s">
        <v>42</v>
      </c>
      <c r="M372" s="161" t="s">
        <v>433</v>
      </c>
      <c r="N372" s="171" t="s">
        <v>28</v>
      </c>
      <c r="O372" s="163" t="s">
        <v>10</v>
      </c>
      <c r="P372" s="156" t="s">
        <v>21</v>
      </c>
      <c r="Q372" s="164" t="s">
        <v>56</v>
      </c>
      <c r="R372" s="165"/>
      <c r="S372" s="165"/>
      <c r="T372" s="166"/>
      <c r="U372" s="166">
        <f t="shared" si="60"/>
        <v>0</v>
      </c>
      <c r="V372" s="172">
        <f t="shared" si="61"/>
        <v>0</v>
      </c>
      <c r="W372" s="190" t="str">
        <f t="shared" si="62"/>
        <v>L0W</v>
      </c>
      <c r="X372" s="190" t="e">
        <f t="shared" si="63"/>
        <v>#NUM!</v>
      </c>
      <c r="Y372" s="167" t="e">
        <f t="shared" si="64"/>
        <v>#NUM!</v>
      </c>
      <c r="Z372" s="153"/>
    </row>
    <row r="373" spans="1:26" ht="13.5" thickBot="1" x14ac:dyDescent="0.25">
      <c r="A373" s="191">
        <v>45090</v>
      </c>
      <c r="B373" s="216" t="s">
        <v>540</v>
      </c>
      <c r="C373" s="216" t="s">
        <v>65</v>
      </c>
      <c r="D373" s="216" t="s">
        <v>15</v>
      </c>
      <c r="E373" s="216" t="s">
        <v>689</v>
      </c>
      <c r="F373" s="193" t="s">
        <v>52</v>
      </c>
      <c r="G373" s="194">
        <v>45078</v>
      </c>
      <c r="H373" s="194">
        <v>45128</v>
      </c>
      <c r="I373" s="217" t="s">
        <v>646</v>
      </c>
      <c r="J373" s="218">
        <v>1200000</v>
      </c>
      <c r="K373" s="159">
        <f t="shared" si="59"/>
        <v>23076.923076923078</v>
      </c>
      <c r="L373" s="196" t="s">
        <v>42</v>
      </c>
      <c r="M373" s="197" t="s">
        <v>433</v>
      </c>
      <c r="N373" s="219" t="s">
        <v>9</v>
      </c>
      <c r="O373" s="199" t="s">
        <v>10</v>
      </c>
      <c r="P373" s="194" t="s">
        <v>21</v>
      </c>
      <c r="Q373" s="197" t="s">
        <v>194</v>
      </c>
      <c r="R373" s="200">
        <v>0.97399999999999998</v>
      </c>
      <c r="S373" s="200">
        <v>1</v>
      </c>
      <c r="T373" s="150">
        <v>15646.02</v>
      </c>
      <c r="U373" s="150">
        <f t="shared" si="60"/>
        <v>813593.04</v>
      </c>
      <c r="V373" s="189">
        <f t="shared" si="61"/>
        <v>0.67799419999999999</v>
      </c>
      <c r="W373" s="151" t="str">
        <f t="shared" si="62"/>
        <v>L0W</v>
      </c>
      <c r="X373" s="151" t="str">
        <f t="shared" si="63"/>
        <v>SIGNIFICANT</v>
      </c>
      <c r="Y373" s="135">
        <f t="shared" si="64"/>
        <v>50</v>
      </c>
      <c r="Z373" s="191"/>
    </row>
    <row r="374" spans="1:26" ht="13.5" thickBot="1" x14ac:dyDescent="0.25">
      <c r="A374" s="191">
        <v>45090</v>
      </c>
      <c r="B374" s="216" t="s">
        <v>526</v>
      </c>
      <c r="C374" s="216" t="s">
        <v>125</v>
      </c>
      <c r="D374" s="216" t="s">
        <v>18</v>
      </c>
      <c r="E374" s="216" t="s">
        <v>692</v>
      </c>
      <c r="F374" s="193" t="s">
        <v>52</v>
      </c>
      <c r="G374" s="194">
        <v>45078</v>
      </c>
      <c r="H374" s="194">
        <v>45114</v>
      </c>
      <c r="I374" s="217" t="s">
        <v>650</v>
      </c>
      <c r="J374" s="218">
        <v>1200000</v>
      </c>
      <c r="K374" s="159">
        <f t="shared" si="59"/>
        <v>23076.923076923078</v>
      </c>
      <c r="L374" s="196" t="s">
        <v>42</v>
      </c>
      <c r="M374" s="197" t="s">
        <v>433</v>
      </c>
      <c r="N374" s="219" t="s">
        <v>71</v>
      </c>
      <c r="O374" s="199" t="s">
        <v>10</v>
      </c>
      <c r="P374" s="194" t="s">
        <v>21</v>
      </c>
      <c r="Q374" s="197" t="s">
        <v>228</v>
      </c>
      <c r="R374" s="200">
        <v>0.81</v>
      </c>
      <c r="S374" s="200">
        <v>0.98199999999999998</v>
      </c>
      <c r="T374" s="150">
        <v>10907.27</v>
      </c>
      <c r="U374" s="150">
        <f t="shared" si="60"/>
        <v>567178.04</v>
      </c>
      <c r="V374" s="189">
        <f t="shared" si="61"/>
        <v>0.47264836666666665</v>
      </c>
      <c r="W374" s="151" t="str">
        <f t="shared" si="62"/>
        <v>L0W</v>
      </c>
      <c r="X374" s="151" t="str">
        <f t="shared" si="63"/>
        <v>SIGNIFICANT</v>
      </c>
      <c r="Y374" s="135">
        <f t="shared" si="64"/>
        <v>36</v>
      </c>
      <c r="Z374" s="191"/>
    </row>
    <row r="375" spans="1:26" ht="13.5" thickBot="1" x14ac:dyDescent="0.25">
      <c r="A375" s="134">
        <v>45090</v>
      </c>
      <c r="B375" s="136" t="s">
        <v>527</v>
      </c>
      <c r="C375" s="136" t="s">
        <v>132</v>
      </c>
      <c r="D375" s="136" t="s">
        <v>15</v>
      </c>
      <c r="E375" s="136" t="s">
        <v>219</v>
      </c>
      <c r="F375" s="137" t="s">
        <v>52</v>
      </c>
      <c r="G375" s="138">
        <v>45078</v>
      </c>
      <c r="H375" s="138">
        <v>45086</v>
      </c>
      <c r="I375" s="208" t="s">
        <v>660</v>
      </c>
      <c r="J375" s="142">
        <v>1200000</v>
      </c>
      <c r="K375" s="141">
        <f t="shared" si="59"/>
        <v>23076.923076923078</v>
      </c>
      <c r="L375" s="143" t="s">
        <v>42</v>
      </c>
      <c r="M375" s="144" t="s">
        <v>433</v>
      </c>
      <c r="N375" s="146" t="s">
        <v>161</v>
      </c>
      <c r="O375" s="147" t="s">
        <v>10</v>
      </c>
      <c r="P375" s="138" t="s">
        <v>21</v>
      </c>
      <c r="Q375" s="197" t="s">
        <v>209</v>
      </c>
      <c r="R375" s="148">
        <v>0.98699999999999999</v>
      </c>
      <c r="S375" s="148">
        <v>0.995</v>
      </c>
      <c r="T375" s="149">
        <v>15936.62</v>
      </c>
      <c r="U375" s="150">
        <f t="shared" si="60"/>
        <v>828704.24</v>
      </c>
      <c r="V375" s="189">
        <f t="shared" si="61"/>
        <v>0.69058686666666669</v>
      </c>
      <c r="W375" s="151" t="str">
        <f t="shared" si="62"/>
        <v>L0W</v>
      </c>
      <c r="X375" s="151" t="str">
        <f t="shared" si="63"/>
        <v>EXPECTED</v>
      </c>
      <c r="Y375" s="135">
        <f t="shared" si="64"/>
        <v>8</v>
      </c>
      <c r="Z375" s="134"/>
    </row>
    <row r="376" spans="1:26" ht="15.75" thickBot="1" x14ac:dyDescent="0.3">
      <c r="A376" s="153">
        <v>45090</v>
      </c>
      <c r="B376" s="169"/>
      <c r="C376" s="169" t="s">
        <v>501</v>
      </c>
      <c r="D376" s="169" t="s">
        <v>18</v>
      </c>
      <c r="E376" s="169" t="s">
        <v>718</v>
      </c>
      <c r="F376" s="155" t="s">
        <v>52</v>
      </c>
      <c r="G376" s="156">
        <v>45078</v>
      </c>
      <c r="H376" s="156"/>
      <c r="I376" s="170" t="s">
        <v>675</v>
      </c>
      <c r="J376" s="186">
        <v>1092000</v>
      </c>
      <c r="K376" s="158">
        <f t="shared" si="59"/>
        <v>21000</v>
      </c>
      <c r="L376" s="160" t="s">
        <v>42</v>
      </c>
      <c r="M376" s="161" t="s">
        <v>433</v>
      </c>
      <c r="N376" s="171" t="s">
        <v>66</v>
      </c>
      <c r="O376" s="163" t="s">
        <v>10</v>
      </c>
      <c r="P376" s="156" t="s">
        <v>21</v>
      </c>
      <c r="Q376" s="164" t="s">
        <v>56</v>
      </c>
      <c r="R376" s="165"/>
      <c r="S376" s="165"/>
      <c r="T376" s="166"/>
      <c r="U376" s="166">
        <f t="shared" si="60"/>
        <v>0</v>
      </c>
      <c r="V376" s="172">
        <f t="shared" si="61"/>
        <v>0</v>
      </c>
      <c r="W376" s="190" t="str">
        <f t="shared" si="62"/>
        <v>L0W</v>
      </c>
      <c r="X376" s="190" t="e">
        <f t="shared" si="63"/>
        <v>#NUM!</v>
      </c>
      <c r="Y376" s="167" t="e">
        <f t="shared" si="64"/>
        <v>#NUM!</v>
      </c>
      <c r="Z376" s="153"/>
    </row>
    <row r="377" spans="1:26" ht="15.75" thickBot="1" x14ac:dyDescent="0.3">
      <c r="A377" s="153">
        <v>45090</v>
      </c>
      <c r="B377" s="169"/>
      <c r="C377" s="169" t="s">
        <v>501</v>
      </c>
      <c r="D377" s="169" t="s">
        <v>18</v>
      </c>
      <c r="E377" s="169" t="s">
        <v>720</v>
      </c>
      <c r="F377" s="155" t="s">
        <v>52</v>
      </c>
      <c r="G377" s="156">
        <v>45078</v>
      </c>
      <c r="H377" s="156"/>
      <c r="I377" s="170" t="s">
        <v>677</v>
      </c>
      <c r="J377" s="186">
        <v>1092000</v>
      </c>
      <c r="K377" s="158">
        <f t="shared" si="59"/>
        <v>21000</v>
      </c>
      <c r="L377" s="160" t="s">
        <v>42</v>
      </c>
      <c r="M377" s="161" t="s">
        <v>433</v>
      </c>
      <c r="N377" s="171" t="s">
        <v>33</v>
      </c>
      <c r="O377" s="163" t="s">
        <v>10</v>
      </c>
      <c r="P377" s="156" t="s">
        <v>21</v>
      </c>
      <c r="Q377" s="164" t="s">
        <v>56</v>
      </c>
      <c r="R377" s="165"/>
      <c r="S377" s="165"/>
      <c r="T377" s="166"/>
      <c r="U377" s="166">
        <f t="shared" si="60"/>
        <v>0</v>
      </c>
      <c r="V377" s="172">
        <f t="shared" si="61"/>
        <v>0</v>
      </c>
      <c r="W377" s="190" t="str">
        <f t="shared" si="62"/>
        <v>L0W</v>
      </c>
      <c r="X377" s="190" t="e">
        <f t="shared" si="63"/>
        <v>#NUM!</v>
      </c>
      <c r="Y377" s="167" t="e">
        <f t="shared" si="64"/>
        <v>#NUM!</v>
      </c>
      <c r="Z377" s="153"/>
    </row>
    <row r="378" spans="1:26" ht="15.75" thickBot="1" x14ac:dyDescent="0.3">
      <c r="A378" s="153">
        <v>45090</v>
      </c>
      <c r="B378" s="169"/>
      <c r="C378" s="169" t="s">
        <v>501</v>
      </c>
      <c r="D378" s="169" t="s">
        <v>18</v>
      </c>
      <c r="E378" s="169" t="s">
        <v>719</v>
      </c>
      <c r="F378" s="155" t="s">
        <v>52</v>
      </c>
      <c r="G378" s="156">
        <v>45078</v>
      </c>
      <c r="H378" s="156"/>
      <c r="I378" s="170" t="s">
        <v>676</v>
      </c>
      <c r="J378" s="186">
        <v>1092000</v>
      </c>
      <c r="K378" s="158">
        <f t="shared" si="59"/>
        <v>21000</v>
      </c>
      <c r="L378" s="160" t="s">
        <v>42</v>
      </c>
      <c r="M378" s="161" t="s">
        <v>433</v>
      </c>
      <c r="N378" s="171" t="s">
        <v>85</v>
      </c>
      <c r="O378" s="163" t="s">
        <v>10</v>
      </c>
      <c r="P378" s="156" t="s">
        <v>21</v>
      </c>
      <c r="Q378" s="164" t="s">
        <v>56</v>
      </c>
      <c r="R378" s="165"/>
      <c r="S378" s="165"/>
      <c r="T378" s="166"/>
      <c r="U378" s="166">
        <f t="shared" si="60"/>
        <v>0</v>
      </c>
      <c r="V378" s="172">
        <f t="shared" si="61"/>
        <v>0</v>
      </c>
      <c r="W378" s="190" t="str">
        <f t="shared" si="62"/>
        <v>L0W</v>
      </c>
      <c r="X378" s="190" t="e">
        <f t="shared" si="63"/>
        <v>#NUM!</v>
      </c>
      <c r="Y378" s="167" t="e">
        <f t="shared" si="64"/>
        <v>#NUM!</v>
      </c>
      <c r="Z378" s="153"/>
    </row>
    <row r="379" spans="1:26" ht="13.5" thickBot="1" x14ac:dyDescent="0.25">
      <c r="A379" s="134">
        <v>45090</v>
      </c>
      <c r="B379" s="136" t="s">
        <v>684</v>
      </c>
      <c r="C379" s="136" t="s">
        <v>114</v>
      </c>
      <c r="D379" s="136" t="s">
        <v>15</v>
      </c>
      <c r="E379" s="136" t="s">
        <v>706</v>
      </c>
      <c r="F379" s="137" t="s">
        <v>52</v>
      </c>
      <c r="G379" s="138">
        <v>45078</v>
      </c>
      <c r="H379" s="138">
        <v>45086</v>
      </c>
      <c r="I379" s="208" t="s">
        <v>668</v>
      </c>
      <c r="J379" s="142">
        <v>900000</v>
      </c>
      <c r="K379" s="141">
        <f t="shared" si="59"/>
        <v>17307.692307692309</v>
      </c>
      <c r="L379" s="143" t="s">
        <v>42</v>
      </c>
      <c r="M379" s="144" t="s">
        <v>433</v>
      </c>
      <c r="N379" s="146" t="s">
        <v>28</v>
      </c>
      <c r="O379" s="147" t="s">
        <v>10</v>
      </c>
      <c r="P379" s="138" t="s">
        <v>21</v>
      </c>
      <c r="Q379" s="240" t="s">
        <v>209</v>
      </c>
      <c r="R379" s="148">
        <v>0.95199999999999996</v>
      </c>
      <c r="S379" s="148">
        <v>1</v>
      </c>
      <c r="T379" s="149">
        <v>34991.230000000003</v>
      </c>
      <c r="U379" s="150">
        <f t="shared" si="60"/>
        <v>1819543.9600000002</v>
      </c>
      <c r="V379" s="189">
        <f t="shared" si="61"/>
        <v>2.0217155111111111</v>
      </c>
      <c r="W379" s="151" t="str">
        <f t="shared" si="62"/>
        <v>HIGH</v>
      </c>
      <c r="X379" s="151" t="str">
        <f t="shared" si="63"/>
        <v>EXPECTED</v>
      </c>
      <c r="Y379" s="135">
        <f t="shared" si="64"/>
        <v>8</v>
      </c>
      <c r="Z379" s="134"/>
    </row>
    <row r="380" spans="1:26" ht="13.5" thickBot="1" x14ac:dyDescent="0.25">
      <c r="A380" s="134">
        <v>45090</v>
      </c>
      <c r="B380" s="136" t="s">
        <v>540</v>
      </c>
      <c r="C380" s="136" t="s">
        <v>146</v>
      </c>
      <c r="D380" s="136" t="s">
        <v>18</v>
      </c>
      <c r="E380" s="136" t="s">
        <v>687</v>
      </c>
      <c r="F380" s="137" t="s">
        <v>52</v>
      </c>
      <c r="G380" s="138">
        <v>45078</v>
      </c>
      <c r="H380" s="138">
        <v>45079</v>
      </c>
      <c r="I380" s="208" t="s">
        <v>644</v>
      </c>
      <c r="J380" s="142">
        <v>900000</v>
      </c>
      <c r="K380" s="141">
        <f t="shared" si="59"/>
        <v>17307.692307692309</v>
      </c>
      <c r="L380" s="143" t="s">
        <v>42</v>
      </c>
      <c r="M380" s="144" t="s">
        <v>433</v>
      </c>
      <c r="N380" s="146" t="s">
        <v>72</v>
      </c>
      <c r="O380" s="147" t="s">
        <v>10</v>
      </c>
      <c r="P380" s="138" t="s">
        <v>21</v>
      </c>
      <c r="Q380" s="204" t="s">
        <v>194</v>
      </c>
      <c r="R380" s="148">
        <v>0.92200000000000004</v>
      </c>
      <c r="S380" s="148">
        <v>0.98</v>
      </c>
      <c r="T380" s="149">
        <v>22294.240000000002</v>
      </c>
      <c r="U380" s="150">
        <f t="shared" si="60"/>
        <v>1159300.48</v>
      </c>
      <c r="V380" s="189">
        <f t="shared" si="61"/>
        <v>1.2881116444444445</v>
      </c>
      <c r="W380" s="151" t="str">
        <f t="shared" si="62"/>
        <v>HIGH</v>
      </c>
      <c r="X380" s="151" t="str">
        <f t="shared" si="63"/>
        <v>EXPECTED</v>
      </c>
      <c r="Y380" s="135">
        <f t="shared" si="64"/>
        <v>1</v>
      </c>
      <c r="Z380" s="134"/>
    </row>
    <row r="381" spans="1:26" ht="13.5" thickBot="1" x14ac:dyDescent="0.25">
      <c r="A381" s="316">
        <v>45090</v>
      </c>
      <c r="B381" s="317" t="s">
        <v>526</v>
      </c>
      <c r="C381" s="317" t="s">
        <v>59</v>
      </c>
      <c r="D381" s="317" t="s">
        <v>18</v>
      </c>
      <c r="E381" s="317" t="s">
        <v>704</v>
      </c>
      <c r="F381" s="319" t="s">
        <v>52</v>
      </c>
      <c r="G381" s="320">
        <v>45078</v>
      </c>
      <c r="H381" s="320">
        <v>45170</v>
      </c>
      <c r="I381" s="321" t="s">
        <v>664</v>
      </c>
      <c r="J381" s="332">
        <v>900000</v>
      </c>
      <c r="K381" s="322">
        <f t="shared" si="59"/>
        <v>17307.692307692309</v>
      </c>
      <c r="L381" s="323" t="s">
        <v>42</v>
      </c>
      <c r="M381" s="324" t="s">
        <v>433</v>
      </c>
      <c r="N381" s="325" t="s">
        <v>9</v>
      </c>
      <c r="O381" s="326" t="s">
        <v>10</v>
      </c>
      <c r="P381" s="320" t="s">
        <v>21</v>
      </c>
      <c r="Q381" s="324" t="s">
        <v>209</v>
      </c>
      <c r="R381" s="327">
        <v>0.997</v>
      </c>
      <c r="S381" s="327">
        <v>0.999</v>
      </c>
      <c r="T381" s="328">
        <v>8029.46</v>
      </c>
      <c r="U381" s="328">
        <f t="shared" si="60"/>
        <v>417531.92</v>
      </c>
      <c r="V381" s="329">
        <f t="shared" si="61"/>
        <v>0.46392435555555556</v>
      </c>
      <c r="W381" s="61" t="str">
        <f t="shared" si="62"/>
        <v>L0W</v>
      </c>
      <c r="X381" s="61" t="str">
        <f t="shared" si="63"/>
        <v>SIGNIFICANT</v>
      </c>
      <c r="Y381" s="19">
        <f t="shared" si="64"/>
        <v>92</v>
      </c>
      <c r="Z381" s="316"/>
    </row>
    <row r="382" spans="1:26" ht="15.75" thickBot="1" x14ac:dyDescent="0.3">
      <c r="A382" s="153">
        <v>45090</v>
      </c>
      <c r="B382" s="169"/>
      <c r="C382" s="169" t="s">
        <v>501</v>
      </c>
      <c r="D382" s="169" t="s">
        <v>18</v>
      </c>
      <c r="E382" s="169" t="s">
        <v>713</v>
      </c>
      <c r="F382" s="155" t="s">
        <v>52</v>
      </c>
      <c r="G382" s="156">
        <v>45078</v>
      </c>
      <c r="H382" s="156"/>
      <c r="I382" s="170" t="s">
        <v>678</v>
      </c>
      <c r="J382" s="186">
        <v>720000</v>
      </c>
      <c r="K382" s="158">
        <f t="shared" si="59"/>
        <v>13846.153846153846</v>
      </c>
      <c r="L382" s="160" t="s">
        <v>42</v>
      </c>
      <c r="M382" s="161" t="s">
        <v>433</v>
      </c>
      <c r="N382" s="171" t="s">
        <v>66</v>
      </c>
      <c r="O382" s="163" t="s">
        <v>10</v>
      </c>
      <c r="P382" s="156" t="s">
        <v>21</v>
      </c>
      <c r="Q382" s="164" t="s">
        <v>56</v>
      </c>
      <c r="R382" s="165"/>
      <c r="S382" s="165"/>
      <c r="T382" s="166"/>
      <c r="U382" s="166">
        <f t="shared" si="60"/>
        <v>0</v>
      </c>
      <c r="V382" s="172">
        <f t="shared" si="61"/>
        <v>0</v>
      </c>
      <c r="W382" s="190" t="str">
        <f t="shared" si="62"/>
        <v>L0W</v>
      </c>
      <c r="X382" s="190" t="e">
        <f t="shared" si="63"/>
        <v>#NUM!</v>
      </c>
      <c r="Y382" s="167" t="e">
        <f t="shared" si="64"/>
        <v>#NUM!</v>
      </c>
      <c r="Z382" s="153"/>
    </row>
    <row r="383" spans="1:26" ht="15.75" thickBot="1" x14ac:dyDescent="0.3">
      <c r="A383" s="153">
        <v>45090</v>
      </c>
      <c r="B383" s="169"/>
      <c r="C383" s="169" t="s">
        <v>501</v>
      </c>
      <c r="D383" s="169" t="s">
        <v>18</v>
      </c>
      <c r="E383" s="169" t="s">
        <v>717</v>
      </c>
      <c r="F383" s="155" t="s">
        <v>52</v>
      </c>
      <c r="G383" s="156">
        <v>45078</v>
      </c>
      <c r="H383" s="156"/>
      <c r="I383" s="170" t="s">
        <v>647</v>
      </c>
      <c r="J383" s="186">
        <v>720000</v>
      </c>
      <c r="K383" s="158">
        <f t="shared" si="59"/>
        <v>13846.153846153846</v>
      </c>
      <c r="L383" s="160" t="s">
        <v>42</v>
      </c>
      <c r="M383" s="161" t="s">
        <v>433</v>
      </c>
      <c r="N383" s="171" t="s">
        <v>28</v>
      </c>
      <c r="O383" s="163" t="s">
        <v>10</v>
      </c>
      <c r="P383" s="156" t="s">
        <v>21</v>
      </c>
      <c r="Q383" s="164" t="s">
        <v>56</v>
      </c>
      <c r="R383" s="165"/>
      <c r="S383" s="165"/>
      <c r="T383" s="166"/>
      <c r="U383" s="166">
        <f t="shared" si="60"/>
        <v>0</v>
      </c>
      <c r="V383" s="172">
        <f t="shared" si="61"/>
        <v>0</v>
      </c>
      <c r="W383" s="190" t="str">
        <f t="shared" si="62"/>
        <v>L0W</v>
      </c>
      <c r="X383" s="190" t="e">
        <f t="shared" si="63"/>
        <v>#NUM!</v>
      </c>
      <c r="Y383" s="167" t="e">
        <f t="shared" si="64"/>
        <v>#NUM!</v>
      </c>
      <c r="Z383" s="153"/>
    </row>
    <row r="384" spans="1:26" ht="13.5" thickBot="1" x14ac:dyDescent="0.25">
      <c r="A384" s="134">
        <v>45090</v>
      </c>
      <c r="B384" s="136"/>
      <c r="C384" s="136" t="s">
        <v>686</v>
      </c>
      <c r="D384" s="136" t="s">
        <v>15</v>
      </c>
      <c r="E384" s="136" t="s">
        <v>715</v>
      </c>
      <c r="F384" s="137" t="s">
        <v>52</v>
      </c>
      <c r="G384" s="138">
        <v>45078</v>
      </c>
      <c r="H384" s="138">
        <v>45079</v>
      </c>
      <c r="I384" s="208" t="s">
        <v>681</v>
      </c>
      <c r="J384" s="142">
        <v>600000</v>
      </c>
      <c r="K384" s="141">
        <f t="shared" si="59"/>
        <v>11538.461538461539</v>
      </c>
      <c r="L384" s="143" t="s">
        <v>42</v>
      </c>
      <c r="M384" s="144" t="s">
        <v>433</v>
      </c>
      <c r="N384" s="146" t="s">
        <v>31</v>
      </c>
      <c r="O384" s="147" t="s">
        <v>10</v>
      </c>
      <c r="P384" s="138" t="s">
        <v>21</v>
      </c>
      <c r="Q384" s="204" t="s">
        <v>194</v>
      </c>
      <c r="R384" s="148">
        <v>0.95599999999999996</v>
      </c>
      <c r="S384" s="148">
        <v>0.998</v>
      </c>
      <c r="T384" s="149">
        <v>10575.76</v>
      </c>
      <c r="U384" s="150">
        <f t="shared" si="60"/>
        <v>549939.52</v>
      </c>
      <c r="V384" s="189">
        <f t="shared" si="61"/>
        <v>0.91656586666666662</v>
      </c>
      <c r="W384" s="151" t="str">
        <f t="shared" si="62"/>
        <v>W/IN</v>
      </c>
      <c r="X384" s="151" t="str">
        <f t="shared" si="63"/>
        <v>EXPECTED</v>
      </c>
      <c r="Y384" s="135">
        <f t="shared" si="64"/>
        <v>1</v>
      </c>
      <c r="Z384" s="134"/>
    </row>
    <row r="385" spans="1:26" ht="15.75" thickBot="1" x14ac:dyDescent="0.3">
      <c r="A385" s="153">
        <v>45090</v>
      </c>
      <c r="B385" s="169" t="s">
        <v>210</v>
      </c>
      <c r="C385" s="169" t="s">
        <v>106</v>
      </c>
      <c r="D385" s="169" t="s">
        <v>14</v>
      </c>
      <c r="E385" s="169" t="s">
        <v>705</v>
      </c>
      <c r="F385" s="155" t="s">
        <v>52</v>
      </c>
      <c r="G385" s="156">
        <v>45078</v>
      </c>
      <c r="H385" s="156"/>
      <c r="I385" s="170" t="s">
        <v>665</v>
      </c>
      <c r="J385" s="186">
        <v>600000</v>
      </c>
      <c r="K385" s="158">
        <f t="shared" si="59"/>
        <v>11538.461538461539</v>
      </c>
      <c r="L385" s="160" t="s">
        <v>42</v>
      </c>
      <c r="M385" s="161" t="s">
        <v>433</v>
      </c>
      <c r="N385" s="171" t="s">
        <v>9</v>
      </c>
      <c r="O385" s="163" t="s">
        <v>10</v>
      </c>
      <c r="P385" s="156" t="s">
        <v>21</v>
      </c>
      <c r="Q385" s="164" t="s">
        <v>56</v>
      </c>
      <c r="R385" s="165"/>
      <c r="S385" s="165"/>
      <c r="T385" s="166"/>
      <c r="U385" s="166">
        <f t="shared" si="60"/>
        <v>0</v>
      </c>
      <c r="V385" s="172">
        <f t="shared" si="61"/>
        <v>0</v>
      </c>
      <c r="W385" s="190" t="str">
        <f t="shared" si="62"/>
        <v>L0W</v>
      </c>
      <c r="X385" s="190" t="e">
        <f t="shared" si="63"/>
        <v>#NUM!</v>
      </c>
      <c r="Y385" s="167" t="e">
        <f t="shared" si="64"/>
        <v>#NUM!</v>
      </c>
      <c r="Z385" s="153"/>
    </row>
    <row r="386" spans="1:26" ht="13.5" thickBot="1" x14ac:dyDescent="0.25">
      <c r="A386" s="316">
        <v>45090</v>
      </c>
      <c r="B386" s="317" t="s">
        <v>210</v>
      </c>
      <c r="C386" s="317" t="s">
        <v>132</v>
      </c>
      <c r="D386" s="317" t="s">
        <v>119</v>
      </c>
      <c r="E386" s="317" t="s">
        <v>708</v>
      </c>
      <c r="F386" s="319" t="s">
        <v>52</v>
      </c>
      <c r="G386" s="320">
        <v>45078</v>
      </c>
      <c r="H386" s="320">
        <v>45142</v>
      </c>
      <c r="I386" s="321" t="s">
        <v>670</v>
      </c>
      <c r="J386" s="332">
        <v>432000</v>
      </c>
      <c r="K386" s="322">
        <f t="shared" si="59"/>
        <v>8307.6923076923085</v>
      </c>
      <c r="L386" s="323" t="s">
        <v>42</v>
      </c>
      <c r="M386" s="324" t="s">
        <v>433</v>
      </c>
      <c r="N386" s="325" t="s">
        <v>161</v>
      </c>
      <c r="O386" s="326" t="s">
        <v>10</v>
      </c>
      <c r="P386" s="320" t="s">
        <v>21</v>
      </c>
      <c r="Q386" s="324" t="s">
        <v>1859</v>
      </c>
      <c r="R386" s="327">
        <v>0.91300000000000003</v>
      </c>
      <c r="S386" s="327">
        <v>0.98299999999999998</v>
      </c>
      <c r="T386" s="328">
        <v>4269.38</v>
      </c>
      <c r="U386" s="328">
        <f t="shared" si="60"/>
        <v>222007.76</v>
      </c>
      <c r="V386" s="329">
        <f t="shared" si="61"/>
        <v>0.51390685185185181</v>
      </c>
      <c r="W386" s="61" t="str">
        <f t="shared" si="62"/>
        <v>L0W</v>
      </c>
      <c r="X386" s="61" t="str">
        <f t="shared" si="63"/>
        <v>SIGNIFICANT</v>
      </c>
      <c r="Y386" s="19">
        <f t="shared" si="64"/>
        <v>64</v>
      </c>
      <c r="Z386" s="316"/>
    </row>
    <row r="387" spans="1:26" ht="15.75" thickBot="1" x14ac:dyDescent="0.3">
      <c r="A387" s="153">
        <v>45090</v>
      </c>
      <c r="B387" s="169"/>
      <c r="C387" s="169" t="s">
        <v>183</v>
      </c>
      <c r="D387" s="169"/>
      <c r="E387" s="169" t="s">
        <v>710</v>
      </c>
      <c r="F387" s="155" t="s">
        <v>52</v>
      </c>
      <c r="G387" s="156">
        <v>45078</v>
      </c>
      <c r="H387" s="156"/>
      <c r="I387" s="170" t="s">
        <v>672</v>
      </c>
      <c r="J387" s="186"/>
      <c r="K387" s="158">
        <f t="shared" si="59"/>
        <v>0</v>
      </c>
      <c r="L387" s="160" t="s">
        <v>42</v>
      </c>
      <c r="M387" s="161" t="s">
        <v>433</v>
      </c>
      <c r="N387" s="171" t="s">
        <v>28</v>
      </c>
      <c r="O387" s="163" t="s">
        <v>10</v>
      </c>
      <c r="P387" s="156" t="s">
        <v>21</v>
      </c>
      <c r="Q387" s="164" t="s">
        <v>56</v>
      </c>
      <c r="R387" s="165"/>
      <c r="S387" s="165"/>
      <c r="T387" s="166"/>
      <c r="U387" s="166">
        <f t="shared" si="60"/>
        <v>0</v>
      </c>
      <c r="V387" s="172" t="e">
        <f t="shared" si="61"/>
        <v>#DIV/0!</v>
      </c>
      <c r="W387" s="190" t="e">
        <f t="shared" si="62"/>
        <v>#DIV/0!</v>
      </c>
      <c r="X387" s="190" t="e">
        <f t="shared" si="63"/>
        <v>#NUM!</v>
      </c>
      <c r="Y387" s="167" t="e">
        <f t="shared" si="64"/>
        <v>#NUM!</v>
      </c>
      <c r="Z387" s="153"/>
    </row>
    <row r="388" spans="1:26" ht="13.5" thickBot="1" x14ac:dyDescent="0.25">
      <c r="A388" s="191">
        <v>45090</v>
      </c>
      <c r="B388" s="216"/>
      <c r="C388" s="216" t="s">
        <v>101</v>
      </c>
      <c r="D388" s="192" t="s">
        <v>159</v>
      </c>
      <c r="E388" s="216" t="s">
        <v>727</v>
      </c>
      <c r="F388" s="193" t="s">
        <v>52</v>
      </c>
      <c r="G388" s="194">
        <v>45082</v>
      </c>
      <c r="H388" s="194">
        <v>45100</v>
      </c>
      <c r="I388" s="217" t="s">
        <v>734</v>
      </c>
      <c r="J388" s="218">
        <v>7200000</v>
      </c>
      <c r="K388" s="159">
        <f t="shared" si="59"/>
        <v>138461.53846153847</v>
      </c>
      <c r="L388" s="196" t="s">
        <v>42</v>
      </c>
      <c r="M388" s="197" t="s">
        <v>433</v>
      </c>
      <c r="N388" s="219" t="s">
        <v>161</v>
      </c>
      <c r="O388" s="199" t="s">
        <v>10</v>
      </c>
      <c r="P388" s="194" t="s">
        <v>21</v>
      </c>
      <c r="Q388" s="197" t="s">
        <v>209</v>
      </c>
      <c r="R388" s="200">
        <v>1</v>
      </c>
      <c r="S388" s="200">
        <v>1</v>
      </c>
      <c r="T388" s="150">
        <v>1266.05</v>
      </c>
      <c r="U388" s="150">
        <f t="shared" si="60"/>
        <v>65834.599999999991</v>
      </c>
      <c r="V388" s="189">
        <f t="shared" si="61"/>
        <v>9.1436944444444439E-3</v>
      </c>
      <c r="W388" s="151" t="str">
        <f t="shared" si="62"/>
        <v>L0W</v>
      </c>
      <c r="X388" s="151" t="str">
        <f t="shared" si="63"/>
        <v>DELAYED</v>
      </c>
      <c r="Y388" s="192">
        <f t="shared" si="64"/>
        <v>18</v>
      </c>
      <c r="Z388" s="191"/>
    </row>
    <row r="389" spans="1:26" ht="13.5" thickBot="1" x14ac:dyDescent="0.25">
      <c r="A389" s="134">
        <v>45090</v>
      </c>
      <c r="B389" s="136" t="s">
        <v>540</v>
      </c>
      <c r="C389" s="136" t="s">
        <v>180</v>
      </c>
      <c r="D389" s="135" t="s">
        <v>14</v>
      </c>
      <c r="E389" s="136" t="s">
        <v>726</v>
      </c>
      <c r="F389" s="137" t="s">
        <v>52</v>
      </c>
      <c r="G389" s="138">
        <v>45082</v>
      </c>
      <c r="H389" s="138">
        <v>45079</v>
      </c>
      <c r="I389" s="208" t="s">
        <v>733</v>
      </c>
      <c r="J389" s="142">
        <v>3600000</v>
      </c>
      <c r="K389" s="141">
        <f t="shared" si="59"/>
        <v>69230.769230769234</v>
      </c>
      <c r="L389" s="143" t="s">
        <v>42</v>
      </c>
      <c r="M389" s="144" t="s">
        <v>433</v>
      </c>
      <c r="N389" s="146" t="s">
        <v>79</v>
      </c>
      <c r="O389" s="147" t="s">
        <v>10</v>
      </c>
      <c r="P389" s="138" t="s">
        <v>21</v>
      </c>
      <c r="Q389" s="204" t="s">
        <v>194</v>
      </c>
      <c r="R389" s="148">
        <v>0.95399999999999996</v>
      </c>
      <c r="S389" s="148">
        <v>0.998</v>
      </c>
      <c r="T389" s="149">
        <v>69288.289999999994</v>
      </c>
      <c r="U389" s="150">
        <f t="shared" si="60"/>
        <v>3602991.0799999996</v>
      </c>
      <c r="V389" s="189">
        <f t="shared" si="61"/>
        <v>1.0008308555555554</v>
      </c>
      <c r="W389" s="151" t="str">
        <f t="shared" si="62"/>
        <v>W/IN</v>
      </c>
      <c r="X389" s="151" t="e">
        <f t="shared" si="63"/>
        <v>#NUM!</v>
      </c>
      <c r="Y389" s="135" t="e">
        <f t="shared" si="64"/>
        <v>#NUM!</v>
      </c>
      <c r="Z389" s="134"/>
    </row>
    <row r="390" spans="1:26" ht="13.5" thickBot="1" x14ac:dyDescent="0.25">
      <c r="A390" s="191">
        <v>45105</v>
      </c>
      <c r="B390" s="192"/>
      <c r="C390" s="192" t="s">
        <v>114</v>
      </c>
      <c r="D390" s="192" t="s">
        <v>90</v>
      </c>
      <c r="E390" s="192" t="s">
        <v>1341</v>
      </c>
      <c r="F390" s="193" t="s">
        <v>52</v>
      </c>
      <c r="G390" s="194">
        <v>45082</v>
      </c>
      <c r="H390" s="194">
        <v>45112</v>
      </c>
      <c r="I390" s="223" t="s">
        <v>1342</v>
      </c>
      <c r="J390" s="159">
        <v>2220000</v>
      </c>
      <c r="K390" s="159">
        <f t="shared" si="59"/>
        <v>42692.307692307695</v>
      </c>
      <c r="L390" s="196" t="s">
        <v>42</v>
      </c>
      <c r="M390" s="197" t="s">
        <v>100</v>
      </c>
      <c r="N390" s="198" t="s">
        <v>28</v>
      </c>
      <c r="O390" s="199" t="s">
        <v>10</v>
      </c>
      <c r="P390" s="194" t="s">
        <v>21</v>
      </c>
      <c r="Q390" s="197" t="s">
        <v>209</v>
      </c>
      <c r="R390" s="200">
        <v>0.94499999999999995</v>
      </c>
      <c r="S390" s="200">
        <v>1</v>
      </c>
      <c r="T390" s="150">
        <v>14272.48</v>
      </c>
      <c r="U390" s="150">
        <f t="shared" si="60"/>
        <v>742168.96</v>
      </c>
      <c r="V390" s="189">
        <f t="shared" si="61"/>
        <v>0.3343103423423423</v>
      </c>
      <c r="W390" s="151" t="str">
        <f t="shared" si="62"/>
        <v>L0W</v>
      </c>
      <c r="X390" s="151" t="str">
        <f t="shared" si="63"/>
        <v>DELAYED</v>
      </c>
      <c r="Y390" s="192">
        <f t="shared" si="64"/>
        <v>30</v>
      </c>
      <c r="Z390" s="191"/>
    </row>
    <row r="391" spans="1:26" ht="15.75" thickBot="1" x14ac:dyDescent="0.3">
      <c r="A391" s="153">
        <v>45090</v>
      </c>
      <c r="B391" s="169" t="s">
        <v>541</v>
      </c>
      <c r="C391" s="169" t="s">
        <v>142</v>
      </c>
      <c r="D391" s="154" t="s">
        <v>15</v>
      </c>
      <c r="E391" s="169" t="s">
        <v>724</v>
      </c>
      <c r="F391" s="155" t="s">
        <v>52</v>
      </c>
      <c r="G391" s="156">
        <v>45082</v>
      </c>
      <c r="H391" s="156"/>
      <c r="I391" s="170" t="s">
        <v>731</v>
      </c>
      <c r="J391" s="186">
        <v>2000000</v>
      </c>
      <c r="K391" s="158">
        <f t="shared" si="59"/>
        <v>38461.538461538461</v>
      </c>
      <c r="L391" s="160" t="s">
        <v>42</v>
      </c>
      <c r="M391" s="161" t="s">
        <v>433</v>
      </c>
      <c r="N391" s="171" t="s">
        <v>85</v>
      </c>
      <c r="O391" s="163" t="s">
        <v>10</v>
      </c>
      <c r="P391" s="156" t="s">
        <v>21</v>
      </c>
      <c r="Q391" s="164" t="s">
        <v>56</v>
      </c>
      <c r="R391" s="165"/>
      <c r="S391" s="165"/>
      <c r="T391" s="166"/>
      <c r="U391" s="166">
        <f t="shared" si="60"/>
        <v>0</v>
      </c>
      <c r="V391" s="172">
        <f t="shared" si="61"/>
        <v>0</v>
      </c>
      <c r="W391" s="190" t="str">
        <f t="shared" si="62"/>
        <v>L0W</v>
      </c>
      <c r="X391" s="190" t="e">
        <f t="shared" si="63"/>
        <v>#NUM!</v>
      </c>
      <c r="Y391" s="167" t="e">
        <f t="shared" si="64"/>
        <v>#NUM!</v>
      </c>
      <c r="Z391" s="153"/>
    </row>
    <row r="392" spans="1:26" ht="15.75" thickBot="1" x14ac:dyDescent="0.3">
      <c r="A392" s="153">
        <v>45090</v>
      </c>
      <c r="B392" s="169" t="s">
        <v>578</v>
      </c>
      <c r="C392" s="169" t="s">
        <v>147</v>
      </c>
      <c r="D392" s="154" t="s">
        <v>14</v>
      </c>
      <c r="E392" s="169" t="s">
        <v>721</v>
      </c>
      <c r="F392" s="155" t="s">
        <v>52</v>
      </c>
      <c r="G392" s="156">
        <v>45082</v>
      </c>
      <c r="H392" s="156"/>
      <c r="I392" s="170" t="s">
        <v>728</v>
      </c>
      <c r="J392" s="186">
        <v>1800000</v>
      </c>
      <c r="K392" s="158">
        <f t="shared" si="59"/>
        <v>34615.384615384617</v>
      </c>
      <c r="L392" s="160" t="s">
        <v>42</v>
      </c>
      <c r="M392" s="161" t="s">
        <v>433</v>
      </c>
      <c r="N392" s="171" t="s">
        <v>23</v>
      </c>
      <c r="O392" s="163" t="s">
        <v>10</v>
      </c>
      <c r="P392" s="156" t="s">
        <v>21</v>
      </c>
      <c r="Q392" s="164" t="s">
        <v>56</v>
      </c>
      <c r="R392" s="165"/>
      <c r="S392" s="165"/>
      <c r="T392" s="166"/>
      <c r="U392" s="166">
        <f t="shared" si="60"/>
        <v>0</v>
      </c>
      <c r="V392" s="172">
        <f t="shared" si="61"/>
        <v>0</v>
      </c>
      <c r="W392" s="190" t="str">
        <f t="shared" si="62"/>
        <v>L0W</v>
      </c>
      <c r="X392" s="190" t="e">
        <f t="shared" si="63"/>
        <v>#NUM!</v>
      </c>
      <c r="Y392" s="167" t="e">
        <f t="shared" si="64"/>
        <v>#NUM!</v>
      </c>
      <c r="Z392" s="153"/>
    </row>
    <row r="393" spans="1:26" ht="13.5" thickBot="1" x14ac:dyDescent="0.25">
      <c r="A393" s="134">
        <v>45090</v>
      </c>
      <c r="B393" s="136"/>
      <c r="C393" s="136" t="s">
        <v>501</v>
      </c>
      <c r="D393" s="135" t="s">
        <v>159</v>
      </c>
      <c r="E393" s="136" t="s">
        <v>723</v>
      </c>
      <c r="F393" s="137" t="s">
        <v>52</v>
      </c>
      <c r="G393" s="138">
        <v>45082</v>
      </c>
      <c r="H393" s="138">
        <v>45086</v>
      </c>
      <c r="I393" s="208" t="s">
        <v>730</v>
      </c>
      <c r="J393" s="142">
        <v>1176000</v>
      </c>
      <c r="K393" s="141">
        <f t="shared" ref="K393:K415" si="65">J393/52</f>
        <v>22615.384615384617</v>
      </c>
      <c r="L393" s="143" t="s">
        <v>42</v>
      </c>
      <c r="M393" s="144" t="s">
        <v>433</v>
      </c>
      <c r="N393" s="146" t="s">
        <v>28</v>
      </c>
      <c r="O393" s="147" t="s">
        <v>10</v>
      </c>
      <c r="P393" s="138" t="s">
        <v>21</v>
      </c>
      <c r="Q393" s="144" t="s">
        <v>1293</v>
      </c>
      <c r="R393" s="148">
        <v>1</v>
      </c>
      <c r="S393" s="148">
        <v>1</v>
      </c>
      <c r="T393" s="149">
        <v>245.97</v>
      </c>
      <c r="U393" s="150">
        <f t="shared" ref="U393:U415" si="66">T393*52</f>
        <v>12790.44</v>
      </c>
      <c r="V393" s="189">
        <f t="shared" ref="V393:V415" si="67">T393/K393</f>
        <v>1.0876224489795918E-2</v>
      </c>
      <c r="W393" s="151" t="str">
        <f t="shared" si="62"/>
        <v>L0W</v>
      </c>
      <c r="X393" s="151" t="str">
        <f t="shared" si="63"/>
        <v>EXPECTED</v>
      </c>
      <c r="Y393" s="135">
        <f t="shared" si="64"/>
        <v>4</v>
      </c>
      <c r="Z393" s="134"/>
    </row>
    <row r="394" spans="1:26" ht="13.5" thickBot="1" x14ac:dyDescent="0.25">
      <c r="A394" s="134">
        <v>45090</v>
      </c>
      <c r="B394" s="136" t="s">
        <v>210</v>
      </c>
      <c r="C394" s="136" t="s">
        <v>501</v>
      </c>
      <c r="D394" s="135" t="s">
        <v>159</v>
      </c>
      <c r="E394" s="136" t="s">
        <v>722</v>
      </c>
      <c r="F394" s="137" t="s">
        <v>52</v>
      </c>
      <c r="G394" s="138">
        <v>45082</v>
      </c>
      <c r="H394" s="138">
        <v>45093</v>
      </c>
      <c r="I394" s="208" t="s">
        <v>729</v>
      </c>
      <c r="J394" s="142">
        <v>900000</v>
      </c>
      <c r="K394" s="141">
        <f t="shared" si="65"/>
        <v>17307.692307692309</v>
      </c>
      <c r="L394" s="143" t="s">
        <v>42</v>
      </c>
      <c r="M394" s="144" t="s">
        <v>433</v>
      </c>
      <c r="N394" s="146" t="s">
        <v>33</v>
      </c>
      <c r="O394" s="147" t="s">
        <v>10</v>
      </c>
      <c r="P394" s="138" t="s">
        <v>21</v>
      </c>
      <c r="Q394" s="204" t="s">
        <v>209</v>
      </c>
      <c r="R394" s="148">
        <v>0.97299999999999998</v>
      </c>
      <c r="S394" s="148">
        <v>0.99299999999999999</v>
      </c>
      <c r="T394" s="149">
        <v>1006.08</v>
      </c>
      <c r="U394" s="150">
        <f t="shared" si="66"/>
        <v>52316.160000000003</v>
      </c>
      <c r="V394" s="189">
        <f t="shared" si="67"/>
        <v>5.8129066666666666E-2</v>
      </c>
      <c r="W394" s="151" t="str">
        <f t="shared" si="62"/>
        <v>L0W</v>
      </c>
      <c r="X394" s="151" t="str">
        <f t="shared" si="63"/>
        <v>EXPECTED</v>
      </c>
      <c r="Y394" s="135">
        <f t="shared" si="64"/>
        <v>11</v>
      </c>
      <c r="Z394" s="134"/>
    </row>
    <row r="395" spans="1:26" ht="15.75" thickBot="1" x14ac:dyDescent="0.3">
      <c r="A395" s="153">
        <v>45090</v>
      </c>
      <c r="B395" s="169" t="s">
        <v>527</v>
      </c>
      <c r="C395" s="169" t="s">
        <v>132</v>
      </c>
      <c r="D395" s="154" t="s">
        <v>159</v>
      </c>
      <c r="E395" s="169" t="s">
        <v>725</v>
      </c>
      <c r="F395" s="155" t="s">
        <v>52</v>
      </c>
      <c r="G395" s="156">
        <v>45082</v>
      </c>
      <c r="H395" s="156"/>
      <c r="I395" s="170" t="s">
        <v>732</v>
      </c>
      <c r="J395" s="186">
        <v>720000</v>
      </c>
      <c r="K395" s="158">
        <f t="shared" si="65"/>
        <v>13846.153846153846</v>
      </c>
      <c r="L395" s="160" t="s">
        <v>42</v>
      </c>
      <c r="M395" s="161" t="s">
        <v>433</v>
      </c>
      <c r="N395" s="171" t="s">
        <v>161</v>
      </c>
      <c r="O395" s="163" t="s">
        <v>10</v>
      </c>
      <c r="P395" s="156" t="s">
        <v>21</v>
      </c>
      <c r="Q395" s="164" t="s">
        <v>56</v>
      </c>
      <c r="R395" s="165"/>
      <c r="S395" s="165"/>
      <c r="T395" s="166"/>
      <c r="U395" s="166">
        <f t="shared" si="66"/>
        <v>0</v>
      </c>
      <c r="V395" s="172">
        <f t="shared" si="67"/>
        <v>0</v>
      </c>
      <c r="W395" s="190" t="str">
        <f t="shared" si="62"/>
        <v>L0W</v>
      </c>
      <c r="X395" s="190" t="e">
        <f t="shared" si="63"/>
        <v>#NUM!</v>
      </c>
      <c r="Y395" s="167" t="e">
        <f t="shared" si="64"/>
        <v>#NUM!</v>
      </c>
      <c r="Z395" s="153"/>
    </row>
    <row r="396" spans="1:26" ht="13.5" thickBot="1" x14ac:dyDescent="0.25">
      <c r="A396" s="191">
        <v>45090</v>
      </c>
      <c r="B396" s="192" t="s">
        <v>527</v>
      </c>
      <c r="C396" s="192" t="s">
        <v>735</v>
      </c>
      <c r="D396" s="192" t="s">
        <v>159</v>
      </c>
      <c r="E396" s="192" t="s">
        <v>736</v>
      </c>
      <c r="F396" s="193" t="s">
        <v>52</v>
      </c>
      <c r="G396" s="194">
        <v>45084</v>
      </c>
      <c r="H396" s="194">
        <v>45100</v>
      </c>
      <c r="I396" s="223" t="s">
        <v>737</v>
      </c>
      <c r="J396" s="159">
        <v>900000</v>
      </c>
      <c r="K396" s="159">
        <f t="shared" si="65"/>
        <v>17307.692307692309</v>
      </c>
      <c r="L396" s="196" t="s">
        <v>42</v>
      </c>
      <c r="M396" s="197" t="s">
        <v>433</v>
      </c>
      <c r="N396" s="198" t="s">
        <v>71</v>
      </c>
      <c r="O396" s="199" t="s">
        <v>10</v>
      </c>
      <c r="P396" s="194" t="s">
        <v>21</v>
      </c>
      <c r="Q396" s="197" t="s">
        <v>194</v>
      </c>
      <c r="R396" s="200">
        <v>0.98299999999999998</v>
      </c>
      <c r="S396" s="200">
        <v>0.997</v>
      </c>
      <c r="T396" s="150">
        <v>18489.45</v>
      </c>
      <c r="U396" s="150">
        <f t="shared" si="66"/>
        <v>961451.4</v>
      </c>
      <c r="V396" s="189">
        <f t="shared" si="67"/>
        <v>1.0682793333333334</v>
      </c>
      <c r="W396" s="151" t="str">
        <f t="shared" si="62"/>
        <v>W/IN</v>
      </c>
      <c r="X396" s="151" t="str">
        <f t="shared" si="63"/>
        <v>DELAYED</v>
      </c>
      <c r="Y396" s="192">
        <f t="shared" si="64"/>
        <v>16</v>
      </c>
      <c r="Z396" s="191"/>
    </row>
    <row r="397" spans="1:26" ht="13.5" thickBot="1" x14ac:dyDescent="0.25">
      <c r="A397" s="191">
        <v>45090</v>
      </c>
      <c r="B397" s="192" t="s">
        <v>738</v>
      </c>
      <c r="C397" s="192" t="s">
        <v>559</v>
      </c>
      <c r="D397" s="192" t="s">
        <v>159</v>
      </c>
      <c r="E397" s="192" t="s">
        <v>739</v>
      </c>
      <c r="F397" s="193" t="s">
        <v>52</v>
      </c>
      <c r="G397" s="194">
        <v>45085</v>
      </c>
      <c r="H397" s="194">
        <v>45107</v>
      </c>
      <c r="I397" s="223" t="s">
        <v>740</v>
      </c>
      <c r="J397" s="159">
        <v>720000</v>
      </c>
      <c r="K397" s="159">
        <f t="shared" si="65"/>
        <v>13846.153846153846</v>
      </c>
      <c r="L397" s="196" t="s">
        <v>42</v>
      </c>
      <c r="M397" s="197" t="s">
        <v>433</v>
      </c>
      <c r="N397" s="198" t="s">
        <v>71</v>
      </c>
      <c r="O397" s="199" t="s">
        <v>10</v>
      </c>
      <c r="P397" s="194" t="s">
        <v>21</v>
      </c>
      <c r="Q397" s="197" t="s">
        <v>209</v>
      </c>
      <c r="R397" s="200">
        <v>0.97099999999999997</v>
      </c>
      <c r="S397" s="200">
        <v>0.98099999999999998</v>
      </c>
      <c r="T397" s="150">
        <v>1754.27</v>
      </c>
      <c r="U397" s="150">
        <f t="shared" si="66"/>
        <v>91222.04</v>
      </c>
      <c r="V397" s="189">
        <f t="shared" si="67"/>
        <v>0.12669727777777778</v>
      </c>
      <c r="W397" s="151" t="str">
        <f t="shared" si="62"/>
        <v>L0W</v>
      </c>
      <c r="X397" s="151" t="str">
        <f t="shared" si="63"/>
        <v>DELAYED</v>
      </c>
      <c r="Y397" s="192">
        <f t="shared" si="64"/>
        <v>22</v>
      </c>
      <c r="Z397" s="191"/>
    </row>
    <row r="398" spans="1:26" ht="13.5" thickBot="1" x14ac:dyDescent="0.25">
      <c r="A398" s="191">
        <v>45090</v>
      </c>
      <c r="B398" s="192" t="s">
        <v>738</v>
      </c>
      <c r="C398" s="192" t="s">
        <v>635</v>
      </c>
      <c r="D398" s="192" t="s">
        <v>26</v>
      </c>
      <c r="E398" s="216" t="s">
        <v>742</v>
      </c>
      <c r="F398" s="193" t="s">
        <v>52</v>
      </c>
      <c r="G398" s="194">
        <v>45089</v>
      </c>
      <c r="H398" s="194">
        <v>45112</v>
      </c>
      <c r="I398" s="217" t="s">
        <v>746</v>
      </c>
      <c r="J398" s="218">
        <v>1200000</v>
      </c>
      <c r="K398" s="159">
        <f t="shared" si="65"/>
        <v>23076.923076923078</v>
      </c>
      <c r="L398" s="196" t="s">
        <v>42</v>
      </c>
      <c r="M398" s="197" t="s">
        <v>433</v>
      </c>
      <c r="N398" s="219" t="s">
        <v>71</v>
      </c>
      <c r="O398" s="199" t="s">
        <v>10</v>
      </c>
      <c r="P398" s="194" t="s">
        <v>21</v>
      </c>
      <c r="Q398" s="197" t="s">
        <v>209</v>
      </c>
      <c r="R398" s="200">
        <v>0.89100000000000001</v>
      </c>
      <c r="S398" s="200">
        <v>0.99399999999999999</v>
      </c>
      <c r="T398" s="150">
        <v>28189.45</v>
      </c>
      <c r="U398" s="150">
        <f t="shared" si="66"/>
        <v>1465851.4000000001</v>
      </c>
      <c r="V398" s="189">
        <f t="shared" si="67"/>
        <v>1.2215428333333334</v>
      </c>
      <c r="W398" s="151" t="str">
        <f t="shared" si="62"/>
        <v>HIGH</v>
      </c>
      <c r="X398" s="151" t="str">
        <f t="shared" si="63"/>
        <v>DELAYED</v>
      </c>
      <c r="Y398" s="192">
        <f t="shared" si="64"/>
        <v>23</v>
      </c>
      <c r="Z398" s="191"/>
    </row>
    <row r="399" spans="1:26" ht="13.5" thickBot="1" x14ac:dyDescent="0.25">
      <c r="A399" s="316">
        <v>45090</v>
      </c>
      <c r="B399" s="318" t="s">
        <v>210</v>
      </c>
      <c r="C399" s="318" t="s">
        <v>80</v>
      </c>
      <c r="D399" s="318" t="s">
        <v>24</v>
      </c>
      <c r="E399" s="317" t="s">
        <v>741</v>
      </c>
      <c r="F399" s="319" t="s">
        <v>52</v>
      </c>
      <c r="G399" s="320">
        <v>45089</v>
      </c>
      <c r="H399" s="320">
        <v>45168</v>
      </c>
      <c r="I399" s="321" t="s">
        <v>745</v>
      </c>
      <c r="J399" s="332">
        <v>900000</v>
      </c>
      <c r="K399" s="322">
        <f t="shared" si="65"/>
        <v>17307.692307692309</v>
      </c>
      <c r="L399" s="323" t="s">
        <v>42</v>
      </c>
      <c r="M399" s="324" t="s">
        <v>433</v>
      </c>
      <c r="N399" s="325" t="s">
        <v>72</v>
      </c>
      <c r="O399" s="326" t="s">
        <v>10</v>
      </c>
      <c r="P399" s="320" t="s">
        <v>21</v>
      </c>
      <c r="Q399" s="324" t="s">
        <v>194</v>
      </c>
      <c r="R399" s="327">
        <v>1</v>
      </c>
      <c r="S399" s="327">
        <v>1</v>
      </c>
      <c r="T399" s="328">
        <v>3415.48</v>
      </c>
      <c r="U399" s="328">
        <f t="shared" si="66"/>
        <v>177604.96</v>
      </c>
      <c r="V399" s="329">
        <f t="shared" si="67"/>
        <v>0.19733884444444444</v>
      </c>
      <c r="W399" s="61" t="str">
        <f t="shared" si="62"/>
        <v>L0W</v>
      </c>
      <c r="X399" s="61" t="str">
        <f t="shared" si="63"/>
        <v>SIGNIFICANT</v>
      </c>
      <c r="Y399" s="19">
        <f t="shared" si="64"/>
        <v>79</v>
      </c>
      <c r="Z399" s="316"/>
    </row>
    <row r="400" spans="1:26" ht="13.5" thickBot="1" x14ac:dyDescent="0.25">
      <c r="A400" s="191">
        <v>45090</v>
      </c>
      <c r="B400" s="192" t="s">
        <v>578</v>
      </c>
      <c r="C400" s="192" t="s">
        <v>123</v>
      </c>
      <c r="D400" s="192" t="s">
        <v>159</v>
      </c>
      <c r="E400" s="216" t="s">
        <v>744</v>
      </c>
      <c r="F400" s="193" t="s">
        <v>52</v>
      </c>
      <c r="G400" s="194">
        <v>45089</v>
      </c>
      <c r="H400" s="194">
        <v>45100</v>
      </c>
      <c r="I400" s="217" t="s">
        <v>748</v>
      </c>
      <c r="J400" s="218">
        <v>600000</v>
      </c>
      <c r="K400" s="159">
        <f t="shared" si="65"/>
        <v>11538.461538461539</v>
      </c>
      <c r="L400" s="196" t="s">
        <v>42</v>
      </c>
      <c r="M400" s="197" t="s">
        <v>433</v>
      </c>
      <c r="N400" s="219" t="s">
        <v>378</v>
      </c>
      <c r="O400" s="199" t="s">
        <v>10</v>
      </c>
      <c r="P400" s="194" t="s">
        <v>21</v>
      </c>
      <c r="Q400" s="197" t="s">
        <v>209</v>
      </c>
      <c r="R400" s="200">
        <v>0.96799999999999997</v>
      </c>
      <c r="S400" s="200">
        <v>0.98499999999999999</v>
      </c>
      <c r="T400" s="150">
        <v>4414.28</v>
      </c>
      <c r="U400" s="150">
        <f t="shared" si="66"/>
        <v>229542.56</v>
      </c>
      <c r="V400" s="189">
        <f t="shared" si="67"/>
        <v>0.38257093333333331</v>
      </c>
      <c r="W400" s="151" t="str">
        <f t="shared" si="62"/>
        <v>L0W</v>
      </c>
      <c r="X400" s="151" t="str">
        <f t="shared" si="63"/>
        <v>EXPECTED</v>
      </c>
      <c r="Y400" s="192">
        <f t="shared" si="64"/>
        <v>11</v>
      </c>
      <c r="Z400" s="191"/>
    </row>
    <row r="401" spans="1:26" ht="13.5" thickBot="1" x14ac:dyDescent="0.25">
      <c r="A401" s="191">
        <v>45090</v>
      </c>
      <c r="B401" s="192"/>
      <c r="C401" s="192" t="s">
        <v>183</v>
      </c>
      <c r="D401" s="192"/>
      <c r="E401" s="216" t="s">
        <v>743</v>
      </c>
      <c r="F401" s="193" t="s">
        <v>52</v>
      </c>
      <c r="G401" s="194">
        <v>45089</v>
      </c>
      <c r="H401" s="194">
        <v>45149</v>
      </c>
      <c r="I401" s="217" t="s">
        <v>747</v>
      </c>
      <c r="J401" s="218">
        <v>240000</v>
      </c>
      <c r="K401" s="159">
        <f t="shared" si="65"/>
        <v>4615.3846153846152</v>
      </c>
      <c r="L401" s="196" t="s">
        <v>42</v>
      </c>
      <c r="M401" s="197" t="s">
        <v>433</v>
      </c>
      <c r="N401" s="219" t="s">
        <v>378</v>
      </c>
      <c r="O401" s="199" t="s">
        <v>10</v>
      </c>
      <c r="P401" s="194" t="s">
        <v>21</v>
      </c>
      <c r="Q401" s="197" t="s">
        <v>209</v>
      </c>
      <c r="R401" s="200">
        <v>0.93300000000000005</v>
      </c>
      <c r="S401" s="200">
        <v>0.98699999999999999</v>
      </c>
      <c r="T401" s="150">
        <v>2787.36</v>
      </c>
      <c r="U401" s="150">
        <f t="shared" si="66"/>
        <v>144942.72</v>
      </c>
      <c r="V401" s="189">
        <f t="shared" si="67"/>
        <v>0.60392800000000002</v>
      </c>
      <c r="W401" s="151" t="str">
        <f t="shared" si="62"/>
        <v>L0W</v>
      </c>
      <c r="X401" s="151" t="str">
        <f t="shared" si="63"/>
        <v>SIGNIFICANT</v>
      </c>
      <c r="Y401" s="135">
        <f t="shared" si="64"/>
        <v>60</v>
      </c>
      <c r="Z401" s="191"/>
    </row>
    <row r="402" spans="1:26" ht="15.75" thickBot="1" x14ac:dyDescent="0.3">
      <c r="A402" s="153">
        <v>45090</v>
      </c>
      <c r="B402" s="169"/>
      <c r="C402" s="169" t="s">
        <v>105</v>
      </c>
      <c r="D402" s="169" t="s">
        <v>15</v>
      </c>
      <c r="E402" s="169" t="s">
        <v>750</v>
      </c>
      <c r="F402" s="155" t="s">
        <v>52</v>
      </c>
      <c r="G402" s="156">
        <v>45092</v>
      </c>
      <c r="H402" s="156"/>
      <c r="I402" s="170" t="s">
        <v>765</v>
      </c>
      <c r="J402" s="186">
        <v>2400000</v>
      </c>
      <c r="K402" s="158">
        <f t="shared" si="65"/>
        <v>46153.846153846156</v>
      </c>
      <c r="L402" s="160" t="s">
        <v>42</v>
      </c>
      <c r="M402" s="161" t="s">
        <v>433</v>
      </c>
      <c r="N402" s="171" t="s">
        <v>79</v>
      </c>
      <c r="O402" s="163" t="s">
        <v>10</v>
      </c>
      <c r="P402" s="156" t="s">
        <v>21</v>
      </c>
      <c r="Q402" s="161" t="s">
        <v>56</v>
      </c>
      <c r="R402" s="165"/>
      <c r="S402" s="165"/>
      <c r="T402" s="166"/>
      <c r="U402" s="166">
        <f t="shared" si="66"/>
        <v>0</v>
      </c>
      <c r="V402" s="172">
        <f t="shared" si="67"/>
        <v>0</v>
      </c>
      <c r="W402" s="190" t="str">
        <f t="shared" si="62"/>
        <v>L0W</v>
      </c>
      <c r="X402" s="190" t="e">
        <f t="shared" si="63"/>
        <v>#NUM!</v>
      </c>
      <c r="Y402" s="167" t="e">
        <f t="shared" si="64"/>
        <v>#NUM!</v>
      </c>
      <c r="Z402" s="153"/>
    </row>
    <row r="403" spans="1:26" ht="13.5" thickBot="1" x14ac:dyDescent="0.25">
      <c r="A403" s="191">
        <v>45090</v>
      </c>
      <c r="B403" s="216"/>
      <c r="C403" s="216" t="s">
        <v>501</v>
      </c>
      <c r="D403" s="216" t="s">
        <v>159</v>
      </c>
      <c r="E403" s="216" t="s">
        <v>749</v>
      </c>
      <c r="F403" s="193" t="s">
        <v>52</v>
      </c>
      <c r="G403" s="194">
        <v>45092</v>
      </c>
      <c r="H403" s="194">
        <v>45114</v>
      </c>
      <c r="I403" s="217" t="s">
        <v>764</v>
      </c>
      <c r="J403" s="218">
        <v>1500000</v>
      </c>
      <c r="K403" s="159">
        <f t="shared" si="65"/>
        <v>28846.153846153848</v>
      </c>
      <c r="L403" s="196" t="s">
        <v>42</v>
      </c>
      <c r="M403" s="197" t="s">
        <v>433</v>
      </c>
      <c r="N403" s="219" t="s">
        <v>28</v>
      </c>
      <c r="O403" s="199" t="s">
        <v>10</v>
      </c>
      <c r="P403" s="194" t="s">
        <v>21</v>
      </c>
      <c r="Q403" s="197" t="s">
        <v>209</v>
      </c>
      <c r="R403" s="200">
        <v>0.97599999999999998</v>
      </c>
      <c r="S403" s="200">
        <v>0.99660000000000004</v>
      </c>
      <c r="T403" s="150">
        <v>1236.04</v>
      </c>
      <c r="U403" s="150">
        <f t="shared" si="66"/>
        <v>64274.080000000002</v>
      </c>
      <c r="V403" s="189">
        <f t="shared" si="67"/>
        <v>4.2849386666666663E-2</v>
      </c>
      <c r="W403" s="151" t="str">
        <f t="shared" si="62"/>
        <v>L0W</v>
      </c>
      <c r="X403" s="151" t="str">
        <f t="shared" si="63"/>
        <v>DELAYED</v>
      </c>
      <c r="Y403" s="192">
        <f t="shared" si="64"/>
        <v>22</v>
      </c>
      <c r="Z403" s="191"/>
    </row>
    <row r="404" spans="1:26" ht="15.75" thickBot="1" x14ac:dyDescent="0.3">
      <c r="A404" s="153">
        <v>45090</v>
      </c>
      <c r="B404" s="169" t="s">
        <v>526</v>
      </c>
      <c r="C404" s="169" t="s">
        <v>59</v>
      </c>
      <c r="D404" s="169" t="s">
        <v>26</v>
      </c>
      <c r="E404" s="169" t="s">
        <v>755</v>
      </c>
      <c r="F404" s="155" t="s">
        <v>52</v>
      </c>
      <c r="G404" s="156">
        <v>45092</v>
      </c>
      <c r="H404" s="156"/>
      <c r="I404" s="170" t="s">
        <v>770</v>
      </c>
      <c r="J404" s="186">
        <v>1500000</v>
      </c>
      <c r="K404" s="158">
        <f t="shared" si="65"/>
        <v>28846.153846153848</v>
      </c>
      <c r="L404" s="160" t="s">
        <v>42</v>
      </c>
      <c r="M404" s="161" t="s">
        <v>433</v>
      </c>
      <c r="N404" s="171" t="s">
        <v>71</v>
      </c>
      <c r="O404" s="163" t="s">
        <v>10</v>
      </c>
      <c r="P404" s="156" t="s">
        <v>21</v>
      </c>
      <c r="Q404" s="161" t="s">
        <v>56</v>
      </c>
      <c r="R404" s="165"/>
      <c r="S404" s="165"/>
      <c r="T404" s="166"/>
      <c r="U404" s="166">
        <f t="shared" si="66"/>
        <v>0</v>
      </c>
      <c r="V404" s="172">
        <f t="shared" si="67"/>
        <v>0</v>
      </c>
      <c r="W404" s="190" t="str">
        <f t="shared" si="62"/>
        <v>L0W</v>
      </c>
      <c r="X404" s="190" t="e">
        <f t="shared" si="63"/>
        <v>#NUM!</v>
      </c>
      <c r="Y404" s="167" t="e">
        <f t="shared" si="64"/>
        <v>#NUM!</v>
      </c>
      <c r="Z404" s="153"/>
    </row>
    <row r="405" spans="1:26" ht="15.75" thickBot="1" x14ac:dyDescent="0.3">
      <c r="A405" s="153">
        <v>45090</v>
      </c>
      <c r="B405" s="169" t="s">
        <v>526</v>
      </c>
      <c r="C405" s="169" t="s">
        <v>59</v>
      </c>
      <c r="D405" s="169" t="s">
        <v>26</v>
      </c>
      <c r="E405" s="169" t="s">
        <v>757</v>
      </c>
      <c r="F405" s="155" t="s">
        <v>52</v>
      </c>
      <c r="G405" s="156">
        <v>45092</v>
      </c>
      <c r="H405" s="156"/>
      <c r="I405" s="170" t="s">
        <v>772</v>
      </c>
      <c r="J405" s="186">
        <v>1200000</v>
      </c>
      <c r="K405" s="158">
        <f t="shared" si="65"/>
        <v>23076.923076923078</v>
      </c>
      <c r="L405" s="160" t="s">
        <v>42</v>
      </c>
      <c r="M405" s="161" t="s">
        <v>433</v>
      </c>
      <c r="N405" s="171" t="s">
        <v>71</v>
      </c>
      <c r="O405" s="163" t="s">
        <v>10</v>
      </c>
      <c r="P405" s="156" t="s">
        <v>21</v>
      </c>
      <c r="Q405" s="161" t="s">
        <v>56</v>
      </c>
      <c r="R405" s="165"/>
      <c r="S405" s="165"/>
      <c r="T405" s="166"/>
      <c r="U405" s="166">
        <f t="shared" si="66"/>
        <v>0</v>
      </c>
      <c r="V405" s="172">
        <f t="shared" si="67"/>
        <v>0</v>
      </c>
      <c r="W405" s="190" t="str">
        <f t="shared" si="62"/>
        <v>L0W</v>
      </c>
      <c r="X405" s="190" t="e">
        <f t="shared" si="63"/>
        <v>#NUM!</v>
      </c>
      <c r="Y405" s="167" t="e">
        <f t="shared" si="64"/>
        <v>#NUM!</v>
      </c>
      <c r="Z405" s="153"/>
    </row>
    <row r="406" spans="1:26" ht="15.75" thickBot="1" x14ac:dyDescent="0.3">
      <c r="A406" s="153">
        <v>45090</v>
      </c>
      <c r="B406" s="169" t="s">
        <v>526</v>
      </c>
      <c r="C406" s="169" t="s">
        <v>59</v>
      </c>
      <c r="D406" s="169" t="s">
        <v>26</v>
      </c>
      <c r="E406" s="169" t="s">
        <v>754</v>
      </c>
      <c r="F406" s="155" t="s">
        <v>52</v>
      </c>
      <c r="G406" s="156">
        <v>45092</v>
      </c>
      <c r="H406" s="156"/>
      <c r="I406" s="170" t="s">
        <v>769</v>
      </c>
      <c r="J406" s="186">
        <v>1200000</v>
      </c>
      <c r="K406" s="158">
        <f t="shared" si="65"/>
        <v>23076.923076923078</v>
      </c>
      <c r="L406" s="160" t="s">
        <v>42</v>
      </c>
      <c r="M406" s="161" t="s">
        <v>433</v>
      </c>
      <c r="N406" s="171" t="s">
        <v>71</v>
      </c>
      <c r="O406" s="163" t="s">
        <v>10</v>
      </c>
      <c r="P406" s="156" t="s">
        <v>21</v>
      </c>
      <c r="Q406" s="161" t="s">
        <v>56</v>
      </c>
      <c r="R406" s="165"/>
      <c r="S406" s="165"/>
      <c r="T406" s="166"/>
      <c r="U406" s="166">
        <f t="shared" si="66"/>
        <v>0</v>
      </c>
      <c r="V406" s="172">
        <f t="shared" si="67"/>
        <v>0</v>
      </c>
      <c r="W406" s="190" t="str">
        <f t="shared" si="62"/>
        <v>L0W</v>
      </c>
      <c r="X406" s="190" t="e">
        <f t="shared" si="63"/>
        <v>#NUM!</v>
      </c>
      <c r="Y406" s="167" t="e">
        <f t="shared" si="64"/>
        <v>#NUM!</v>
      </c>
      <c r="Z406" s="153"/>
    </row>
    <row r="407" spans="1:26" ht="15.75" thickBot="1" x14ac:dyDescent="0.3">
      <c r="A407" s="153">
        <v>45090</v>
      </c>
      <c r="B407" s="169" t="s">
        <v>526</v>
      </c>
      <c r="C407" s="169" t="s">
        <v>59</v>
      </c>
      <c r="D407" s="169" t="s">
        <v>26</v>
      </c>
      <c r="E407" s="169" t="s">
        <v>756</v>
      </c>
      <c r="F407" s="155" t="s">
        <v>52</v>
      </c>
      <c r="G407" s="156">
        <v>45092</v>
      </c>
      <c r="H407" s="156"/>
      <c r="I407" s="170" t="s">
        <v>771</v>
      </c>
      <c r="J407" s="186">
        <v>1200000</v>
      </c>
      <c r="K407" s="158">
        <f t="shared" si="65"/>
        <v>23076.923076923078</v>
      </c>
      <c r="L407" s="160" t="s">
        <v>42</v>
      </c>
      <c r="M407" s="161" t="s">
        <v>433</v>
      </c>
      <c r="N407" s="171" t="s">
        <v>71</v>
      </c>
      <c r="O407" s="163" t="s">
        <v>10</v>
      </c>
      <c r="P407" s="156" t="s">
        <v>21</v>
      </c>
      <c r="Q407" s="161" t="s">
        <v>56</v>
      </c>
      <c r="R407" s="165"/>
      <c r="S407" s="165"/>
      <c r="T407" s="166"/>
      <c r="U407" s="166">
        <f t="shared" si="66"/>
        <v>0</v>
      </c>
      <c r="V407" s="172">
        <f t="shared" si="67"/>
        <v>0</v>
      </c>
      <c r="W407" s="190" t="str">
        <f t="shared" si="62"/>
        <v>L0W</v>
      </c>
      <c r="X407" s="190" t="e">
        <f t="shared" si="63"/>
        <v>#NUM!</v>
      </c>
      <c r="Y407" s="167" t="e">
        <f t="shared" si="64"/>
        <v>#NUM!</v>
      </c>
      <c r="Z407" s="153"/>
    </row>
    <row r="408" spans="1:26" ht="15.75" thickBot="1" x14ac:dyDescent="0.3">
      <c r="A408" s="153">
        <v>45090</v>
      </c>
      <c r="B408" s="169" t="s">
        <v>210</v>
      </c>
      <c r="C408" s="169" t="s">
        <v>735</v>
      </c>
      <c r="D408" s="169" t="s">
        <v>15</v>
      </c>
      <c r="E408" s="169" t="s">
        <v>759</v>
      </c>
      <c r="F408" s="155" t="s">
        <v>52</v>
      </c>
      <c r="G408" s="156">
        <v>45092</v>
      </c>
      <c r="H408" s="156"/>
      <c r="I408" s="170" t="s">
        <v>774</v>
      </c>
      <c r="J408" s="186">
        <v>900000</v>
      </c>
      <c r="K408" s="158">
        <f t="shared" si="65"/>
        <v>17307.692307692309</v>
      </c>
      <c r="L408" s="160" t="s">
        <v>42</v>
      </c>
      <c r="M408" s="161" t="s">
        <v>433</v>
      </c>
      <c r="N408" s="171" t="s">
        <v>71</v>
      </c>
      <c r="O408" s="163" t="s">
        <v>10</v>
      </c>
      <c r="P408" s="156" t="s">
        <v>21</v>
      </c>
      <c r="Q408" s="161" t="s">
        <v>56</v>
      </c>
      <c r="R408" s="165"/>
      <c r="S408" s="165"/>
      <c r="T408" s="166"/>
      <c r="U408" s="166">
        <f t="shared" si="66"/>
        <v>0</v>
      </c>
      <c r="V408" s="172">
        <f t="shared" si="67"/>
        <v>0</v>
      </c>
      <c r="W408" s="190" t="str">
        <f t="shared" si="62"/>
        <v>L0W</v>
      </c>
      <c r="X408" s="190" t="e">
        <f t="shared" si="63"/>
        <v>#NUM!</v>
      </c>
      <c r="Y408" s="167" t="e">
        <f t="shared" si="64"/>
        <v>#NUM!</v>
      </c>
      <c r="Z408" s="153"/>
    </row>
    <row r="409" spans="1:26" ht="13.5" thickBot="1" x14ac:dyDescent="0.25">
      <c r="A409" s="134">
        <v>45090</v>
      </c>
      <c r="B409" s="136" t="s">
        <v>684</v>
      </c>
      <c r="C409" s="136" t="s">
        <v>114</v>
      </c>
      <c r="D409" s="136" t="s">
        <v>15</v>
      </c>
      <c r="E409" s="136" t="s">
        <v>751</v>
      </c>
      <c r="F409" s="137" t="s">
        <v>52</v>
      </c>
      <c r="G409" s="138">
        <v>45092</v>
      </c>
      <c r="H409" s="138">
        <v>45086</v>
      </c>
      <c r="I409" s="208" t="s">
        <v>766</v>
      </c>
      <c r="J409" s="142">
        <v>900000</v>
      </c>
      <c r="K409" s="141">
        <f t="shared" si="65"/>
        <v>17307.692307692309</v>
      </c>
      <c r="L409" s="143" t="s">
        <v>42</v>
      </c>
      <c r="M409" s="144" t="s">
        <v>433</v>
      </c>
      <c r="N409" s="146" t="s">
        <v>28</v>
      </c>
      <c r="O409" s="147" t="s">
        <v>10</v>
      </c>
      <c r="P409" s="138" t="s">
        <v>21</v>
      </c>
      <c r="Q409" s="197" t="s">
        <v>209</v>
      </c>
      <c r="R409" s="148">
        <v>0.94399999999999995</v>
      </c>
      <c r="S409" s="148">
        <v>0.99</v>
      </c>
      <c r="T409" s="149">
        <v>31632.53</v>
      </c>
      <c r="U409" s="150">
        <f t="shared" si="66"/>
        <v>1644891.56</v>
      </c>
      <c r="V409" s="189">
        <f t="shared" si="67"/>
        <v>1.8276572888888887</v>
      </c>
      <c r="W409" s="151" t="str">
        <f t="shared" si="62"/>
        <v>HIGH</v>
      </c>
      <c r="X409" s="151" t="str">
        <f t="shared" si="63"/>
        <v>EXPECTED</v>
      </c>
      <c r="Y409" s="135">
        <v>-6</v>
      </c>
      <c r="Z409" s="134"/>
    </row>
    <row r="410" spans="1:26" ht="13.5" thickBot="1" x14ac:dyDescent="0.25">
      <c r="A410" s="134">
        <v>45090</v>
      </c>
      <c r="B410" s="136" t="s">
        <v>684</v>
      </c>
      <c r="C410" s="136" t="s">
        <v>114</v>
      </c>
      <c r="D410" s="136" t="s">
        <v>15</v>
      </c>
      <c r="E410" s="136" t="s">
        <v>752</v>
      </c>
      <c r="F410" s="137" t="s">
        <v>52</v>
      </c>
      <c r="G410" s="138">
        <v>45092</v>
      </c>
      <c r="H410" s="138">
        <v>45086</v>
      </c>
      <c r="I410" s="208" t="s">
        <v>767</v>
      </c>
      <c r="J410" s="142">
        <v>900000</v>
      </c>
      <c r="K410" s="141">
        <f t="shared" si="65"/>
        <v>17307.692307692309</v>
      </c>
      <c r="L410" s="143" t="s">
        <v>42</v>
      </c>
      <c r="M410" s="144" t="s">
        <v>433</v>
      </c>
      <c r="N410" s="146" t="s">
        <v>28</v>
      </c>
      <c r="O410" s="147" t="s">
        <v>10</v>
      </c>
      <c r="P410" s="138" t="s">
        <v>21</v>
      </c>
      <c r="Q410" s="144" t="s">
        <v>194</v>
      </c>
      <c r="R410" s="148">
        <v>0.95899999999999996</v>
      </c>
      <c r="S410" s="148">
        <v>1</v>
      </c>
      <c r="T410" s="149">
        <v>20054.759999999998</v>
      </c>
      <c r="U410" s="150">
        <f t="shared" si="66"/>
        <v>1042847.5199999999</v>
      </c>
      <c r="V410" s="189">
        <f t="shared" si="67"/>
        <v>1.1587194666666665</v>
      </c>
      <c r="W410" s="151" t="str">
        <f t="shared" si="62"/>
        <v>W/IN</v>
      </c>
      <c r="X410" s="151" t="str">
        <f t="shared" si="63"/>
        <v>EXPECTED</v>
      </c>
      <c r="Y410" s="135">
        <v>-6</v>
      </c>
      <c r="Z410" s="134"/>
    </row>
    <row r="411" spans="1:26" ht="15.75" thickBot="1" x14ac:dyDescent="0.3">
      <c r="A411" s="153">
        <v>45090</v>
      </c>
      <c r="B411" s="169" t="s">
        <v>527</v>
      </c>
      <c r="C411" s="169" t="s">
        <v>763</v>
      </c>
      <c r="D411" s="169" t="s">
        <v>159</v>
      </c>
      <c r="E411" s="169" t="s">
        <v>760</v>
      </c>
      <c r="F411" s="155" t="s">
        <v>52</v>
      </c>
      <c r="G411" s="156">
        <v>45092</v>
      </c>
      <c r="H411" s="156"/>
      <c r="I411" s="170" t="s">
        <v>775</v>
      </c>
      <c r="J411" s="186">
        <v>720000</v>
      </c>
      <c r="K411" s="158">
        <f t="shared" si="65"/>
        <v>13846.153846153846</v>
      </c>
      <c r="L411" s="160" t="s">
        <v>42</v>
      </c>
      <c r="M411" s="161" t="s">
        <v>433</v>
      </c>
      <c r="N411" s="171" t="s">
        <v>161</v>
      </c>
      <c r="O411" s="163" t="s">
        <v>10</v>
      </c>
      <c r="P411" s="156" t="s">
        <v>21</v>
      </c>
      <c r="Q411" s="161" t="s">
        <v>56</v>
      </c>
      <c r="R411" s="165"/>
      <c r="S411" s="165"/>
      <c r="T411" s="166"/>
      <c r="U411" s="166">
        <f t="shared" si="66"/>
        <v>0</v>
      </c>
      <c r="V411" s="172">
        <f t="shared" si="67"/>
        <v>0</v>
      </c>
      <c r="W411" s="190" t="str">
        <f t="shared" si="62"/>
        <v>L0W</v>
      </c>
      <c r="X411" s="190" t="e">
        <f t="shared" si="63"/>
        <v>#NUM!</v>
      </c>
      <c r="Y411" s="167" t="e">
        <f t="shared" ref="Y411:Y415" si="68">DATEDIF(G411,H411,"d")</f>
        <v>#NUM!</v>
      </c>
      <c r="Z411" s="153"/>
    </row>
    <row r="412" spans="1:26" ht="15.75" thickBot="1" x14ac:dyDescent="0.3">
      <c r="A412" s="153">
        <v>45090</v>
      </c>
      <c r="B412" s="169" t="s">
        <v>527</v>
      </c>
      <c r="C412" s="169" t="s">
        <v>763</v>
      </c>
      <c r="D412" s="169" t="s">
        <v>159</v>
      </c>
      <c r="E412" s="169" t="s">
        <v>761</v>
      </c>
      <c r="F412" s="155" t="s">
        <v>52</v>
      </c>
      <c r="G412" s="156">
        <v>45092</v>
      </c>
      <c r="H412" s="156"/>
      <c r="I412" s="170" t="s">
        <v>776</v>
      </c>
      <c r="J412" s="186">
        <v>720000</v>
      </c>
      <c r="K412" s="158">
        <f t="shared" si="65"/>
        <v>13846.153846153846</v>
      </c>
      <c r="L412" s="160" t="s">
        <v>42</v>
      </c>
      <c r="M412" s="161" t="s">
        <v>433</v>
      </c>
      <c r="N412" s="171" t="s">
        <v>161</v>
      </c>
      <c r="O412" s="163" t="s">
        <v>10</v>
      </c>
      <c r="P412" s="156" t="s">
        <v>21</v>
      </c>
      <c r="Q412" s="161" t="s">
        <v>56</v>
      </c>
      <c r="R412" s="165"/>
      <c r="S412" s="165"/>
      <c r="T412" s="166"/>
      <c r="U412" s="166">
        <f t="shared" si="66"/>
        <v>0</v>
      </c>
      <c r="V412" s="172">
        <f t="shared" si="67"/>
        <v>0</v>
      </c>
      <c r="W412" s="190" t="str">
        <f t="shared" si="62"/>
        <v>L0W</v>
      </c>
      <c r="X412" s="190" t="e">
        <f t="shared" si="63"/>
        <v>#NUM!</v>
      </c>
      <c r="Y412" s="167" t="e">
        <f t="shared" si="68"/>
        <v>#NUM!</v>
      </c>
      <c r="Z412" s="153"/>
    </row>
    <row r="413" spans="1:26" ht="13.5" thickBot="1" x14ac:dyDescent="0.25">
      <c r="A413" s="316">
        <v>45090</v>
      </c>
      <c r="B413" s="317"/>
      <c r="C413" s="318" t="s">
        <v>202</v>
      </c>
      <c r="D413" s="318" t="s">
        <v>18</v>
      </c>
      <c r="E413" s="317" t="s">
        <v>753</v>
      </c>
      <c r="F413" s="319" t="s">
        <v>52</v>
      </c>
      <c r="G413" s="320">
        <v>45092</v>
      </c>
      <c r="H413" s="320">
        <v>45166</v>
      </c>
      <c r="I413" s="321" t="s">
        <v>768</v>
      </c>
      <c r="J413" s="322">
        <v>600000</v>
      </c>
      <c r="K413" s="322">
        <f t="shared" si="65"/>
        <v>11538.461538461539</v>
      </c>
      <c r="L413" s="323" t="s">
        <v>42</v>
      </c>
      <c r="M413" s="324" t="s">
        <v>433</v>
      </c>
      <c r="N413" s="325" t="s">
        <v>79</v>
      </c>
      <c r="O413" s="326" t="s">
        <v>10</v>
      </c>
      <c r="P413" s="320" t="s">
        <v>21</v>
      </c>
      <c r="Q413" s="324" t="s">
        <v>194</v>
      </c>
      <c r="R413" s="327">
        <v>0.96899999999999997</v>
      </c>
      <c r="S413" s="327">
        <v>9.9700000000000006</v>
      </c>
      <c r="T413" s="328">
        <v>20202.72</v>
      </c>
      <c r="U413" s="328">
        <f t="shared" si="66"/>
        <v>1050541.44</v>
      </c>
      <c r="V413" s="329">
        <f t="shared" si="67"/>
        <v>1.7509024</v>
      </c>
      <c r="W413" s="61" t="str">
        <f t="shared" si="62"/>
        <v>HIGH</v>
      </c>
      <c r="X413" s="61" t="str">
        <f t="shared" si="63"/>
        <v>SIGNIFICANT</v>
      </c>
      <c r="Y413" s="19">
        <f t="shared" si="68"/>
        <v>74</v>
      </c>
      <c r="Z413" s="316"/>
    </row>
    <row r="414" spans="1:26" ht="13.5" thickBot="1" x14ac:dyDescent="0.25">
      <c r="A414" s="316">
        <v>45090</v>
      </c>
      <c r="B414" s="317" t="s">
        <v>210</v>
      </c>
      <c r="C414" s="317" t="s">
        <v>762</v>
      </c>
      <c r="D414" s="317" t="s">
        <v>24</v>
      </c>
      <c r="E414" s="317" t="s">
        <v>758</v>
      </c>
      <c r="F414" s="319" t="s">
        <v>52</v>
      </c>
      <c r="G414" s="320">
        <v>45092</v>
      </c>
      <c r="H414" s="320">
        <v>45176</v>
      </c>
      <c r="I414" s="321" t="s">
        <v>773</v>
      </c>
      <c r="J414" s="332">
        <v>600000</v>
      </c>
      <c r="K414" s="322">
        <f t="shared" si="65"/>
        <v>11538.461538461539</v>
      </c>
      <c r="L414" s="323" t="s">
        <v>42</v>
      </c>
      <c r="M414" s="324" t="s">
        <v>433</v>
      </c>
      <c r="N414" s="325" t="s">
        <v>79</v>
      </c>
      <c r="O414" s="326" t="s">
        <v>10</v>
      </c>
      <c r="P414" s="320" t="s">
        <v>21</v>
      </c>
      <c r="Q414" s="324" t="s">
        <v>1884</v>
      </c>
      <c r="R414" s="327">
        <v>0.97199999999999998</v>
      </c>
      <c r="S414" s="327">
        <v>0.97199999999999998</v>
      </c>
      <c r="T414" s="328">
        <v>7164.04</v>
      </c>
      <c r="U414" s="328">
        <f t="shared" si="66"/>
        <v>372530.08</v>
      </c>
      <c r="V414" s="329">
        <f t="shared" si="67"/>
        <v>0.62088346666666661</v>
      </c>
      <c r="W414" s="61" t="str">
        <f t="shared" si="62"/>
        <v>L0W</v>
      </c>
      <c r="X414" s="61" t="str">
        <f t="shared" si="63"/>
        <v>SIGNIFICANT</v>
      </c>
      <c r="Y414" s="19">
        <f t="shared" si="68"/>
        <v>84</v>
      </c>
      <c r="Z414" s="316"/>
    </row>
    <row r="415" spans="1:26" ht="13.5" thickBot="1" x14ac:dyDescent="0.25">
      <c r="A415" s="191">
        <v>45090</v>
      </c>
      <c r="B415" s="192"/>
      <c r="C415" s="192" t="s">
        <v>70</v>
      </c>
      <c r="D415" s="192" t="s">
        <v>26</v>
      </c>
      <c r="E415" s="192" t="s">
        <v>779</v>
      </c>
      <c r="F415" s="193" t="s">
        <v>52</v>
      </c>
      <c r="G415" s="194">
        <v>45093</v>
      </c>
      <c r="H415" s="194">
        <v>45107</v>
      </c>
      <c r="I415" s="223" t="s">
        <v>780</v>
      </c>
      <c r="J415" s="159">
        <v>2400000</v>
      </c>
      <c r="K415" s="159">
        <f t="shared" si="65"/>
        <v>46153.846153846156</v>
      </c>
      <c r="L415" s="196" t="s">
        <v>43</v>
      </c>
      <c r="M415" s="197" t="s">
        <v>433</v>
      </c>
      <c r="N415" s="198" t="s">
        <v>71</v>
      </c>
      <c r="O415" s="199" t="s">
        <v>10</v>
      </c>
      <c r="P415" s="194" t="s">
        <v>21</v>
      </c>
      <c r="Q415" s="197" t="s">
        <v>209</v>
      </c>
      <c r="R415" s="200">
        <v>0.93100000000000005</v>
      </c>
      <c r="S415" s="200">
        <v>0.98399999999999999</v>
      </c>
      <c r="T415" s="150">
        <v>6225.98</v>
      </c>
      <c r="U415" s="150">
        <f t="shared" si="66"/>
        <v>323750.95999999996</v>
      </c>
      <c r="V415" s="189">
        <f t="shared" si="67"/>
        <v>0.13489623333333331</v>
      </c>
      <c r="W415" s="151" t="str">
        <f t="shared" si="62"/>
        <v>L0W</v>
      </c>
      <c r="X415" s="151" t="str">
        <f t="shared" si="63"/>
        <v>EXPECTED</v>
      </c>
      <c r="Y415" s="192">
        <f t="shared" si="68"/>
        <v>14</v>
      </c>
      <c r="Z415" s="191"/>
    </row>
    <row r="416" spans="1:26" ht="13.5" thickBot="1" x14ac:dyDescent="0.25">
      <c r="A416" s="225">
        <v>45090</v>
      </c>
      <c r="B416" s="241"/>
      <c r="C416" s="241" t="s">
        <v>763</v>
      </c>
      <c r="D416" s="241" t="s">
        <v>159</v>
      </c>
      <c r="E416" s="241" t="s">
        <v>777</v>
      </c>
      <c r="F416" s="227" t="s">
        <v>52</v>
      </c>
      <c r="G416" s="228">
        <v>45093</v>
      </c>
      <c r="H416" s="228">
        <v>45191</v>
      </c>
      <c r="I416" s="242" t="s">
        <v>778</v>
      </c>
      <c r="J416" s="230">
        <v>720000</v>
      </c>
      <c r="K416" s="230">
        <f>J416/52</f>
        <v>13846.153846153846</v>
      </c>
      <c r="L416" s="231" t="s">
        <v>42</v>
      </c>
      <c r="M416" s="232" t="s">
        <v>433</v>
      </c>
      <c r="N416" s="243" t="s">
        <v>72</v>
      </c>
      <c r="O416" s="234" t="s">
        <v>504</v>
      </c>
      <c r="P416" s="228">
        <f>IF(H416="",(G416+12*7),(H416+8*7))</f>
        <v>45247</v>
      </c>
      <c r="Q416" s="232" t="s">
        <v>1876</v>
      </c>
      <c r="R416" s="235">
        <v>0.96899999999999997</v>
      </c>
      <c r="S416" s="235">
        <v>0.99099999999999999</v>
      </c>
      <c r="T416" s="236">
        <v>2148.08</v>
      </c>
      <c r="U416" s="236">
        <f t="shared" ref="U416:U452" si="69">T416*52</f>
        <v>111700.16</v>
      </c>
      <c r="V416" s="237">
        <f t="shared" ref="V416:V447" si="70">T416/K416</f>
        <v>0.15513911111111112</v>
      </c>
      <c r="W416" s="124" t="str">
        <f t="shared" ref="W416:W479" si="71">IF(V416&lt;0.8, "L0W", IF(V416&gt;1.2,"HIGH","W/IN"))</f>
        <v>L0W</v>
      </c>
      <c r="X416" s="238" t="str">
        <f t="shared" ref="X416:X479" si="72">IF(Y416&lt;15, "EXPECTED", IF(Y416&gt;30, "SIGNIFICANT", "DELAYED"))</f>
        <v>SIGNIFICANT</v>
      </c>
      <c r="Y416" s="239">
        <f t="shared" ref="Y416:Y457" si="73">DATEDIF(G416,H416,"d")</f>
        <v>98</v>
      </c>
      <c r="Z416" s="225"/>
    </row>
    <row r="417" spans="1:26" ht="13.5" thickBot="1" x14ac:dyDescent="0.25">
      <c r="A417" s="191">
        <v>45090</v>
      </c>
      <c r="B417" s="192" t="s">
        <v>526</v>
      </c>
      <c r="C417" s="192" t="s">
        <v>635</v>
      </c>
      <c r="D417" s="192" t="s">
        <v>26</v>
      </c>
      <c r="E417" s="192" t="s">
        <v>638</v>
      </c>
      <c r="F417" s="193" t="s">
        <v>52</v>
      </c>
      <c r="G417" s="194">
        <v>45096</v>
      </c>
      <c r="H417" s="194">
        <v>45149</v>
      </c>
      <c r="I417" s="223" t="s">
        <v>641</v>
      </c>
      <c r="J417" s="159">
        <v>1800000</v>
      </c>
      <c r="K417" s="159">
        <f>J417/52</f>
        <v>34615.384615384617</v>
      </c>
      <c r="L417" s="196" t="s">
        <v>42</v>
      </c>
      <c r="M417" s="197" t="s">
        <v>433</v>
      </c>
      <c r="N417" s="196"/>
      <c r="O417" s="199" t="s">
        <v>10</v>
      </c>
      <c r="P417" s="194" t="s">
        <v>21</v>
      </c>
      <c r="Q417" s="197" t="s">
        <v>209</v>
      </c>
      <c r="R417" s="200">
        <v>0.95099999999999996</v>
      </c>
      <c r="S417" s="200">
        <v>0.995</v>
      </c>
      <c r="T417" s="150">
        <v>15503.52</v>
      </c>
      <c r="U417" s="150">
        <f t="shared" si="69"/>
        <v>806183.04</v>
      </c>
      <c r="V417" s="189">
        <f t="shared" si="70"/>
        <v>0.44787946666666667</v>
      </c>
      <c r="W417" s="151" t="str">
        <f t="shared" si="71"/>
        <v>L0W</v>
      </c>
      <c r="X417" s="151" t="str">
        <f t="shared" si="72"/>
        <v>SIGNIFICANT</v>
      </c>
      <c r="Y417" s="135">
        <f t="shared" si="73"/>
        <v>53</v>
      </c>
      <c r="Z417" s="191"/>
    </row>
    <row r="418" spans="1:26" ht="13.5" thickBot="1" x14ac:dyDescent="0.25">
      <c r="A418" s="316">
        <v>45090</v>
      </c>
      <c r="B418" s="318" t="s">
        <v>527</v>
      </c>
      <c r="C418" s="318" t="s">
        <v>101</v>
      </c>
      <c r="D418" s="318" t="s">
        <v>18</v>
      </c>
      <c r="E418" s="318" t="s">
        <v>636</v>
      </c>
      <c r="F418" s="319" t="s">
        <v>52</v>
      </c>
      <c r="G418" s="320">
        <v>45096</v>
      </c>
      <c r="H418" s="320">
        <v>45149</v>
      </c>
      <c r="I418" s="330" t="s">
        <v>640</v>
      </c>
      <c r="J418" s="322">
        <v>600000</v>
      </c>
      <c r="K418" s="322">
        <f>J418/52</f>
        <v>11538.461538461539</v>
      </c>
      <c r="L418" s="323" t="s">
        <v>42</v>
      </c>
      <c r="M418" s="324" t="s">
        <v>433</v>
      </c>
      <c r="N418" s="323"/>
      <c r="O418" s="326" t="s">
        <v>10</v>
      </c>
      <c r="P418" s="320" t="s">
        <v>21</v>
      </c>
      <c r="Q418" s="324" t="s">
        <v>1855</v>
      </c>
      <c r="R418" s="331">
        <v>0.9</v>
      </c>
      <c r="S418" s="327">
        <v>0.98799999999999999</v>
      </c>
      <c r="T418" s="328">
        <v>1220.55</v>
      </c>
      <c r="U418" s="328">
        <f t="shared" si="69"/>
        <v>63468.6</v>
      </c>
      <c r="V418" s="329">
        <f t="shared" si="70"/>
        <v>0.10578099999999999</v>
      </c>
      <c r="W418" s="61" t="str">
        <f t="shared" si="71"/>
        <v>L0W</v>
      </c>
      <c r="X418" s="61" t="str">
        <f t="shared" si="72"/>
        <v>SIGNIFICANT</v>
      </c>
      <c r="Y418" s="19">
        <f t="shared" si="73"/>
        <v>53</v>
      </c>
      <c r="Z418" s="316"/>
    </row>
    <row r="419" spans="1:26" ht="13.5" thickBot="1" x14ac:dyDescent="0.25">
      <c r="A419" s="316">
        <v>45090</v>
      </c>
      <c r="B419" s="318"/>
      <c r="C419" s="318" t="s">
        <v>183</v>
      </c>
      <c r="D419" s="318"/>
      <c r="E419" s="318" t="s">
        <v>637</v>
      </c>
      <c r="F419" s="319" t="s">
        <v>52</v>
      </c>
      <c r="G419" s="320">
        <v>45096</v>
      </c>
      <c r="H419" s="320">
        <v>45149</v>
      </c>
      <c r="I419" s="330" t="s">
        <v>643</v>
      </c>
      <c r="J419" s="322">
        <v>600000</v>
      </c>
      <c r="K419" s="322">
        <f>J419/52</f>
        <v>11538.461538461539</v>
      </c>
      <c r="L419" s="323" t="s">
        <v>42</v>
      </c>
      <c r="M419" s="324" t="s">
        <v>433</v>
      </c>
      <c r="N419" s="323"/>
      <c r="O419" s="326" t="s">
        <v>10</v>
      </c>
      <c r="P419" s="320" t="s">
        <v>21</v>
      </c>
      <c r="Q419" s="324" t="s">
        <v>155</v>
      </c>
      <c r="R419" s="327">
        <v>1</v>
      </c>
      <c r="S419" s="327">
        <v>1</v>
      </c>
      <c r="T419" s="328">
        <v>690.04</v>
      </c>
      <c r="U419" s="328">
        <f t="shared" si="69"/>
        <v>35882.080000000002</v>
      </c>
      <c r="V419" s="329">
        <f t="shared" si="70"/>
        <v>5.9803466666666659E-2</v>
      </c>
      <c r="W419" s="61" t="str">
        <f t="shared" si="71"/>
        <v>L0W</v>
      </c>
      <c r="X419" s="61" t="str">
        <f t="shared" si="72"/>
        <v>SIGNIFICANT</v>
      </c>
      <c r="Y419" s="19">
        <f t="shared" si="73"/>
        <v>53</v>
      </c>
      <c r="Z419" s="316"/>
    </row>
    <row r="420" spans="1:26" ht="13.5" thickBot="1" x14ac:dyDescent="0.25">
      <c r="A420" s="134">
        <v>45090</v>
      </c>
      <c r="B420" s="135" t="s">
        <v>541</v>
      </c>
      <c r="C420" s="135" t="s">
        <v>142</v>
      </c>
      <c r="D420" s="135" t="s">
        <v>15</v>
      </c>
      <c r="E420" s="135" t="s">
        <v>639</v>
      </c>
      <c r="F420" s="137" t="s">
        <v>52</v>
      </c>
      <c r="G420" s="138">
        <v>45096</v>
      </c>
      <c r="H420" s="138">
        <v>45100</v>
      </c>
      <c r="I420" s="207" t="s">
        <v>642</v>
      </c>
      <c r="J420" s="141"/>
      <c r="K420" s="141"/>
      <c r="L420" s="143" t="s">
        <v>42</v>
      </c>
      <c r="M420" s="144" t="s">
        <v>433</v>
      </c>
      <c r="N420" s="145" t="s">
        <v>66</v>
      </c>
      <c r="O420" s="147" t="s">
        <v>10</v>
      </c>
      <c r="P420" s="194" t="s">
        <v>21</v>
      </c>
      <c r="Q420" s="197" t="s">
        <v>194</v>
      </c>
      <c r="R420" s="148">
        <v>1</v>
      </c>
      <c r="S420" s="148">
        <v>1</v>
      </c>
      <c r="T420" s="149">
        <v>4954.37</v>
      </c>
      <c r="U420" s="150">
        <f t="shared" si="69"/>
        <v>257627.24</v>
      </c>
      <c r="V420" s="189" t="e">
        <f t="shared" si="70"/>
        <v>#DIV/0!</v>
      </c>
      <c r="W420" s="151" t="e">
        <f t="shared" si="71"/>
        <v>#DIV/0!</v>
      </c>
      <c r="X420" s="151" t="str">
        <f t="shared" si="72"/>
        <v>EXPECTED</v>
      </c>
      <c r="Y420" s="135">
        <f t="shared" si="73"/>
        <v>4</v>
      </c>
      <c r="Z420" s="134"/>
    </row>
    <row r="421" spans="1:26" ht="13.5" thickBot="1" x14ac:dyDescent="0.25">
      <c r="A421" s="134">
        <v>45090</v>
      </c>
      <c r="B421" s="135" t="s">
        <v>57</v>
      </c>
      <c r="C421" s="135" t="s">
        <v>110</v>
      </c>
      <c r="D421" s="135"/>
      <c r="E421" s="135" t="s">
        <v>633</v>
      </c>
      <c r="F421" s="137" t="s">
        <v>52</v>
      </c>
      <c r="G421" s="138">
        <v>45097</v>
      </c>
      <c r="H421" s="138">
        <v>45100</v>
      </c>
      <c r="I421" s="207" t="s">
        <v>634</v>
      </c>
      <c r="J421" s="141">
        <v>600000</v>
      </c>
      <c r="K421" s="141">
        <f>J421/52</f>
        <v>11538.461538461539</v>
      </c>
      <c r="L421" s="143" t="s">
        <v>42</v>
      </c>
      <c r="M421" s="144" t="s">
        <v>433</v>
      </c>
      <c r="N421" s="145" t="s">
        <v>66</v>
      </c>
      <c r="O421" s="147" t="s">
        <v>10</v>
      </c>
      <c r="P421" s="194" t="s">
        <v>21</v>
      </c>
      <c r="Q421" s="197" t="s">
        <v>194</v>
      </c>
      <c r="R421" s="148">
        <v>0.98599999999999999</v>
      </c>
      <c r="S421" s="148">
        <v>0.998</v>
      </c>
      <c r="T421" s="149">
        <v>7716.8</v>
      </c>
      <c r="U421" s="150">
        <f t="shared" si="69"/>
        <v>401273.60000000003</v>
      </c>
      <c r="V421" s="189">
        <f t="shared" si="70"/>
        <v>0.66878933333333335</v>
      </c>
      <c r="W421" s="151" t="str">
        <f t="shared" si="71"/>
        <v>L0W</v>
      </c>
      <c r="X421" s="151" t="str">
        <f t="shared" si="72"/>
        <v>EXPECTED</v>
      </c>
      <c r="Y421" s="135">
        <f t="shared" si="73"/>
        <v>3</v>
      </c>
      <c r="Z421" s="134"/>
    </row>
    <row r="422" spans="1:26" ht="13.5" thickBot="1" x14ac:dyDescent="0.25">
      <c r="A422" s="191">
        <v>45090</v>
      </c>
      <c r="B422" s="192" t="s">
        <v>540</v>
      </c>
      <c r="C422" s="192" t="s">
        <v>147</v>
      </c>
      <c r="D422" s="192" t="s">
        <v>90</v>
      </c>
      <c r="E422" s="192" t="s">
        <v>631</v>
      </c>
      <c r="F422" s="193" t="s">
        <v>52</v>
      </c>
      <c r="G422" s="194">
        <v>45099</v>
      </c>
      <c r="H422" s="194">
        <v>45141</v>
      </c>
      <c r="I422" s="223" t="s">
        <v>632</v>
      </c>
      <c r="J422" s="159">
        <v>1200000</v>
      </c>
      <c r="K422" s="159">
        <f>J422/52</f>
        <v>23076.923076923078</v>
      </c>
      <c r="L422" s="196" t="s">
        <v>43</v>
      </c>
      <c r="M422" s="197" t="s">
        <v>433</v>
      </c>
      <c r="N422" s="198" t="s">
        <v>23</v>
      </c>
      <c r="O422" s="199" t="s">
        <v>10</v>
      </c>
      <c r="P422" s="194" t="s">
        <v>21</v>
      </c>
      <c r="Q422" s="197" t="s">
        <v>209</v>
      </c>
      <c r="R422" s="200">
        <v>0.995</v>
      </c>
      <c r="S422" s="200">
        <v>1</v>
      </c>
      <c r="T422" s="150">
        <v>20002.03</v>
      </c>
      <c r="U422" s="150">
        <f t="shared" si="69"/>
        <v>1040105.5599999999</v>
      </c>
      <c r="V422" s="189">
        <f t="shared" si="70"/>
        <v>0.86675463333333325</v>
      </c>
      <c r="W422" s="151" t="str">
        <f t="shared" si="71"/>
        <v>W/IN</v>
      </c>
      <c r="X422" s="151" t="str">
        <f t="shared" si="72"/>
        <v>SIGNIFICANT</v>
      </c>
      <c r="Y422" s="135">
        <f t="shared" si="73"/>
        <v>42</v>
      </c>
      <c r="Z422" s="191"/>
    </row>
    <row r="423" spans="1:26" ht="13.5" thickBot="1" x14ac:dyDescent="0.25">
      <c r="A423" s="316">
        <v>45090</v>
      </c>
      <c r="B423" s="317" t="s">
        <v>527</v>
      </c>
      <c r="C423" s="318" t="s">
        <v>425</v>
      </c>
      <c r="D423" s="318" t="s">
        <v>26</v>
      </c>
      <c r="E423" s="317" t="s">
        <v>628</v>
      </c>
      <c r="F423" s="319" t="s">
        <v>52</v>
      </c>
      <c r="G423" s="320">
        <v>45103</v>
      </c>
      <c r="H423" s="320">
        <v>45166</v>
      </c>
      <c r="I423" s="321" t="s">
        <v>630</v>
      </c>
      <c r="J423" s="322">
        <v>1440000</v>
      </c>
      <c r="K423" s="322">
        <f>J423/52</f>
        <v>27692.307692307691</v>
      </c>
      <c r="L423" s="323" t="s">
        <v>42</v>
      </c>
      <c r="M423" s="324" t="s">
        <v>433</v>
      </c>
      <c r="N423" s="325" t="s">
        <v>71</v>
      </c>
      <c r="O423" s="326" t="s">
        <v>10</v>
      </c>
      <c r="P423" s="320" t="s">
        <v>21</v>
      </c>
      <c r="Q423" s="324" t="s">
        <v>194</v>
      </c>
      <c r="R423" s="327">
        <v>0.95599999999999996</v>
      </c>
      <c r="S423" s="327">
        <v>0.98499999999999999</v>
      </c>
      <c r="T423" s="328">
        <v>47146.71</v>
      </c>
      <c r="U423" s="328">
        <f t="shared" si="69"/>
        <v>2451628.92</v>
      </c>
      <c r="V423" s="329">
        <f t="shared" si="70"/>
        <v>1.7025200833333334</v>
      </c>
      <c r="W423" s="61" t="str">
        <f t="shared" si="71"/>
        <v>HIGH</v>
      </c>
      <c r="X423" s="61" t="str">
        <f t="shared" si="72"/>
        <v>SIGNIFICANT</v>
      </c>
      <c r="Y423" s="19">
        <f t="shared" si="73"/>
        <v>63</v>
      </c>
      <c r="Z423" s="316"/>
    </row>
    <row r="424" spans="1:26" ht="13.5" thickBot="1" x14ac:dyDescent="0.25">
      <c r="A424" s="191">
        <v>45090</v>
      </c>
      <c r="B424" s="192"/>
      <c r="C424" s="192" t="s">
        <v>91</v>
      </c>
      <c r="D424" s="192" t="s">
        <v>90</v>
      </c>
      <c r="E424" s="192" t="s">
        <v>627</v>
      </c>
      <c r="F424" s="193" t="s">
        <v>52</v>
      </c>
      <c r="G424" s="194">
        <v>45103</v>
      </c>
      <c r="H424" s="194">
        <v>45149</v>
      </c>
      <c r="I424" s="223" t="s">
        <v>629</v>
      </c>
      <c r="J424" s="159">
        <v>360000</v>
      </c>
      <c r="K424" s="159">
        <f>J424/52</f>
        <v>6923.0769230769229</v>
      </c>
      <c r="L424" s="196" t="s">
        <v>42</v>
      </c>
      <c r="M424" s="197" t="s">
        <v>433</v>
      </c>
      <c r="N424" s="198" t="s">
        <v>28</v>
      </c>
      <c r="O424" s="199" t="s">
        <v>10</v>
      </c>
      <c r="P424" s="194" t="s">
        <v>21</v>
      </c>
      <c r="Q424" s="197" t="s">
        <v>228</v>
      </c>
      <c r="R424" s="200">
        <v>1</v>
      </c>
      <c r="S424" s="200">
        <v>1</v>
      </c>
      <c r="T424" s="150">
        <v>2893.5</v>
      </c>
      <c r="U424" s="150">
        <f t="shared" si="69"/>
        <v>150462</v>
      </c>
      <c r="V424" s="189">
        <f t="shared" si="70"/>
        <v>0.41794999999999999</v>
      </c>
      <c r="W424" s="151" t="str">
        <f t="shared" si="71"/>
        <v>L0W</v>
      </c>
      <c r="X424" s="151" t="str">
        <f t="shared" si="72"/>
        <v>SIGNIFICANT</v>
      </c>
      <c r="Y424" s="135">
        <f t="shared" si="73"/>
        <v>46</v>
      </c>
      <c r="Z424" s="191"/>
    </row>
    <row r="425" spans="1:26" ht="13.5" thickBot="1" x14ac:dyDescent="0.25">
      <c r="A425" s="134">
        <v>45090</v>
      </c>
      <c r="B425" s="135"/>
      <c r="C425" s="135" t="s">
        <v>63</v>
      </c>
      <c r="D425" s="135" t="s">
        <v>26</v>
      </c>
      <c r="E425" s="136" t="s">
        <v>620</v>
      </c>
      <c r="F425" s="137" t="s">
        <v>52</v>
      </c>
      <c r="G425" s="138">
        <v>45106</v>
      </c>
      <c r="H425" s="138">
        <v>45110</v>
      </c>
      <c r="I425" s="208" t="s">
        <v>622</v>
      </c>
      <c r="J425" s="141">
        <v>1800000</v>
      </c>
      <c r="K425" s="141">
        <f>J425/52</f>
        <v>34615.384615384617</v>
      </c>
      <c r="L425" s="143" t="s">
        <v>42</v>
      </c>
      <c r="M425" s="144" t="s">
        <v>433</v>
      </c>
      <c r="N425" s="145" t="s">
        <v>71</v>
      </c>
      <c r="O425" s="147" t="s">
        <v>10</v>
      </c>
      <c r="P425" s="194" t="s">
        <v>21</v>
      </c>
      <c r="Q425" s="197" t="s">
        <v>209</v>
      </c>
      <c r="R425" s="244">
        <v>0.97399999999999998</v>
      </c>
      <c r="S425" s="148">
        <v>0.99299999999999999</v>
      </c>
      <c r="T425" s="149">
        <v>107223.98</v>
      </c>
      <c r="U425" s="150">
        <f t="shared" si="69"/>
        <v>5575646.96</v>
      </c>
      <c r="V425" s="189">
        <f t="shared" si="70"/>
        <v>3.0975816444444444</v>
      </c>
      <c r="W425" s="151" t="str">
        <f t="shared" si="71"/>
        <v>HIGH</v>
      </c>
      <c r="X425" s="151" t="str">
        <f t="shared" si="72"/>
        <v>EXPECTED</v>
      </c>
      <c r="Y425" s="135">
        <f t="shared" si="73"/>
        <v>4</v>
      </c>
      <c r="Z425" s="134"/>
    </row>
    <row r="426" spans="1:26" ht="13.5" thickBot="1" x14ac:dyDescent="0.25">
      <c r="A426" s="191">
        <v>45090</v>
      </c>
      <c r="B426" s="216" t="s">
        <v>541</v>
      </c>
      <c r="C426" s="192" t="s">
        <v>142</v>
      </c>
      <c r="D426" s="192" t="s">
        <v>159</v>
      </c>
      <c r="E426" s="216" t="s">
        <v>621</v>
      </c>
      <c r="F426" s="193" t="s">
        <v>52</v>
      </c>
      <c r="G426" s="194">
        <v>45106</v>
      </c>
      <c r="H426" s="194">
        <v>45166</v>
      </c>
      <c r="I426" s="217" t="s">
        <v>623</v>
      </c>
      <c r="J426" s="159"/>
      <c r="K426" s="159"/>
      <c r="L426" s="196" t="s">
        <v>42</v>
      </c>
      <c r="M426" s="197" t="s">
        <v>433</v>
      </c>
      <c r="N426" s="219" t="s">
        <v>66</v>
      </c>
      <c r="O426" s="199" t="s">
        <v>10</v>
      </c>
      <c r="P426" s="194" t="s">
        <v>21</v>
      </c>
      <c r="Q426" s="197" t="s">
        <v>1717</v>
      </c>
      <c r="R426" s="200">
        <v>1</v>
      </c>
      <c r="S426" s="200">
        <v>1</v>
      </c>
      <c r="T426" s="150">
        <v>183.59</v>
      </c>
      <c r="U426" s="150">
        <f t="shared" si="69"/>
        <v>9546.68</v>
      </c>
      <c r="V426" s="189" t="e">
        <f t="shared" si="70"/>
        <v>#DIV/0!</v>
      </c>
      <c r="W426" s="151" t="e">
        <f t="shared" si="71"/>
        <v>#DIV/0!</v>
      </c>
      <c r="X426" s="151" t="str">
        <f t="shared" si="72"/>
        <v>SIGNIFICANT</v>
      </c>
      <c r="Y426" s="135">
        <f t="shared" si="73"/>
        <v>60</v>
      </c>
      <c r="Z426" s="191"/>
    </row>
    <row r="427" spans="1:26" ht="15.75" thickBot="1" x14ac:dyDescent="0.3">
      <c r="A427" s="153">
        <v>45090</v>
      </c>
      <c r="B427" s="169"/>
      <c r="C427" s="169" t="s">
        <v>626</v>
      </c>
      <c r="D427" s="169" t="s">
        <v>15</v>
      </c>
      <c r="E427" s="169" t="s">
        <v>596</v>
      </c>
      <c r="F427" s="155" t="s">
        <v>52</v>
      </c>
      <c r="G427" s="156">
        <v>45107</v>
      </c>
      <c r="H427" s="156"/>
      <c r="I427" s="170" t="s">
        <v>615</v>
      </c>
      <c r="J427" s="158">
        <v>9000000</v>
      </c>
      <c r="K427" s="158">
        <f t="shared" ref="K427:K470" si="74">J427/52</f>
        <v>173076.92307692306</v>
      </c>
      <c r="L427" s="160" t="s">
        <v>42</v>
      </c>
      <c r="M427" s="161" t="s">
        <v>433</v>
      </c>
      <c r="N427" s="171" t="s">
        <v>66</v>
      </c>
      <c r="O427" s="163" t="s">
        <v>10</v>
      </c>
      <c r="P427" s="156" t="s">
        <v>21</v>
      </c>
      <c r="Q427" s="161" t="s">
        <v>56</v>
      </c>
      <c r="R427" s="165"/>
      <c r="S427" s="165"/>
      <c r="T427" s="166"/>
      <c r="U427" s="166">
        <f t="shared" si="69"/>
        <v>0</v>
      </c>
      <c r="V427" s="172">
        <f t="shared" si="70"/>
        <v>0</v>
      </c>
      <c r="W427" s="190" t="str">
        <f t="shared" si="71"/>
        <v>L0W</v>
      </c>
      <c r="X427" s="190" t="e">
        <f t="shared" si="72"/>
        <v>#NUM!</v>
      </c>
      <c r="Y427" s="167" t="e">
        <f t="shared" si="73"/>
        <v>#NUM!</v>
      </c>
      <c r="Z427" s="153"/>
    </row>
    <row r="428" spans="1:26" ht="13.5" thickBot="1" x14ac:dyDescent="0.25">
      <c r="A428" s="191">
        <v>45090</v>
      </c>
      <c r="B428" s="216" t="s">
        <v>540</v>
      </c>
      <c r="C428" s="216" t="s">
        <v>202</v>
      </c>
      <c r="D428" s="216" t="s">
        <v>15</v>
      </c>
      <c r="E428" s="216" t="s">
        <v>591</v>
      </c>
      <c r="F428" s="193" t="s">
        <v>52</v>
      </c>
      <c r="G428" s="194">
        <v>45107</v>
      </c>
      <c r="H428" s="194">
        <v>45141</v>
      </c>
      <c r="I428" s="217" t="s">
        <v>610</v>
      </c>
      <c r="J428" s="159">
        <v>5400000</v>
      </c>
      <c r="K428" s="159">
        <f t="shared" si="74"/>
        <v>103846.15384615384</v>
      </c>
      <c r="L428" s="196"/>
      <c r="M428" s="197" t="s">
        <v>433</v>
      </c>
      <c r="N428" s="219" t="s">
        <v>31</v>
      </c>
      <c r="O428" s="199" t="s">
        <v>10</v>
      </c>
      <c r="P428" s="194" t="s">
        <v>21</v>
      </c>
      <c r="Q428" s="197" t="s">
        <v>228</v>
      </c>
      <c r="R428" s="200">
        <v>0.89200000000000002</v>
      </c>
      <c r="S428" s="200">
        <v>0.98099999999999998</v>
      </c>
      <c r="T428" s="150">
        <v>30182.01</v>
      </c>
      <c r="U428" s="150">
        <f t="shared" si="69"/>
        <v>1569464.52</v>
      </c>
      <c r="V428" s="189">
        <f t="shared" si="70"/>
        <v>0.29064157777777777</v>
      </c>
      <c r="W428" s="151" t="str">
        <f t="shared" si="71"/>
        <v>L0W</v>
      </c>
      <c r="X428" s="151" t="str">
        <f t="shared" si="72"/>
        <v>SIGNIFICANT</v>
      </c>
      <c r="Y428" s="135">
        <f t="shared" si="73"/>
        <v>34</v>
      </c>
      <c r="Z428" s="191"/>
    </row>
    <row r="429" spans="1:26" ht="13.5" thickBot="1" x14ac:dyDescent="0.25">
      <c r="A429" s="316">
        <v>45090</v>
      </c>
      <c r="B429" s="317" t="s">
        <v>540</v>
      </c>
      <c r="C429" s="317" t="s">
        <v>625</v>
      </c>
      <c r="D429" s="317" t="s">
        <v>159</v>
      </c>
      <c r="E429" s="317" t="s">
        <v>587</v>
      </c>
      <c r="F429" s="319" t="s">
        <v>52</v>
      </c>
      <c r="G429" s="320">
        <v>45107</v>
      </c>
      <c r="H429" s="320">
        <v>45155</v>
      </c>
      <c r="I429" s="321" t="s">
        <v>606</v>
      </c>
      <c r="J429" s="322">
        <v>3600000</v>
      </c>
      <c r="K429" s="322">
        <f t="shared" si="74"/>
        <v>69230.769230769234</v>
      </c>
      <c r="L429" s="323" t="s">
        <v>42</v>
      </c>
      <c r="M429" s="324" t="s">
        <v>433</v>
      </c>
      <c r="N429" s="325" t="s">
        <v>378</v>
      </c>
      <c r="O429" s="326" t="s">
        <v>10</v>
      </c>
      <c r="P429" s="320" t="s">
        <v>21</v>
      </c>
      <c r="Q429" s="324" t="s">
        <v>209</v>
      </c>
      <c r="R429" s="327">
        <v>0.95699999999999996</v>
      </c>
      <c r="S429" s="327">
        <v>0.995</v>
      </c>
      <c r="T429" s="328">
        <v>42730.07</v>
      </c>
      <c r="U429" s="328">
        <f t="shared" si="69"/>
        <v>2221963.64</v>
      </c>
      <c r="V429" s="329">
        <f t="shared" si="70"/>
        <v>0.61721212222222221</v>
      </c>
      <c r="W429" s="61" t="str">
        <f t="shared" si="71"/>
        <v>L0W</v>
      </c>
      <c r="X429" s="61" t="str">
        <f t="shared" si="72"/>
        <v>SIGNIFICANT</v>
      </c>
      <c r="Y429" s="19">
        <f t="shared" si="73"/>
        <v>48</v>
      </c>
      <c r="Z429" s="316"/>
    </row>
    <row r="430" spans="1:26" ht="15.75" thickBot="1" x14ac:dyDescent="0.3">
      <c r="A430" s="153">
        <v>45090</v>
      </c>
      <c r="B430" s="169"/>
      <c r="C430" s="169" t="s">
        <v>517</v>
      </c>
      <c r="D430" s="169" t="s">
        <v>159</v>
      </c>
      <c r="E430" s="169" t="s">
        <v>592</v>
      </c>
      <c r="F430" s="155" t="s">
        <v>52</v>
      </c>
      <c r="G430" s="156">
        <v>45107</v>
      </c>
      <c r="H430" s="156"/>
      <c r="I430" s="170" t="s">
        <v>611</v>
      </c>
      <c r="J430" s="158">
        <v>2400000</v>
      </c>
      <c r="K430" s="158">
        <f t="shared" si="74"/>
        <v>46153.846153846156</v>
      </c>
      <c r="L430" s="160" t="s">
        <v>42</v>
      </c>
      <c r="M430" s="161" t="s">
        <v>433</v>
      </c>
      <c r="N430" s="171" t="s">
        <v>11</v>
      </c>
      <c r="O430" s="163" t="s">
        <v>10</v>
      </c>
      <c r="P430" s="156" t="s">
        <v>21</v>
      </c>
      <c r="Q430" s="161" t="s">
        <v>56</v>
      </c>
      <c r="R430" s="165"/>
      <c r="S430" s="165"/>
      <c r="T430" s="166"/>
      <c r="U430" s="166">
        <f t="shared" si="69"/>
        <v>0</v>
      </c>
      <c r="V430" s="172">
        <f t="shared" si="70"/>
        <v>0</v>
      </c>
      <c r="W430" s="190" t="str">
        <f t="shared" si="71"/>
        <v>L0W</v>
      </c>
      <c r="X430" s="190" t="e">
        <f t="shared" si="72"/>
        <v>#NUM!</v>
      </c>
      <c r="Y430" s="167" t="e">
        <f t="shared" si="73"/>
        <v>#NUM!</v>
      </c>
      <c r="Z430" s="153"/>
    </row>
    <row r="431" spans="1:26" ht="15.75" thickBot="1" x14ac:dyDescent="0.3">
      <c r="A431" s="153">
        <v>45090</v>
      </c>
      <c r="B431" s="169" t="s">
        <v>210</v>
      </c>
      <c r="C431" s="169" t="s">
        <v>163</v>
      </c>
      <c r="D431" s="169" t="s">
        <v>90</v>
      </c>
      <c r="E431" s="169" t="s">
        <v>595</v>
      </c>
      <c r="F431" s="155" t="s">
        <v>52</v>
      </c>
      <c r="G431" s="156">
        <v>45107</v>
      </c>
      <c r="H431" s="156"/>
      <c r="I431" s="170" t="s">
        <v>614</v>
      </c>
      <c r="J431" s="158">
        <v>2400000</v>
      </c>
      <c r="K431" s="158">
        <f t="shared" si="74"/>
        <v>46153.846153846156</v>
      </c>
      <c r="L431" s="160" t="s">
        <v>42</v>
      </c>
      <c r="M431" s="161" t="s">
        <v>94</v>
      </c>
      <c r="N431" s="171" t="s">
        <v>28</v>
      </c>
      <c r="O431" s="163" t="s">
        <v>10</v>
      </c>
      <c r="P431" s="156" t="s">
        <v>21</v>
      </c>
      <c r="Q431" s="161" t="s">
        <v>56</v>
      </c>
      <c r="R431" s="165"/>
      <c r="S431" s="165"/>
      <c r="T431" s="166"/>
      <c r="U431" s="166">
        <f t="shared" si="69"/>
        <v>0</v>
      </c>
      <c r="V431" s="172">
        <f t="shared" si="70"/>
        <v>0</v>
      </c>
      <c r="W431" s="190" t="str">
        <f t="shared" si="71"/>
        <v>L0W</v>
      </c>
      <c r="X431" s="190" t="e">
        <f t="shared" si="72"/>
        <v>#NUM!</v>
      </c>
      <c r="Y431" s="167" t="e">
        <f t="shared" si="73"/>
        <v>#NUM!</v>
      </c>
      <c r="Z431" s="153"/>
    </row>
    <row r="432" spans="1:26" ht="15.75" thickBot="1" x14ac:dyDescent="0.3">
      <c r="A432" s="153">
        <v>45090</v>
      </c>
      <c r="B432" s="169" t="s">
        <v>542</v>
      </c>
      <c r="C432" s="169" t="s">
        <v>137</v>
      </c>
      <c r="D432" s="169" t="s">
        <v>14</v>
      </c>
      <c r="E432" s="169" t="s">
        <v>594</v>
      </c>
      <c r="F432" s="155" t="s">
        <v>52</v>
      </c>
      <c r="G432" s="156">
        <v>45107</v>
      </c>
      <c r="H432" s="156"/>
      <c r="I432" s="170" t="s">
        <v>613</v>
      </c>
      <c r="J432" s="158">
        <v>2400000</v>
      </c>
      <c r="K432" s="158">
        <f t="shared" si="74"/>
        <v>46153.846153846156</v>
      </c>
      <c r="L432" s="160" t="s">
        <v>42</v>
      </c>
      <c r="M432" s="161" t="s">
        <v>433</v>
      </c>
      <c r="N432" s="171" t="s">
        <v>71</v>
      </c>
      <c r="O432" s="163" t="s">
        <v>10</v>
      </c>
      <c r="P432" s="156" t="s">
        <v>21</v>
      </c>
      <c r="Q432" s="161" t="s">
        <v>56</v>
      </c>
      <c r="R432" s="165"/>
      <c r="S432" s="165"/>
      <c r="T432" s="166"/>
      <c r="U432" s="166">
        <f t="shared" si="69"/>
        <v>0</v>
      </c>
      <c r="V432" s="172">
        <f t="shared" si="70"/>
        <v>0</v>
      </c>
      <c r="W432" s="190" t="str">
        <f t="shared" si="71"/>
        <v>L0W</v>
      </c>
      <c r="X432" s="190" t="e">
        <f t="shared" si="72"/>
        <v>#NUM!</v>
      </c>
      <c r="Y432" s="167" t="e">
        <f t="shared" si="73"/>
        <v>#NUM!</v>
      </c>
      <c r="Z432" s="153"/>
    </row>
    <row r="433" spans="1:26" ht="13.5" thickBot="1" x14ac:dyDescent="0.25">
      <c r="A433" s="316">
        <v>45096</v>
      </c>
      <c r="B433" s="318" t="s">
        <v>526</v>
      </c>
      <c r="C433" s="318" t="s">
        <v>70</v>
      </c>
      <c r="D433" s="318" t="s">
        <v>26</v>
      </c>
      <c r="E433" s="318" t="s">
        <v>1315</v>
      </c>
      <c r="F433" s="319" t="s">
        <v>52</v>
      </c>
      <c r="G433" s="320">
        <v>45107</v>
      </c>
      <c r="H433" s="320">
        <v>45184</v>
      </c>
      <c r="I433" s="330" t="s">
        <v>1316</v>
      </c>
      <c r="J433" s="322">
        <v>1800000</v>
      </c>
      <c r="K433" s="322">
        <f t="shared" si="74"/>
        <v>34615.384615384617</v>
      </c>
      <c r="L433" s="323" t="s">
        <v>42</v>
      </c>
      <c r="M433" s="324" t="s">
        <v>115</v>
      </c>
      <c r="N433" s="333" t="s">
        <v>71</v>
      </c>
      <c r="O433" s="326" t="s">
        <v>10</v>
      </c>
      <c r="P433" s="320" t="s">
        <v>21</v>
      </c>
      <c r="Q433" s="324" t="s">
        <v>209</v>
      </c>
      <c r="R433" s="327">
        <v>0.95899999999999996</v>
      </c>
      <c r="S433" s="327">
        <v>1</v>
      </c>
      <c r="T433" s="328">
        <v>38511.64</v>
      </c>
      <c r="U433" s="328">
        <f t="shared" si="69"/>
        <v>2002605.28</v>
      </c>
      <c r="V433" s="329">
        <f t="shared" si="70"/>
        <v>1.1125584888888889</v>
      </c>
      <c r="W433" s="61" t="str">
        <f t="shared" si="71"/>
        <v>W/IN</v>
      </c>
      <c r="X433" s="61" t="str">
        <f t="shared" si="72"/>
        <v>SIGNIFICANT</v>
      </c>
      <c r="Y433" s="19">
        <f t="shared" si="73"/>
        <v>77</v>
      </c>
      <c r="Z433" s="316"/>
    </row>
    <row r="434" spans="1:26" ht="13.5" thickBot="1" x14ac:dyDescent="0.25">
      <c r="A434" s="316">
        <v>45090</v>
      </c>
      <c r="B434" s="317" t="s">
        <v>540</v>
      </c>
      <c r="C434" s="318" t="s">
        <v>55</v>
      </c>
      <c r="D434" s="318" t="s">
        <v>159</v>
      </c>
      <c r="E434" s="317" t="s">
        <v>588</v>
      </c>
      <c r="F434" s="319" t="s">
        <v>52</v>
      </c>
      <c r="G434" s="320">
        <v>45107</v>
      </c>
      <c r="H434" s="320">
        <v>45166</v>
      </c>
      <c r="I434" s="321" t="s">
        <v>607</v>
      </c>
      <c r="J434" s="322">
        <v>1200000</v>
      </c>
      <c r="K434" s="322">
        <f t="shared" si="74"/>
        <v>23076.923076923078</v>
      </c>
      <c r="L434" s="323" t="s">
        <v>42</v>
      </c>
      <c r="M434" s="324" t="s">
        <v>433</v>
      </c>
      <c r="N434" s="325" t="s">
        <v>9</v>
      </c>
      <c r="O434" s="326" t="s">
        <v>10</v>
      </c>
      <c r="P434" s="320" t="s">
        <v>21</v>
      </c>
      <c r="Q434" s="324" t="s">
        <v>1853</v>
      </c>
      <c r="R434" s="327">
        <v>0.97899999999999998</v>
      </c>
      <c r="S434" s="327">
        <v>0.996</v>
      </c>
      <c r="T434" s="328">
        <v>11284.22</v>
      </c>
      <c r="U434" s="328">
        <f t="shared" si="69"/>
        <v>586779.43999999994</v>
      </c>
      <c r="V434" s="329">
        <f t="shared" si="70"/>
        <v>0.48898286666666663</v>
      </c>
      <c r="W434" s="61" t="str">
        <f t="shared" si="71"/>
        <v>L0W</v>
      </c>
      <c r="X434" s="61" t="str">
        <f t="shared" si="72"/>
        <v>SIGNIFICANT</v>
      </c>
      <c r="Y434" s="19">
        <f t="shared" si="73"/>
        <v>59</v>
      </c>
      <c r="Z434" s="316"/>
    </row>
    <row r="435" spans="1:26" ht="15.75" thickBot="1" x14ac:dyDescent="0.3">
      <c r="A435" s="153">
        <v>45090</v>
      </c>
      <c r="B435" s="169" t="s">
        <v>579</v>
      </c>
      <c r="C435" s="169" t="s">
        <v>125</v>
      </c>
      <c r="D435" s="169" t="s">
        <v>14</v>
      </c>
      <c r="E435" s="169" t="s">
        <v>590</v>
      </c>
      <c r="F435" s="155" t="s">
        <v>52</v>
      </c>
      <c r="G435" s="156">
        <v>45107</v>
      </c>
      <c r="H435" s="156"/>
      <c r="I435" s="170" t="s">
        <v>609</v>
      </c>
      <c r="J435" s="158">
        <v>1200000</v>
      </c>
      <c r="K435" s="158">
        <f t="shared" si="74"/>
        <v>23076.923076923078</v>
      </c>
      <c r="L435" s="160" t="s">
        <v>42</v>
      </c>
      <c r="M435" s="161" t="s">
        <v>433</v>
      </c>
      <c r="N435" s="171" t="s">
        <v>71</v>
      </c>
      <c r="O435" s="163" t="s">
        <v>10</v>
      </c>
      <c r="P435" s="156" t="s">
        <v>21</v>
      </c>
      <c r="Q435" s="161" t="s">
        <v>56</v>
      </c>
      <c r="R435" s="165"/>
      <c r="S435" s="165"/>
      <c r="T435" s="166"/>
      <c r="U435" s="166">
        <f t="shared" si="69"/>
        <v>0</v>
      </c>
      <c r="V435" s="172">
        <f t="shared" si="70"/>
        <v>0</v>
      </c>
      <c r="W435" s="190" t="str">
        <f t="shared" si="71"/>
        <v>L0W</v>
      </c>
      <c r="X435" s="190" t="e">
        <f t="shared" si="72"/>
        <v>#NUM!</v>
      </c>
      <c r="Y435" s="167" t="e">
        <f t="shared" si="73"/>
        <v>#NUM!</v>
      </c>
      <c r="Z435" s="153"/>
    </row>
    <row r="436" spans="1:26" ht="15.75" thickBot="1" x14ac:dyDescent="0.3">
      <c r="A436" s="153">
        <v>45090</v>
      </c>
      <c r="B436" s="169"/>
      <c r="C436" s="169" t="s">
        <v>70</v>
      </c>
      <c r="D436" s="169" t="s">
        <v>26</v>
      </c>
      <c r="E436" s="169" t="s">
        <v>598</v>
      </c>
      <c r="F436" s="155" t="s">
        <v>52</v>
      </c>
      <c r="G436" s="156">
        <v>45107</v>
      </c>
      <c r="H436" s="156"/>
      <c r="I436" s="170" t="s">
        <v>618</v>
      </c>
      <c r="J436" s="158">
        <v>1200000</v>
      </c>
      <c r="K436" s="158">
        <f t="shared" si="74"/>
        <v>23076.923076923078</v>
      </c>
      <c r="L436" s="160" t="s">
        <v>42</v>
      </c>
      <c r="M436" s="161" t="s">
        <v>433</v>
      </c>
      <c r="N436" s="171" t="s">
        <v>71</v>
      </c>
      <c r="O436" s="163" t="s">
        <v>10</v>
      </c>
      <c r="P436" s="156" t="s">
        <v>21</v>
      </c>
      <c r="Q436" s="161" t="s">
        <v>56</v>
      </c>
      <c r="R436" s="165"/>
      <c r="S436" s="165"/>
      <c r="T436" s="166"/>
      <c r="U436" s="166">
        <f t="shared" si="69"/>
        <v>0</v>
      </c>
      <c r="V436" s="172">
        <f t="shared" si="70"/>
        <v>0</v>
      </c>
      <c r="W436" s="190" t="str">
        <f t="shared" si="71"/>
        <v>L0W</v>
      </c>
      <c r="X436" s="190" t="e">
        <f t="shared" si="72"/>
        <v>#NUM!</v>
      </c>
      <c r="Y436" s="167" t="e">
        <f t="shared" si="73"/>
        <v>#NUM!</v>
      </c>
      <c r="Z436" s="153"/>
    </row>
    <row r="437" spans="1:26" ht="13.5" thickBot="1" x14ac:dyDescent="0.25">
      <c r="A437" s="225">
        <v>45090</v>
      </c>
      <c r="B437" s="226" t="s">
        <v>578</v>
      </c>
      <c r="C437" s="226" t="s">
        <v>280</v>
      </c>
      <c r="D437" s="226" t="s">
        <v>159</v>
      </c>
      <c r="E437" s="226" t="s">
        <v>584</v>
      </c>
      <c r="F437" s="227" t="s">
        <v>52</v>
      </c>
      <c r="G437" s="228">
        <v>45107</v>
      </c>
      <c r="H437" s="228">
        <v>45183</v>
      </c>
      <c r="I437" s="229" t="s">
        <v>603</v>
      </c>
      <c r="J437" s="230">
        <v>1200000</v>
      </c>
      <c r="K437" s="230">
        <f t="shared" si="74"/>
        <v>23076.923076923078</v>
      </c>
      <c r="L437" s="231" t="s">
        <v>42</v>
      </c>
      <c r="M437" s="232" t="s">
        <v>433</v>
      </c>
      <c r="N437" s="233" t="s">
        <v>378</v>
      </c>
      <c r="O437" s="234" t="s">
        <v>504</v>
      </c>
      <c r="P437" s="228">
        <f>IF(H437="",(G437+12*7),(H437+8*7))</f>
        <v>45239</v>
      </c>
      <c r="Q437" s="245" t="s">
        <v>1876</v>
      </c>
      <c r="R437" s="235">
        <v>0.90400000000000003</v>
      </c>
      <c r="S437" s="235">
        <v>0.996</v>
      </c>
      <c r="T437" s="236">
        <v>7568.98</v>
      </c>
      <c r="U437" s="236">
        <f t="shared" si="69"/>
        <v>393586.95999999996</v>
      </c>
      <c r="V437" s="237">
        <f t="shared" si="70"/>
        <v>0.32798913333333329</v>
      </c>
      <c r="W437" s="124" t="str">
        <f t="shared" si="71"/>
        <v>L0W</v>
      </c>
      <c r="X437" s="238" t="str">
        <f t="shared" si="72"/>
        <v>SIGNIFICANT</v>
      </c>
      <c r="Y437" s="239">
        <f t="shared" si="73"/>
        <v>76</v>
      </c>
      <c r="Z437" s="225"/>
    </row>
    <row r="438" spans="1:26" ht="15.75" thickBot="1" x14ac:dyDescent="0.3">
      <c r="A438" s="153">
        <v>45090</v>
      </c>
      <c r="B438" s="169" t="s">
        <v>210</v>
      </c>
      <c r="C438" s="169" t="s">
        <v>105</v>
      </c>
      <c r="D438" s="169" t="s">
        <v>14</v>
      </c>
      <c r="E438" s="169" t="s">
        <v>589</v>
      </c>
      <c r="F438" s="155" t="s">
        <v>52</v>
      </c>
      <c r="G438" s="156">
        <v>45107</v>
      </c>
      <c r="H438" s="156"/>
      <c r="I438" s="170" t="s">
        <v>608</v>
      </c>
      <c r="J438" s="158">
        <v>900000</v>
      </c>
      <c r="K438" s="158">
        <f t="shared" si="74"/>
        <v>17307.692307692309</v>
      </c>
      <c r="L438" s="160" t="s">
        <v>42</v>
      </c>
      <c r="M438" s="161" t="s">
        <v>433</v>
      </c>
      <c r="N438" s="171" t="s">
        <v>79</v>
      </c>
      <c r="O438" s="163" t="s">
        <v>10</v>
      </c>
      <c r="P438" s="156" t="s">
        <v>21</v>
      </c>
      <c r="Q438" s="161" t="s">
        <v>56</v>
      </c>
      <c r="R438" s="165"/>
      <c r="S438" s="165"/>
      <c r="T438" s="166"/>
      <c r="U438" s="166">
        <f t="shared" si="69"/>
        <v>0</v>
      </c>
      <c r="V438" s="172">
        <f t="shared" si="70"/>
        <v>0</v>
      </c>
      <c r="W438" s="190" t="str">
        <f t="shared" si="71"/>
        <v>L0W</v>
      </c>
      <c r="X438" s="190" t="e">
        <f t="shared" si="72"/>
        <v>#NUM!</v>
      </c>
      <c r="Y438" s="167" t="e">
        <f t="shared" si="73"/>
        <v>#NUM!</v>
      </c>
      <c r="Z438" s="153"/>
    </row>
    <row r="439" spans="1:26" ht="15.75" thickBot="1" x14ac:dyDescent="0.3">
      <c r="A439" s="153">
        <v>45090</v>
      </c>
      <c r="B439" s="169" t="s">
        <v>210</v>
      </c>
      <c r="C439" s="169" t="s">
        <v>163</v>
      </c>
      <c r="D439" s="169" t="s">
        <v>90</v>
      </c>
      <c r="E439" s="169" t="s">
        <v>593</v>
      </c>
      <c r="F439" s="155" t="s">
        <v>52</v>
      </c>
      <c r="G439" s="156">
        <v>45107</v>
      </c>
      <c r="H439" s="156"/>
      <c r="I439" s="170" t="s">
        <v>612</v>
      </c>
      <c r="J439" s="158">
        <v>720000</v>
      </c>
      <c r="K439" s="158">
        <f t="shared" si="74"/>
        <v>13846.153846153846</v>
      </c>
      <c r="L439" s="160" t="s">
        <v>41</v>
      </c>
      <c r="M439" s="161"/>
      <c r="N439" s="171" t="s">
        <v>28</v>
      </c>
      <c r="O439" s="163" t="s">
        <v>10</v>
      </c>
      <c r="P439" s="156" t="s">
        <v>21</v>
      </c>
      <c r="Q439" s="161" t="s">
        <v>56</v>
      </c>
      <c r="R439" s="165"/>
      <c r="S439" s="165"/>
      <c r="T439" s="166"/>
      <c r="U439" s="166">
        <f t="shared" si="69"/>
        <v>0</v>
      </c>
      <c r="V439" s="172">
        <f t="shared" si="70"/>
        <v>0</v>
      </c>
      <c r="W439" s="190" t="str">
        <f t="shared" si="71"/>
        <v>L0W</v>
      </c>
      <c r="X439" s="190" t="e">
        <f t="shared" si="72"/>
        <v>#NUM!</v>
      </c>
      <c r="Y439" s="167" t="e">
        <f t="shared" si="73"/>
        <v>#NUM!</v>
      </c>
      <c r="Z439" s="153"/>
    </row>
    <row r="440" spans="1:26" ht="13.5" thickBot="1" x14ac:dyDescent="0.25">
      <c r="A440" s="134">
        <v>45090</v>
      </c>
      <c r="B440" s="136" t="s">
        <v>577</v>
      </c>
      <c r="C440" s="136" t="s">
        <v>559</v>
      </c>
      <c r="D440" s="136" t="s">
        <v>159</v>
      </c>
      <c r="E440" s="136" t="s">
        <v>582</v>
      </c>
      <c r="F440" s="137" t="s">
        <v>52</v>
      </c>
      <c r="G440" s="138">
        <v>45107</v>
      </c>
      <c r="H440" s="138">
        <v>45099</v>
      </c>
      <c r="I440" s="208" t="s">
        <v>601</v>
      </c>
      <c r="J440" s="141">
        <v>720000</v>
      </c>
      <c r="K440" s="141">
        <f t="shared" si="74"/>
        <v>13846.153846153846</v>
      </c>
      <c r="L440" s="143" t="s">
        <v>42</v>
      </c>
      <c r="M440" s="144" t="s">
        <v>433</v>
      </c>
      <c r="N440" s="146" t="s">
        <v>48</v>
      </c>
      <c r="O440" s="147" t="s">
        <v>10</v>
      </c>
      <c r="P440" s="194" t="s">
        <v>21</v>
      </c>
      <c r="Q440" s="197" t="s">
        <v>1682</v>
      </c>
      <c r="R440" s="148">
        <v>0.84299999999999997</v>
      </c>
      <c r="S440" s="148">
        <v>0.93100000000000005</v>
      </c>
      <c r="T440" s="149">
        <v>7525.18</v>
      </c>
      <c r="U440" s="150">
        <f t="shared" si="69"/>
        <v>391309.36</v>
      </c>
      <c r="V440" s="189">
        <f t="shared" si="70"/>
        <v>0.54348522222222229</v>
      </c>
      <c r="W440" s="151" t="str">
        <f t="shared" si="71"/>
        <v>L0W</v>
      </c>
      <c r="X440" s="151" t="e">
        <f t="shared" si="72"/>
        <v>#NUM!</v>
      </c>
      <c r="Y440" s="135" t="e">
        <f t="shared" si="73"/>
        <v>#NUM!</v>
      </c>
      <c r="Z440" s="134"/>
    </row>
    <row r="441" spans="1:26" ht="13.5" thickBot="1" x14ac:dyDescent="0.25">
      <c r="A441" s="225">
        <v>45090</v>
      </c>
      <c r="B441" s="226"/>
      <c r="C441" s="226" t="s">
        <v>626</v>
      </c>
      <c r="D441" s="226" t="s">
        <v>15</v>
      </c>
      <c r="E441" s="226" t="s">
        <v>135</v>
      </c>
      <c r="F441" s="227" t="s">
        <v>52</v>
      </c>
      <c r="G441" s="228">
        <v>45107</v>
      </c>
      <c r="H441" s="228">
        <v>45183</v>
      </c>
      <c r="I441" s="229" t="s">
        <v>616</v>
      </c>
      <c r="J441" s="230">
        <v>600000</v>
      </c>
      <c r="K441" s="230">
        <f t="shared" si="74"/>
        <v>11538.461538461539</v>
      </c>
      <c r="L441" s="231" t="s">
        <v>42</v>
      </c>
      <c r="M441" s="232" t="s">
        <v>433</v>
      </c>
      <c r="N441" s="233" t="s">
        <v>66</v>
      </c>
      <c r="O441" s="234" t="s">
        <v>504</v>
      </c>
      <c r="P441" s="228">
        <f>IF(H441="",(G441+12*7),(H441+8*7))</f>
        <v>45239</v>
      </c>
      <c r="Q441" s="232" t="s">
        <v>1878</v>
      </c>
      <c r="R441" s="235">
        <v>1</v>
      </c>
      <c r="S441" s="235">
        <v>1</v>
      </c>
      <c r="T441" s="236">
        <v>16756.560000000001</v>
      </c>
      <c r="U441" s="236">
        <f t="shared" si="69"/>
        <v>871341.12000000011</v>
      </c>
      <c r="V441" s="237">
        <f t="shared" si="70"/>
        <v>1.4522352000000001</v>
      </c>
      <c r="W441" s="124" t="str">
        <f t="shared" si="71"/>
        <v>HIGH</v>
      </c>
      <c r="X441" s="238" t="str">
        <f t="shared" si="72"/>
        <v>SIGNIFICANT</v>
      </c>
      <c r="Y441" s="239">
        <f t="shared" si="73"/>
        <v>76</v>
      </c>
      <c r="Z441" s="225"/>
    </row>
    <row r="442" spans="1:26" ht="15.75" thickBot="1" x14ac:dyDescent="0.3">
      <c r="A442" s="153">
        <v>45090</v>
      </c>
      <c r="B442" s="169" t="s">
        <v>57</v>
      </c>
      <c r="C442" s="169" t="s">
        <v>92</v>
      </c>
      <c r="D442" s="169" t="s">
        <v>159</v>
      </c>
      <c r="E442" s="169" t="s">
        <v>599</v>
      </c>
      <c r="F442" s="155" t="s">
        <v>52</v>
      </c>
      <c r="G442" s="156">
        <v>45107</v>
      </c>
      <c r="H442" s="156"/>
      <c r="I442" s="170" t="s">
        <v>619</v>
      </c>
      <c r="J442" s="158">
        <v>600000</v>
      </c>
      <c r="K442" s="158">
        <f t="shared" si="74"/>
        <v>11538.461538461539</v>
      </c>
      <c r="L442" s="160" t="s">
        <v>42</v>
      </c>
      <c r="M442" s="161" t="s">
        <v>433</v>
      </c>
      <c r="N442" s="171" t="s">
        <v>75</v>
      </c>
      <c r="O442" s="163" t="s">
        <v>10</v>
      </c>
      <c r="P442" s="156" t="s">
        <v>21</v>
      </c>
      <c r="Q442" s="161" t="s">
        <v>56</v>
      </c>
      <c r="R442" s="165"/>
      <c r="S442" s="165"/>
      <c r="T442" s="166"/>
      <c r="U442" s="166">
        <f t="shared" si="69"/>
        <v>0</v>
      </c>
      <c r="V442" s="172">
        <f t="shared" si="70"/>
        <v>0</v>
      </c>
      <c r="W442" s="190" t="str">
        <f t="shared" si="71"/>
        <v>L0W</v>
      </c>
      <c r="X442" s="190" t="e">
        <f t="shared" si="72"/>
        <v>#NUM!</v>
      </c>
      <c r="Y442" s="167" t="e">
        <f t="shared" si="73"/>
        <v>#NUM!</v>
      </c>
      <c r="Z442" s="153"/>
    </row>
    <row r="443" spans="1:26" ht="15.75" thickBot="1" x14ac:dyDescent="0.3">
      <c r="A443" s="153">
        <v>45090</v>
      </c>
      <c r="B443" s="169"/>
      <c r="C443" s="169" t="s">
        <v>626</v>
      </c>
      <c r="D443" s="169" t="s">
        <v>15</v>
      </c>
      <c r="E443" s="169" t="s">
        <v>597</v>
      </c>
      <c r="F443" s="155" t="s">
        <v>52</v>
      </c>
      <c r="G443" s="156">
        <v>45107</v>
      </c>
      <c r="H443" s="156"/>
      <c r="I443" s="170" t="s">
        <v>617</v>
      </c>
      <c r="J443" s="158">
        <v>600000</v>
      </c>
      <c r="K443" s="158">
        <f t="shared" si="74"/>
        <v>11538.461538461539</v>
      </c>
      <c r="L443" s="160" t="s">
        <v>42</v>
      </c>
      <c r="M443" s="161" t="s">
        <v>433</v>
      </c>
      <c r="N443" s="171" t="s">
        <v>66</v>
      </c>
      <c r="O443" s="163" t="s">
        <v>10</v>
      </c>
      <c r="P443" s="156" t="s">
        <v>21</v>
      </c>
      <c r="Q443" s="161" t="s">
        <v>56</v>
      </c>
      <c r="R443" s="165"/>
      <c r="S443" s="165"/>
      <c r="T443" s="166"/>
      <c r="U443" s="166">
        <f t="shared" si="69"/>
        <v>0</v>
      </c>
      <c r="V443" s="172">
        <f t="shared" si="70"/>
        <v>0</v>
      </c>
      <c r="W443" s="190" t="str">
        <f t="shared" si="71"/>
        <v>L0W</v>
      </c>
      <c r="X443" s="190" t="e">
        <f t="shared" si="72"/>
        <v>#NUM!</v>
      </c>
      <c r="Y443" s="167" t="e">
        <f t="shared" si="73"/>
        <v>#NUM!</v>
      </c>
      <c r="Z443" s="153"/>
    </row>
    <row r="444" spans="1:26" ht="15.75" thickBot="1" x14ac:dyDescent="0.3">
      <c r="A444" s="153">
        <v>45090</v>
      </c>
      <c r="B444" s="169" t="s">
        <v>210</v>
      </c>
      <c r="C444" s="169" t="s">
        <v>91</v>
      </c>
      <c r="D444" s="169" t="s">
        <v>14</v>
      </c>
      <c r="E444" s="169" t="s">
        <v>586</v>
      </c>
      <c r="F444" s="155" t="s">
        <v>52</v>
      </c>
      <c r="G444" s="156">
        <v>45107</v>
      </c>
      <c r="H444" s="156"/>
      <c r="I444" s="170" t="s">
        <v>605</v>
      </c>
      <c r="J444" s="158"/>
      <c r="K444" s="158">
        <f t="shared" si="74"/>
        <v>0</v>
      </c>
      <c r="L444" s="160" t="s">
        <v>42</v>
      </c>
      <c r="M444" s="161" t="s">
        <v>433</v>
      </c>
      <c r="N444" s="171" t="s">
        <v>28</v>
      </c>
      <c r="O444" s="163" t="s">
        <v>10</v>
      </c>
      <c r="P444" s="156" t="s">
        <v>21</v>
      </c>
      <c r="Q444" s="161" t="s">
        <v>56</v>
      </c>
      <c r="R444" s="165"/>
      <c r="S444" s="165"/>
      <c r="T444" s="166"/>
      <c r="U444" s="166">
        <f t="shared" si="69"/>
        <v>0</v>
      </c>
      <c r="V444" s="172" t="e">
        <f t="shared" si="70"/>
        <v>#DIV/0!</v>
      </c>
      <c r="W444" s="190" t="e">
        <f t="shared" si="71"/>
        <v>#DIV/0!</v>
      </c>
      <c r="X444" s="190" t="e">
        <f t="shared" si="72"/>
        <v>#NUM!</v>
      </c>
      <c r="Y444" s="167" t="e">
        <f t="shared" si="73"/>
        <v>#NUM!</v>
      </c>
      <c r="Z444" s="153"/>
    </row>
    <row r="445" spans="1:26" ht="26.25" thickBot="1" x14ac:dyDescent="0.25">
      <c r="A445" s="191">
        <v>45090</v>
      </c>
      <c r="B445" s="216" t="s">
        <v>540</v>
      </c>
      <c r="C445" s="216" t="s">
        <v>202</v>
      </c>
      <c r="D445" s="216" t="s">
        <v>159</v>
      </c>
      <c r="E445" s="216" t="s">
        <v>581</v>
      </c>
      <c r="F445" s="193" t="s">
        <v>52</v>
      </c>
      <c r="G445" s="194">
        <v>45107</v>
      </c>
      <c r="H445" s="194">
        <v>45135</v>
      </c>
      <c r="I445" s="217" t="s">
        <v>600</v>
      </c>
      <c r="J445" s="159"/>
      <c r="K445" s="159">
        <f t="shared" si="74"/>
        <v>0</v>
      </c>
      <c r="L445" s="196" t="s">
        <v>42</v>
      </c>
      <c r="M445" s="197" t="s">
        <v>433</v>
      </c>
      <c r="N445" s="219" t="s">
        <v>31</v>
      </c>
      <c r="O445" s="199" t="s">
        <v>10</v>
      </c>
      <c r="P445" s="194" t="s">
        <v>21</v>
      </c>
      <c r="Q445" s="197" t="s">
        <v>1614</v>
      </c>
      <c r="R445" s="200">
        <v>0.79900000000000004</v>
      </c>
      <c r="S445" s="200">
        <v>0.94699999999999995</v>
      </c>
      <c r="T445" s="150">
        <v>5801.44</v>
      </c>
      <c r="U445" s="150">
        <f t="shared" si="69"/>
        <v>301674.88</v>
      </c>
      <c r="V445" s="189" t="e">
        <f t="shared" si="70"/>
        <v>#DIV/0!</v>
      </c>
      <c r="W445" s="151" t="e">
        <f t="shared" si="71"/>
        <v>#DIV/0!</v>
      </c>
      <c r="X445" s="151" t="str">
        <f t="shared" si="72"/>
        <v>DELAYED</v>
      </c>
      <c r="Y445" s="192">
        <f t="shared" si="73"/>
        <v>28</v>
      </c>
      <c r="Z445" s="191"/>
    </row>
    <row r="446" spans="1:26" ht="13.5" thickBot="1" x14ac:dyDescent="0.25">
      <c r="A446" s="316">
        <v>45090</v>
      </c>
      <c r="B446" s="317" t="s">
        <v>540</v>
      </c>
      <c r="C446" s="317" t="s">
        <v>624</v>
      </c>
      <c r="D446" s="317" t="s">
        <v>14</v>
      </c>
      <c r="E446" s="317" t="s">
        <v>585</v>
      </c>
      <c r="F446" s="319" t="s">
        <v>52</v>
      </c>
      <c r="G446" s="320">
        <v>45107</v>
      </c>
      <c r="H446" s="320">
        <v>45141</v>
      </c>
      <c r="I446" s="321" t="s">
        <v>604</v>
      </c>
      <c r="J446" s="322">
        <v>600000</v>
      </c>
      <c r="K446" s="322">
        <f t="shared" si="74"/>
        <v>11538.461538461539</v>
      </c>
      <c r="L446" s="323" t="s">
        <v>42</v>
      </c>
      <c r="M446" s="324" t="s">
        <v>433</v>
      </c>
      <c r="N446" s="325" t="s">
        <v>79</v>
      </c>
      <c r="O446" s="326" t="s">
        <v>10</v>
      </c>
      <c r="P446" s="320" t="s">
        <v>21</v>
      </c>
      <c r="Q446" s="324" t="s">
        <v>1854</v>
      </c>
      <c r="R446" s="327">
        <v>0.98</v>
      </c>
      <c r="S446" s="327">
        <v>1</v>
      </c>
      <c r="T446" s="328">
        <v>20406.97</v>
      </c>
      <c r="U446" s="328">
        <f t="shared" si="69"/>
        <v>1061162.44</v>
      </c>
      <c r="V446" s="329">
        <f t="shared" si="70"/>
        <v>1.7686040666666667</v>
      </c>
      <c r="W446" s="61" t="str">
        <f t="shared" si="71"/>
        <v>HIGH</v>
      </c>
      <c r="X446" s="61" t="str">
        <f t="shared" si="72"/>
        <v>SIGNIFICANT</v>
      </c>
      <c r="Y446" s="19">
        <f t="shared" si="73"/>
        <v>34</v>
      </c>
      <c r="Z446" s="316"/>
    </row>
    <row r="447" spans="1:26" ht="13.5" thickBot="1" x14ac:dyDescent="0.25">
      <c r="A447" s="225">
        <v>45090</v>
      </c>
      <c r="B447" s="226"/>
      <c r="C447" s="226" t="s">
        <v>95</v>
      </c>
      <c r="D447" s="226"/>
      <c r="E447" s="226" t="s">
        <v>583</v>
      </c>
      <c r="F447" s="227" t="s">
        <v>52</v>
      </c>
      <c r="G447" s="228">
        <v>45107</v>
      </c>
      <c r="H447" s="228">
        <v>45183</v>
      </c>
      <c r="I447" s="229" t="s">
        <v>602</v>
      </c>
      <c r="J447" s="230">
        <v>600000</v>
      </c>
      <c r="K447" s="230">
        <f t="shared" si="74"/>
        <v>11538.461538461539</v>
      </c>
      <c r="L447" s="231" t="s">
        <v>42</v>
      </c>
      <c r="M447" s="232" t="s">
        <v>433</v>
      </c>
      <c r="N447" s="233" t="s">
        <v>378</v>
      </c>
      <c r="O447" s="234" t="s">
        <v>504</v>
      </c>
      <c r="P447" s="228">
        <f>IF(H447="",(G447+12*7),(H447+8*7))</f>
        <v>45239</v>
      </c>
      <c r="Q447" s="232" t="s">
        <v>1876</v>
      </c>
      <c r="R447" s="235">
        <v>0.996</v>
      </c>
      <c r="S447" s="235">
        <v>0.996</v>
      </c>
      <c r="T447" s="236">
        <v>1072.43</v>
      </c>
      <c r="U447" s="236">
        <f t="shared" si="69"/>
        <v>55766.36</v>
      </c>
      <c r="V447" s="237">
        <f t="shared" si="70"/>
        <v>9.294393333333334E-2</v>
      </c>
      <c r="W447" s="124" t="str">
        <f t="shared" si="71"/>
        <v>L0W</v>
      </c>
      <c r="X447" s="238" t="str">
        <f t="shared" si="72"/>
        <v>SIGNIFICANT</v>
      </c>
      <c r="Y447" s="239">
        <f t="shared" si="73"/>
        <v>76</v>
      </c>
      <c r="Z447" s="225"/>
    </row>
    <row r="448" spans="1:26" ht="39" thickBot="1" x14ac:dyDescent="0.25">
      <c r="A448" s="134">
        <v>45071</v>
      </c>
      <c r="B448" s="135"/>
      <c r="C448" s="135" t="s">
        <v>142</v>
      </c>
      <c r="D448" s="135" t="s">
        <v>15</v>
      </c>
      <c r="E448" s="135" t="s">
        <v>422</v>
      </c>
      <c r="F448" s="137" t="s">
        <v>52</v>
      </c>
      <c r="G448" s="138">
        <v>45108</v>
      </c>
      <c r="H448" s="138">
        <v>45110</v>
      </c>
      <c r="I448" s="207" t="s">
        <v>423</v>
      </c>
      <c r="J448" s="141">
        <v>157000000</v>
      </c>
      <c r="K448" s="159">
        <f t="shared" si="74"/>
        <v>3019230.769230769</v>
      </c>
      <c r="L448" s="143" t="s">
        <v>41</v>
      </c>
      <c r="M448" s="144" t="s">
        <v>99</v>
      </c>
      <c r="N448" s="145" t="s">
        <v>66</v>
      </c>
      <c r="O448" s="147" t="s">
        <v>10</v>
      </c>
      <c r="P448" s="138" t="s">
        <v>21</v>
      </c>
      <c r="Q448" s="144" t="s">
        <v>1746</v>
      </c>
      <c r="R448" s="148">
        <v>0.93400000000000005</v>
      </c>
      <c r="S448" s="148">
        <v>0.93799999999999994</v>
      </c>
      <c r="T448" s="149">
        <v>1694728.73</v>
      </c>
      <c r="U448" s="150">
        <f t="shared" si="69"/>
        <v>88125893.959999993</v>
      </c>
      <c r="V448" s="189">
        <f t="shared" ref="V448:V479" si="75">T448/K448</f>
        <v>0.56131142649681531</v>
      </c>
      <c r="W448" s="151" t="str">
        <f t="shared" si="71"/>
        <v>L0W</v>
      </c>
      <c r="X448" s="151" t="str">
        <f t="shared" si="72"/>
        <v>EXPECTED</v>
      </c>
      <c r="Y448" s="135">
        <f t="shared" si="73"/>
        <v>2</v>
      </c>
      <c r="Z448" s="134"/>
    </row>
    <row r="449" spans="1:26" ht="26.25" thickBot="1" x14ac:dyDescent="0.25">
      <c r="A449" s="316">
        <v>45090</v>
      </c>
      <c r="B449" s="317" t="s">
        <v>540</v>
      </c>
      <c r="C449" s="318" t="s">
        <v>65</v>
      </c>
      <c r="D449" s="318" t="s">
        <v>24</v>
      </c>
      <c r="E449" s="317" t="s">
        <v>544</v>
      </c>
      <c r="F449" s="319"/>
      <c r="G449" s="320">
        <v>45108</v>
      </c>
      <c r="H449" s="320"/>
      <c r="I449" s="321" t="s">
        <v>1314</v>
      </c>
      <c r="J449" s="322">
        <v>7200000</v>
      </c>
      <c r="K449" s="322">
        <f t="shared" si="74"/>
        <v>138461.53846153847</v>
      </c>
      <c r="L449" s="323" t="s">
        <v>41</v>
      </c>
      <c r="M449" s="324" t="s">
        <v>99</v>
      </c>
      <c r="N449" s="325" t="s">
        <v>378</v>
      </c>
      <c r="O449" s="326" t="s">
        <v>10</v>
      </c>
      <c r="P449" s="320" t="s">
        <v>21</v>
      </c>
      <c r="Q449" s="324" t="s">
        <v>56</v>
      </c>
      <c r="R449" s="327"/>
      <c r="S449" s="327"/>
      <c r="T449" s="328"/>
      <c r="U449" s="328">
        <f t="shared" si="69"/>
        <v>0</v>
      </c>
      <c r="V449" s="329">
        <f t="shared" si="75"/>
        <v>0</v>
      </c>
      <c r="W449" s="329" t="str">
        <f t="shared" si="71"/>
        <v>L0W</v>
      </c>
      <c r="X449" s="329" t="e">
        <f t="shared" si="72"/>
        <v>#NUM!</v>
      </c>
      <c r="Y449" s="318" t="e">
        <f t="shared" si="73"/>
        <v>#NUM!</v>
      </c>
      <c r="Z449" s="316"/>
    </row>
    <row r="450" spans="1:26" ht="13.5" thickBot="1" x14ac:dyDescent="0.25">
      <c r="A450" s="316">
        <v>45090</v>
      </c>
      <c r="B450" s="317" t="s">
        <v>540</v>
      </c>
      <c r="C450" s="318" t="s">
        <v>179</v>
      </c>
      <c r="D450" s="318" t="s">
        <v>90</v>
      </c>
      <c r="E450" s="317" t="s">
        <v>1862</v>
      </c>
      <c r="F450" s="319"/>
      <c r="G450" s="320">
        <v>45108</v>
      </c>
      <c r="H450" s="320">
        <v>45176</v>
      </c>
      <c r="I450" s="321" t="s">
        <v>529</v>
      </c>
      <c r="J450" s="322">
        <v>4800000</v>
      </c>
      <c r="K450" s="322">
        <f t="shared" si="74"/>
        <v>92307.692307692312</v>
      </c>
      <c r="L450" s="323" t="s">
        <v>42</v>
      </c>
      <c r="M450" s="324" t="s">
        <v>555</v>
      </c>
      <c r="N450" s="325" t="s">
        <v>72</v>
      </c>
      <c r="O450" s="326" t="s">
        <v>10</v>
      </c>
      <c r="P450" s="320" t="s">
        <v>21</v>
      </c>
      <c r="Q450" s="324" t="s">
        <v>1879</v>
      </c>
      <c r="R450" s="327">
        <v>0.80600000000000005</v>
      </c>
      <c r="S450" s="327">
        <v>0.997</v>
      </c>
      <c r="T450" s="328">
        <v>19633.830000000002</v>
      </c>
      <c r="U450" s="328">
        <f t="shared" si="69"/>
        <v>1020959.1600000001</v>
      </c>
      <c r="V450" s="329">
        <f t="shared" si="75"/>
        <v>0.21269982500000001</v>
      </c>
      <c r="W450" s="61" t="str">
        <f t="shared" si="71"/>
        <v>L0W</v>
      </c>
      <c r="X450" s="61" t="str">
        <f t="shared" si="72"/>
        <v>SIGNIFICANT</v>
      </c>
      <c r="Y450" s="19">
        <f t="shared" si="73"/>
        <v>68</v>
      </c>
      <c r="Z450" s="316"/>
    </row>
    <row r="451" spans="1:26" ht="13.5" thickBot="1" x14ac:dyDescent="0.25">
      <c r="A451" s="334">
        <v>45090</v>
      </c>
      <c r="B451" s="346" t="s">
        <v>540</v>
      </c>
      <c r="C451" s="335" t="s">
        <v>179</v>
      </c>
      <c r="D451" s="335" t="s">
        <v>90</v>
      </c>
      <c r="E451" s="346" t="s">
        <v>546</v>
      </c>
      <c r="F451" s="336"/>
      <c r="G451" s="337">
        <v>45108</v>
      </c>
      <c r="H451" s="337">
        <v>45219</v>
      </c>
      <c r="I451" s="347" t="s">
        <v>530</v>
      </c>
      <c r="J451" s="339">
        <v>4800000</v>
      </c>
      <c r="K451" s="339">
        <f t="shared" si="74"/>
        <v>92307.692307692312</v>
      </c>
      <c r="L451" s="340" t="s">
        <v>42</v>
      </c>
      <c r="M451" s="341" t="s">
        <v>555</v>
      </c>
      <c r="N451" s="348" t="s">
        <v>72</v>
      </c>
      <c r="O451" s="343" t="s">
        <v>504</v>
      </c>
      <c r="P451" s="337">
        <f>IF(H451="",(G451+12*7),(H451+8*7))</f>
        <v>45275</v>
      </c>
      <c r="Q451" s="341" t="s">
        <v>1880</v>
      </c>
      <c r="R451" s="344">
        <v>1</v>
      </c>
      <c r="S451" s="344">
        <v>1</v>
      </c>
      <c r="T451" s="273">
        <v>5496.52</v>
      </c>
      <c r="U451" s="273">
        <f t="shared" si="69"/>
        <v>285819.04000000004</v>
      </c>
      <c r="V451" s="345">
        <f t="shared" si="75"/>
        <v>5.9545633333333334E-2</v>
      </c>
      <c r="W451" s="345" t="str">
        <f t="shared" si="71"/>
        <v>L0W</v>
      </c>
      <c r="X451" s="345" t="str">
        <f t="shared" si="72"/>
        <v>SIGNIFICANT</v>
      </c>
      <c r="Y451" s="335">
        <f t="shared" si="73"/>
        <v>111</v>
      </c>
      <c r="Z451" s="334"/>
    </row>
    <row r="452" spans="1:26" ht="13.5" thickBot="1" x14ac:dyDescent="0.25">
      <c r="A452" s="316">
        <v>45090</v>
      </c>
      <c r="B452" s="317" t="s">
        <v>540</v>
      </c>
      <c r="C452" s="318" t="s">
        <v>65</v>
      </c>
      <c r="D452" s="318" t="s">
        <v>24</v>
      </c>
      <c r="E452" s="317" t="s">
        <v>548</v>
      </c>
      <c r="F452" s="319"/>
      <c r="G452" s="320">
        <v>45108</v>
      </c>
      <c r="H452" s="320"/>
      <c r="I452" s="321" t="s">
        <v>532</v>
      </c>
      <c r="J452" s="322">
        <v>2400000</v>
      </c>
      <c r="K452" s="322">
        <f t="shared" si="74"/>
        <v>46153.846153846156</v>
      </c>
      <c r="L452" s="323" t="s">
        <v>43</v>
      </c>
      <c r="M452" s="324" t="s">
        <v>94</v>
      </c>
      <c r="N452" s="325" t="s">
        <v>378</v>
      </c>
      <c r="O452" s="326" t="s">
        <v>10</v>
      </c>
      <c r="P452" s="320" t="s">
        <v>21</v>
      </c>
      <c r="Q452" s="324" t="s">
        <v>56</v>
      </c>
      <c r="R452" s="327"/>
      <c r="S452" s="327"/>
      <c r="T452" s="328"/>
      <c r="U452" s="328">
        <f t="shared" si="69"/>
        <v>0</v>
      </c>
      <c r="V452" s="329">
        <f t="shared" si="75"/>
        <v>0</v>
      </c>
      <c r="W452" s="329" t="str">
        <f t="shared" si="71"/>
        <v>L0W</v>
      </c>
      <c r="X452" s="329" t="e">
        <f t="shared" si="72"/>
        <v>#NUM!</v>
      </c>
      <c r="Y452" s="318" t="e">
        <f t="shared" si="73"/>
        <v>#NUM!</v>
      </c>
      <c r="Z452" s="316"/>
    </row>
    <row r="453" spans="1:26" ht="13.5" thickBot="1" x14ac:dyDescent="0.25">
      <c r="A453" s="316">
        <v>45131</v>
      </c>
      <c r="B453" s="318" t="s">
        <v>540</v>
      </c>
      <c r="C453" s="318" t="s">
        <v>65</v>
      </c>
      <c r="D453" s="318" t="s">
        <v>24</v>
      </c>
      <c r="E453" s="318" t="s">
        <v>548</v>
      </c>
      <c r="F453" s="319" t="s">
        <v>52</v>
      </c>
      <c r="G453" s="320">
        <v>45108</v>
      </c>
      <c r="H453" s="320"/>
      <c r="I453" s="330" t="s">
        <v>1550</v>
      </c>
      <c r="J453" s="322">
        <v>2400000</v>
      </c>
      <c r="K453" s="322">
        <f t="shared" si="74"/>
        <v>46153.846153846156</v>
      </c>
      <c r="L453" s="323" t="s">
        <v>42</v>
      </c>
      <c r="M453" s="324" t="s">
        <v>100</v>
      </c>
      <c r="N453" s="333" t="s">
        <v>378</v>
      </c>
      <c r="O453" s="326" t="s">
        <v>10</v>
      </c>
      <c r="P453" s="320" t="s">
        <v>21</v>
      </c>
      <c r="Q453" s="324" t="s">
        <v>56</v>
      </c>
      <c r="R453" s="327"/>
      <c r="S453" s="327"/>
      <c r="T453" s="328"/>
      <c r="U453" s="328"/>
      <c r="V453" s="329">
        <f t="shared" si="75"/>
        <v>0</v>
      </c>
      <c r="W453" s="329" t="str">
        <f t="shared" si="71"/>
        <v>L0W</v>
      </c>
      <c r="X453" s="329" t="e">
        <f t="shared" si="72"/>
        <v>#NUM!</v>
      </c>
      <c r="Y453" s="318" t="e">
        <f t="shared" si="73"/>
        <v>#NUM!</v>
      </c>
      <c r="Z453" s="316"/>
    </row>
    <row r="454" spans="1:26" ht="13.5" thickBot="1" x14ac:dyDescent="0.25">
      <c r="A454" s="191">
        <v>45090</v>
      </c>
      <c r="B454" s="216"/>
      <c r="C454" s="192" t="s">
        <v>54</v>
      </c>
      <c r="D454" s="192" t="s">
        <v>159</v>
      </c>
      <c r="E454" s="216" t="s">
        <v>551</v>
      </c>
      <c r="F454" s="193"/>
      <c r="G454" s="194">
        <v>45108</v>
      </c>
      <c r="H454" s="194">
        <v>45155</v>
      </c>
      <c r="I454" s="217" t="s">
        <v>536</v>
      </c>
      <c r="J454" s="159">
        <v>1200000</v>
      </c>
      <c r="K454" s="159">
        <f t="shared" si="74"/>
        <v>23076.923076923078</v>
      </c>
      <c r="L454" s="196" t="s">
        <v>43</v>
      </c>
      <c r="M454" s="197" t="s">
        <v>94</v>
      </c>
      <c r="N454" s="219" t="s">
        <v>79</v>
      </c>
      <c r="O454" s="199" t="s">
        <v>10</v>
      </c>
      <c r="P454" s="194" t="s">
        <v>21</v>
      </c>
      <c r="Q454" s="197" t="s">
        <v>155</v>
      </c>
      <c r="R454" s="200">
        <v>1</v>
      </c>
      <c r="S454" s="200">
        <v>1</v>
      </c>
      <c r="T454" s="150">
        <v>77.78</v>
      </c>
      <c r="U454" s="150">
        <f>T454*52</f>
        <v>4044.56</v>
      </c>
      <c r="V454" s="189">
        <f t="shared" si="75"/>
        <v>3.3704666666666667E-3</v>
      </c>
      <c r="W454" s="151" t="str">
        <f t="shared" si="71"/>
        <v>L0W</v>
      </c>
      <c r="X454" s="151" t="str">
        <f t="shared" si="72"/>
        <v>SIGNIFICANT</v>
      </c>
      <c r="Y454" s="135">
        <f t="shared" si="73"/>
        <v>47</v>
      </c>
      <c r="Z454" s="191"/>
    </row>
    <row r="455" spans="1:26" ht="13.5" thickBot="1" x14ac:dyDescent="0.25">
      <c r="A455" s="225">
        <v>45090</v>
      </c>
      <c r="B455" s="226" t="s">
        <v>540</v>
      </c>
      <c r="C455" s="241" t="s">
        <v>179</v>
      </c>
      <c r="D455" s="241" t="s">
        <v>90</v>
      </c>
      <c r="E455" s="226" t="s">
        <v>1863</v>
      </c>
      <c r="F455" s="227"/>
      <c r="G455" s="228">
        <v>45108</v>
      </c>
      <c r="H455" s="228">
        <v>45176</v>
      </c>
      <c r="I455" s="229" t="s">
        <v>533</v>
      </c>
      <c r="J455" s="230">
        <v>1200000</v>
      </c>
      <c r="K455" s="230">
        <f t="shared" si="74"/>
        <v>23076.923076923078</v>
      </c>
      <c r="L455" s="231" t="s">
        <v>43</v>
      </c>
      <c r="M455" s="232" t="s">
        <v>94</v>
      </c>
      <c r="N455" s="233" t="s">
        <v>72</v>
      </c>
      <c r="O455" s="234" t="s">
        <v>504</v>
      </c>
      <c r="P455" s="228">
        <f>IF(H455="",(G455+12*7),(H455+8*7))</f>
        <v>45232</v>
      </c>
      <c r="Q455" s="232" t="s">
        <v>1876</v>
      </c>
      <c r="R455" s="235">
        <v>0.99199999999999999</v>
      </c>
      <c r="S455" s="235">
        <v>0.999</v>
      </c>
      <c r="T455" s="236">
        <v>17471.79</v>
      </c>
      <c r="U455" s="236">
        <v>2813.69</v>
      </c>
      <c r="V455" s="237">
        <f t="shared" si="75"/>
        <v>0.75711090000000003</v>
      </c>
      <c r="W455" s="124" t="str">
        <f t="shared" si="71"/>
        <v>L0W</v>
      </c>
      <c r="X455" s="238" t="str">
        <f t="shared" si="72"/>
        <v>SIGNIFICANT</v>
      </c>
      <c r="Y455" s="239">
        <f t="shared" si="73"/>
        <v>68</v>
      </c>
      <c r="Z455" s="225"/>
    </row>
    <row r="456" spans="1:26" ht="13.5" thickBot="1" x14ac:dyDescent="0.25">
      <c r="A456" s="316">
        <v>45090</v>
      </c>
      <c r="B456" s="317" t="s">
        <v>542</v>
      </c>
      <c r="C456" s="318" t="s">
        <v>105</v>
      </c>
      <c r="D456" s="318" t="s">
        <v>15</v>
      </c>
      <c r="E456" s="317" t="s">
        <v>547</v>
      </c>
      <c r="F456" s="319"/>
      <c r="G456" s="320">
        <v>45108</v>
      </c>
      <c r="H456" s="320"/>
      <c r="I456" s="321" t="s">
        <v>531</v>
      </c>
      <c r="J456" s="322">
        <v>1200000</v>
      </c>
      <c r="K456" s="322">
        <f t="shared" si="74"/>
        <v>23076.923076923078</v>
      </c>
      <c r="L456" s="323" t="s">
        <v>43</v>
      </c>
      <c r="M456" s="324" t="s">
        <v>94</v>
      </c>
      <c r="N456" s="325" t="s">
        <v>79</v>
      </c>
      <c r="O456" s="326" t="s">
        <v>10</v>
      </c>
      <c r="P456" s="320" t="s">
        <v>21</v>
      </c>
      <c r="Q456" s="324" t="s">
        <v>56</v>
      </c>
      <c r="R456" s="327"/>
      <c r="S456" s="327"/>
      <c r="T456" s="328"/>
      <c r="U456" s="328">
        <f t="shared" ref="U456:U503" si="76">T456*52</f>
        <v>0</v>
      </c>
      <c r="V456" s="329">
        <f t="shared" si="75"/>
        <v>0</v>
      </c>
      <c r="W456" s="329" t="str">
        <f t="shared" si="71"/>
        <v>L0W</v>
      </c>
      <c r="X456" s="329" t="e">
        <f t="shared" si="72"/>
        <v>#NUM!</v>
      </c>
      <c r="Y456" s="318" t="e">
        <f t="shared" si="73"/>
        <v>#NUM!</v>
      </c>
      <c r="Z456" s="316"/>
    </row>
    <row r="457" spans="1:26" ht="13.5" thickBot="1" x14ac:dyDescent="0.25">
      <c r="A457" s="134">
        <v>45099</v>
      </c>
      <c r="B457" s="135"/>
      <c r="C457" s="135" t="s">
        <v>1330</v>
      </c>
      <c r="D457" s="135" t="s">
        <v>14</v>
      </c>
      <c r="E457" s="135" t="s">
        <v>1331</v>
      </c>
      <c r="F457" s="137" t="s">
        <v>52</v>
      </c>
      <c r="G457" s="138">
        <v>45108</v>
      </c>
      <c r="H457" s="138">
        <v>45110</v>
      </c>
      <c r="I457" s="207" t="s">
        <v>1332</v>
      </c>
      <c r="J457" s="141">
        <v>720000</v>
      </c>
      <c r="K457" s="141">
        <f t="shared" si="74"/>
        <v>13846.153846153846</v>
      </c>
      <c r="L457" s="143" t="s">
        <v>42</v>
      </c>
      <c r="M457" s="144" t="s">
        <v>115</v>
      </c>
      <c r="N457" s="145" t="s">
        <v>79</v>
      </c>
      <c r="O457" s="147" t="s">
        <v>10</v>
      </c>
      <c r="P457" s="194" t="s">
        <v>21</v>
      </c>
      <c r="Q457" s="197" t="s">
        <v>209</v>
      </c>
      <c r="R457" s="148">
        <v>0.96399999999999997</v>
      </c>
      <c r="S457" s="148">
        <v>0.997</v>
      </c>
      <c r="T457" s="149">
        <v>11941.14</v>
      </c>
      <c r="U457" s="150">
        <f t="shared" si="76"/>
        <v>620939.28</v>
      </c>
      <c r="V457" s="189">
        <f t="shared" si="75"/>
        <v>0.86241566666666669</v>
      </c>
      <c r="W457" s="151" t="str">
        <f t="shared" si="71"/>
        <v>W/IN</v>
      </c>
      <c r="X457" s="151" t="str">
        <f t="shared" si="72"/>
        <v>EXPECTED</v>
      </c>
      <c r="Y457" s="135">
        <f t="shared" si="73"/>
        <v>2</v>
      </c>
      <c r="Z457" s="134"/>
    </row>
    <row r="458" spans="1:26" ht="13.5" thickBot="1" x14ac:dyDescent="0.25">
      <c r="A458" s="134">
        <v>45090</v>
      </c>
      <c r="B458" s="136"/>
      <c r="C458" s="135" t="s">
        <v>501</v>
      </c>
      <c r="D458" s="135" t="s">
        <v>159</v>
      </c>
      <c r="E458" s="136" t="s">
        <v>554</v>
      </c>
      <c r="F458" s="137"/>
      <c r="G458" s="138">
        <v>45108</v>
      </c>
      <c r="H458" s="138">
        <v>45093</v>
      </c>
      <c r="I458" s="208" t="s">
        <v>539</v>
      </c>
      <c r="J458" s="141">
        <v>670992</v>
      </c>
      <c r="K458" s="141">
        <f t="shared" si="74"/>
        <v>12903.692307692309</v>
      </c>
      <c r="L458" s="143" t="s">
        <v>43</v>
      </c>
      <c r="M458" s="144" t="s">
        <v>94</v>
      </c>
      <c r="N458" s="146" t="s">
        <v>85</v>
      </c>
      <c r="O458" s="147" t="s">
        <v>10</v>
      </c>
      <c r="P458" s="138" t="s">
        <v>21</v>
      </c>
      <c r="Q458" s="204" t="s">
        <v>209</v>
      </c>
      <c r="R458" s="148">
        <v>0.96099999999999997</v>
      </c>
      <c r="S458" s="148">
        <v>0.995</v>
      </c>
      <c r="T458" s="149">
        <v>3300.83</v>
      </c>
      <c r="U458" s="150">
        <f t="shared" si="76"/>
        <v>171643.16</v>
      </c>
      <c r="V458" s="189">
        <f t="shared" si="75"/>
        <v>0.25580507666261293</v>
      </c>
      <c r="W458" s="151" t="str">
        <f t="shared" si="71"/>
        <v>L0W</v>
      </c>
      <c r="X458" s="151" t="str">
        <f t="shared" si="72"/>
        <v>EXPECTED</v>
      </c>
      <c r="Y458" s="135">
        <v>-17</v>
      </c>
      <c r="Z458" s="134"/>
    </row>
    <row r="459" spans="1:26" ht="13.5" thickBot="1" x14ac:dyDescent="0.25">
      <c r="A459" s="316">
        <v>45090</v>
      </c>
      <c r="B459" s="317" t="s">
        <v>541</v>
      </c>
      <c r="C459" s="318" t="s">
        <v>501</v>
      </c>
      <c r="D459" s="318" t="s">
        <v>159</v>
      </c>
      <c r="E459" s="317" t="s">
        <v>545</v>
      </c>
      <c r="F459" s="319"/>
      <c r="G459" s="320">
        <v>45108</v>
      </c>
      <c r="H459" s="320"/>
      <c r="I459" s="321" t="s">
        <v>528</v>
      </c>
      <c r="J459" s="322">
        <v>600000</v>
      </c>
      <c r="K459" s="322">
        <f t="shared" si="74"/>
        <v>11538.461538461539</v>
      </c>
      <c r="L459" s="323" t="s">
        <v>43</v>
      </c>
      <c r="M459" s="324" t="s">
        <v>94</v>
      </c>
      <c r="N459" s="325" t="s">
        <v>79</v>
      </c>
      <c r="O459" s="326" t="s">
        <v>10</v>
      </c>
      <c r="P459" s="320" t="s">
        <v>21</v>
      </c>
      <c r="Q459" s="324" t="s">
        <v>56</v>
      </c>
      <c r="R459" s="327"/>
      <c r="S459" s="327"/>
      <c r="T459" s="328"/>
      <c r="U459" s="328">
        <f t="shared" si="76"/>
        <v>0</v>
      </c>
      <c r="V459" s="329">
        <f t="shared" si="75"/>
        <v>0</v>
      </c>
      <c r="W459" s="329" t="str">
        <f t="shared" si="71"/>
        <v>L0W</v>
      </c>
      <c r="X459" s="329" t="e">
        <f t="shared" si="72"/>
        <v>#NUM!</v>
      </c>
      <c r="Y459" s="318" t="e">
        <f t="shared" ref="Y459:Y490" si="77">DATEDIF(G459,H459,"d")</f>
        <v>#NUM!</v>
      </c>
      <c r="Z459" s="316"/>
    </row>
    <row r="460" spans="1:26" ht="13.5" thickBot="1" x14ac:dyDescent="0.25">
      <c r="A460" s="191">
        <v>45090</v>
      </c>
      <c r="B460" s="216"/>
      <c r="C460" s="192" t="s">
        <v>54</v>
      </c>
      <c r="D460" s="192" t="s">
        <v>15</v>
      </c>
      <c r="E460" s="216" t="s">
        <v>553</v>
      </c>
      <c r="F460" s="193"/>
      <c r="G460" s="194">
        <v>45108</v>
      </c>
      <c r="H460" s="194">
        <v>45149</v>
      </c>
      <c r="I460" s="217" t="s">
        <v>538</v>
      </c>
      <c r="J460" s="159">
        <v>600000</v>
      </c>
      <c r="K460" s="159">
        <f t="shared" si="74"/>
        <v>11538.461538461539</v>
      </c>
      <c r="L460" s="196" t="s">
        <v>43</v>
      </c>
      <c r="M460" s="197" t="s">
        <v>94</v>
      </c>
      <c r="N460" s="219" t="s">
        <v>79</v>
      </c>
      <c r="O460" s="199" t="s">
        <v>10</v>
      </c>
      <c r="P460" s="194" t="s">
        <v>21</v>
      </c>
      <c r="Q460" s="197" t="s">
        <v>209</v>
      </c>
      <c r="R460" s="200">
        <v>0.96199999999999997</v>
      </c>
      <c r="S460" s="200">
        <v>1</v>
      </c>
      <c r="T460" s="150">
        <v>9290.4699999999993</v>
      </c>
      <c r="U460" s="150">
        <f t="shared" si="76"/>
        <v>483104.43999999994</v>
      </c>
      <c r="V460" s="189">
        <f t="shared" si="75"/>
        <v>0.80517406666666658</v>
      </c>
      <c r="W460" s="151" t="str">
        <f t="shared" si="71"/>
        <v>W/IN</v>
      </c>
      <c r="X460" s="151" t="str">
        <f t="shared" si="72"/>
        <v>SIGNIFICANT</v>
      </c>
      <c r="Y460" s="135">
        <f t="shared" si="77"/>
        <v>41</v>
      </c>
      <c r="Z460" s="191"/>
    </row>
    <row r="461" spans="1:26" ht="13.5" thickBot="1" x14ac:dyDescent="0.25">
      <c r="A461" s="191">
        <v>45090</v>
      </c>
      <c r="B461" s="216"/>
      <c r="C461" s="192" t="s">
        <v>543</v>
      </c>
      <c r="D461" s="192" t="s">
        <v>14</v>
      </c>
      <c r="E461" s="216" t="s">
        <v>550</v>
      </c>
      <c r="F461" s="193"/>
      <c r="G461" s="194">
        <v>45108</v>
      </c>
      <c r="H461" s="194">
        <v>45135</v>
      </c>
      <c r="I461" s="217" t="s">
        <v>535</v>
      </c>
      <c r="J461" s="159">
        <v>300000</v>
      </c>
      <c r="K461" s="159">
        <f t="shared" si="74"/>
        <v>5769.2307692307695</v>
      </c>
      <c r="L461" s="196" t="s">
        <v>43</v>
      </c>
      <c r="M461" s="197" t="s">
        <v>94</v>
      </c>
      <c r="N461" s="219" t="s">
        <v>79</v>
      </c>
      <c r="O461" s="199" t="s">
        <v>10</v>
      </c>
      <c r="P461" s="194" t="s">
        <v>21</v>
      </c>
      <c r="Q461" s="197" t="s">
        <v>209</v>
      </c>
      <c r="R461" s="200">
        <v>0.96299999999999997</v>
      </c>
      <c r="S461" s="200">
        <v>0.997</v>
      </c>
      <c r="T461" s="150">
        <v>33256.99</v>
      </c>
      <c r="U461" s="150">
        <f t="shared" si="76"/>
        <v>1729363.48</v>
      </c>
      <c r="V461" s="189">
        <f t="shared" si="75"/>
        <v>5.7645449333333323</v>
      </c>
      <c r="W461" s="151" t="str">
        <f t="shared" si="71"/>
        <v>HIGH</v>
      </c>
      <c r="X461" s="151" t="str">
        <f t="shared" si="72"/>
        <v>DELAYED</v>
      </c>
      <c r="Y461" s="192">
        <f t="shared" si="77"/>
        <v>27</v>
      </c>
      <c r="Z461" s="191"/>
    </row>
    <row r="462" spans="1:26" ht="13.5" thickBot="1" x14ac:dyDescent="0.25">
      <c r="A462" s="316">
        <v>45090</v>
      </c>
      <c r="B462" s="318" t="s">
        <v>527</v>
      </c>
      <c r="C462" s="318" t="s">
        <v>230</v>
      </c>
      <c r="D462" s="318" t="s">
        <v>159</v>
      </c>
      <c r="E462" s="317" t="s">
        <v>556</v>
      </c>
      <c r="F462" s="319" t="s">
        <v>52</v>
      </c>
      <c r="G462" s="320">
        <v>45110</v>
      </c>
      <c r="H462" s="320"/>
      <c r="I462" s="330" t="s">
        <v>558</v>
      </c>
      <c r="J462" s="322">
        <v>1800000</v>
      </c>
      <c r="K462" s="322">
        <f t="shared" si="74"/>
        <v>34615.384615384617</v>
      </c>
      <c r="L462" s="323" t="s">
        <v>42</v>
      </c>
      <c r="M462" s="324" t="s">
        <v>94</v>
      </c>
      <c r="N462" s="333" t="s">
        <v>11</v>
      </c>
      <c r="O462" s="326" t="s">
        <v>10</v>
      </c>
      <c r="P462" s="320" t="s">
        <v>21</v>
      </c>
      <c r="Q462" s="324" t="s">
        <v>56</v>
      </c>
      <c r="R462" s="327"/>
      <c r="S462" s="327"/>
      <c r="T462" s="328"/>
      <c r="U462" s="328">
        <f t="shared" si="76"/>
        <v>0</v>
      </c>
      <c r="V462" s="329">
        <f t="shared" si="75"/>
        <v>0</v>
      </c>
      <c r="W462" s="329" t="str">
        <f t="shared" si="71"/>
        <v>L0W</v>
      </c>
      <c r="X462" s="329" t="e">
        <f t="shared" si="72"/>
        <v>#NUM!</v>
      </c>
      <c r="Y462" s="318" t="e">
        <f t="shared" si="77"/>
        <v>#NUM!</v>
      </c>
      <c r="Z462" s="316"/>
    </row>
    <row r="463" spans="1:26" ht="13.5" thickBot="1" x14ac:dyDescent="0.25">
      <c r="A463" s="316">
        <v>45090</v>
      </c>
      <c r="B463" s="317" t="s">
        <v>527</v>
      </c>
      <c r="C463" s="318" t="s">
        <v>199</v>
      </c>
      <c r="D463" s="318" t="s">
        <v>159</v>
      </c>
      <c r="E463" s="317" t="s">
        <v>1547</v>
      </c>
      <c r="F463" s="319" t="s">
        <v>52</v>
      </c>
      <c r="G463" s="320">
        <v>45110</v>
      </c>
      <c r="H463" s="320">
        <v>45166</v>
      </c>
      <c r="I463" s="321" t="s">
        <v>557</v>
      </c>
      <c r="J463" s="322">
        <v>300000</v>
      </c>
      <c r="K463" s="322">
        <f t="shared" si="74"/>
        <v>5769.2307692307695</v>
      </c>
      <c r="L463" s="323" t="s">
        <v>42</v>
      </c>
      <c r="M463" s="324" t="s">
        <v>94</v>
      </c>
      <c r="N463" s="325" t="s">
        <v>79</v>
      </c>
      <c r="O463" s="326" t="s">
        <v>10</v>
      </c>
      <c r="P463" s="320" t="s">
        <v>21</v>
      </c>
      <c r="Q463" s="324" t="s">
        <v>1860</v>
      </c>
      <c r="R463" s="327">
        <v>0.91700000000000004</v>
      </c>
      <c r="S463" s="327">
        <v>0.95799999999999996</v>
      </c>
      <c r="T463" s="328">
        <v>2102.71</v>
      </c>
      <c r="U463" s="328">
        <f t="shared" si="76"/>
        <v>109340.92</v>
      </c>
      <c r="V463" s="329">
        <f t="shared" si="75"/>
        <v>0.36446973333333332</v>
      </c>
      <c r="W463" s="61" t="str">
        <f t="shared" si="71"/>
        <v>L0W</v>
      </c>
      <c r="X463" s="61" t="str">
        <f t="shared" si="72"/>
        <v>SIGNIFICANT</v>
      </c>
      <c r="Y463" s="19">
        <f t="shared" si="77"/>
        <v>56</v>
      </c>
      <c r="Z463" s="316"/>
    </row>
    <row r="464" spans="1:26" ht="13.5" thickBot="1" x14ac:dyDescent="0.25">
      <c r="A464" s="191">
        <v>45114</v>
      </c>
      <c r="B464" s="192"/>
      <c r="C464" s="192" t="s">
        <v>123</v>
      </c>
      <c r="D464" s="192" t="s">
        <v>18</v>
      </c>
      <c r="E464" s="192" t="s">
        <v>1358</v>
      </c>
      <c r="F464" s="193" t="s">
        <v>52</v>
      </c>
      <c r="G464" s="194">
        <v>45112</v>
      </c>
      <c r="H464" s="194">
        <v>45128</v>
      </c>
      <c r="I464" s="223" t="s">
        <v>1359</v>
      </c>
      <c r="J464" s="159">
        <v>50000</v>
      </c>
      <c r="K464" s="159">
        <f t="shared" si="74"/>
        <v>961.53846153846155</v>
      </c>
      <c r="L464" s="196" t="s">
        <v>42</v>
      </c>
      <c r="M464" s="197" t="s">
        <v>145</v>
      </c>
      <c r="N464" s="198" t="s">
        <v>378</v>
      </c>
      <c r="O464" s="199" t="s">
        <v>10</v>
      </c>
      <c r="P464" s="194" t="s">
        <v>21</v>
      </c>
      <c r="Q464" s="197" t="s">
        <v>209</v>
      </c>
      <c r="R464" s="200">
        <v>0.98699999999999999</v>
      </c>
      <c r="S464" s="200">
        <v>0.997</v>
      </c>
      <c r="T464" s="150">
        <v>2396.5100000000002</v>
      </c>
      <c r="U464" s="150">
        <f t="shared" si="76"/>
        <v>124618.52000000002</v>
      </c>
      <c r="V464" s="189">
        <f t="shared" si="75"/>
        <v>2.4923704</v>
      </c>
      <c r="W464" s="151" t="str">
        <f t="shared" si="71"/>
        <v>HIGH</v>
      </c>
      <c r="X464" s="151" t="str">
        <f t="shared" si="72"/>
        <v>DELAYED</v>
      </c>
      <c r="Y464" s="192">
        <f t="shared" si="77"/>
        <v>16</v>
      </c>
      <c r="Z464" s="191"/>
    </row>
    <row r="465" spans="1:26" ht="13.5" thickBot="1" x14ac:dyDescent="0.25">
      <c r="A465" s="316">
        <v>45090</v>
      </c>
      <c r="B465" s="318"/>
      <c r="C465" s="318" t="s">
        <v>559</v>
      </c>
      <c r="D465" s="318" t="s">
        <v>159</v>
      </c>
      <c r="E465" s="318" t="s">
        <v>560</v>
      </c>
      <c r="F465" s="319" t="s">
        <v>52</v>
      </c>
      <c r="G465" s="320">
        <v>45113</v>
      </c>
      <c r="H465" s="320"/>
      <c r="I465" s="330" t="s">
        <v>561</v>
      </c>
      <c r="J465" s="322">
        <v>720000</v>
      </c>
      <c r="K465" s="322">
        <f t="shared" si="74"/>
        <v>13846.153846153846</v>
      </c>
      <c r="L465" s="323" t="s">
        <v>42</v>
      </c>
      <c r="M465" s="324" t="s">
        <v>94</v>
      </c>
      <c r="N465" s="333" t="s">
        <v>23</v>
      </c>
      <c r="O465" s="326" t="s">
        <v>10</v>
      </c>
      <c r="P465" s="320" t="s">
        <v>21</v>
      </c>
      <c r="Q465" s="324" t="s">
        <v>56</v>
      </c>
      <c r="R465" s="327"/>
      <c r="S465" s="327"/>
      <c r="T465" s="328"/>
      <c r="U465" s="328">
        <f t="shared" si="76"/>
        <v>0</v>
      </c>
      <c r="V465" s="329">
        <f t="shared" si="75"/>
        <v>0</v>
      </c>
      <c r="W465" s="329" t="str">
        <f t="shared" si="71"/>
        <v>L0W</v>
      </c>
      <c r="X465" s="329" t="e">
        <f t="shared" si="72"/>
        <v>#NUM!</v>
      </c>
      <c r="Y465" s="318" t="e">
        <f t="shared" si="77"/>
        <v>#NUM!</v>
      </c>
      <c r="Z465" s="316"/>
    </row>
    <row r="466" spans="1:26" ht="13.5" thickBot="1" x14ac:dyDescent="0.25">
      <c r="A466" s="316">
        <v>45090</v>
      </c>
      <c r="B466" s="318" t="s">
        <v>541</v>
      </c>
      <c r="C466" s="318" t="s">
        <v>55</v>
      </c>
      <c r="D466" s="318" t="s">
        <v>15</v>
      </c>
      <c r="E466" s="318" t="s">
        <v>562</v>
      </c>
      <c r="F466" s="319" t="s">
        <v>52</v>
      </c>
      <c r="G466" s="320">
        <v>45114</v>
      </c>
      <c r="H466" s="320"/>
      <c r="I466" s="330" t="s">
        <v>563</v>
      </c>
      <c r="J466" s="322">
        <v>1200000</v>
      </c>
      <c r="K466" s="322">
        <f t="shared" si="74"/>
        <v>23076.923076923078</v>
      </c>
      <c r="L466" s="323" t="s">
        <v>43</v>
      </c>
      <c r="M466" s="324" t="s">
        <v>94</v>
      </c>
      <c r="N466" s="333" t="s">
        <v>9</v>
      </c>
      <c r="O466" s="326" t="s">
        <v>10</v>
      </c>
      <c r="P466" s="320" t="s">
        <v>21</v>
      </c>
      <c r="Q466" s="324" t="s">
        <v>56</v>
      </c>
      <c r="R466" s="327"/>
      <c r="S466" s="327"/>
      <c r="T466" s="328"/>
      <c r="U466" s="328">
        <f t="shared" si="76"/>
        <v>0</v>
      </c>
      <c r="V466" s="329">
        <f t="shared" si="75"/>
        <v>0</v>
      </c>
      <c r="W466" s="329" t="str">
        <f t="shared" si="71"/>
        <v>L0W</v>
      </c>
      <c r="X466" s="329" t="e">
        <f t="shared" si="72"/>
        <v>#NUM!</v>
      </c>
      <c r="Y466" s="318" t="e">
        <f t="shared" si="77"/>
        <v>#NUM!</v>
      </c>
      <c r="Z466" s="316"/>
    </row>
    <row r="467" spans="1:26" ht="13.5" thickBot="1" x14ac:dyDescent="0.25">
      <c r="A467" s="316">
        <v>45096</v>
      </c>
      <c r="B467" s="318" t="s">
        <v>57</v>
      </c>
      <c r="C467" s="318" t="s">
        <v>118</v>
      </c>
      <c r="D467" s="318" t="s">
        <v>18</v>
      </c>
      <c r="E467" s="318" t="s">
        <v>1324</v>
      </c>
      <c r="F467" s="319" t="s">
        <v>52</v>
      </c>
      <c r="G467" s="320">
        <v>45114</v>
      </c>
      <c r="H467" s="320"/>
      <c r="I467" s="330" t="s">
        <v>1325</v>
      </c>
      <c r="J467" s="322">
        <v>120000</v>
      </c>
      <c r="K467" s="322">
        <f t="shared" si="74"/>
        <v>2307.6923076923076</v>
      </c>
      <c r="L467" s="323" t="s">
        <v>42</v>
      </c>
      <c r="M467" s="324" t="s">
        <v>94</v>
      </c>
      <c r="N467" s="333" t="s">
        <v>161</v>
      </c>
      <c r="O467" s="326" t="s">
        <v>10</v>
      </c>
      <c r="P467" s="320" t="s">
        <v>21</v>
      </c>
      <c r="Q467" s="324" t="s">
        <v>56</v>
      </c>
      <c r="R467" s="327"/>
      <c r="S467" s="327"/>
      <c r="T467" s="328"/>
      <c r="U467" s="328">
        <f t="shared" si="76"/>
        <v>0</v>
      </c>
      <c r="V467" s="329">
        <f t="shared" si="75"/>
        <v>0</v>
      </c>
      <c r="W467" s="329" t="str">
        <f t="shared" si="71"/>
        <v>L0W</v>
      </c>
      <c r="X467" s="329" t="e">
        <f t="shared" si="72"/>
        <v>#NUM!</v>
      </c>
      <c r="Y467" s="318" t="e">
        <f t="shared" si="77"/>
        <v>#NUM!</v>
      </c>
      <c r="Z467" s="316"/>
    </row>
    <row r="468" spans="1:26" ht="39" thickBot="1" x14ac:dyDescent="0.25">
      <c r="A468" s="225">
        <v>45098</v>
      </c>
      <c r="B468" s="241" t="s">
        <v>57</v>
      </c>
      <c r="C468" s="241" t="s">
        <v>118</v>
      </c>
      <c r="D468" s="241" t="s">
        <v>18</v>
      </c>
      <c r="E468" s="241" t="s">
        <v>268</v>
      </c>
      <c r="F468" s="227" t="s">
        <v>52</v>
      </c>
      <c r="G468" s="228">
        <v>45115</v>
      </c>
      <c r="H468" s="228">
        <v>45191</v>
      </c>
      <c r="I468" s="242" t="s">
        <v>1328</v>
      </c>
      <c r="J468" s="230">
        <v>900000</v>
      </c>
      <c r="K468" s="230">
        <f t="shared" si="74"/>
        <v>17307.692307692309</v>
      </c>
      <c r="L468" s="231" t="s">
        <v>42</v>
      </c>
      <c r="M468" s="232" t="s">
        <v>94</v>
      </c>
      <c r="N468" s="243" t="s">
        <v>20</v>
      </c>
      <c r="O468" s="234" t="s">
        <v>504</v>
      </c>
      <c r="P468" s="228">
        <f>IF(H468="",(G468+12*7),(H468+8*7))</f>
        <v>45247</v>
      </c>
      <c r="Q468" s="232" t="s">
        <v>1881</v>
      </c>
      <c r="R468" s="235">
        <v>0.92600000000000005</v>
      </c>
      <c r="S468" s="235">
        <v>0.95299999999999996</v>
      </c>
      <c r="T468" s="236">
        <v>15432.1</v>
      </c>
      <c r="U468" s="236">
        <f t="shared" si="76"/>
        <v>802469.20000000007</v>
      </c>
      <c r="V468" s="237">
        <f t="shared" si="75"/>
        <v>0.89163244444444445</v>
      </c>
      <c r="W468" s="124" t="str">
        <f t="shared" si="71"/>
        <v>W/IN</v>
      </c>
      <c r="X468" s="238" t="str">
        <f t="shared" si="72"/>
        <v>SIGNIFICANT</v>
      </c>
      <c r="Y468" s="239">
        <f t="shared" si="77"/>
        <v>76</v>
      </c>
      <c r="Z468" s="225"/>
    </row>
    <row r="469" spans="1:26" ht="13.5" thickBot="1" x14ac:dyDescent="0.25">
      <c r="A469" s="316">
        <v>45118</v>
      </c>
      <c r="B469" s="317" t="s">
        <v>541</v>
      </c>
      <c r="C469" s="318" t="s">
        <v>1355</v>
      </c>
      <c r="D469" s="318" t="s">
        <v>90</v>
      </c>
      <c r="E469" s="317" t="s">
        <v>1485</v>
      </c>
      <c r="F469" s="319" t="s">
        <v>52</v>
      </c>
      <c r="G469" s="320">
        <v>45117</v>
      </c>
      <c r="H469" s="320">
        <v>45166</v>
      </c>
      <c r="I469" s="321" t="s">
        <v>1486</v>
      </c>
      <c r="J469" s="322">
        <v>1200000</v>
      </c>
      <c r="K469" s="322">
        <f t="shared" si="74"/>
        <v>23076.923076923078</v>
      </c>
      <c r="L469" s="323" t="s">
        <v>42</v>
      </c>
      <c r="M469" s="324" t="s">
        <v>100</v>
      </c>
      <c r="N469" s="325" t="s">
        <v>28</v>
      </c>
      <c r="O469" s="326" t="s">
        <v>10</v>
      </c>
      <c r="P469" s="320" t="s">
        <v>21</v>
      </c>
      <c r="Q469" s="324" t="s">
        <v>209</v>
      </c>
      <c r="R469" s="327">
        <v>0.95199999999999996</v>
      </c>
      <c r="S469" s="327">
        <v>1</v>
      </c>
      <c r="T469" s="328">
        <v>9929.23</v>
      </c>
      <c r="U469" s="328">
        <f t="shared" si="76"/>
        <v>516319.95999999996</v>
      </c>
      <c r="V469" s="329">
        <f t="shared" si="75"/>
        <v>0.43026663333333331</v>
      </c>
      <c r="W469" s="61" t="str">
        <f t="shared" si="71"/>
        <v>L0W</v>
      </c>
      <c r="X469" s="61" t="str">
        <f t="shared" si="72"/>
        <v>SIGNIFICANT</v>
      </c>
      <c r="Y469" s="19">
        <f t="shared" si="77"/>
        <v>49</v>
      </c>
      <c r="Z469" s="316"/>
    </row>
    <row r="470" spans="1:26" ht="13.5" thickBot="1" x14ac:dyDescent="0.25">
      <c r="A470" s="191">
        <v>45109</v>
      </c>
      <c r="B470" s="192"/>
      <c r="C470" s="192" t="s">
        <v>1355</v>
      </c>
      <c r="D470" s="192" t="s">
        <v>90</v>
      </c>
      <c r="E470" s="192" t="s">
        <v>1356</v>
      </c>
      <c r="F470" s="193" t="s">
        <v>52</v>
      </c>
      <c r="G470" s="194">
        <v>45117</v>
      </c>
      <c r="H470" s="194">
        <v>45121</v>
      </c>
      <c r="I470" s="223" t="s">
        <v>1357</v>
      </c>
      <c r="J470" s="159">
        <v>360000</v>
      </c>
      <c r="K470" s="159">
        <f t="shared" si="74"/>
        <v>6923.0769230769229</v>
      </c>
      <c r="L470" s="196" t="s">
        <v>42</v>
      </c>
      <c r="M470" s="197" t="s">
        <v>94</v>
      </c>
      <c r="N470" s="198" t="s">
        <v>28</v>
      </c>
      <c r="O470" s="199" t="s">
        <v>10</v>
      </c>
      <c r="P470" s="194" t="s">
        <v>21</v>
      </c>
      <c r="Q470" s="197" t="s">
        <v>209</v>
      </c>
      <c r="R470" s="200">
        <v>0.94499999999999995</v>
      </c>
      <c r="S470" s="200">
        <v>0.99399999999999999</v>
      </c>
      <c r="T470" s="150">
        <v>7224.44</v>
      </c>
      <c r="U470" s="150">
        <f t="shared" si="76"/>
        <v>375670.88</v>
      </c>
      <c r="V470" s="189">
        <f t="shared" si="75"/>
        <v>1.0435302222222222</v>
      </c>
      <c r="W470" s="151" t="str">
        <f t="shared" si="71"/>
        <v>W/IN</v>
      </c>
      <c r="X470" s="151" t="str">
        <f t="shared" si="72"/>
        <v>EXPECTED</v>
      </c>
      <c r="Y470" s="192">
        <f t="shared" si="77"/>
        <v>4</v>
      </c>
      <c r="Z470" s="191"/>
    </row>
    <row r="471" spans="1:26" ht="13.5" thickBot="1" x14ac:dyDescent="0.25">
      <c r="A471" s="316">
        <v>45090</v>
      </c>
      <c r="B471" s="318"/>
      <c r="C471" s="318" t="s">
        <v>87</v>
      </c>
      <c r="D471" s="318" t="s">
        <v>15</v>
      </c>
      <c r="E471" s="317" t="s">
        <v>565</v>
      </c>
      <c r="F471" s="319" t="s">
        <v>52</v>
      </c>
      <c r="G471" s="320">
        <v>45120</v>
      </c>
      <c r="H471" s="320">
        <v>45155</v>
      </c>
      <c r="I471" s="321" t="s">
        <v>567</v>
      </c>
      <c r="J471" s="322">
        <v>900000</v>
      </c>
      <c r="K471" s="322">
        <f>J471/12</f>
        <v>75000</v>
      </c>
      <c r="L471" s="323" t="s">
        <v>43</v>
      </c>
      <c r="M471" s="324" t="s">
        <v>94</v>
      </c>
      <c r="N471" s="325" t="s">
        <v>11</v>
      </c>
      <c r="O471" s="326" t="s">
        <v>10</v>
      </c>
      <c r="P471" s="320" t="s">
        <v>21</v>
      </c>
      <c r="Q471" s="324" t="s">
        <v>209</v>
      </c>
      <c r="R471" s="327">
        <v>0.995</v>
      </c>
      <c r="S471" s="327">
        <v>1</v>
      </c>
      <c r="T471" s="328">
        <v>26575.5</v>
      </c>
      <c r="U471" s="328">
        <f t="shared" si="76"/>
        <v>1381926</v>
      </c>
      <c r="V471" s="329">
        <f t="shared" si="75"/>
        <v>0.35433999999999999</v>
      </c>
      <c r="W471" s="61" t="str">
        <f t="shared" si="71"/>
        <v>L0W</v>
      </c>
      <c r="X471" s="61" t="str">
        <f t="shared" si="72"/>
        <v>SIGNIFICANT</v>
      </c>
      <c r="Y471" s="19">
        <f t="shared" si="77"/>
        <v>35</v>
      </c>
      <c r="Z471" s="316"/>
    </row>
    <row r="472" spans="1:26" ht="13.5" thickBot="1" x14ac:dyDescent="0.25">
      <c r="A472" s="316">
        <v>45090</v>
      </c>
      <c r="B472" s="317"/>
      <c r="C472" s="318" t="s">
        <v>87</v>
      </c>
      <c r="D472" s="318" t="s">
        <v>15</v>
      </c>
      <c r="E472" s="317" t="s">
        <v>564</v>
      </c>
      <c r="F472" s="319" t="s">
        <v>52</v>
      </c>
      <c r="G472" s="320">
        <v>45120</v>
      </c>
      <c r="H472" s="320">
        <v>45166</v>
      </c>
      <c r="I472" s="321" t="s">
        <v>566</v>
      </c>
      <c r="J472" s="322">
        <v>900000</v>
      </c>
      <c r="K472" s="322">
        <f t="shared" ref="K472:K503" si="78">J472/52</f>
        <v>17307.692307692309</v>
      </c>
      <c r="L472" s="323" t="s">
        <v>43</v>
      </c>
      <c r="M472" s="324" t="s">
        <v>94</v>
      </c>
      <c r="N472" s="325" t="s">
        <v>11</v>
      </c>
      <c r="O472" s="326" t="s">
        <v>10</v>
      </c>
      <c r="P472" s="320" t="s">
        <v>21</v>
      </c>
      <c r="Q472" s="324" t="s">
        <v>209</v>
      </c>
      <c r="R472" s="327">
        <v>0.96099999999999997</v>
      </c>
      <c r="S472" s="327">
        <v>1</v>
      </c>
      <c r="T472" s="328">
        <v>8363.6200000000008</v>
      </c>
      <c r="U472" s="328">
        <f t="shared" si="76"/>
        <v>434908.24000000005</v>
      </c>
      <c r="V472" s="329">
        <f t="shared" si="75"/>
        <v>0.4832313777777778</v>
      </c>
      <c r="W472" s="61" t="str">
        <f t="shared" si="71"/>
        <v>L0W</v>
      </c>
      <c r="X472" s="61" t="str">
        <f t="shared" si="72"/>
        <v>SIGNIFICANT</v>
      </c>
      <c r="Y472" s="19">
        <f t="shared" si="77"/>
        <v>46</v>
      </c>
      <c r="Z472" s="316"/>
    </row>
    <row r="473" spans="1:26" ht="13.5" thickBot="1" x14ac:dyDescent="0.25">
      <c r="A473" s="316">
        <v>45090</v>
      </c>
      <c r="B473" s="317" t="s">
        <v>542</v>
      </c>
      <c r="C473" s="318" t="s">
        <v>425</v>
      </c>
      <c r="D473" s="318" t="s">
        <v>26</v>
      </c>
      <c r="E473" s="317" t="s">
        <v>552</v>
      </c>
      <c r="F473" s="319"/>
      <c r="G473" s="320">
        <v>45122</v>
      </c>
      <c r="H473" s="320"/>
      <c r="I473" s="321" t="s">
        <v>537</v>
      </c>
      <c r="J473" s="322">
        <v>1200000</v>
      </c>
      <c r="K473" s="322">
        <f t="shared" si="78"/>
        <v>23076.923076923078</v>
      </c>
      <c r="L473" s="323" t="s">
        <v>43</v>
      </c>
      <c r="M473" s="324" t="s">
        <v>94</v>
      </c>
      <c r="N473" s="325" t="s">
        <v>71</v>
      </c>
      <c r="O473" s="326" t="s">
        <v>10</v>
      </c>
      <c r="P473" s="320" t="s">
        <v>21</v>
      </c>
      <c r="Q473" s="324" t="s">
        <v>56</v>
      </c>
      <c r="R473" s="327"/>
      <c r="S473" s="327"/>
      <c r="T473" s="328"/>
      <c r="U473" s="328">
        <f t="shared" si="76"/>
        <v>0</v>
      </c>
      <c r="V473" s="329">
        <f t="shared" si="75"/>
        <v>0</v>
      </c>
      <c r="W473" s="329" t="str">
        <f t="shared" si="71"/>
        <v>L0W</v>
      </c>
      <c r="X473" s="329" t="e">
        <f t="shared" si="72"/>
        <v>#NUM!</v>
      </c>
      <c r="Y473" s="318" t="e">
        <f t="shared" si="77"/>
        <v>#NUM!</v>
      </c>
      <c r="Z473" s="316"/>
    </row>
    <row r="474" spans="1:26" ht="13.5" thickBot="1" x14ac:dyDescent="0.25">
      <c r="A474" s="316">
        <v>45090</v>
      </c>
      <c r="B474" s="318" t="s">
        <v>57</v>
      </c>
      <c r="C474" s="318" t="s">
        <v>92</v>
      </c>
      <c r="D474" s="318"/>
      <c r="E474" s="318" t="s">
        <v>569</v>
      </c>
      <c r="F474" s="319" t="s">
        <v>52</v>
      </c>
      <c r="G474" s="320">
        <v>45122</v>
      </c>
      <c r="H474" s="320"/>
      <c r="I474" s="330" t="s">
        <v>570</v>
      </c>
      <c r="J474" s="322">
        <v>600000</v>
      </c>
      <c r="K474" s="322">
        <f t="shared" si="78"/>
        <v>11538.461538461539</v>
      </c>
      <c r="L474" s="323" t="s">
        <v>42</v>
      </c>
      <c r="M474" s="324" t="s">
        <v>94</v>
      </c>
      <c r="N474" s="333" t="s">
        <v>75</v>
      </c>
      <c r="O474" s="326" t="s">
        <v>10</v>
      </c>
      <c r="P474" s="320" t="s">
        <v>21</v>
      </c>
      <c r="Q474" s="324" t="s">
        <v>56</v>
      </c>
      <c r="R474" s="327"/>
      <c r="S474" s="327"/>
      <c r="T474" s="328"/>
      <c r="U474" s="328">
        <f t="shared" si="76"/>
        <v>0</v>
      </c>
      <c r="V474" s="329">
        <f t="shared" si="75"/>
        <v>0</v>
      </c>
      <c r="W474" s="329" t="str">
        <f t="shared" si="71"/>
        <v>L0W</v>
      </c>
      <c r="X474" s="329" t="e">
        <f t="shared" si="72"/>
        <v>#NUM!</v>
      </c>
      <c r="Y474" s="318" t="e">
        <f t="shared" si="77"/>
        <v>#NUM!</v>
      </c>
      <c r="Z474" s="316"/>
    </row>
    <row r="475" spans="1:26" ht="13.5" thickBot="1" x14ac:dyDescent="0.25">
      <c r="A475" s="316">
        <v>45138</v>
      </c>
      <c r="B475" s="318" t="s">
        <v>540</v>
      </c>
      <c r="C475" s="318" t="s">
        <v>1579</v>
      </c>
      <c r="D475" s="318" t="s">
        <v>24</v>
      </c>
      <c r="E475" s="318" t="s">
        <v>1580</v>
      </c>
      <c r="F475" s="319" t="s">
        <v>52</v>
      </c>
      <c r="G475" s="320">
        <v>45124</v>
      </c>
      <c r="H475" s="320"/>
      <c r="I475" s="330" t="s">
        <v>1581</v>
      </c>
      <c r="J475" s="322">
        <v>3660000</v>
      </c>
      <c r="K475" s="322">
        <f t="shared" si="78"/>
        <v>70384.61538461539</v>
      </c>
      <c r="L475" s="323" t="s">
        <v>41</v>
      </c>
      <c r="M475" s="324"/>
      <c r="N475" s="333" t="s">
        <v>72</v>
      </c>
      <c r="O475" s="326" t="s">
        <v>10</v>
      </c>
      <c r="P475" s="320" t="s">
        <v>21</v>
      </c>
      <c r="Q475" s="324" t="s">
        <v>56</v>
      </c>
      <c r="R475" s="327"/>
      <c r="S475" s="327"/>
      <c r="T475" s="328"/>
      <c r="U475" s="328">
        <f t="shared" si="76"/>
        <v>0</v>
      </c>
      <c r="V475" s="329">
        <f t="shared" si="75"/>
        <v>0</v>
      </c>
      <c r="W475" s="329" t="str">
        <f t="shared" si="71"/>
        <v>L0W</v>
      </c>
      <c r="X475" s="329" t="e">
        <f t="shared" si="72"/>
        <v>#NUM!</v>
      </c>
      <c r="Y475" s="318" t="e">
        <f t="shared" si="77"/>
        <v>#NUM!</v>
      </c>
      <c r="Z475" s="316"/>
    </row>
    <row r="476" spans="1:26" ht="13.5" thickBot="1" x14ac:dyDescent="0.25">
      <c r="A476" s="225">
        <v>45109</v>
      </c>
      <c r="B476" s="241"/>
      <c r="C476" s="241" t="s">
        <v>147</v>
      </c>
      <c r="D476" s="241" t="s">
        <v>18</v>
      </c>
      <c r="E476" s="241" t="s">
        <v>1349</v>
      </c>
      <c r="F476" s="227" t="s">
        <v>52</v>
      </c>
      <c r="G476" s="228">
        <v>45124</v>
      </c>
      <c r="H476" s="228">
        <v>45191</v>
      </c>
      <c r="I476" s="242" t="s">
        <v>1350</v>
      </c>
      <c r="J476" s="230">
        <v>1800000</v>
      </c>
      <c r="K476" s="230">
        <f t="shared" si="78"/>
        <v>34615.384615384617</v>
      </c>
      <c r="L476" s="231" t="s">
        <v>42</v>
      </c>
      <c r="M476" s="232" t="s">
        <v>94</v>
      </c>
      <c r="N476" s="243" t="s">
        <v>23</v>
      </c>
      <c r="O476" s="234" t="s">
        <v>504</v>
      </c>
      <c r="P476" s="228">
        <f>IF(H476="",(G476+12*7),(H476+8*7))</f>
        <v>45247</v>
      </c>
      <c r="Q476" s="232" t="s">
        <v>1876</v>
      </c>
      <c r="R476" s="235">
        <v>0.92600000000000005</v>
      </c>
      <c r="S476" s="235">
        <v>0.95299999999999996</v>
      </c>
      <c r="T476" s="236">
        <v>15432.1</v>
      </c>
      <c r="U476" s="236">
        <f t="shared" si="76"/>
        <v>802469.20000000007</v>
      </c>
      <c r="V476" s="237">
        <f t="shared" si="75"/>
        <v>0.44581622222222222</v>
      </c>
      <c r="W476" s="124" t="str">
        <f t="shared" si="71"/>
        <v>L0W</v>
      </c>
      <c r="X476" s="238" t="str">
        <f t="shared" si="72"/>
        <v>SIGNIFICANT</v>
      </c>
      <c r="Y476" s="239">
        <f t="shared" si="77"/>
        <v>67</v>
      </c>
      <c r="Z476" s="225"/>
    </row>
    <row r="477" spans="1:26" ht="13.5" thickBot="1" x14ac:dyDescent="0.25">
      <c r="A477" s="334">
        <v>45152</v>
      </c>
      <c r="B477" s="335"/>
      <c r="C477" s="335" t="s">
        <v>425</v>
      </c>
      <c r="D477" s="335" t="s">
        <v>159</v>
      </c>
      <c r="E477" s="335" t="s">
        <v>1630</v>
      </c>
      <c r="F477" s="336" t="s">
        <v>52</v>
      </c>
      <c r="G477" s="337">
        <v>45124</v>
      </c>
      <c r="H477" s="337">
        <v>45212</v>
      </c>
      <c r="I477" s="338" t="s">
        <v>1631</v>
      </c>
      <c r="J477" s="339">
        <v>1200000</v>
      </c>
      <c r="K477" s="339">
        <f t="shared" si="78"/>
        <v>23076.923076923078</v>
      </c>
      <c r="L477" s="340" t="s">
        <v>42</v>
      </c>
      <c r="M477" s="341" t="s">
        <v>115</v>
      </c>
      <c r="N477" s="342" t="s">
        <v>71</v>
      </c>
      <c r="O477" s="343" t="s">
        <v>504</v>
      </c>
      <c r="P477" s="337">
        <f>IF(H477="",(G477+12*7),(H477+8*7))</f>
        <v>45268</v>
      </c>
      <c r="Q477" s="341" t="s">
        <v>1876</v>
      </c>
      <c r="R477" s="344">
        <v>0.97699999999999998</v>
      </c>
      <c r="S477" s="344">
        <v>0.99399999999999999</v>
      </c>
      <c r="T477" s="273">
        <v>1550.1</v>
      </c>
      <c r="U477" s="273">
        <f t="shared" si="76"/>
        <v>80605.2</v>
      </c>
      <c r="V477" s="345">
        <f t="shared" si="75"/>
        <v>6.7170999999999995E-2</v>
      </c>
      <c r="W477" s="345" t="str">
        <f t="shared" si="71"/>
        <v>L0W</v>
      </c>
      <c r="X477" s="345" t="str">
        <f t="shared" si="72"/>
        <v>SIGNIFICANT</v>
      </c>
      <c r="Y477" s="335">
        <f t="shared" si="77"/>
        <v>88</v>
      </c>
      <c r="Z477" s="334"/>
    </row>
    <row r="478" spans="1:26" ht="13.5" thickBot="1" x14ac:dyDescent="0.25">
      <c r="A478" s="316">
        <v>45118</v>
      </c>
      <c r="B478" s="317"/>
      <c r="C478" s="318" t="s">
        <v>114</v>
      </c>
      <c r="D478" s="318" t="s">
        <v>15</v>
      </c>
      <c r="E478" s="317" t="s">
        <v>1481</v>
      </c>
      <c r="F478" s="319" t="s">
        <v>52</v>
      </c>
      <c r="G478" s="320">
        <v>45124</v>
      </c>
      <c r="H478" s="320">
        <v>45166</v>
      </c>
      <c r="I478" s="321" t="s">
        <v>1482</v>
      </c>
      <c r="J478" s="322">
        <v>900000</v>
      </c>
      <c r="K478" s="322">
        <f t="shared" si="78"/>
        <v>17307.692307692309</v>
      </c>
      <c r="L478" s="323" t="s">
        <v>42</v>
      </c>
      <c r="M478" s="324" t="s">
        <v>94</v>
      </c>
      <c r="N478" s="325" t="s">
        <v>28</v>
      </c>
      <c r="O478" s="326" t="s">
        <v>10</v>
      </c>
      <c r="P478" s="320" t="s">
        <v>21</v>
      </c>
      <c r="Q478" s="324" t="s">
        <v>209</v>
      </c>
      <c r="R478" s="327">
        <v>0.99099999999999999</v>
      </c>
      <c r="S478" s="327">
        <v>1</v>
      </c>
      <c r="T478" s="328">
        <v>13915.51</v>
      </c>
      <c r="U478" s="328">
        <f t="shared" si="76"/>
        <v>723606.52</v>
      </c>
      <c r="V478" s="329">
        <f t="shared" si="75"/>
        <v>0.80400724444444438</v>
      </c>
      <c r="W478" s="61" t="str">
        <f t="shared" si="71"/>
        <v>W/IN</v>
      </c>
      <c r="X478" s="61" t="str">
        <f t="shared" si="72"/>
        <v>SIGNIFICANT</v>
      </c>
      <c r="Y478" s="19">
        <f t="shared" si="77"/>
        <v>42</v>
      </c>
      <c r="Z478" s="316"/>
    </row>
    <row r="479" spans="1:26" ht="13.5" thickBot="1" x14ac:dyDescent="0.25">
      <c r="A479" s="191">
        <v>45125</v>
      </c>
      <c r="B479" s="192" t="s">
        <v>526</v>
      </c>
      <c r="C479" s="192" t="s">
        <v>70</v>
      </c>
      <c r="D479" s="192" t="s">
        <v>26</v>
      </c>
      <c r="E479" s="192" t="s">
        <v>1541</v>
      </c>
      <c r="F479" s="193" t="s">
        <v>52</v>
      </c>
      <c r="G479" s="194">
        <v>45124</v>
      </c>
      <c r="H479" s="194">
        <v>45124</v>
      </c>
      <c r="I479" s="223" t="s">
        <v>1542</v>
      </c>
      <c r="J479" s="159">
        <v>900000</v>
      </c>
      <c r="K479" s="159">
        <f t="shared" si="78"/>
        <v>17307.692307692309</v>
      </c>
      <c r="L479" s="196" t="s">
        <v>42</v>
      </c>
      <c r="M479" s="197" t="s">
        <v>115</v>
      </c>
      <c r="N479" s="198" t="s">
        <v>71</v>
      </c>
      <c r="O479" s="199" t="s">
        <v>10</v>
      </c>
      <c r="P479" s="194" t="s">
        <v>21</v>
      </c>
      <c r="Q479" s="197" t="s">
        <v>194</v>
      </c>
      <c r="R479" s="200">
        <v>0.86099999999999999</v>
      </c>
      <c r="S479" s="200">
        <v>1</v>
      </c>
      <c r="T479" s="150">
        <v>15464.53</v>
      </c>
      <c r="U479" s="150">
        <f t="shared" si="76"/>
        <v>804155.56</v>
      </c>
      <c r="V479" s="189">
        <f t="shared" si="75"/>
        <v>0.89350617777777774</v>
      </c>
      <c r="W479" s="151" t="str">
        <f t="shared" si="71"/>
        <v>W/IN</v>
      </c>
      <c r="X479" s="151" t="str">
        <f t="shared" si="72"/>
        <v>EXPECTED</v>
      </c>
      <c r="Y479" s="192">
        <f t="shared" si="77"/>
        <v>0</v>
      </c>
      <c r="Z479" s="191"/>
    </row>
    <row r="480" spans="1:26" ht="13.5" thickBot="1" x14ac:dyDescent="0.25">
      <c r="A480" s="316">
        <v>45090</v>
      </c>
      <c r="B480" s="318"/>
      <c r="C480" s="318" t="s">
        <v>559</v>
      </c>
      <c r="D480" s="318" t="s">
        <v>159</v>
      </c>
      <c r="E480" s="318" t="s">
        <v>571</v>
      </c>
      <c r="F480" s="319" t="s">
        <v>52</v>
      </c>
      <c r="G480" s="320">
        <v>45124</v>
      </c>
      <c r="H480" s="320">
        <v>45135</v>
      </c>
      <c r="I480" s="330" t="s">
        <v>572</v>
      </c>
      <c r="J480" s="322">
        <v>720000</v>
      </c>
      <c r="K480" s="322">
        <f t="shared" si="78"/>
        <v>13846.153846153846</v>
      </c>
      <c r="L480" s="323" t="s">
        <v>42</v>
      </c>
      <c r="M480" s="324" t="s">
        <v>94</v>
      </c>
      <c r="N480" s="333" t="s">
        <v>23</v>
      </c>
      <c r="O480" s="326" t="s">
        <v>10</v>
      </c>
      <c r="P480" s="320" t="s">
        <v>21</v>
      </c>
      <c r="Q480" s="324" t="s">
        <v>209</v>
      </c>
      <c r="R480" s="327">
        <v>0.91100000000000003</v>
      </c>
      <c r="S480" s="327">
        <v>0.97499999999999998</v>
      </c>
      <c r="T480" s="328">
        <v>287.19</v>
      </c>
      <c r="U480" s="328">
        <f t="shared" si="76"/>
        <v>14933.88</v>
      </c>
      <c r="V480" s="329">
        <f t="shared" ref="V480:V511" si="79">T480/K480</f>
        <v>2.07415E-2</v>
      </c>
      <c r="W480" s="61" t="str">
        <f t="shared" ref="W480:W543" si="80">IF(V480&lt;0.8, "L0W", IF(V480&gt;1.2,"HIGH","W/IN"))</f>
        <v>L0W</v>
      </c>
      <c r="X480" s="61" t="str">
        <f t="shared" ref="X480:X543" si="81">IF(Y480&lt;15, "EXPECTED", IF(Y480&gt;30, "SIGNIFICANT", "DELAYED"))</f>
        <v>EXPECTED</v>
      </c>
      <c r="Y480" s="19">
        <f t="shared" si="77"/>
        <v>11</v>
      </c>
      <c r="Z480" s="316"/>
    </row>
    <row r="481" spans="1:26" ht="13.5" thickBot="1" x14ac:dyDescent="0.25">
      <c r="A481" s="316">
        <v>45133</v>
      </c>
      <c r="B481" s="318"/>
      <c r="C481" s="318" t="s">
        <v>77</v>
      </c>
      <c r="D481" s="318" t="s">
        <v>212</v>
      </c>
      <c r="E481" s="318" t="s">
        <v>1563</v>
      </c>
      <c r="F481" s="319" t="s">
        <v>52</v>
      </c>
      <c r="G481" s="320">
        <v>45124</v>
      </c>
      <c r="H481" s="320"/>
      <c r="I481" s="330" t="s">
        <v>1564</v>
      </c>
      <c r="J481" s="322">
        <v>120000</v>
      </c>
      <c r="K481" s="322">
        <f t="shared" si="78"/>
        <v>2307.6923076923076</v>
      </c>
      <c r="L481" s="323" t="s">
        <v>42</v>
      </c>
      <c r="M481" s="324" t="s">
        <v>94</v>
      </c>
      <c r="N481" s="333">
        <v>8138</v>
      </c>
      <c r="O481" s="326" t="s">
        <v>10</v>
      </c>
      <c r="P481" s="320" t="s">
        <v>21</v>
      </c>
      <c r="Q481" s="324" t="s">
        <v>56</v>
      </c>
      <c r="R481" s="327"/>
      <c r="S481" s="327"/>
      <c r="T481" s="328"/>
      <c r="U481" s="328">
        <f t="shared" si="76"/>
        <v>0</v>
      </c>
      <c r="V481" s="329">
        <f t="shared" si="79"/>
        <v>0</v>
      </c>
      <c r="W481" s="329" t="str">
        <f t="shared" si="80"/>
        <v>L0W</v>
      </c>
      <c r="X481" s="329" t="e">
        <f t="shared" si="81"/>
        <v>#NUM!</v>
      </c>
      <c r="Y481" s="318" t="e">
        <f t="shared" si="77"/>
        <v>#NUM!</v>
      </c>
      <c r="Z481" s="316"/>
    </row>
    <row r="482" spans="1:26" ht="13.5" thickBot="1" x14ac:dyDescent="0.25">
      <c r="A482" s="334">
        <v>45138</v>
      </c>
      <c r="B482" s="335" t="s">
        <v>541</v>
      </c>
      <c r="C482" s="335" t="s">
        <v>1355</v>
      </c>
      <c r="D482" s="335" t="s">
        <v>90</v>
      </c>
      <c r="E482" s="335" t="s">
        <v>1584</v>
      </c>
      <c r="F482" s="336" t="s">
        <v>52</v>
      </c>
      <c r="G482" s="337">
        <v>45126</v>
      </c>
      <c r="H482" s="337">
        <v>45198</v>
      </c>
      <c r="I482" s="338" t="s">
        <v>1585</v>
      </c>
      <c r="J482" s="339">
        <v>12000000</v>
      </c>
      <c r="K482" s="339">
        <f t="shared" si="78"/>
        <v>230769.23076923078</v>
      </c>
      <c r="L482" s="340" t="s">
        <v>41</v>
      </c>
      <c r="M482" s="341"/>
      <c r="N482" s="342" t="s">
        <v>28</v>
      </c>
      <c r="O482" s="343" t="s">
        <v>504</v>
      </c>
      <c r="P482" s="337">
        <f>IF(H482="",(G482+12*7),(H482+8*7))</f>
        <v>45254</v>
      </c>
      <c r="Q482" s="341" t="s">
        <v>1876</v>
      </c>
      <c r="R482" s="344">
        <v>1</v>
      </c>
      <c r="S482" s="344">
        <v>1</v>
      </c>
      <c r="T482" s="273">
        <v>2490.42</v>
      </c>
      <c r="U482" s="273">
        <f t="shared" si="76"/>
        <v>129501.84</v>
      </c>
      <c r="V482" s="345">
        <f t="shared" si="79"/>
        <v>1.0791820000000001E-2</v>
      </c>
      <c r="W482" s="345" t="str">
        <f t="shared" si="80"/>
        <v>L0W</v>
      </c>
      <c r="X482" s="345" t="str">
        <f t="shared" si="81"/>
        <v>SIGNIFICANT</v>
      </c>
      <c r="Y482" s="335">
        <f t="shared" si="77"/>
        <v>72</v>
      </c>
      <c r="Z482" s="334"/>
    </row>
    <row r="483" spans="1:26" ht="13.5" thickBot="1" x14ac:dyDescent="0.25">
      <c r="A483" s="334">
        <v>45148</v>
      </c>
      <c r="B483" s="335" t="s">
        <v>526</v>
      </c>
      <c r="C483" s="335" t="s">
        <v>70</v>
      </c>
      <c r="D483" s="335" t="s">
        <v>159</v>
      </c>
      <c r="E483" s="335" t="s">
        <v>1628</v>
      </c>
      <c r="F483" s="336" t="s">
        <v>52</v>
      </c>
      <c r="G483" s="337">
        <v>45128</v>
      </c>
      <c r="H483" s="337">
        <v>45205</v>
      </c>
      <c r="I483" s="338" t="s">
        <v>1629</v>
      </c>
      <c r="J483" s="339">
        <v>600000</v>
      </c>
      <c r="K483" s="339">
        <f t="shared" si="78"/>
        <v>11538.461538461539</v>
      </c>
      <c r="L483" s="340" t="s">
        <v>42</v>
      </c>
      <c r="M483" s="341" t="s">
        <v>94</v>
      </c>
      <c r="N483" s="342" t="s">
        <v>71</v>
      </c>
      <c r="O483" s="343" t="s">
        <v>504</v>
      </c>
      <c r="P483" s="337">
        <f>IF(H483="",(G483+12*7),(H483+8*7))</f>
        <v>45261</v>
      </c>
      <c r="Q483" s="341" t="s">
        <v>1876</v>
      </c>
      <c r="R483" s="344">
        <v>0.95399999999999996</v>
      </c>
      <c r="S483" s="344">
        <v>0.995</v>
      </c>
      <c r="T483" s="273">
        <v>2779.2</v>
      </c>
      <c r="U483" s="273">
        <f t="shared" si="76"/>
        <v>144518.39999999999</v>
      </c>
      <c r="V483" s="345">
        <f t="shared" si="79"/>
        <v>0.24086399999999997</v>
      </c>
      <c r="W483" s="345" t="str">
        <f t="shared" si="80"/>
        <v>L0W</v>
      </c>
      <c r="X483" s="345" t="str">
        <f t="shared" si="81"/>
        <v>SIGNIFICANT</v>
      </c>
      <c r="Y483" s="335">
        <f t="shared" si="77"/>
        <v>77</v>
      </c>
      <c r="Z483" s="334"/>
    </row>
    <row r="484" spans="1:26" ht="13.5" thickBot="1" x14ac:dyDescent="0.25">
      <c r="A484" s="316">
        <v>45118</v>
      </c>
      <c r="B484" s="318" t="s">
        <v>57</v>
      </c>
      <c r="C484" s="318" t="s">
        <v>425</v>
      </c>
      <c r="D484" s="318" t="s">
        <v>159</v>
      </c>
      <c r="E484" s="318" t="s">
        <v>1497</v>
      </c>
      <c r="F484" s="319" t="s">
        <v>52</v>
      </c>
      <c r="G484" s="320">
        <v>45131</v>
      </c>
      <c r="H484" s="320">
        <v>45155</v>
      </c>
      <c r="I484" s="330" t="s">
        <v>1498</v>
      </c>
      <c r="J484" s="322">
        <v>1200000</v>
      </c>
      <c r="K484" s="322">
        <f t="shared" si="78"/>
        <v>23076.923076923078</v>
      </c>
      <c r="L484" s="323" t="s">
        <v>42</v>
      </c>
      <c r="M484" s="324" t="s">
        <v>94</v>
      </c>
      <c r="N484" s="333" t="s">
        <v>71</v>
      </c>
      <c r="O484" s="326" t="s">
        <v>10</v>
      </c>
      <c r="P484" s="320" t="s">
        <v>21</v>
      </c>
      <c r="Q484" s="324" t="s">
        <v>1861</v>
      </c>
      <c r="R484" s="327">
        <v>0.997</v>
      </c>
      <c r="S484" s="327">
        <v>0.998</v>
      </c>
      <c r="T484" s="328">
        <v>6387.3</v>
      </c>
      <c r="U484" s="328">
        <f t="shared" si="76"/>
        <v>332139.60000000003</v>
      </c>
      <c r="V484" s="329">
        <f t="shared" si="79"/>
        <v>0.276783</v>
      </c>
      <c r="W484" s="61" t="str">
        <f t="shared" si="80"/>
        <v>L0W</v>
      </c>
      <c r="X484" s="61" t="str">
        <f t="shared" si="81"/>
        <v>DELAYED</v>
      </c>
      <c r="Y484" s="19">
        <f t="shared" si="77"/>
        <v>24</v>
      </c>
      <c r="Z484" s="316"/>
    </row>
    <row r="485" spans="1:26" ht="13.5" thickBot="1" x14ac:dyDescent="0.25">
      <c r="A485" s="316">
        <v>45117</v>
      </c>
      <c r="B485" s="318" t="s">
        <v>541</v>
      </c>
      <c r="C485" s="318" t="s">
        <v>122</v>
      </c>
      <c r="D485" s="318" t="s">
        <v>1467</v>
      </c>
      <c r="E485" s="318" t="s">
        <v>1474</v>
      </c>
      <c r="F485" s="319" t="s">
        <v>52</v>
      </c>
      <c r="G485" s="320">
        <v>45131</v>
      </c>
      <c r="H485" s="320"/>
      <c r="I485" s="330" t="s">
        <v>1475</v>
      </c>
      <c r="J485" s="322">
        <v>1200000</v>
      </c>
      <c r="K485" s="322">
        <f t="shared" si="78"/>
        <v>23076.923076923078</v>
      </c>
      <c r="L485" s="323" t="s">
        <v>42</v>
      </c>
      <c r="M485" s="324" t="s">
        <v>115</v>
      </c>
      <c r="N485" s="333" t="s">
        <v>9</v>
      </c>
      <c r="O485" s="326" t="s">
        <v>10</v>
      </c>
      <c r="P485" s="320" t="s">
        <v>21</v>
      </c>
      <c r="Q485" s="324" t="s">
        <v>56</v>
      </c>
      <c r="R485" s="327"/>
      <c r="S485" s="327"/>
      <c r="T485" s="328"/>
      <c r="U485" s="328">
        <f t="shared" si="76"/>
        <v>0</v>
      </c>
      <c r="V485" s="329">
        <f t="shared" si="79"/>
        <v>0</v>
      </c>
      <c r="W485" s="329" t="str">
        <f t="shared" si="80"/>
        <v>L0W</v>
      </c>
      <c r="X485" s="329" t="e">
        <f t="shared" si="81"/>
        <v>#NUM!</v>
      </c>
      <c r="Y485" s="318" t="e">
        <f t="shared" si="77"/>
        <v>#NUM!</v>
      </c>
      <c r="Z485" s="316"/>
    </row>
    <row r="486" spans="1:26" ht="13.5" thickBot="1" x14ac:dyDescent="0.25">
      <c r="A486" s="225">
        <v>45117</v>
      </c>
      <c r="B486" s="241" t="s">
        <v>541</v>
      </c>
      <c r="C486" s="241" t="s">
        <v>122</v>
      </c>
      <c r="D486" s="241" t="s">
        <v>1467</v>
      </c>
      <c r="E486" s="241" t="s">
        <v>1470</v>
      </c>
      <c r="F486" s="227" t="s">
        <v>52</v>
      </c>
      <c r="G486" s="228">
        <v>45131</v>
      </c>
      <c r="H486" s="228">
        <v>45183</v>
      </c>
      <c r="I486" s="242" t="s">
        <v>1471</v>
      </c>
      <c r="J486" s="230">
        <v>1200000</v>
      </c>
      <c r="K486" s="230">
        <f t="shared" si="78"/>
        <v>23076.923076923078</v>
      </c>
      <c r="L486" s="231" t="s">
        <v>43</v>
      </c>
      <c r="M486" s="232" t="s">
        <v>115</v>
      </c>
      <c r="N486" s="243" t="s">
        <v>9</v>
      </c>
      <c r="O486" s="234" t="s">
        <v>504</v>
      </c>
      <c r="P486" s="228">
        <f>IF(H486="",(G486+12*7),(H486+8*7))</f>
        <v>45239</v>
      </c>
      <c r="Q486" s="232" t="s">
        <v>1876</v>
      </c>
      <c r="R486" s="235">
        <v>1</v>
      </c>
      <c r="S486" s="235">
        <v>1</v>
      </c>
      <c r="T486" s="236">
        <v>3873.23</v>
      </c>
      <c r="U486" s="236">
        <f t="shared" si="76"/>
        <v>201407.96</v>
      </c>
      <c r="V486" s="237">
        <f t="shared" si="79"/>
        <v>0.16783996666666665</v>
      </c>
      <c r="W486" s="124" t="str">
        <f t="shared" si="80"/>
        <v>L0W</v>
      </c>
      <c r="X486" s="238" t="str">
        <f t="shared" si="81"/>
        <v>SIGNIFICANT</v>
      </c>
      <c r="Y486" s="239">
        <f t="shared" si="77"/>
        <v>52</v>
      </c>
      <c r="Z486" s="225"/>
    </row>
    <row r="487" spans="1:26" ht="13.5" thickBot="1" x14ac:dyDescent="0.25">
      <c r="A487" s="316">
        <v>45120</v>
      </c>
      <c r="B487" s="318"/>
      <c r="C487" s="318" t="s">
        <v>61</v>
      </c>
      <c r="D487" s="318" t="s">
        <v>120</v>
      </c>
      <c r="E487" s="318" t="s">
        <v>1512</v>
      </c>
      <c r="F487" s="319" t="s">
        <v>52</v>
      </c>
      <c r="G487" s="320">
        <v>45131</v>
      </c>
      <c r="H487" s="320"/>
      <c r="I487" s="330" t="s">
        <v>1513</v>
      </c>
      <c r="J487" s="322">
        <v>1200000</v>
      </c>
      <c r="K487" s="322">
        <f t="shared" si="78"/>
        <v>23076.923076923078</v>
      </c>
      <c r="L487" s="323" t="s">
        <v>42</v>
      </c>
      <c r="M487" s="324" t="s">
        <v>115</v>
      </c>
      <c r="N487" s="333" t="s">
        <v>8</v>
      </c>
      <c r="O487" s="326" t="s">
        <v>10</v>
      </c>
      <c r="P487" s="320" t="s">
        <v>21</v>
      </c>
      <c r="Q487" s="324" t="s">
        <v>56</v>
      </c>
      <c r="R487" s="327"/>
      <c r="S487" s="327"/>
      <c r="T487" s="328"/>
      <c r="U487" s="328">
        <f t="shared" si="76"/>
        <v>0</v>
      </c>
      <c r="V487" s="329">
        <f t="shared" si="79"/>
        <v>0</v>
      </c>
      <c r="W487" s="329" t="str">
        <f t="shared" si="80"/>
        <v>L0W</v>
      </c>
      <c r="X487" s="329" t="e">
        <f t="shared" si="81"/>
        <v>#NUM!</v>
      </c>
      <c r="Y487" s="318" t="e">
        <f t="shared" si="77"/>
        <v>#NUM!</v>
      </c>
      <c r="Z487" s="316"/>
    </row>
    <row r="488" spans="1:26" ht="13.5" thickBot="1" x14ac:dyDescent="0.25">
      <c r="A488" s="316">
        <v>45117</v>
      </c>
      <c r="B488" s="318" t="s">
        <v>541</v>
      </c>
      <c r="C488" s="318" t="s">
        <v>122</v>
      </c>
      <c r="D488" s="318" t="s">
        <v>1467</v>
      </c>
      <c r="E488" s="318" t="s">
        <v>1472</v>
      </c>
      <c r="F488" s="319" t="s">
        <v>52</v>
      </c>
      <c r="G488" s="320">
        <v>45131</v>
      </c>
      <c r="H488" s="320"/>
      <c r="I488" s="330" t="s">
        <v>1473</v>
      </c>
      <c r="J488" s="322">
        <v>1200000</v>
      </c>
      <c r="K488" s="322">
        <f t="shared" si="78"/>
        <v>23076.923076923078</v>
      </c>
      <c r="L488" s="323" t="s">
        <v>42</v>
      </c>
      <c r="M488" s="324" t="s">
        <v>115</v>
      </c>
      <c r="N488" s="333" t="s">
        <v>9</v>
      </c>
      <c r="O488" s="326" t="s">
        <v>10</v>
      </c>
      <c r="P488" s="320" t="s">
        <v>21</v>
      </c>
      <c r="Q488" s="324" t="s">
        <v>56</v>
      </c>
      <c r="R488" s="327"/>
      <c r="S488" s="327"/>
      <c r="T488" s="328"/>
      <c r="U488" s="328">
        <f t="shared" si="76"/>
        <v>0</v>
      </c>
      <c r="V488" s="329">
        <f t="shared" si="79"/>
        <v>0</v>
      </c>
      <c r="W488" s="329" t="str">
        <f t="shared" si="80"/>
        <v>L0W</v>
      </c>
      <c r="X488" s="329" t="e">
        <f t="shared" si="81"/>
        <v>#NUM!</v>
      </c>
      <c r="Y488" s="318" t="e">
        <f t="shared" si="77"/>
        <v>#NUM!</v>
      </c>
      <c r="Z488" s="316"/>
    </row>
    <row r="489" spans="1:26" ht="13.5" thickBot="1" x14ac:dyDescent="0.25">
      <c r="A489" s="316">
        <v>45121</v>
      </c>
      <c r="B489" s="318" t="s">
        <v>1531</v>
      </c>
      <c r="C489" s="318" t="s">
        <v>63</v>
      </c>
      <c r="D489" s="318" t="s">
        <v>1467</v>
      </c>
      <c r="E489" s="318" t="s">
        <v>1532</v>
      </c>
      <c r="F489" s="319" t="s">
        <v>52</v>
      </c>
      <c r="G489" s="320">
        <v>45131</v>
      </c>
      <c r="H489" s="320">
        <v>45141</v>
      </c>
      <c r="I489" s="330" t="s">
        <v>1533</v>
      </c>
      <c r="J489" s="322">
        <v>960000</v>
      </c>
      <c r="K489" s="322">
        <f t="shared" si="78"/>
        <v>18461.538461538461</v>
      </c>
      <c r="L489" s="323" t="s">
        <v>42</v>
      </c>
      <c r="M489" s="324" t="s">
        <v>94</v>
      </c>
      <c r="N489" s="333" t="s">
        <v>71</v>
      </c>
      <c r="O489" s="326" t="s">
        <v>10</v>
      </c>
      <c r="P489" s="320" t="s">
        <v>21</v>
      </c>
      <c r="Q489" s="324" t="s">
        <v>194</v>
      </c>
      <c r="R489" s="327">
        <v>1</v>
      </c>
      <c r="S489" s="327">
        <v>1</v>
      </c>
      <c r="T489" s="328">
        <v>4379.91</v>
      </c>
      <c r="U489" s="328">
        <f t="shared" si="76"/>
        <v>227755.32</v>
      </c>
      <c r="V489" s="329">
        <f t="shared" si="79"/>
        <v>0.237245125</v>
      </c>
      <c r="W489" s="61" t="str">
        <f t="shared" si="80"/>
        <v>L0W</v>
      </c>
      <c r="X489" s="61" t="str">
        <f t="shared" si="81"/>
        <v>EXPECTED</v>
      </c>
      <c r="Y489" s="19">
        <f t="shared" si="77"/>
        <v>10</v>
      </c>
      <c r="Z489" s="316"/>
    </row>
    <row r="490" spans="1:26" ht="13.5" thickBot="1" x14ac:dyDescent="0.25">
      <c r="A490" s="134">
        <v>45096</v>
      </c>
      <c r="B490" s="135" t="s">
        <v>1317</v>
      </c>
      <c r="C490" s="135" t="s">
        <v>1318</v>
      </c>
      <c r="D490" s="135" t="s">
        <v>159</v>
      </c>
      <c r="E490" s="135" t="s">
        <v>1319</v>
      </c>
      <c r="F490" s="137" t="s">
        <v>52</v>
      </c>
      <c r="G490" s="138">
        <v>45131</v>
      </c>
      <c r="H490" s="138">
        <v>45135</v>
      </c>
      <c r="I490" s="207" t="s">
        <v>1320</v>
      </c>
      <c r="J490" s="141">
        <v>600000</v>
      </c>
      <c r="K490" s="141">
        <f t="shared" si="78"/>
        <v>11538.461538461539</v>
      </c>
      <c r="L490" s="143" t="s">
        <v>42</v>
      </c>
      <c r="M490" s="144" t="s">
        <v>94</v>
      </c>
      <c r="N490" s="145" t="s">
        <v>378</v>
      </c>
      <c r="O490" s="147" t="s">
        <v>10</v>
      </c>
      <c r="P490" s="138" t="s">
        <v>21</v>
      </c>
      <c r="Q490" s="197" t="s">
        <v>1747</v>
      </c>
      <c r="R490" s="148">
        <v>0.97299999999999998</v>
      </c>
      <c r="S490" s="148">
        <v>0.83899999999999997</v>
      </c>
      <c r="T490" s="149">
        <v>104471.82</v>
      </c>
      <c r="U490" s="150">
        <f t="shared" si="76"/>
        <v>5432534.6400000006</v>
      </c>
      <c r="V490" s="151">
        <f t="shared" si="79"/>
        <v>9.0542244000000007</v>
      </c>
      <c r="W490" s="151" t="str">
        <f t="shared" si="80"/>
        <v>HIGH</v>
      </c>
      <c r="X490" s="151" t="str">
        <f t="shared" si="81"/>
        <v>EXPECTED</v>
      </c>
      <c r="Y490" s="135">
        <f t="shared" si="77"/>
        <v>4</v>
      </c>
      <c r="Z490" s="134"/>
    </row>
    <row r="491" spans="1:26" ht="13.5" thickBot="1" x14ac:dyDescent="0.25">
      <c r="A491" s="191">
        <v>45096</v>
      </c>
      <c r="B491" s="192" t="s">
        <v>1317</v>
      </c>
      <c r="C491" s="192" t="s">
        <v>1318</v>
      </c>
      <c r="D491" s="192" t="s">
        <v>1321</v>
      </c>
      <c r="E491" s="192" t="s">
        <v>1322</v>
      </c>
      <c r="F491" s="193" t="s">
        <v>52</v>
      </c>
      <c r="G491" s="194">
        <v>45131</v>
      </c>
      <c r="H491" s="194">
        <v>45141</v>
      </c>
      <c r="I491" s="223" t="s">
        <v>1323</v>
      </c>
      <c r="J491" s="159">
        <v>600000</v>
      </c>
      <c r="K491" s="159">
        <f t="shared" si="78"/>
        <v>11538.461538461539</v>
      </c>
      <c r="L491" s="196" t="s">
        <v>43</v>
      </c>
      <c r="M491" s="197" t="s">
        <v>94</v>
      </c>
      <c r="N491" s="198" t="s">
        <v>378</v>
      </c>
      <c r="O491" s="199" t="s">
        <v>10</v>
      </c>
      <c r="P491" s="194" t="s">
        <v>21</v>
      </c>
      <c r="Q491" s="197" t="s">
        <v>194</v>
      </c>
      <c r="R491" s="200">
        <v>0.94599999999999995</v>
      </c>
      <c r="S491" s="200">
        <v>0.995</v>
      </c>
      <c r="T491" s="150">
        <v>84097.67</v>
      </c>
      <c r="U491" s="150">
        <f t="shared" si="76"/>
        <v>4373078.84</v>
      </c>
      <c r="V491" s="189">
        <f t="shared" si="79"/>
        <v>7.288464733333333</v>
      </c>
      <c r="W491" s="151" t="str">
        <f t="shared" si="80"/>
        <v>HIGH</v>
      </c>
      <c r="X491" s="151" t="str">
        <f t="shared" si="81"/>
        <v>EXPECTED</v>
      </c>
      <c r="Y491" s="192">
        <f t="shared" ref="Y491:Y522" si="82">DATEDIF(G491,H491,"d")</f>
        <v>10</v>
      </c>
      <c r="Z491" s="191"/>
    </row>
    <row r="492" spans="1:26" ht="13.5" thickBot="1" x14ac:dyDescent="0.25">
      <c r="A492" s="316">
        <v>45118</v>
      </c>
      <c r="B492" s="318" t="s">
        <v>541</v>
      </c>
      <c r="C492" s="318" t="s">
        <v>114</v>
      </c>
      <c r="D492" s="318" t="s">
        <v>1467</v>
      </c>
      <c r="E492" s="318" t="s">
        <v>1508</v>
      </c>
      <c r="F492" s="319" t="s">
        <v>52</v>
      </c>
      <c r="G492" s="320">
        <v>45131</v>
      </c>
      <c r="H492" s="320">
        <v>45166</v>
      </c>
      <c r="I492" s="330" t="s">
        <v>1509</v>
      </c>
      <c r="J492" s="322">
        <v>600000</v>
      </c>
      <c r="K492" s="322">
        <f t="shared" si="78"/>
        <v>11538.461538461539</v>
      </c>
      <c r="L492" s="323" t="s">
        <v>42</v>
      </c>
      <c r="M492" s="324" t="s">
        <v>145</v>
      </c>
      <c r="N492" s="333" t="s">
        <v>28</v>
      </c>
      <c r="O492" s="326" t="s">
        <v>10</v>
      </c>
      <c r="P492" s="320" t="s">
        <v>21</v>
      </c>
      <c r="Q492" s="324" t="s">
        <v>209</v>
      </c>
      <c r="R492" s="327">
        <v>0.99</v>
      </c>
      <c r="S492" s="327">
        <v>1</v>
      </c>
      <c r="T492" s="328">
        <v>8973.57</v>
      </c>
      <c r="U492" s="328">
        <f t="shared" si="76"/>
        <v>466625.64</v>
      </c>
      <c r="V492" s="329">
        <f t="shared" si="79"/>
        <v>0.77770939999999988</v>
      </c>
      <c r="W492" s="61" t="str">
        <f t="shared" si="80"/>
        <v>L0W</v>
      </c>
      <c r="X492" s="61" t="str">
        <f t="shared" si="81"/>
        <v>SIGNIFICANT</v>
      </c>
      <c r="Y492" s="19">
        <f t="shared" si="82"/>
        <v>35</v>
      </c>
      <c r="Z492" s="316"/>
    </row>
    <row r="493" spans="1:26" ht="13.5" thickBot="1" x14ac:dyDescent="0.25">
      <c r="A493" s="316">
        <v>45118</v>
      </c>
      <c r="B493" s="318" t="s">
        <v>210</v>
      </c>
      <c r="C493" s="318" t="s">
        <v>1501</v>
      </c>
      <c r="D493" s="318" t="s">
        <v>1467</v>
      </c>
      <c r="E493" s="318" t="s">
        <v>1502</v>
      </c>
      <c r="F493" s="319" t="s">
        <v>52</v>
      </c>
      <c r="G493" s="320">
        <v>45132</v>
      </c>
      <c r="H493" s="320"/>
      <c r="I493" s="330" t="s">
        <v>1503</v>
      </c>
      <c r="J493" s="322">
        <v>1200000</v>
      </c>
      <c r="K493" s="322">
        <f t="shared" si="78"/>
        <v>23076.923076923078</v>
      </c>
      <c r="L493" s="323" t="s">
        <v>42</v>
      </c>
      <c r="M493" s="324" t="s">
        <v>145</v>
      </c>
      <c r="N493" s="333" t="s">
        <v>71</v>
      </c>
      <c r="O493" s="326" t="s">
        <v>10</v>
      </c>
      <c r="P493" s="320" t="s">
        <v>21</v>
      </c>
      <c r="Q493" s="324" t="s">
        <v>56</v>
      </c>
      <c r="R493" s="327"/>
      <c r="S493" s="327"/>
      <c r="T493" s="328"/>
      <c r="U493" s="328">
        <f t="shared" si="76"/>
        <v>0</v>
      </c>
      <c r="V493" s="329">
        <f t="shared" si="79"/>
        <v>0</v>
      </c>
      <c r="W493" s="329" t="str">
        <f t="shared" si="80"/>
        <v>L0W</v>
      </c>
      <c r="X493" s="329" t="e">
        <f t="shared" si="81"/>
        <v>#NUM!</v>
      </c>
      <c r="Y493" s="318" t="e">
        <f t="shared" si="82"/>
        <v>#NUM!</v>
      </c>
      <c r="Z493" s="316"/>
    </row>
    <row r="494" spans="1:26" ht="13.5" thickBot="1" x14ac:dyDescent="0.25">
      <c r="A494" s="316">
        <v>45090</v>
      </c>
      <c r="B494" s="318" t="s">
        <v>540</v>
      </c>
      <c r="C494" s="318" t="s">
        <v>156</v>
      </c>
      <c r="D494" s="318" t="s">
        <v>159</v>
      </c>
      <c r="E494" s="318" t="s">
        <v>573</v>
      </c>
      <c r="F494" s="319" t="s">
        <v>52</v>
      </c>
      <c r="G494" s="320">
        <v>45133</v>
      </c>
      <c r="H494" s="320"/>
      <c r="I494" s="330" t="s">
        <v>574</v>
      </c>
      <c r="J494" s="322">
        <v>480000</v>
      </c>
      <c r="K494" s="322">
        <f t="shared" si="78"/>
        <v>9230.7692307692305</v>
      </c>
      <c r="L494" s="323" t="s">
        <v>42</v>
      </c>
      <c r="M494" s="324" t="s">
        <v>94</v>
      </c>
      <c r="N494" s="333" t="s">
        <v>28</v>
      </c>
      <c r="O494" s="326" t="s">
        <v>10</v>
      </c>
      <c r="P494" s="320" t="s">
        <v>21</v>
      </c>
      <c r="Q494" s="324" t="s">
        <v>56</v>
      </c>
      <c r="R494" s="327"/>
      <c r="S494" s="327"/>
      <c r="T494" s="328"/>
      <c r="U494" s="328">
        <f t="shared" si="76"/>
        <v>0</v>
      </c>
      <c r="V494" s="329">
        <f t="shared" si="79"/>
        <v>0</v>
      </c>
      <c r="W494" s="329" t="str">
        <f t="shared" si="80"/>
        <v>L0W</v>
      </c>
      <c r="X494" s="329" t="e">
        <f t="shared" si="81"/>
        <v>#NUM!</v>
      </c>
      <c r="Y494" s="318" t="e">
        <f t="shared" si="82"/>
        <v>#NUM!</v>
      </c>
      <c r="Z494" s="316"/>
    </row>
    <row r="495" spans="1:26" ht="13.5" thickBot="1" x14ac:dyDescent="0.25">
      <c r="A495" s="316">
        <v>45138</v>
      </c>
      <c r="B495" s="318" t="s">
        <v>527</v>
      </c>
      <c r="C495" s="318" t="s">
        <v>101</v>
      </c>
      <c r="D495" s="318" t="s">
        <v>159</v>
      </c>
      <c r="E495" s="318" t="s">
        <v>1582</v>
      </c>
      <c r="F495" s="319" t="s">
        <v>52</v>
      </c>
      <c r="G495" s="320">
        <v>45135</v>
      </c>
      <c r="H495" s="320">
        <v>45176</v>
      </c>
      <c r="I495" s="330" t="s">
        <v>1583</v>
      </c>
      <c r="J495" s="322">
        <v>600000</v>
      </c>
      <c r="K495" s="322">
        <f t="shared" si="78"/>
        <v>11538.461538461539</v>
      </c>
      <c r="L495" s="323" t="s">
        <v>42</v>
      </c>
      <c r="M495" s="324" t="s">
        <v>115</v>
      </c>
      <c r="N495" s="333" t="s">
        <v>161</v>
      </c>
      <c r="O495" s="326" t="s">
        <v>10</v>
      </c>
      <c r="P495" s="320" t="s">
        <v>21</v>
      </c>
      <c r="Q495" s="324" t="s">
        <v>1882</v>
      </c>
      <c r="R495" s="327">
        <v>0.98499999999999999</v>
      </c>
      <c r="S495" s="327">
        <v>0.997</v>
      </c>
      <c r="T495" s="328">
        <v>23661.759999999998</v>
      </c>
      <c r="U495" s="328">
        <f t="shared" si="76"/>
        <v>1230411.52</v>
      </c>
      <c r="V495" s="329">
        <f t="shared" si="79"/>
        <v>2.0506858666666665</v>
      </c>
      <c r="W495" s="61" t="str">
        <f t="shared" si="80"/>
        <v>HIGH</v>
      </c>
      <c r="X495" s="61" t="str">
        <f t="shared" si="81"/>
        <v>SIGNIFICANT</v>
      </c>
      <c r="Y495" s="19">
        <f t="shared" si="82"/>
        <v>41</v>
      </c>
      <c r="Z495" s="316"/>
    </row>
    <row r="496" spans="1:26" ht="13.5" thickBot="1" x14ac:dyDescent="0.25">
      <c r="A496" s="316">
        <v>45118</v>
      </c>
      <c r="B496" s="318"/>
      <c r="C496" s="318" t="s">
        <v>735</v>
      </c>
      <c r="D496" s="318" t="s">
        <v>15</v>
      </c>
      <c r="E496" s="318" t="s">
        <v>1491</v>
      </c>
      <c r="F496" s="319" t="s">
        <v>52</v>
      </c>
      <c r="G496" s="320">
        <v>45137</v>
      </c>
      <c r="H496" s="320"/>
      <c r="I496" s="330" t="s">
        <v>1492</v>
      </c>
      <c r="J496" s="322">
        <v>900000</v>
      </c>
      <c r="K496" s="322">
        <f t="shared" si="78"/>
        <v>17307.692307692309</v>
      </c>
      <c r="L496" s="323" t="s">
        <v>42</v>
      </c>
      <c r="M496" s="324" t="s">
        <v>94</v>
      </c>
      <c r="N496" s="333" t="s">
        <v>71</v>
      </c>
      <c r="O496" s="326" t="s">
        <v>10</v>
      </c>
      <c r="P496" s="320" t="s">
        <v>21</v>
      </c>
      <c r="Q496" s="324" t="s">
        <v>56</v>
      </c>
      <c r="R496" s="327"/>
      <c r="S496" s="327"/>
      <c r="T496" s="328"/>
      <c r="U496" s="328">
        <f t="shared" si="76"/>
        <v>0</v>
      </c>
      <c r="V496" s="329">
        <f t="shared" si="79"/>
        <v>0</v>
      </c>
      <c r="W496" s="329" t="str">
        <f t="shared" si="80"/>
        <v>L0W</v>
      </c>
      <c r="X496" s="329" t="e">
        <f t="shared" si="81"/>
        <v>#NUM!</v>
      </c>
      <c r="Y496" s="318" t="e">
        <f t="shared" si="82"/>
        <v>#NUM!</v>
      </c>
      <c r="Z496" s="316"/>
    </row>
    <row r="497" spans="1:26" ht="13.5" thickBot="1" x14ac:dyDescent="0.25">
      <c r="A497" s="316">
        <v>45090</v>
      </c>
      <c r="B497" s="317"/>
      <c r="C497" s="318" t="s">
        <v>501</v>
      </c>
      <c r="D497" s="318" t="s">
        <v>159</v>
      </c>
      <c r="E497" s="317" t="s">
        <v>575</v>
      </c>
      <c r="F497" s="319" t="s">
        <v>52</v>
      </c>
      <c r="G497" s="320">
        <v>45138</v>
      </c>
      <c r="H497" s="320">
        <v>45166</v>
      </c>
      <c r="I497" s="321" t="s">
        <v>576</v>
      </c>
      <c r="J497" s="322">
        <v>5557764</v>
      </c>
      <c r="K497" s="322">
        <f t="shared" si="78"/>
        <v>106880.07692307692</v>
      </c>
      <c r="L497" s="323"/>
      <c r="M497" s="324"/>
      <c r="N497" s="325" t="s">
        <v>28</v>
      </c>
      <c r="O497" s="326" t="s">
        <v>10</v>
      </c>
      <c r="P497" s="320" t="s">
        <v>21</v>
      </c>
      <c r="Q497" s="324" t="s">
        <v>209</v>
      </c>
      <c r="R497" s="327">
        <v>0.94599999999999995</v>
      </c>
      <c r="S497" s="327">
        <v>0.999</v>
      </c>
      <c r="T497" s="328">
        <v>2497.13</v>
      </c>
      <c r="U497" s="328">
        <f t="shared" si="76"/>
        <v>129850.76000000001</v>
      </c>
      <c r="V497" s="329">
        <f t="shared" si="79"/>
        <v>2.3363849202664957E-2</v>
      </c>
      <c r="W497" s="61" t="str">
        <f t="shared" si="80"/>
        <v>L0W</v>
      </c>
      <c r="X497" s="61" t="str">
        <f t="shared" si="81"/>
        <v>DELAYED</v>
      </c>
      <c r="Y497" s="19">
        <f t="shared" si="82"/>
        <v>28</v>
      </c>
      <c r="Z497" s="316"/>
    </row>
    <row r="498" spans="1:26" ht="26.25" thickBot="1" x14ac:dyDescent="0.25">
      <c r="A498" s="316">
        <v>45118</v>
      </c>
      <c r="B498" s="318" t="s">
        <v>169</v>
      </c>
      <c r="C498" s="318" t="s">
        <v>425</v>
      </c>
      <c r="D498" s="318" t="s">
        <v>1467</v>
      </c>
      <c r="E498" s="318" t="s">
        <v>1483</v>
      </c>
      <c r="F498" s="319" t="s">
        <v>52</v>
      </c>
      <c r="G498" s="320">
        <v>45138</v>
      </c>
      <c r="H498" s="320"/>
      <c r="I498" s="330" t="s">
        <v>1484</v>
      </c>
      <c r="J498" s="322">
        <v>4800000</v>
      </c>
      <c r="K498" s="322">
        <f t="shared" si="78"/>
        <v>92307.692307692312</v>
      </c>
      <c r="L498" s="323" t="s">
        <v>41</v>
      </c>
      <c r="M498" s="324" t="s">
        <v>99</v>
      </c>
      <c r="N498" s="333" t="s">
        <v>71</v>
      </c>
      <c r="O498" s="326" t="s">
        <v>10</v>
      </c>
      <c r="P498" s="320" t="s">
        <v>21</v>
      </c>
      <c r="Q498" s="324" t="s">
        <v>56</v>
      </c>
      <c r="R498" s="327"/>
      <c r="S498" s="327"/>
      <c r="T498" s="328"/>
      <c r="U498" s="328">
        <f t="shared" si="76"/>
        <v>0</v>
      </c>
      <c r="V498" s="329">
        <f t="shared" si="79"/>
        <v>0</v>
      </c>
      <c r="W498" s="329" t="str">
        <f t="shared" si="80"/>
        <v>L0W</v>
      </c>
      <c r="X498" s="329" t="e">
        <f t="shared" si="81"/>
        <v>#NUM!</v>
      </c>
      <c r="Y498" s="318" t="e">
        <f t="shared" si="82"/>
        <v>#NUM!</v>
      </c>
      <c r="Z498" s="316"/>
    </row>
    <row r="499" spans="1:26" ht="13.5" thickBot="1" x14ac:dyDescent="0.25">
      <c r="A499" s="316">
        <v>45117</v>
      </c>
      <c r="B499" s="318" t="s">
        <v>57</v>
      </c>
      <c r="C499" s="318" t="s">
        <v>1466</v>
      </c>
      <c r="D499" s="318" t="s">
        <v>1467</v>
      </c>
      <c r="E499" s="318" t="s">
        <v>1468</v>
      </c>
      <c r="F499" s="319" t="s">
        <v>52</v>
      </c>
      <c r="G499" s="320">
        <v>45138</v>
      </c>
      <c r="H499" s="320"/>
      <c r="I499" s="330" t="s">
        <v>1469</v>
      </c>
      <c r="J499" s="322">
        <v>1200000</v>
      </c>
      <c r="K499" s="322">
        <f t="shared" si="78"/>
        <v>23076.923076923078</v>
      </c>
      <c r="L499" s="323" t="s">
        <v>42</v>
      </c>
      <c r="M499" s="324" t="s">
        <v>94</v>
      </c>
      <c r="N499" s="333" t="s">
        <v>66</v>
      </c>
      <c r="O499" s="326" t="s">
        <v>10</v>
      </c>
      <c r="P499" s="320" t="s">
        <v>21</v>
      </c>
      <c r="Q499" s="324" t="s">
        <v>56</v>
      </c>
      <c r="R499" s="327"/>
      <c r="S499" s="327"/>
      <c r="T499" s="328"/>
      <c r="U499" s="328">
        <f t="shared" si="76"/>
        <v>0</v>
      </c>
      <c r="V499" s="329">
        <f t="shared" si="79"/>
        <v>0</v>
      </c>
      <c r="W499" s="329" t="str">
        <f t="shared" si="80"/>
        <v>L0W</v>
      </c>
      <c r="X499" s="329" t="e">
        <f t="shared" si="81"/>
        <v>#NUM!</v>
      </c>
      <c r="Y499" s="318" t="e">
        <f t="shared" si="82"/>
        <v>#NUM!</v>
      </c>
      <c r="Z499" s="316"/>
    </row>
    <row r="500" spans="1:26" ht="13.5" thickBot="1" x14ac:dyDescent="0.25">
      <c r="A500" s="316">
        <v>45138</v>
      </c>
      <c r="B500" s="317" t="s">
        <v>526</v>
      </c>
      <c r="C500" s="318" t="s">
        <v>63</v>
      </c>
      <c r="D500" s="318" t="s">
        <v>26</v>
      </c>
      <c r="E500" s="317" t="s">
        <v>1592</v>
      </c>
      <c r="F500" s="319" t="s">
        <v>52</v>
      </c>
      <c r="G500" s="320">
        <v>45138</v>
      </c>
      <c r="H500" s="320">
        <v>45166</v>
      </c>
      <c r="I500" s="321" t="s">
        <v>1593</v>
      </c>
      <c r="J500" s="322">
        <v>900000</v>
      </c>
      <c r="K500" s="322">
        <f t="shared" si="78"/>
        <v>17307.692307692309</v>
      </c>
      <c r="L500" s="323" t="s">
        <v>42</v>
      </c>
      <c r="M500" s="324" t="s">
        <v>145</v>
      </c>
      <c r="N500" s="325" t="s">
        <v>71</v>
      </c>
      <c r="O500" s="326" t="s">
        <v>10</v>
      </c>
      <c r="P500" s="320" t="s">
        <v>21</v>
      </c>
      <c r="Q500" s="324" t="s">
        <v>228</v>
      </c>
      <c r="R500" s="327">
        <v>0.997</v>
      </c>
      <c r="S500" s="327">
        <v>0.997</v>
      </c>
      <c r="T500" s="328">
        <v>31408.07</v>
      </c>
      <c r="U500" s="328">
        <f t="shared" si="76"/>
        <v>1633219.64</v>
      </c>
      <c r="V500" s="329">
        <f t="shared" si="79"/>
        <v>1.8146884888888888</v>
      </c>
      <c r="W500" s="61" t="str">
        <f t="shared" si="80"/>
        <v>HIGH</v>
      </c>
      <c r="X500" s="61" t="str">
        <f t="shared" si="81"/>
        <v>DELAYED</v>
      </c>
      <c r="Y500" s="19">
        <f t="shared" si="82"/>
        <v>28</v>
      </c>
      <c r="Z500" s="316"/>
    </row>
    <row r="501" spans="1:26" ht="13.5" thickBot="1" x14ac:dyDescent="0.25">
      <c r="A501" s="316">
        <v>45109</v>
      </c>
      <c r="B501" s="318"/>
      <c r="C501" s="318" t="s">
        <v>735</v>
      </c>
      <c r="D501" s="318" t="s">
        <v>15</v>
      </c>
      <c r="E501" s="318" t="s">
        <v>1353</v>
      </c>
      <c r="F501" s="319" t="s">
        <v>52</v>
      </c>
      <c r="G501" s="320">
        <v>45138</v>
      </c>
      <c r="H501" s="320"/>
      <c r="I501" s="330" t="s">
        <v>1354</v>
      </c>
      <c r="J501" s="322">
        <v>900000</v>
      </c>
      <c r="K501" s="322">
        <f t="shared" si="78"/>
        <v>17307.692307692309</v>
      </c>
      <c r="L501" s="323" t="s">
        <v>42</v>
      </c>
      <c r="M501" s="324" t="s">
        <v>94</v>
      </c>
      <c r="N501" s="333" t="s">
        <v>71</v>
      </c>
      <c r="O501" s="326" t="s">
        <v>10</v>
      </c>
      <c r="P501" s="320" t="s">
        <v>21</v>
      </c>
      <c r="Q501" s="324" t="s">
        <v>56</v>
      </c>
      <c r="R501" s="327"/>
      <c r="S501" s="327"/>
      <c r="T501" s="328"/>
      <c r="U501" s="328">
        <f t="shared" si="76"/>
        <v>0</v>
      </c>
      <c r="V501" s="329">
        <f t="shared" si="79"/>
        <v>0</v>
      </c>
      <c r="W501" s="329" t="str">
        <f t="shared" si="80"/>
        <v>L0W</v>
      </c>
      <c r="X501" s="329" t="e">
        <f t="shared" si="81"/>
        <v>#NUM!</v>
      </c>
      <c r="Y501" s="318" t="e">
        <f t="shared" si="82"/>
        <v>#NUM!</v>
      </c>
      <c r="Z501" s="316"/>
    </row>
    <row r="502" spans="1:26" ht="77.25" thickBot="1" x14ac:dyDescent="0.25">
      <c r="A502" s="316">
        <v>45090</v>
      </c>
      <c r="B502" s="318" t="s">
        <v>169</v>
      </c>
      <c r="C502" s="318" t="s">
        <v>129</v>
      </c>
      <c r="D502" s="318" t="s">
        <v>15</v>
      </c>
      <c r="E502" s="318" t="s">
        <v>511</v>
      </c>
      <c r="F502" s="319" t="s">
        <v>52</v>
      </c>
      <c r="G502" s="320">
        <v>45139</v>
      </c>
      <c r="H502" s="320">
        <v>45141</v>
      </c>
      <c r="I502" s="330" t="s">
        <v>1465</v>
      </c>
      <c r="J502" s="322">
        <v>10200000</v>
      </c>
      <c r="K502" s="322">
        <f t="shared" si="78"/>
        <v>196153.84615384616</v>
      </c>
      <c r="L502" s="323" t="s">
        <v>41</v>
      </c>
      <c r="M502" s="324" t="s">
        <v>99</v>
      </c>
      <c r="N502" s="333" t="s">
        <v>104</v>
      </c>
      <c r="O502" s="326" t="s">
        <v>10</v>
      </c>
      <c r="P502" s="320" t="s">
        <v>21</v>
      </c>
      <c r="Q502" s="324" t="s">
        <v>1864</v>
      </c>
      <c r="R502" s="327">
        <v>0.93400000000000005</v>
      </c>
      <c r="S502" s="327">
        <v>0.98899999999999999</v>
      </c>
      <c r="T502" s="328">
        <v>165827.48000000001</v>
      </c>
      <c r="U502" s="328">
        <f t="shared" si="76"/>
        <v>8623028.9600000009</v>
      </c>
      <c r="V502" s="329">
        <f t="shared" si="79"/>
        <v>0.84539499607843138</v>
      </c>
      <c r="W502" s="61" t="str">
        <f t="shared" si="80"/>
        <v>W/IN</v>
      </c>
      <c r="X502" s="61" t="str">
        <f t="shared" si="81"/>
        <v>EXPECTED</v>
      </c>
      <c r="Y502" s="19">
        <f t="shared" si="82"/>
        <v>2</v>
      </c>
      <c r="Z502" s="316"/>
    </row>
    <row r="503" spans="1:26" ht="13.5" thickBot="1" x14ac:dyDescent="0.25">
      <c r="A503" s="316">
        <v>45118</v>
      </c>
      <c r="B503" s="318"/>
      <c r="C503" s="318" t="s">
        <v>437</v>
      </c>
      <c r="D503" s="318" t="s">
        <v>90</v>
      </c>
      <c r="E503" s="318" t="s">
        <v>1489</v>
      </c>
      <c r="F503" s="319" t="s">
        <v>52</v>
      </c>
      <c r="G503" s="320">
        <v>45139</v>
      </c>
      <c r="H503" s="320"/>
      <c r="I503" s="330" t="s">
        <v>1490</v>
      </c>
      <c r="J503" s="322">
        <v>7800000</v>
      </c>
      <c r="K503" s="322">
        <f t="shared" si="78"/>
        <v>150000</v>
      </c>
      <c r="L503" s="323" t="s">
        <v>41</v>
      </c>
      <c r="M503" s="324" t="s">
        <v>99</v>
      </c>
      <c r="N503" s="333" t="s">
        <v>79</v>
      </c>
      <c r="O503" s="326" t="s">
        <v>10</v>
      </c>
      <c r="P503" s="320" t="s">
        <v>21</v>
      </c>
      <c r="Q503" s="324" t="s">
        <v>56</v>
      </c>
      <c r="R503" s="327"/>
      <c r="S503" s="327"/>
      <c r="T503" s="328"/>
      <c r="U503" s="328">
        <f t="shared" si="76"/>
        <v>0</v>
      </c>
      <c r="V503" s="329">
        <f t="shared" si="79"/>
        <v>0</v>
      </c>
      <c r="W503" s="329" t="str">
        <f t="shared" si="80"/>
        <v>L0W</v>
      </c>
      <c r="X503" s="329" t="e">
        <f t="shared" si="81"/>
        <v>#NUM!</v>
      </c>
      <c r="Y503" s="318" t="e">
        <f t="shared" si="82"/>
        <v>#NUM!</v>
      </c>
      <c r="Z503" s="316"/>
    </row>
    <row r="504" spans="1:26" ht="39" thickBot="1" x14ac:dyDescent="0.25">
      <c r="A504" s="316">
        <v>45134</v>
      </c>
      <c r="B504" s="318"/>
      <c r="C504" s="318" t="s">
        <v>1466</v>
      </c>
      <c r="D504" s="318" t="s">
        <v>313</v>
      </c>
      <c r="E504" s="318" t="s">
        <v>1557</v>
      </c>
      <c r="F504" s="319" t="s">
        <v>52</v>
      </c>
      <c r="G504" s="320">
        <v>45139</v>
      </c>
      <c r="H504" s="320"/>
      <c r="I504" s="330" t="s">
        <v>1559</v>
      </c>
      <c r="J504" s="322">
        <f>4320000+3300000</f>
        <v>7620000</v>
      </c>
      <c r="K504" s="322">
        <f t="shared" ref="K504:K520" si="83">J504/52</f>
        <v>146538.46153846153</v>
      </c>
      <c r="L504" s="323" t="s">
        <v>42</v>
      </c>
      <c r="M504" s="324" t="s">
        <v>1558</v>
      </c>
      <c r="N504" s="333">
        <v>8147</v>
      </c>
      <c r="O504" s="326" t="s">
        <v>10</v>
      </c>
      <c r="P504" s="320" t="s">
        <v>21</v>
      </c>
      <c r="Q504" s="324" t="s">
        <v>56</v>
      </c>
      <c r="R504" s="327"/>
      <c r="S504" s="327"/>
      <c r="T504" s="328"/>
      <c r="U504" s="328"/>
      <c r="V504" s="329">
        <f t="shared" si="79"/>
        <v>0</v>
      </c>
      <c r="W504" s="329" t="str">
        <f t="shared" si="80"/>
        <v>L0W</v>
      </c>
      <c r="X504" s="329" t="e">
        <f t="shared" si="81"/>
        <v>#NUM!</v>
      </c>
      <c r="Y504" s="318" t="e">
        <f t="shared" si="82"/>
        <v>#NUM!</v>
      </c>
      <c r="Z504" s="316"/>
    </row>
    <row r="505" spans="1:26" ht="13.5" thickBot="1" x14ac:dyDescent="0.25">
      <c r="A505" s="316">
        <v>45120</v>
      </c>
      <c r="B505" s="318"/>
      <c r="C505" s="318" t="s">
        <v>129</v>
      </c>
      <c r="D505" s="318"/>
      <c r="E505" s="318" t="s">
        <v>1521</v>
      </c>
      <c r="F505" s="319" t="s">
        <v>52</v>
      </c>
      <c r="G505" s="320">
        <v>45139</v>
      </c>
      <c r="H505" s="320"/>
      <c r="I505" s="330" t="s">
        <v>1522</v>
      </c>
      <c r="J505" s="322">
        <v>6000000</v>
      </c>
      <c r="K505" s="322">
        <f t="shared" si="83"/>
        <v>115384.61538461539</v>
      </c>
      <c r="L505" s="323" t="s">
        <v>41</v>
      </c>
      <c r="M505" s="324" t="s">
        <v>99</v>
      </c>
      <c r="N505" s="333" t="s">
        <v>66</v>
      </c>
      <c r="O505" s="326" t="s">
        <v>10</v>
      </c>
      <c r="P505" s="320" t="s">
        <v>21</v>
      </c>
      <c r="Q505" s="324" t="s">
        <v>56</v>
      </c>
      <c r="R505" s="327"/>
      <c r="S505" s="327"/>
      <c r="T505" s="328"/>
      <c r="U505" s="328">
        <f>T505*52</f>
        <v>0</v>
      </c>
      <c r="V505" s="329">
        <f t="shared" si="79"/>
        <v>0</v>
      </c>
      <c r="W505" s="329" t="str">
        <f t="shared" si="80"/>
        <v>L0W</v>
      </c>
      <c r="X505" s="329" t="e">
        <f t="shared" si="81"/>
        <v>#NUM!</v>
      </c>
      <c r="Y505" s="318" t="e">
        <f t="shared" si="82"/>
        <v>#NUM!</v>
      </c>
      <c r="Z505" s="316"/>
    </row>
    <row r="506" spans="1:26" ht="13.5" thickBot="1" x14ac:dyDescent="0.25">
      <c r="A506" s="316">
        <v>45109</v>
      </c>
      <c r="B506" s="318" t="s">
        <v>169</v>
      </c>
      <c r="C506" s="318" t="s">
        <v>68</v>
      </c>
      <c r="D506" s="318" t="s">
        <v>14</v>
      </c>
      <c r="E506" s="318" t="s">
        <v>1343</v>
      </c>
      <c r="F506" s="319" t="s">
        <v>52</v>
      </c>
      <c r="G506" s="320">
        <v>45139</v>
      </c>
      <c r="H506" s="320"/>
      <c r="I506" s="330" t="s">
        <v>1344</v>
      </c>
      <c r="J506" s="322">
        <v>3473388</v>
      </c>
      <c r="K506" s="322">
        <f t="shared" si="83"/>
        <v>66795.923076923078</v>
      </c>
      <c r="L506" s="323" t="s">
        <v>41</v>
      </c>
      <c r="M506" s="324" t="s">
        <v>99</v>
      </c>
      <c r="N506" s="333" t="s">
        <v>23</v>
      </c>
      <c r="O506" s="326" t="s">
        <v>10</v>
      </c>
      <c r="P506" s="320" t="s">
        <v>21</v>
      </c>
      <c r="Q506" s="324" t="s">
        <v>56</v>
      </c>
      <c r="R506" s="327"/>
      <c r="S506" s="327"/>
      <c r="T506" s="328"/>
      <c r="U506" s="328">
        <f>T506*52</f>
        <v>0</v>
      </c>
      <c r="V506" s="329">
        <f t="shared" si="79"/>
        <v>0</v>
      </c>
      <c r="W506" s="329" t="str">
        <f t="shared" si="80"/>
        <v>L0W</v>
      </c>
      <c r="X506" s="329" t="e">
        <f t="shared" si="81"/>
        <v>#NUM!</v>
      </c>
      <c r="Y506" s="318" t="e">
        <f t="shared" si="82"/>
        <v>#NUM!</v>
      </c>
      <c r="Z506" s="316"/>
    </row>
    <row r="507" spans="1:26" ht="13.5" thickBot="1" x14ac:dyDescent="0.25">
      <c r="A507" s="316">
        <v>45090</v>
      </c>
      <c r="B507" s="318" t="s">
        <v>57</v>
      </c>
      <c r="C507" s="318" t="s">
        <v>517</v>
      </c>
      <c r="D507" s="318" t="s">
        <v>15</v>
      </c>
      <c r="E507" s="318" t="s">
        <v>518</v>
      </c>
      <c r="F507" s="319" t="s">
        <v>52</v>
      </c>
      <c r="G507" s="320">
        <v>45139</v>
      </c>
      <c r="H507" s="320">
        <v>45141</v>
      </c>
      <c r="I507" s="330" t="s">
        <v>519</v>
      </c>
      <c r="J507" s="322">
        <v>2880000</v>
      </c>
      <c r="K507" s="322">
        <f t="shared" si="83"/>
        <v>55384.615384615383</v>
      </c>
      <c r="L507" s="323" t="s">
        <v>42</v>
      </c>
      <c r="M507" s="324" t="s">
        <v>94</v>
      </c>
      <c r="N507" s="333" t="s">
        <v>130</v>
      </c>
      <c r="O507" s="326" t="s">
        <v>10</v>
      </c>
      <c r="P507" s="320" t="s">
        <v>21</v>
      </c>
      <c r="Q507" s="324" t="s">
        <v>1865</v>
      </c>
      <c r="R507" s="327">
        <v>0.97699999999999998</v>
      </c>
      <c r="S507" s="327">
        <v>9.98</v>
      </c>
      <c r="T507" s="328">
        <v>47286.17</v>
      </c>
      <c r="U507" s="328">
        <f>T507*52</f>
        <v>2458880.84</v>
      </c>
      <c r="V507" s="329">
        <f t="shared" si="79"/>
        <v>0.85377806944444445</v>
      </c>
      <c r="W507" s="61" t="str">
        <f t="shared" si="80"/>
        <v>W/IN</v>
      </c>
      <c r="X507" s="61" t="str">
        <f t="shared" si="81"/>
        <v>EXPECTED</v>
      </c>
      <c r="Y507" s="19">
        <f t="shared" si="82"/>
        <v>2</v>
      </c>
      <c r="Z507" s="316"/>
    </row>
    <row r="508" spans="1:26" ht="13.5" thickBot="1" x14ac:dyDescent="0.25">
      <c r="A508" s="316">
        <v>45146</v>
      </c>
      <c r="B508" s="318"/>
      <c r="C508" s="318" t="s">
        <v>70</v>
      </c>
      <c r="D508" s="318" t="s">
        <v>14</v>
      </c>
      <c r="E508" s="318" t="s">
        <v>1621</v>
      </c>
      <c r="F508" s="319" t="s">
        <v>52</v>
      </c>
      <c r="G508" s="320">
        <v>45139</v>
      </c>
      <c r="H508" s="320"/>
      <c r="I508" s="330" t="s">
        <v>1622</v>
      </c>
      <c r="J508" s="322">
        <v>2400000</v>
      </c>
      <c r="K508" s="322">
        <f t="shared" si="83"/>
        <v>46153.846153846156</v>
      </c>
      <c r="L508" s="323" t="s">
        <v>42</v>
      </c>
      <c r="M508" s="324" t="s">
        <v>100</v>
      </c>
      <c r="N508" s="333" t="s">
        <v>71</v>
      </c>
      <c r="O508" s="326" t="s">
        <v>10</v>
      </c>
      <c r="P508" s="320" t="s">
        <v>21</v>
      </c>
      <c r="Q508" s="324" t="s">
        <v>56</v>
      </c>
      <c r="R508" s="327"/>
      <c r="S508" s="327"/>
      <c r="T508" s="328"/>
      <c r="U508" s="328"/>
      <c r="V508" s="329">
        <f t="shared" si="79"/>
        <v>0</v>
      </c>
      <c r="W508" s="329" t="str">
        <f t="shared" si="80"/>
        <v>L0W</v>
      </c>
      <c r="X508" s="329" t="e">
        <f t="shared" si="81"/>
        <v>#NUM!</v>
      </c>
      <c r="Y508" s="318" t="e">
        <f t="shared" si="82"/>
        <v>#NUM!</v>
      </c>
      <c r="Z508" s="316"/>
    </row>
    <row r="509" spans="1:26" ht="13.5" thickBot="1" x14ac:dyDescent="0.25">
      <c r="A509" s="316">
        <v>45117</v>
      </c>
      <c r="B509" s="318" t="s">
        <v>540</v>
      </c>
      <c r="C509" s="318" t="s">
        <v>179</v>
      </c>
      <c r="D509" s="318" t="s">
        <v>1467</v>
      </c>
      <c r="E509" s="318" t="s">
        <v>1476</v>
      </c>
      <c r="F509" s="319" t="s">
        <v>52</v>
      </c>
      <c r="G509" s="320">
        <v>45139</v>
      </c>
      <c r="H509" s="320"/>
      <c r="I509" s="330" t="s">
        <v>1477</v>
      </c>
      <c r="J509" s="322">
        <v>2400000</v>
      </c>
      <c r="K509" s="322">
        <f t="shared" si="83"/>
        <v>46153.846153846156</v>
      </c>
      <c r="L509" s="323" t="s">
        <v>42</v>
      </c>
      <c r="M509" s="324" t="s">
        <v>115</v>
      </c>
      <c r="N509" s="333" t="s">
        <v>72</v>
      </c>
      <c r="O509" s="326" t="s">
        <v>10</v>
      </c>
      <c r="P509" s="320" t="s">
        <v>21</v>
      </c>
      <c r="Q509" s="324" t="s">
        <v>56</v>
      </c>
      <c r="R509" s="327"/>
      <c r="S509" s="327"/>
      <c r="T509" s="328"/>
      <c r="U509" s="328">
        <f t="shared" ref="U509:U555" si="84">T509*52</f>
        <v>0</v>
      </c>
      <c r="V509" s="329">
        <f t="shared" si="79"/>
        <v>0</v>
      </c>
      <c r="W509" s="329" t="str">
        <f t="shared" si="80"/>
        <v>L0W</v>
      </c>
      <c r="X509" s="329" t="e">
        <f t="shared" si="81"/>
        <v>#NUM!</v>
      </c>
      <c r="Y509" s="318" t="e">
        <f t="shared" si="82"/>
        <v>#NUM!</v>
      </c>
      <c r="Z509" s="316"/>
    </row>
    <row r="510" spans="1:26" ht="13.5" thickBot="1" x14ac:dyDescent="0.25">
      <c r="A510" s="316">
        <v>45109</v>
      </c>
      <c r="B510" s="318" t="s">
        <v>540</v>
      </c>
      <c r="C510" s="318" t="s">
        <v>68</v>
      </c>
      <c r="D510" s="318" t="s">
        <v>14</v>
      </c>
      <c r="E510" s="318" t="s">
        <v>1347</v>
      </c>
      <c r="F510" s="319" t="s">
        <v>52</v>
      </c>
      <c r="G510" s="320">
        <v>45139</v>
      </c>
      <c r="H510" s="320"/>
      <c r="I510" s="330" t="s">
        <v>1348</v>
      </c>
      <c r="J510" s="322">
        <v>2100000</v>
      </c>
      <c r="K510" s="322">
        <f t="shared" si="83"/>
        <v>40384.615384615383</v>
      </c>
      <c r="L510" s="323" t="s">
        <v>42</v>
      </c>
      <c r="M510" s="324" t="s">
        <v>94</v>
      </c>
      <c r="N510" s="333" t="s">
        <v>23</v>
      </c>
      <c r="O510" s="326" t="s">
        <v>10</v>
      </c>
      <c r="P510" s="320" t="s">
        <v>21</v>
      </c>
      <c r="Q510" s="324" t="s">
        <v>56</v>
      </c>
      <c r="R510" s="327"/>
      <c r="S510" s="327"/>
      <c r="T510" s="328"/>
      <c r="U510" s="328">
        <f t="shared" si="84"/>
        <v>0</v>
      </c>
      <c r="V510" s="329">
        <f t="shared" si="79"/>
        <v>0</v>
      </c>
      <c r="W510" s="329" t="str">
        <f t="shared" si="80"/>
        <v>L0W</v>
      </c>
      <c r="X510" s="329" t="e">
        <f t="shared" si="81"/>
        <v>#NUM!</v>
      </c>
      <c r="Y510" s="318" t="e">
        <f t="shared" si="82"/>
        <v>#NUM!</v>
      </c>
      <c r="Z510" s="316"/>
    </row>
    <row r="511" spans="1:26" ht="13.5" thickBot="1" x14ac:dyDescent="0.25">
      <c r="A511" s="316">
        <v>45109</v>
      </c>
      <c r="B511" s="318" t="s">
        <v>540</v>
      </c>
      <c r="C511" s="318" t="s">
        <v>68</v>
      </c>
      <c r="D511" s="318" t="s">
        <v>14</v>
      </c>
      <c r="E511" s="318" t="s">
        <v>1345</v>
      </c>
      <c r="F511" s="319" t="s">
        <v>52</v>
      </c>
      <c r="G511" s="320">
        <v>45139</v>
      </c>
      <c r="H511" s="320"/>
      <c r="I511" s="330" t="s">
        <v>1346</v>
      </c>
      <c r="J511" s="322">
        <v>2100000</v>
      </c>
      <c r="K511" s="322">
        <f t="shared" si="83"/>
        <v>40384.615384615383</v>
      </c>
      <c r="L511" s="323" t="s">
        <v>42</v>
      </c>
      <c r="M511" s="324" t="s">
        <v>94</v>
      </c>
      <c r="N511" s="333" t="s">
        <v>23</v>
      </c>
      <c r="O511" s="326" t="s">
        <v>10</v>
      </c>
      <c r="P511" s="320" t="s">
        <v>21</v>
      </c>
      <c r="Q511" s="324" t="s">
        <v>56</v>
      </c>
      <c r="R511" s="327"/>
      <c r="S511" s="327"/>
      <c r="T511" s="328"/>
      <c r="U511" s="328">
        <f t="shared" si="84"/>
        <v>0</v>
      </c>
      <c r="V511" s="329">
        <f t="shared" si="79"/>
        <v>0</v>
      </c>
      <c r="W511" s="329" t="str">
        <f t="shared" si="80"/>
        <v>L0W</v>
      </c>
      <c r="X511" s="329" t="e">
        <f t="shared" si="81"/>
        <v>#NUM!</v>
      </c>
      <c r="Y511" s="318" t="e">
        <f t="shared" si="82"/>
        <v>#NUM!</v>
      </c>
      <c r="Z511" s="316"/>
    </row>
    <row r="512" spans="1:26" ht="13.5" thickBot="1" x14ac:dyDescent="0.25">
      <c r="A512" s="316">
        <v>45090</v>
      </c>
      <c r="B512" s="318"/>
      <c r="C512" s="318" t="s">
        <v>76</v>
      </c>
      <c r="D512" s="318" t="s">
        <v>14</v>
      </c>
      <c r="E512" s="318" t="s">
        <v>515</v>
      </c>
      <c r="F512" s="319" t="s">
        <v>52</v>
      </c>
      <c r="G512" s="320">
        <v>45139</v>
      </c>
      <c r="H512" s="320">
        <v>45166</v>
      </c>
      <c r="I512" s="330" t="s">
        <v>516</v>
      </c>
      <c r="J512" s="322">
        <v>2040000</v>
      </c>
      <c r="K512" s="322">
        <f t="shared" si="83"/>
        <v>39230.769230769234</v>
      </c>
      <c r="L512" s="323" t="s">
        <v>42</v>
      </c>
      <c r="M512" s="324" t="s">
        <v>94</v>
      </c>
      <c r="N512" s="333" t="s">
        <v>33</v>
      </c>
      <c r="O512" s="326" t="s">
        <v>10</v>
      </c>
      <c r="P512" s="320" t="s">
        <v>21</v>
      </c>
      <c r="Q512" s="324" t="s">
        <v>1865</v>
      </c>
      <c r="R512" s="327">
        <v>0.97</v>
      </c>
      <c r="S512" s="327">
        <v>0.995</v>
      </c>
      <c r="T512" s="328">
        <v>47156.44</v>
      </c>
      <c r="U512" s="328">
        <f t="shared" si="84"/>
        <v>2452134.88</v>
      </c>
      <c r="V512" s="329">
        <f t="shared" ref="V512:V543" si="85">T512/K512</f>
        <v>1.2020269019607843</v>
      </c>
      <c r="W512" s="61" t="str">
        <f t="shared" si="80"/>
        <v>HIGH</v>
      </c>
      <c r="X512" s="61" t="str">
        <f t="shared" si="81"/>
        <v>DELAYED</v>
      </c>
      <c r="Y512" s="19">
        <f t="shared" si="82"/>
        <v>27</v>
      </c>
      <c r="Z512" s="316"/>
    </row>
    <row r="513" spans="1:26" s="115" customFormat="1" ht="13.5" thickBot="1" x14ac:dyDescent="0.25">
      <c r="A513" s="316">
        <v>45125</v>
      </c>
      <c r="B513" s="318" t="s">
        <v>683</v>
      </c>
      <c r="C513" s="318" t="s">
        <v>149</v>
      </c>
      <c r="D513" s="318" t="s">
        <v>370</v>
      </c>
      <c r="E513" s="318" t="s">
        <v>1537</v>
      </c>
      <c r="F513" s="319" t="s">
        <v>52</v>
      </c>
      <c r="G513" s="320">
        <v>45139</v>
      </c>
      <c r="H513" s="320"/>
      <c r="I513" s="330" t="s">
        <v>1538</v>
      </c>
      <c r="J513" s="322">
        <v>2040000</v>
      </c>
      <c r="K513" s="322">
        <f t="shared" si="83"/>
        <v>39230.769230769234</v>
      </c>
      <c r="L513" s="323" t="s">
        <v>42</v>
      </c>
      <c r="M513" s="324" t="s">
        <v>94</v>
      </c>
      <c r="N513" s="333" t="s">
        <v>20</v>
      </c>
      <c r="O513" s="326" t="s">
        <v>10</v>
      </c>
      <c r="P513" s="320" t="s">
        <v>21</v>
      </c>
      <c r="Q513" s="324" t="s">
        <v>56</v>
      </c>
      <c r="R513" s="327"/>
      <c r="S513" s="327"/>
      <c r="T513" s="328"/>
      <c r="U513" s="328">
        <f t="shared" si="84"/>
        <v>0</v>
      </c>
      <c r="V513" s="329">
        <f t="shared" si="85"/>
        <v>0</v>
      </c>
      <c r="W513" s="329" t="str">
        <f t="shared" si="80"/>
        <v>L0W</v>
      </c>
      <c r="X513" s="329" t="e">
        <f t="shared" si="81"/>
        <v>#NUM!</v>
      </c>
      <c r="Y513" s="318" t="e">
        <f t="shared" si="82"/>
        <v>#NUM!</v>
      </c>
      <c r="Z513" s="316"/>
    </row>
    <row r="514" spans="1:26" ht="13.5" thickBot="1" x14ac:dyDescent="0.25">
      <c r="A514" s="225">
        <v>45125</v>
      </c>
      <c r="B514" s="241" t="s">
        <v>683</v>
      </c>
      <c r="C514" s="241" t="s">
        <v>149</v>
      </c>
      <c r="D514" s="241" t="s">
        <v>370</v>
      </c>
      <c r="E514" s="241" t="s">
        <v>1540</v>
      </c>
      <c r="F514" s="227" t="s">
        <v>52</v>
      </c>
      <c r="G514" s="228">
        <v>45139</v>
      </c>
      <c r="H514" s="228">
        <v>45191</v>
      </c>
      <c r="I514" s="242" t="s">
        <v>1539</v>
      </c>
      <c r="J514" s="230">
        <v>2040000</v>
      </c>
      <c r="K514" s="230">
        <f t="shared" si="83"/>
        <v>39230.769230769234</v>
      </c>
      <c r="L514" s="231" t="s">
        <v>42</v>
      </c>
      <c r="M514" s="232" t="s">
        <v>94</v>
      </c>
      <c r="N514" s="243" t="s">
        <v>20</v>
      </c>
      <c r="O514" s="234" t="s">
        <v>504</v>
      </c>
      <c r="P514" s="228">
        <f>IF(H514="",(G514+12*7),(H514+8*7))</f>
        <v>45247</v>
      </c>
      <c r="Q514" s="232" t="s">
        <v>1876</v>
      </c>
      <c r="R514" s="235">
        <v>0.96199999999999997</v>
      </c>
      <c r="S514" s="235">
        <v>0.996</v>
      </c>
      <c r="T514" s="236">
        <v>34217.4</v>
      </c>
      <c r="U514" s="236">
        <f t="shared" si="84"/>
        <v>1779304.8</v>
      </c>
      <c r="V514" s="237">
        <f t="shared" si="85"/>
        <v>0.87220823529411762</v>
      </c>
      <c r="W514" s="124" t="str">
        <f t="shared" si="80"/>
        <v>W/IN</v>
      </c>
      <c r="X514" s="238" t="str">
        <f t="shared" si="81"/>
        <v>SIGNIFICANT</v>
      </c>
      <c r="Y514" s="239">
        <f t="shared" si="82"/>
        <v>52</v>
      </c>
      <c r="Z514" s="225"/>
    </row>
    <row r="515" spans="1:26" ht="13.5" thickBot="1" x14ac:dyDescent="0.25">
      <c r="A515" s="316">
        <v>45118</v>
      </c>
      <c r="B515" s="318" t="s">
        <v>210</v>
      </c>
      <c r="C515" s="318" t="s">
        <v>61</v>
      </c>
      <c r="D515" s="318" t="s">
        <v>1467</v>
      </c>
      <c r="E515" s="318" t="s">
        <v>1504</v>
      </c>
      <c r="F515" s="319" t="s">
        <v>52</v>
      </c>
      <c r="G515" s="320">
        <v>45139</v>
      </c>
      <c r="H515" s="320">
        <v>45166</v>
      </c>
      <c r="I515" s="330" t="s">
        <v>1505</v>
      </c>
      <c r="J515" s="322">
        <v>1800000</v>
      </c>
      <c r="K515" s="322">
        <f t="shared" si="83"/>
        <v>34615.384615384617</v>
      </c>
      <c r="L515" s="323" t="s">
        <v>42</v>
      </c>
      <c r="M515" s="324" t="s">
        <v>94</v>
      </c>
      <c r="N515" s="333" t="s">
        <v>8</v>
      </c>
      <c r="O515" s="326" t="s">
        <v>10</v>
      </c>
      <c r="P515" s="320" t="s">
        <v>21</v>
      </c>
      <c r="Q515" s="324" t="s">
        <v>1869</v>
      </c>
      <c r="R515" s="327">
        <v>0.877</v>
      </c>
      <c r="S515" s="327">
        <v>0.95299999999999996</v>
      </c>
      <c r="T515" s="328">
        <v>47811.66</v>
      </c>
      <c r="U515" s="328">
        <f t="shared" si="84"/>
        <v>2486206.3200000003</v>
      </c>
      <c r="V515" s="329">
        <f t="shared" si="85"/>
        <v>1.3812257333333333</v>
      </c>
      <c r="W515" s="61" t="str">
        <f t="shared" si="80"/>
        <v>HIGH</v>
      </c>
      <c r="X515" s="61" t="str">
        <f t="shared" si="81"/>
        <v>DELAYED</v>
      </c>
      <c r="Y515" s="19">
        <f t="shared" si="82"/>
        <v>27</v>
      </c>
      <c r="Z515" s="316"/>
    </row>
    <row r="516" spans="1:26" ht="13.5" thickBot="1" x14ac:dyDescent="0.25">
      <c r="A516" s="316">
        <v>45090</v>
      </c>
      <c r="B516" s="318"/>
      <c r="C516" s="318" t="s">
        <v>512</v>
      </c>
      <c r="D516" s="318" t="s">
        <v>159</v>
      </c>
      <c r="E516" s="318" t="s">
        <v>513</v>
      </c>
      <c r="F516" s="319" t="s">
        <v>52</v>
      </c>
      <c r="G516" s="320">
        <v>45139</v>
      </c>
      <c r="H516" s="320"/>
      <c r="I516" s="330" t="s">
        <v>514</v>
      </c>
      <c r="J516" s="322">
        <v>1200000</v>
      </c>
      <c r="K516" s="322">
        <f t="shared" si="83"/>
        <v>23076.923076923078</v>
      </c>
      <c r="L516" s="323" t="s">
        <v>42</v>
      </c>
      <c r="M516" s="324" t="s">
        <v>94</v>
      </c>
      <c r="N516" s="333" t="s">
        <v>72</v>
      </c>
      <c r="O516" s="326" t="s">
        <v>10</v>
      </c>
      <c r="P516" s="320" t="s">
        <v>21</v>
      </c>
      <c r="Q516" s="324" t="s">
        <v>56</v>
      </c>
      <c r="R516" s="327"/>
      <c r="S516" s="327"/>
      <c r="T516" s="328"/>
      <c r="U516" s="328">
        <f t="shared" si="84"/>
        <v>0</v>
      </c>
      <c r="V516" s="329">
        <f t="shared" si="85"/>
        <v>0</v>
      </c>
      <c r="W516" s="329" t="str">
        <f t="shared" si="80"/>
        <v>L0W</v>
      </c>
      <c r="X516" s="329" t="e">
        <f t="shared" si="81"/>
        <v>#NUM!</v>
      </c>
      <c r="Y516" s="318" t="e">
        <f t="shared" si="82"/>
        <v>#NUM!</v>
      </c>
      <c r="Z516" s="316"/>
    </row>
    <row r="517" spans="1:26" ht="13.5" thickBot="1" x14ac:dyDescent="0.25">
      <c r="A517" s="316">
        <v>45090</v>
      </c>
      <c r="B517" s="318"/>
      <c r="C517" s="318" t="s">
        <v>501</v>
      </c>
      <c r="D517" s="318" t="s">
        <v>159</v>
      </c>
      <c r="E517" s="318" t="s">
        <v>520</v>
      </c>
      <c r="F517" s="319" t="s">
        <v>52</v>
      </c>
      <c r="G517" s="320">
        <v>45139</v>
      </c>
      <c r="H517" s="320"/>
      <c r="I517" s="330" t="s">
        <v>521</v>
      </c>
      <c r="J517" s="322">
        <v>1092000</v>
      </c>
      <c r="K517" s="322">
        <f t="shared" si="83"/>
        <v>21000</v>
      </c>
      <c r="L517" s="323" t="s">
        <v>42</v>
      </c>
      <c r="M517" s="324" t="s">
        <v>94</v>
      </c>
      <c r="N517" s="333" t="s">
        <v>28</v>
      </c>
      <c r="O517" s="326" t="s">
        <v>10</v>
      </c>
      <c r="P517" s="320" t="s">
        <v>21</v>
      </c>
      <c r="Q517" s="324" t="s">
        <v>56</v>
      </c>
      <c r="R517" s="327"/>
      <c r="S517" s="327"/>
      <c r="T517" s="328"/>
      <c r="U517" s="328">
        <f t="shared" si="84"/>
        <v>0</v>
      </c>
      <c r="V517" s="329">
        <f t="shared" si="85"/>
        <v>0</v>
      </c>
      <c r="W517" s="329" t="str">
        <f t="shared" si="80"/>
        <v>L0W</v>
      </c>
      <c r="X517" s="329" t="e">
        <f t="shared" si="81"/>
        <v>#NUM!</v>
      </c>
      <c r="Y517" s="318" t="e">
        <f t="shared" si="82"/>
        <v>#NUM!</v>
      </c>
      <c r="Z517" s="316"/>
    </row>
    <row r="518" spans="1:26" ht="13.5" thickBot="1" x14ac:dyDescent="0.25">
      <c r="A518" s="349">
        <v>45197</v>
      </c>
      <c r="B518" s="19"/>
      <c r="C518" s="19" t="s">
        <v>501</v>
      </c>
      <c r="D518" s="19" t="s">
        <v>1467</v>
      </c>
      <c r="E518" s="19" t="s">
        <v>1810</v>
      </c>
      <c r="F518" s="20" t="s">
        <v>52</v>
      </c>
      <c r="G518" s="27">
        <v>45139</v>
      </c>
      <c r="H518" s="27"/>
      <c r="I518" s="350" t="s">
        <v>521</v>
      </c>
      <c r="J518" s="28">
        <v>1092000</v>
      </c>
      <c r="K518" s="28">
        <f t="shared" si="83"/>
        <v>21000</v>
      </c>
      <c r="L518" s="29" t="s">
        <v>42</v>
      </c>
      <c r="M518" s="351" t="s">
        <v>100</v>
      </c>
      <c r="N518" s="352" t="s">
        <v>66</v>
      </c>
      <c r="O518" s="353" t="s">
        <v>10</v>
      </c>
      <c r="P518" s="320" t="s">
        <v>21</v>
      </c>
      <c r="Q518" s="351" t="s">
        <v>56</v>
      </c>
      <c r="R518" s="354"/>
      <c r="S518" s="354"/>
      <c r="T518" s="355"/>
      <c r="U518" s="328">
        <f t="shared" si="84"/>
        <v>0</v>
      </c>
      <c r="V518" s="61">
        <f t="shared" si="85"/>
        <v>0</v>
      </c>
      <c r="W518" s="61" t="str">
        <f t="shared" si="80"/>
        <v>L0W</v>
      </c>
      <c r="X518" s="61" t="e">
        <f t="shared" si="81"/>
        <v>#NUM!</v>
      </c>
      <c r="Y518" s="19" t="e">
        <f t="shared" si="82"/>
        <v>#NUM!</v>
      </c>
      <c r="Z518" s="349"/>
    </row>
    <row r="519" spans="1:26" ht="13.5" thickBot="1" x14ac:dyDescent="0.25">
      <c r="A519" s="316">
        <v>45096</v>
      </c>
      <c r="B519" s="318" t="s">
        <v>527</v>
      </c>
      <c r="C519" s="318" t="s">
        <v>101</v>
      </c>
      <c r="D519" s="318" t="s">
        <v>15</v>
      </c>
      <c r="E519" s="318" t="s">
        <v>1326</v>
      </c>
      <c r="F519" s="319" t="s">
        <v>52</v>
      </c>
      <c r="G519" s="320">
        <v>45139</v>
      </c>
      <c r="H519" s="320"/>
      <c r="I519" s="330" t="s">
        <v>1327</v>
      </c>
      <c r="J519" s="322">
        <v>1080000</v>
      </c>
      <c r="K519" s="322">
        <f t="shared" si="83"/>
        <v>20769.23076923077</v>
      </c>
      <c r="L519" s="323" t="s">
        <v>42</v>
      </c>
      <c r="M519" s="324" t="s">
        <v>94</v>
      </c>
      <c r="N519" s="333" t="s">
        <v>161</v>
      </c>
      <c r="O519" s="326" t="s">
        <v>10</v>
      </c>
      <c r="P519" s="320" t="s">
        <v>21</v>
      </c>
      <c r="Q519" s="324" t="s">
        <v>56</v>
      </c>
      <c r="R519" s="327"/>
      <c r="S519" s="327"/>
      <c r="T519" s="328"/>
      <c r="U519" s="328">
        <f t="shared" si="84"/>
        <v>0</v>
      </c>
      <c r="V519" s="329">
        <f t="shared" si="85"/>
        <v>0</v>
      </c>
      <c r="W519" s="329" t="str">
        <f t="shared" si="80"/>
        <v>L0W</v>
      </c>
      <c r="X519" s="329" t="e">
        <f t="shared" si="81"/>
        <v>#NUM!</v>
      </c>
      <c r="Y519" s="318" t="e">
        <f t="shared" si="82"/>
        <v>#NUM!</v>
      </c>
      <c r="Z519" s="316"/>
    </row>
    <row r="520" spans="1:26" ht="13.5" thickBot="1" x14ac:dyDescent="0.25">
      <c r="A520" s="225">
        <v>45146</v>
      </c>
      <c r="B520" s="241" t="s">
        <v>526</v>
      </c>
      <c r="C520" s="241" t="s">
        <v>125</v>
      </c>
      <c r="D520" s="241" t="s">
        <v>15</v>
      </c>
      <c r="E520" s="241" t="s">
        <v>1615</v>
      </c>
      <c r="F520" s="227" t="s">
        <v>52</v>
      </c>
      <c r="G520" s="228">
        <v>45139</v>
      </c>
      <c r="H520" s="228">
        <v>45191</v>
      </c>
      <c r="I520" s="242" t="s">
        <v>1616</v>
      </c>
      <c r="J520" s="230">
        <v>900000</v>
      </c>
      <c r="K520" s="230">
        <f t="shared" si="83"/>
        <v>17307.692307692309</v>
      </c>
      <c r="L520" s="231" t="s">
        <v>42</v>
      </c>
      <c r="M520" s="232" t="s">
        <v>115</v>
      </c>
      <c r="N520" s="243" t="s">
        <v>71</v>
      </c>
      <c r="O520" s="234" t="s">
        <v>504</v>
      </c>
      <c r="P520" s="228">
        <f>IF(H520="",(G520+12*7),(H520+8*7))</f>
        <v>45247</v>
      </c>
      <c r="Q520" s="232" t="s">
        <v>1883</v>
      </c>
      <c r="R520" s="235">
        <v>1</v>
      </c>
      <c r="S520" s="235">
        <v>1</v>
      </c>
      <c r="T520" s="236">
        <v>1783.99</v>
      </c>
      <c r="U520" s="236">
        <f t="shared" si="84"/>
        <v>92767.48</v>
      </c>
      <c r="V520" s="237">
        <f t="shared" si="85"/>
        <v>0.10307497777777777</v>
      </c>
      <c r="W520" s="124" t="str">
        <f t="shared" si="80"/>
        <v>L0W</v>
      </c>
      <c r="X520" s="238" t="str">
        <f t="shared" si="81"/>
        <v>SIGNIFICANT</v>
      </c>
      <c r="Y520" s="239">
        <f t="shared" si="82"/>
        <v>52</v>
      </c>
      <c r="Z520" s="225"/>
    </row>
    <row r="521" spans="1:26" ht="13.5" thickBot="1" x14ac:dyDescent="0.25">
      <c r="A521" s="316">
        <v>45090</v>
      </c>
      <c r="B521" s="317" t="s">
        <v>1338</v>
      </c>
      <c r="C521" s="318" t="s">
        <v>87</v>
      </c>
      <c r="D521" s="318" t="s">
        <v>15</v>
      </c>
      <c r="E521" s="317" t="s">
        <v>1870</v>
      </c>
      <c r="F521" s="319" t="s">
        <v>52</v>
      </c>
      <c r="G521" s="320">
        <v>45139</v>
      </c>
      <c r="H521" s="320">
        <v>45166</v>
      </c>
      <c r="I521" s="321" t="s">
        <v>568</v>
      </c>
      <c r="J521" s="322">
        <v>900000</v>
      </c>
      <c r="K521" s="322">
        <f>J521/12</f>
        <v>75000</v>
      </c>
      <c r="L521" s="323" t="s">
        <v>43</v>
      </c>
      <c r="M521" s="324" t="s">
        <v>94</v>
      </c>
      <c r="N521" s="325" t="s">
        <v>11</v>
      </c>
      <c r="O521" s="326" t="s">
        <v>10</v>
      </c>
      <c r="P521" s="320" t="s">
        <v>21</v>
      </c>
      <c r="Q521" s="324" t="s">
        <v>194</v>
      </c>
      <c r="R521" s="327">
        <v>0.92900000000000005</v>
      </c>
      <c r="S521" s="327">
        <v>1</v>
      </c>
      <c r="T521" s="328">
        <v>17425.34</v>
      </c>
      <c r="U521" s="328">
        <f t="shared" si="84"/>
        <v>906117.68</v>
      </c>
      <c r="V521" s="329">
        <f t="shared" si="85"/>
        <v>0.23233786666666667</v>
      </c>
      <c r="W521" s="61" t="str">
        <f t="shared" si="80"/>
        <v>L0W</v>
      </c>
      <c r="X521" s="61" t="str">
        <f t="shared" si="81"/>
        <v>DELAYED</v>
      </c>
      <c r="Y521" s="19">
        <f t="shared" si="82"/>
        <v>27</v>
      </c>
      <c r="Z521" s="316"/>
    </row>
    <row r="522" spans="1:26" ht="13.5" thickBot="1" x14ac:dyDescent="0.25">
      <c r="A522" s="349">
        <v>45138</v>
      </c>
      <c r="B522" s="19" t="s">
        <v>526</v>
      </c>
      <c r="C522" s="19" t="s">
        <v>63</v>
      </c>
      <c r="D522" s="19" t="s">
        <v>26</v>
      </c>
      <c r="E522" s="19" t="s">
        <v>1575</v>
      </c>
      <c r="F522" s="20" t="s">
        <v>52</v>
      </c>
      <c r="G522" s="27">
        <v>45139</v>
      </c>
      <c r="H522" s="27">
        <v>45141</v>
      </c>
      <c r="I522" s="350" t="s">
        <v>1576</v>
      </c>
      <c r="J522" s="28">
        <v>900000</v>
      </c>
      <c r="K522" s="28">
        <f t="shared" ref="K522:K553" si="86">J522/52</f>
        <v>17307.692307692309</v>
      </c>
      <c r="L522" s="29" t="s">
        <v>43</v>
      </c>
      <c r="M522" s="351" t="s">
        <v>94</v>
      </c>
      <c r="N522" s="352" t="s">
        <v>71</v>
      </c>
      <c r="O522" s="353" t="s">
        <v>10</v>
      </c>
      <c r="P522" s="320" t="s">
        <v>21</v>
      </c>
      <c r="Q522" s="324" t="s">
        <v>1868</v>
      </c>
      <c r="R522" s="354">
        <v>0.94499999999999995</v>
      </c>
      <c r="S522" s="354">
        <v>1</v>
      </c>
      <c r="T522" s="355">
        <v>33983.56</v>
      </c>
      <c r="U522" s="328">
        <f t="shared" si="84"/>
        <v>1767145.1199999999</v>
      </c>
      <c r="V522" s="61">
        <f t="shared" si="85"/>
        <v>1.9634945777777775</v>
      </c>
      <c r="W522" s="61" t="str">
        <f t="shared" si="80"/>
        <v>HIGH</v>
      </c>
      <c r="X522" s="61" t="str">
        <f t="shared" si="81"/>
        <v>EXPECTED</v>
      </c>
      <c r="Y522" s="19">
        <f t="shared" si="82"/>
        <v>2</v>
      </c>
      <c r="Z522" s="349"/>
    </row>
    <row r="523" spans="1:26" ht="13.5" thickBot="1" x14ac:dyDescent="0.25">
      <c r="A523" s="316">
        <v>45138</v>
      </c>
      <c r="B523" s="318"/>
      <c r="C523" s="318" t="s">
        <v>137</v>
      </c>
      <c r="D523" s="318"/>
      <c r="E523" s="318" t="s">
        <v>1594</v>
      </c>
      <c r="F523" s="319" t="s">
        <v>52</v>
      </c>
      <c r="G523" s="320">
        <v>45139</v>
      </c>
      <c r="H523" s="320"/>
      <c r="I523" s="330" t="s">
        <v>1595</v>
      </c>
      <c r="J523" s="322">
        <v>660000</v>
      </c>
      <c r="K523" s="322">
        <f t="shared" si="86"/>
        <v>12692.307692307691</v>
      </c>
      <c r="L523" s="323" t="s">
        <v>42</v>
      </c>
      <c r="M523" s="324" t="s">
        <v>94</v>
      </c>
      <c r="N523" s="333" t="s">
        <v>130</v>
      </c>
      <c r="O523" s="326" t="s">
        <v>10</v>
      </c>
      <c r="P523" s="320" t="s">
        <v>21</v>
      </c>
      <c r="Q523" s="324" t="s">
        <v>56</v>
      </c>
      <c r="R523" s="327"/>
      <c r="S523" s="327"/>
      <c r="T523" s="328"/>
      <c r="U523" s="328">
        <f t="shared" si="84"/>
        <v>0</v>
      </c>
      <c r="V523" s="329">
        <f t="shared" si="85"/>
        <v>0</v>
      </c>
      <c r="W523" s="329" t="str">
        <f t="shared" si="80"/>
        <v>L0W</v>
      </c>
      <c r="X523" s="329" t="e">
        <f t="shared" si="81"/>
        <v>#NUM!</v>
      </c>
      <c r="Y523" s="318" t="e">
        <f t="shared" ref="Y523:Y554" si="87">DATEDIF(G523,H523,"d")</f>
        <v>#NUM!</v>
      </c>
      <c r="Z523" s="316"/>
    </row>
    <row r="524" spans="1:26" ht="13.5" thickBot="1" x14ac:dyDescent="0.25">
      <c r="A524" s="134">
        <v>45103</v>
      </c>
      <c r="B524" s="135"/>
      <c r="C524" s="135" t="s">
        <v>141</v>
      </c>
      <c r="D524" s="135" t="s">
        <v>14</v>
      </c>
      <c r="E524" s="135" t="s">
        <v>549</v>
      </c>
      <c r="F524" s="137" t="s">
        <v>52</v>
      </c>
      <c r="G524" s="138">
        <v>45139</v>
      </c>
      <c r="H524" s="138">
        <v>45134</v>
      </c>
      <c r="I524" s="207" t="s">
        <v>534</v>
      </c>
      <c r="J524" s="141">
        <v>300000</v>
      </c>
      <c r="K524" s="141">
        <f t="shared" si="86"/>
        <v>5769.2307692307695</v>
      </c>
      <c r="L524" s="143" t="s">
        <v>42</v>
      </c>
      <c r="M524" s="144" t="s">
        <v>94</v>
      </c>
      <c r="N524" s="145" t="s">
        <v>79</v>
      </c>
      <c r="O524" s="147" t="s">
        <v>10</v>
      </c>
      <c r="P524" s="138" t="s">
        <v>21</v>
      </c>
      <c r="Q524" s="197" t="s">
        <v>209</v>
      </c>
      <c r="R524" s="148">
        <v>0.96299999999999997</v>
      </c>
      <c r="S524" s="148">
        <v>0.997</v>
      </c>
      <c r="T524" s="149">
        <v>33256.99</v>
      </c>
      <c r="U524" s="150">
        <f t="shared" si="84"/>
        <v>1729363.48</v>
      </c>
      <c r="V524" s="151">
        <f t="shared" si="85"/>
        <v>5.7645449333333323</v>
      </c>
      <c r="W524" s="151" t="str">
        <f t="shared" si="80"/>
        <v>HIGH</v>
      </c>
      <c r="X524" s="151" t="e">
        <f t="shared" si="81"/>
        <v>#NUM!</v>
      </c>
      <c r="Y524" s="135" t="e">
        <f t="shared" si="87"/>
        <v>#NUM!</v>
      </c>
      <c r="Z524" s="134"/>
    </row>
    <row r="525" spans="1:26" ht="13.5" thickBot="1" x14ac:dyDescent="0.25">
      <c r="A525" s="316">
        <v>45118</v>
      </c>
      <c r="B525" s="317" t="s">
        <v>540</v>
      </c>
      <c r="C525" s="318" t="s">
        <v>69</v>
      </c>
      <c r="D525" s="318" t="s">
        <v>1467</v>
      </c>
      <c r="E525" s="317" t="s">
        <v>1506</v>
      </c>
      <c r="F525" s="319" t="s">
        <v>52</v>
      </c>
      <c r="G525" s="320">
        <v>45139</v>
      </c>
      <c r="H525" s="320">
        <v>45166</v>
      </c>
      <c r="I525" s="321" t="s">
        <v>1507</v>
      </c>
      <c r="J525" s="322">
        <v>600000</v>
      </c>
      <c r="K525" s="322">
        <f t="shared" si="86"/>
        <v>11538.461538461539</v>
      </c>
      <c r="L525" s="323" t="s">
        <v>42</v>
      </c>
      <c r="M525" s="324" t="s">
        <v>94</v>
      </c>
      <c r="N525" s="325" t="s">
        <v>9</v>
      </c>
      <c r="O525" s="326" t="s">
        <v>10</v>
      </c>
      <c r="P525" s="320" t="s">
        <v>21</v>
      </c>
      <c r="Q525" s="324" t="s">
        <v>1868</v>
      </c>
      <c r="R525" s="327">
        <v>0.99</v>
      </c>
      <c r="S525" s="327">
        <v>0.998</v>
      </c>
      <c r="T525" s="328">
        <v>2002.14</v>
      </c>
      <c r="U525" s="328">
        <f t="shared" si="84"/>
        <v>104111.28</v>
      </c>
      <c r="V525" s="329">
        <f t="shared" si="85"/>
        <v>0.1735188</v>
      </c>
      <c r="W525" s="61" t="str">
        <f t="shared" si="80"/>
        <v>L0W</v>
      </c>
      <c r="X525" s="61" t="str">
        <f t="shared" si="81"/>
        <v>DELAYED</v>
      </c>
      <c r="Y525" s="19">
        <f t="shared" si="87"/>
        <v>27</v>
      </c>
      <c r="Z525" s="316"/>
    </row>
    <row r="526" spans="1:26" ht="13.5" thickBot="1" x14ac:dyDescent="0.25">
      <c r="A526" s="316">
        <v>45118</v>
      </c>
      <c r="B526" s="318" t="s">
        <v>210</v>
      </c>
      <c r="C526" s="318" t="s">
        <v>69</v>
      </c>
      <c r="D526" s="318" t="s">
        <v>14</v>
      </c>
      <c r="E526" s="318" t="s">
        <v>1493</v>
      </c>
      <c r="F526" s="319" t="s">
        <v>52</v>
      </c>
      <c r="G526" s="320">
        <v>45139</v>
      </c>
      <c r="H526" s="320">
        <v>45155</v>
      </c>
      <c r="I526" s="330" t="s">
        <v>1494</v>
      </c>
      <c r="J526" s="322">
        <v>276000</v>
      </c>
      <c r="K526" s="322">
        <f t="shared" si="86"/>
        <v>5307.6923076923076</v>
      </c>
      <c r="L526" s="323" t="s">
        <v>42</v>
      </c>
      <c r="M526" s="324" t="s">
        <v>94</v>
      </c>
      <c r="N526" s="333" t="s">
        <v>9</v>
      </c>
      <c r="O526" s="326" t="s">
        <v>10</v>
      </c>
      <c r="P526" s="320" t="s">
        <v>21</v>
      </c>
      <c r="Q526" s="324" t="s">
        <v>1865</v>
      </c>
      <c r="R526" s="327">
        <v>0.99299999999999999</v>
      </c>
      <c r="S526" s="327">
        <v>0.997</v>
      </c>
      <c r="T526" s="328">
        <v>10983.51</v>
      </c>
      <c r="U526" s="328">
        <f t="shared" si="84"/>
        <v>571142.52</v>
      </c>
      <c r="V526" s="329">
        <f t="shared" si="85"/>
        <v>2.0693569565217391</v>
      </c>
      <c r="W526" s="61" t="str">
        <f t="shared" si="80"/>
        <v>HIGH</v>
      </c>
      <c r="X526" s="61" t="str">
        <f t="shared" si="81"/>
        <v>DELAYED</v>
      </c>
      <c r="Y526" s="19">
        <f t="shared" si="87"/>
        <v>16</v>
      </c>
      <c r="Z526" s="316"/>
    </row>
    <row r="527" spans="1:26" ht="13.5" thickBot="1" x14ac:dyDescent="0.25">
      <c r="A527" s="316">
        <v>45090</v>
      </c>
      <c r="B527" s="317"/>
      <c r="C527" s="318" t="s">
        <v>156</v>
      </c>
      <c r="D527" s="318" t="s">
        <v>159</v>
      </c>
      <c r="E527" s="317" t="s">
        <v>522</v>
      </c>
      <c r="F527" s="319" t="s">
        <v>52</v>
      </c>
      <c r="G527" s="320">
        <v>45141</v>
      </c>
      <c r="H527" s="320">
        <v>45166</v>
      </c>
      <c r="I527" s="321" t="s">
        <v>523</v>
      </c>
      <c r="J527" s="322">
        <v>1200000</v>
      </c>
      <c r="K527" s="322">
        <f t="shared" si="86"/>
        <v>23076.923076923078</v>
      </c>
      <c r="L527" s="323" t="s">
        <v>43</v>
      </c>
      <c r="M527" s="324" t="s">
        <v>94</v>
      </c>
      <c r="N527" s="325" t="s">
        <v>28</v>
      </c>
      <c r="O527" s="326" t="s">
        <v>10</v>
      </c>
      <c r="P527" s="320" t="s">
        <v>21</v>
      </c>
      <c r="Q527" s="324" t="s">
        <v>209</v>
      </c>
      <c r="R527" s="327">
        <v>0.96099999999999997</v>
      </c>
      <c r="S527" s="327">
        <v>0.995</v>
      </c>
      <c r="T527" s="328">
        <v>17199.259999999998</v>
      </c>
      <c r="U527" s="328">
        <f t="shared" si="84"/>
        <v>894361.5199999999</v>
      </c>
      <c r="V527" s="329">
        <f t="shared" si="85"/>
        <v>0.74530126666666652</v>
      </c>
      <c r="W527" s="61" t="str">
        <f t="shared" si="80"/>
        <v>L0W</v>
      </c>
      <c r="X527" s="61" t="str">
        <f t="shared" si="81"/>
        <v>DELAYED</v>
      </c>
      <c r="Y527" s="19">
        <f t="shared" si="87"/>
        <v>25</v>
      </c>
      <c r="Z527" s="316"/>
    </row>
    <row r="528" spans="1:26" ht="13.5" thickBot="1" x14ac:dyDescent="0.25">
      <c r="A528" s="316">
        <v>45152</v>
      </c>
      <c r="B528" s="318" t="s">
        <v>57</v>
      </c>
      <c r="C528" s="318" t="s">
        <v>425</v>
      </c>
      <c r="D528" s="318" t="s">
        <v>26</v>
      </c>
      <c r="E528" s="318" t="s">
        <v>1632</v>
      </c>
      <c r="F528" s="319" t="s">
        <v>52</v>
      </c>
      <c r="G528" s="320">
        <v>45152</v>
      </c>
      <c r="H528" s="320">
        <v>45162</v>
      </c>
      <c r="I528" s="330" t="s">
        <v>1633</v>
      </c>
      <c r="J528" s="322">
        <v>1500000</v>
      </c>
      <c r="K528" s="322">
        <f t="shared" si="86"/>
        <v>28846.153846153848</v>
      </c>
      <c r="L528" s="323" t="s">
        <v>42</v>
      </c>
      <c r="M528" s="324" t="s">
        <v>115</v>
      </c>
      <c r="N528" s="333" t="s">
        <v>71</v>
      </c>
      <c r="O528" s="326" t="s">
        <v>10</v>
      </c>
      <c r="P528" s="320" t="s">
        <v>21</v>
      </c>
      <c r="Q528" s="324" t="s">
        <v>209</v>
      </c>
      <c r="R528" s="327">
        <v>0.97499999999999998</v>
      </c>
      <c r="S528" s="327">
        <v>0.997</v>
      </c>
      <c r="T528" s="328">
        <v>38725.71</v>
      </c>
      <c r="U528" s="328">
        <f t="shared" si="84"/>
        <v>2013736.92</v>
      </c>
      <c r="V528" s="329">
        <f t="shared" si="85"/>
        <v>1.34249128</v>
      </c>
      <c r="W528" s="61" t="str">
        <f t="shared" si="80"/>
        <v>HIGH</v>
      </c>
      <c r="X528" s="61" t="str">
        <f t="shared" si="81"/>
        <v>EXPECTED</v>
      </c>
      <c r="Y528" s="19">
        <f t="shared" si="87"/>
        <v>10</v>
      </c>
      <c r="Z528" s="316"/>
    </row>
    <row r="529" spans="1:26" ht="13.5" thickBot="1" x14ac:dyDescent="0.25">
      <c r="A529" s="316">
        <v>45148</v>
      </c>
      <c r="B529" s="318" t="s">
        <v>526</v>
      </c>
      <c r="C529" s="318" t="s">
        <v>63</v>
      </c>
      <c r="D529" s="318" t="s">
        <v>26</v>
      </c>
      <c r="E529" s="318" t="s">
        <v>1623</v>
      </c>
      <c r="F529" s="319" t="s">
        <v>52</v>
      </c>
      <c r="G529" s="320">
        <v>45152</v>
      </c>
      <c r="H529" s="320">
        <v>45162</v>
      </c>
      <c r="I529" s="330" t="s">
        <v>1624</v>
      </c>
      <c r="J529" s="322">
        <v>1200000</v>
      </c>
      <c r="K529" s="322">
        <f t="shared" si="86"/>
        <v>23076.923076923078</v>
      </c>
      <c r="L529" s="323" t="s">
        <v>42</v>
      </c>
      <c r="M529" s="324" t="s">
        <v>115</v>
      </c>
      <c r="N529" s="333" t="s">
        <v>71</v>
      </c>
      <c r="O529" s="326" t="s">
        <v>10</v>
      </c>
      <c r="P529" s="320" t="s">
        <v>21</v>
      </c>
      <c r="Q529" s="324" t="s">
        <v>194</v>
      </c>
      <c r="R529" s="327">
        <v>1</v>
      </c>
      <c r="S529" s="327">
        <v>1</v>
      </c>
      <c r="T529" s="328">
        <v>23445.45</v>
      </c>
      <c r="U529" s="328">
        <f t="shared" si="84"/>
        <v>1219163.4000000001</v>
      </c>
      <c r="V529" s="329">
        <f t="shared" si="85"/>
        <v>1.0159695</v>
      </c>
      <c r="W529" s="61" t="str">
        <f t="shared" si="80"/>
        <v>W/IN</v>
      </c>
      <c r="X529" s="61" t="str">
        <f t="shared" si="81"/>
        <v>EXPECTED</v>
      </c>
      <c r="Y529" s="19">
        <f t="shared" si="87"/>
        <v>10</v>
      </c>
      <c r="Z529" s="316"/>
    </row>
    <row r="530" spans="1:26" ht="13.5" thickBot="1" x14ac:dyDescent="0.25">
      <c r="A530" s="91">
        <v>45134</v>
      </c>
      <c r="B530" s="90" t="s">
        <v>540</v>
      </c>
      <c r="C530" s="90" t="s">
        <v>65</v>
      </c>
      <c r="D530" s="90" t="s">
        <v>14</v>
      </c>
      <c r="E530" s="90" t="s">
        <v>1571</v>
      </c>
      <c r="F530" s="92" t="s">
        <v>52</v>
      </c>
      <c r="G530" s="93">
        <v>45153</v>
      </c>
      <c r="H530" s="93"/>
      <c r="I530" s="125" t="s">
        <v>1572</v>
      </c>
      <c r="J530" s="94">
        <v>3000000</v>
      </c>
      <c r="K530" s="94">
        <f t="shared" si="86"/>
        <v>57692.307692307695</v>
      </c>
      <c r="L530" s="95" t="s">
        <v>42</v>
      </c>
      <c r="M530" s="96" t="s">
        <v>94</v>
      </c>
      <c r="N530" s="98" t="s">
        <v>378</v>
      </c>
      <c r="O530" s="97" t="s">
        <v>504</v>
      </c>
      <c r="P530" s="93">
        <f>IF(H530="",(G530+12*7),(H530+8*7))</f>
        <v>45237</v>
      </c>
      <c r="Q530" s="96" t="s">
        <v>1877</v>
      </c>
      <c r="R530" s="87"/>
      <c r="S530" s="87"/>
      <c r="T530" s="88"/>
      <c r="U530" s="88">
        <f t="shared" si="84"/>
        <v>0</v>
      </c>
      <c r="V530" s="89">
        <f t="shared" si="85"/>
        <v>0</v>
      </c>
      <c r="W530" s="89" t="str">
        <f t="shared" si="80"/>
        <v>L0W</v>
      </c>
      <c r="X530" s="89" t="e">
        <f t="shared" si="81"/>
        <v>#NUM!</v>
      </c>
      <c r="Y530" s="90" t="e">
        <f t="shared" si="87"/>
        <v>#NUM!</v>
      </c>
      <c r="Z530" s="91"/>
    </row>
    <row r="531" spans="1:26" ht="13.5" thickBot="1" x14ac:dyDescent="0.25">
      <c r="A531" s="91">
        <v>45134</v>
      </c>
      <c r="B531" s="90" t="s">
        <v>540</v>
      </c>
      <c r="C531" s="90" t="s">
        <v>65</v>
      </c>
      <c r="D531" s="90" t="s">
        <v>14</v>
      </c>
      <c r="E531" s="90" t="s">
        <v>1573</v>
      </c>
      <c r="F531" s="92" t="s">
        <v>52</v>
      </c>
      <c r="G531" s="93">
        <v>45153</v>
      </c>
      <c r="H531" s="93"/>
      <c r="I531" s="125" t="s">
        <v>1574</v>
      </c>
      <c r="J531" s="94">
        <v>3000000</v>
      </c>
      <c r="K531" s="94">
        <f t="shared" si="86"/>
        <v>57692.307692307695</v>
      </c>
      <c r="L531" s="95" t="s">
        <v>42</v>
      </c>
      <c r="M531" s="96" t="s">
        <v>94</v>
      </c>
      <c r="N531" s="98" t="s">
        <v>378</v>
      </c>
      <c r="O531" s="97" t="s">
        <v>504</v>
      </c>
      <c r="P531" s="93">
        <f>IF(H531="",(G531+12*7),(H531+8*7))</f>
        <v>45237</v>
      </c>
      <c r="Q531" s="96" t="s">
        <v>1877</v>
      </c>
      <c r="R531" s="87"/>
      <c r="S531" s="87"/>
      <c r="T531" s="88"/>
      <c r="U531" s="88">
        <f t="shared" si="84"/>
        <v>0</v>
      </c>
      <c r="V531" s="89">
        <f t="shared" si="85"/>
        <v>0</v>
      </c>
      <c r="W531" s="89" t="str">
        <f t="shared" si="80"/>
        <v>L0W</v>
      </c>
      <c r="X531" s="89" t="e">
        <f t="shared" si="81"/>
        <v>#NUM!</v>
      </c>
      <c r="Y531" s="90" t="e">
        <f t="shared" si="87"/>
        <v>#NUM!</v>
      </c>
      <c r="Z531" s="91"/>
    </row>
    <row r="532" spans="1:26" ht="13.5" thickBot="1" x14ac:dyDescent="0.25">
      <c r="A532" s="91">
        <v>45134</v>
      </c>
      <c r="B532" s="90" t="s">
        <v>540</v>
      </c>
      <c r="C532" s="90" t="s">
        <v>65</v>
      </c>
      <c r="D532" s="90" t="s">
        <v>14</v>
      </c>
      <c r="E532" s="90" t="s">
        <v>1567</v>
      </c>
      <c r="F532" s="92" t="s">
        <v>52</v>
      </c>
      <c r="G532" s="93">
        <v>45153</v>
      </c>
      <c r="H532" s="93"/>
      <c r="I532" s="125" t="s">
        <v>1568</v>
      </c>
      <c r="J532" s="94">
        <v>2400000</v>
      </c>
      <c r="K532" s="94">
        <f t="shared" si="86"/>
        <v>46153.846153846156</v>
      </c>
      <c r="L532" s="95" t="s">
        <v>42</v>
      </c>
      <c r="M532" s="96" t="s">
        <v>94</v>
      </c>
      <c r="N532" s="98" t="s">
        <v>378</v>
      </c>
      <c r="O532" s="97" t="s">
        <v>504</v>
      </c>
      <c r="P532" s="93">
        <f>IF(H532="",(G532+12*7),(H532+8*7))</f>
        <v>45237</v>
      </c>
      <c r="Q532" s="96" t="s">
        <v>1877</v>
      </c>
      <c r="R532" s="87"/>
      <c r="S532" s="87"/>
      <c r="T532" s="88"/>
      <c r="U532" s="88">
        <f t="shared" si="84"/>
        <v>0</v>
      </c>
      <c r="V532" s="89">
        <f t="shared" si="85"/>
        <v>0</v>
      </c>
      <c r="W532" s="89" t="str">
        <f t="shared" si="80"/>
        <v>L0W</v>
      </c>
      <c r="X532" s="89" t="e">
        <f t="shared" si="81"/>
        <v>#NUM!</v>
      </c>
      <c r="Y532" s="90" t="e">
        <f t="shared" si="87"/>
        <v>#NUM!</v>
      </c>
      <c r="Z532" s="91"/>
    </row>
    <row r="533" spans="1:26" s="115" customFormat="1" ht="13.5" thickBot="1" x14ac:dyDescent="0.25">
      <c r="A533" s="91">
        <v>45134</v>
      </c>
      <c r="B533" s="90" t="s">
        <v>540</v>
      </c>
      <c r="C533" s="90" t="s">
        <v>65</v>
      </c>
      <c r="D533" s="90" t="s">
        <v>14</v>
      </c>
      <c r="E533" s="90" t="s">
        <v>1569</v>
      </c>
      <c r="F533" s="92" t="s">
        <v>52</v>
      </c>
      <c r="G533" s="93">
        <v>45153</v>
      </c>
      <c r="H533" s="93"/>
      <c r="I533" s="125" t="s">
        <v>1570</v>
      </c>
      <c r="J533" s="94">
        <v>2400000</v>
      </c>
      <c r="K533" s="94">
        <f t="shared" si="86"/>
        <v>46153.846153846156</v>
      </c>
      <c r="L533" s="95" t="s">
        <v>42</v>
      </c>
      <c r="M533" s="96" t="s">
        <v>94</v>
      </c>
      <c r="N533" s="98" t="s">
        <v>378</v>
      </c>
      <c r="O533" s="97" t="s">
        <v>504</v>
      </c>
      <c r="P533" s="93">
        <f>IF(H533="",(G533+12*7),(H533+8*7))</f>
        <v>45237</v>
      </c>
      <c r="Q533" s="96" t="s">
        <v>1877</v>
      </c>
      <c r="R533" s="87"/>
      <c r="S533" s="87"/>
      <c r="T533" s="88"/>
      <c r="U533" s="88">
        <f t="shared" si="84"/>
        <v>0</v>
      </c>
      <c r="V533" s="89">
        <f t="shared" si="85"/>
        <v>0</v>
      </c>
      <c r="W533" s="89" t="str">
        <f t="shared" si="80"/>
        <v>L0W</v>
      </c>
      <c r="X533" s="89" t="e">
        <f t="shared" si="81"/>
        <v>#NUM!</v>
      </c>
      <c r="Y533" s="90" t="e">
        <f t="shared" si="87"/>
        <v>#NUM!</v>
      </c>
      <c r="Z533" s="91"/>
    </row>
    <row r="534" spans="1:26" ht="13.5" thickBot="1" x14ac:dyDescent="0.25">
      <c r="A534" s="349">
        <v>45090</v>
      </c>
      <c r="B534" s="19" t="s">
        <v>526</v>
      </c>
      <c r="C534" s="19" t="s">
        <v>425</v>
      </c>
      <c r="D534" s="19" t="s">
        <v>159</v>
      </c>
      <c r="E534" s="19" t="s">
        <v>524</v>
      </c>
      <c r="F534" s="20" t="s">
        <v>52</v>
      </c>
      <c r="G534" s="27">
        <v>45153</v>
      </c>
      <c r="H534" s="27">
        <v>45155</v>
      </c>
      <c r="I534" s="350" t="s">
        <v>525</v>
      </c>
      <c r="J534" s="28">
        <v>600000</v>
      </c>
      <c r="K534" s="28">
        <f t="shared" si="86"/>
        <v>11538.461538461539</v>
      </c>
      <c r="L534" s="29" t="s">
        <v>42</v>
      </c>
      <c r="M534" s="351" t="s">
        <v>94</v>
      </c>
      <c r="N534" s="352" t="s">
        <v>71</v>
      </c>
      <c r="O534" s="353" t="s">
        <v>10</v>
      </c>
      <c r="P534" s="320" t="s">
        <v>21</v>
      </c>
      <c r="Q534" s="324" t="s">
        <v>1866</v>
      </c>
      <c r="R534" s="354">
        <v>0.83099999999999996</v>
      </c>
      <c r="S534" s="354">
        <v>0.97899999999999998</v>
      </c>
      <c r="T534" s="355">
        <v>4415.72</v>
      </c>
      <c r="U534" s="328">
        <f t="shared" si="84"/>
        <v>229617.44</v>
      </c>
      <c r="V534" s="329">
        <f t="shared" si="85"/>
        <v>0.38269573333333334</v>
      </c>
      <c r="W534" s="61" t="str">
        <f t="shared" si="80"/>
        <v>L0W</v>
      </c>
      <c r="X534" s="61" t="str">
        <f t="shared" si="81"/>
        <v>EXPECTED</v>
      </c>
      <c r="Y534" s="19">
        <f t="shared" si="87"/>
        <v>2</v>
      </c>
      <c r="Z534" s="349"/>
    </row>
    <row r="535" spans="1:26" ht="13.5" thickBot="1" x14ac:dyDescent="0.25">
      <c r="A535" s="91">
        <v>45142</v>
      </c>
      <c r="B535" s="90"/>
      <c r="C535" s="90" t="s">
        <v>192</v>
      </c>
      <c r="D535" s="90" t="s">
        <v>1467</v>
      </c>
      <c r="E535" s="90" t="s">
        <v>1603</v>
      </c>
      <c r="F535" s="92" t="s">
        <v>52</v>
      </c>
      <c r="G535" s="93">
        <v>45153</v>
      </c>
      <c r="H535" s="93"/>
      <c r="I535" s="125" t="s">
        <v>1604</v>
      </c>
      <c r="J535" s="94">
        <v>600000</v>
      </c>
      <c r="K535" s="94">
        <f t="shared" si="86"/>
        <v>11538.461538461539</v>
      </c>
      <c r="L535" s="95" t="s">
        <v>42</v>
      </c>
      <c r="M535" s="96" t="s">
        <v>115</v>
      </c>
      <c r="N535" s="98" t="s">
        <v>378</v>
      </c>
      <c r="O535" s="97" t="s">
        <v>504</v>
      </c>
      <c r="P535" s="93">
        <f>IF(H535="",(G535+12*7),(H535+8*7))</f>
        <v>45237</v>
      </c>
      <c r="Q535" s="96" t="s">
        <v>1877</v>
      </c>
      <c r="R535" s="87"/>
      <c r="S535" s="87"/>
      <c r="T535" s="88"/>
      <c r="U535" s="88">
        <f t="shared" si="84"/>
        <v>0</v>
      </c>
      <c r="V535" s="89">
        <f t="shared" si="85"/>
        <v>0</v>
      </c>
      <c r="W535" s="89" t="str">
        <f t="shared" si="80"/>
        <v>L0W</v>
      </c>
      <c r="X535" s="89" t="e">
        <f t="shared" si="81"/>
        <v>#NUM!</v>
      </c>
      <c r="Y535" s="90" t="e">
        <f t="shared" si="87"/>
        <v>#NUM!</v>
      </c>
      <c r="Z535" s="91"/>
    </row>
    <row r="536" spans="1:26" ht="13.5" thickBot="1" x14ac:dyDescent="0.25">
      <c r="A536" s="334">
        <v>45142</v>
      </c>
      <c r="B536" s="335"/>
      <c r="C536" s="335" t="s">
        <v>192</v>
      </c>
      <c r="D536" s="335" t="s">
        <v>1467</v>
      </c>
      <c r="E536" s="335" t="s">
        <v>1607</v>
      </c>
      <c r="F536" s="336" t="s">
        <v>52</v>
      </c>
      <c r="G536" s="337">
        <v>45153</v>
      </c>
      <c r="H536" s="337">
        <v>45204</v>
      </c>
      <c r="I536" s="338" t="s">
        <v>1608</v>
      </c>
      <c r="J536" s="339">
        <v>600000</v>
      </c>
      <c r="K536" s="339">
        <f t="shared" si="86"/>
        <v>11538.461538461539</v>
      </c>
      <c r="L536" s="340" t="s">
        <v>42</v>
      </c>
      <c r="M536" s="341" t="s">
        <v>115</v>
      </c>
      <c r="N536" s="342" t="s">
        <v>378</v>
      </c>
      <c r="O536" s="343" t="s">
        <v>504</v>
      </c>
      <c r="P536" s="337">
        <f>IF(H536="",(G536+12*7),(H536+8*7))</f>
        <v>45260</v>
      </c>
      <c r="Q536" s="341" t="s">
        <v>1876</v>
      </c>
      <c r="R536" s="344">
        <v>1</v>
      </c>
      <c r="S536" s="344">
        <v>1</v>
      </c>
      <c r="T536" s="273">
        <v>284.56</v>
      </c>
      <c r="U536" s="273">
        <f t="shared" si="84"/>
        <v>14797.12</v>
      </c>
      <c r="V536" s="345">
        <f t="shared" si="85"/>
        <v>2.4661866666666667E-2</v>
      </c>
      <c r="W536" s="345" t="str">
        <f t="shared" si="80"/>
        <v>L0W</v>
      </c>
      <c r="X536" s="345" t="str">
        <f t="shared" si="81"/>
        <v>SIGNIFICANT</v>
      </c>
      <c r="Y536" s="335">
        <f t="shared" si="87"/>
        <v>51</v>
      </c>
      <c r="Z536" s="334"/>
    </row>
    <row r="537" spans="1:26" ht="13.5" thickBot="1" x14ac:dyDescent="0.25">
      <c r="A537" s="334">
        <v>45142</v>
      </c>
      <c r="B537" s="335"/>
      <c r="C537" s="335" t="s">
        <v>192</v>
      </c>
      <c r="D537" s="335" t="s">
        <v>1467</v>
      </c>
      <c r="E537" s="335" t="s">
        <v>1605</v>
      </c>
      <c r="F537" s="336" t="s">
        <v>52</v>
      </c>
      <c r="G537" s="337">
        <v>45153</v>
      </c>
      <c r="H537" s="337">
        <v>45212</v>
      </c>
      <c r="I537" s="338" t="s">
        <v>1606</v>
      </c>
      <c r="J537" s="339">
        <v>600000</v>
      </c>
      <c r="K537" s="339">
        <f t="shared" si="86"/>
        <v>11538.461538461539</v>
      </c>
      <c r="L537" s="340" t="s">
        <v>42</v>
      </c>
      <c r="M537" s="341" t="s">
        <v>115</v>
      </c>
      <c r="N537" s="342" t="s">
        <v>378</v>
      </c>
      <c r="O537" s="343" t="s">
        <v>504</v>
      </c>
      <c r="P537" s="337">
        <f>IF(H537="",(G537+12*7),(H537+8*7))</f>
        <v>45268</v>
      </c>
      <c r="Q537" s="341" t="s">
        <v>1876</v>
      </c>
      <c r="R537" s="344">
        <v>1</v>
      </c>
      <c r="S537" s="344">
        <v>1</v>
      </c>
      <c r="T537" s="273">
        <v>126.28</v>
      </c>
      <c r="U537" s="273">
        <f t="shared" si="84"/>
        <v>6566.56</v>
      </c>
      <c r="V537" s="345">
        <f t="shared" si="85"/>
        <v>1.0944266666666666E-2</v>
      </c>
      <c r="W537" s="345" t="str">
        <f t="shared" si="80"/>
        <v>L0W</v>
      </c>
      <c r="X537" s="345" t="str">
        <f t="shared" si="81"/>
        <v>SIGNIFICANT</v>
      </c>
      <c r="Y537" s="335">
        <f t="shared" si="87"/>
        <v>59</v>
      </c>
      <c r="Z537" s="334"/>
    </row>
    <row r="538" spans="1:26" ht="13.5" thickBot="1" x14ac:dyDescent="0.25">
      <c r="A538" s="91">
        <v>45141</v>
      </c>
      <c r="B538" s="90"/>
      <c r="C538" s="90" t="s">
        <v>192</v>
      </c>
      <c r="D538" s="90" t="s">
        <v>1467</v>
      </c>
      <c r="E538" s="90" t="s">
        <v>1601</v>
      </c>
      <c r="F538" s="92" t="s">
        <v>52</v>
      </c>
      <c r="G538" s="93">
        <v>45153</v>
      </c>
      <c r="H538" s="93"/>
      <c r="I538" s="125" t="s">
        <v>1602</v>
      </c>
      <c r="J538" s="94">
        <v>600000</v>
      </c>
      <c r="K538" s="94">
        <f t="shared" si="86"/>
        <v>11538.461538461539</v>
      </c>
      <c r="L538" s="95" t="s">
        <v>42</v>
      </c>
      <c r="M538" s="96" t="s">
        <v>115</v>
      </c>
      <c r="N538" s="98" t="s">
        <v>378</v>
      </c>
      <c r="O538" s="97" t="s">
        <v>504</v>
      </c>
      <c r="P538" s="93">
        <f>IF(H538="",(G538+12*7),(H538+8*7))</f>
        <v>45237</v>
      </c>
      <c r="Q538" s="96" t="s">
        <v>1877</v>
      </c>
      <c r="R538" s="87"/>
      <c r="S538" s="87"/>
      <c r="T538" s="88"/>
      <c r="U538" s="88">
        <f t="shared" si="84"/>
        <v>0</v>
      </c>
      <c r="V538" s="89">
        <f t="shared" si="85"/>
        <v>0</v>
      </c>
      <c r="W538" s="89" t="str">
        <f t="shared" si="80"/>
        <v>L0W</v>
      </c>
      <c r="X538" s="89" t="e">
        <f t="shared" si="81"/>
        <v>#NUM!</v>
      </c>
      <c r="Y538" s="90" t="e">
        <f t="shared" si="87"/>
        <v>#NUM!</v>
      </c>
      <c r="Z538" s="91"/>
    </row>
    <row r="539" spans="1:26" ht="13.5" thickBot="1" x14ac:dyDescent="0.25">
      <c r="A539" s="225">
        <v>45138</v>
      </c>
      <c r="B539" s="241"/>
      <c r="C539" s="241" t="s">
        <v>87</v>
      </c>
      <c r="D539" s="241" t="s">
        <v>1467</v>
      </c>
      <c r="E539" s="241" t="s">
        <v>1590</v>
      </c>
      <c r="F539" s="227" t="s">
        <v>52</v>
      </c>
      <c r="G539" s="228">
        <v>45155</v>
      </c>
      <c r="H539" s="228">
        <v>45183</v>
      </c>
      <c r="I539" s="242" t="s">
        <v>1591</v>
      </c>
      <c r="J539" s="230">
        <v>600000</v>
      </c>
      <c r="K539" s="230">
        <f t="shared" si="86"/>
        <v>11538.461538461539</v>
      </c>
      <c r="L539" s="231" t="s">
        <v>42</v>
      </c>
      <c r="M539" s="232" t="s">
        <v>94</v>
      </c>
      <c r="N539" s="243" t="s">
        <v>11</v>
      </c>
      <c r="O539" s="234" t="s">
        <v>504</v>
      </c>
      <c r="P539" s="228">
        <f>IF(H539="",(G539+12*7),(H539+8*7))</f>
        <v>45239</v>
      </c>
      <c r="Q539" s="232" t="s">
        <v>1885</v>
      </c>
      <c r="R539" s="235">
        <v>0.99399999999999999</v>
      </c>
      <c r="S539" s="235">
        <v>1</v>
      </c>
      <c r="T539" s="236">
        <v>10973.92</v>
      </c>
      <c r="U539" s="236">
        <f t="shared" si="84"/>
        <v>570643.84</v>
      </c>
      <c r="V539" s="237">
        <f t="shared" si="85"/>
        <v>0.95107306666666658</v>
      </c>
      <c r="W539" s="124" t="str">
        <f t="shared" si="80"/>
        <v>W/IN</v>
      </c>
      <c r="X539" s="238" t="str">
        <f t="shared" si="81"/>
        <v>DELAYED</v>
      </c>
      <c r="Y539" s="241">
        <f t="shared" si="87"/>
        <v>28</v>
      </c>
      <c r="Z539" s="225"/>
    </row>
    <row r="540" spans="1:26" ht="13.5" thickBot="1" x14ac:dyDescent="0.25">
      <c r="A540" s="316">
        <v>45163</v>
      </c>
      <c r="B540" s="318"/>
      <c r="C540" s="318" t="s">
        <v>70</v>
      </c>
      <c r="D540" s="318" t="s">
        <v>26</v>
      </c>
      <c r="E540" s="318" t="s">
        <v>1713</v>
      </c>
      <c r="F540" s="319" t="s">
        <v>52</v>
      </c>
      <c r="G540" s="320">
        <v>45156</v>
      </c>
      <c r="H540" s="320">
        <v>45168</v>
      </c>
      <c r="I540" s="330" t="s">
        <v>1714</v>
      </c>
      <c r="J540" s="322">
        <v>600000</v>
      </c>
      <c r="K540" s="322">
        <f t="shared" si="86"/>
        <v>11538.461538461539</v>
      </c>
      <c r="L540" s="323" t="s">
        <v>42</v>
      </c>
      <c r="M540" s="324" t="s">
        <v>1674</v>
      </c>
      <c r="N540" s="333">
        <v>8160</v>
      </c>
      <c r="O540" s="326" t="s">
        <v>10</v>
      </c>
      <c r="P540" s="320" t="s">
        <v>21</v>
      </c>
      <c r="Q540" s="324" t="s">
        <v>1867</v>
      </c>
      <c r="R540" s="327">
        <v>0.98199999999999998</v>
      </c>
      <c r="S540" s="327">
        <v>1</v>
      </c>
      <c r="T540" s="328">
        <v>1668.59</v>
      </c>
      <c r="U540" s="328">
        <f t="shared" si="84"/>
        <v>86766.68</v>
      </c>
      <c r="V540" s="329">
        <f t="shared" si="85"/>
        <v>0.14461113333333331</v>
      </c>
      <c r="W540" s="61" t="str">
        <f t="shared" si="80"/>
        <v>L0W</v>
      </c>
      <c r="X540" s="61" t="str">
        <f t="shared" si="81"/>
        <v>EXPECTED</v>
      </c>
      <c r="Y540" s="19">
        <f t="shared" si="87"/>
        <v>12</v>
      </c>
      <c r="Z540" s="316"/>
    </row>
    <row r="541" spans="1:26" ht="26.25" thickBot="1" x14ac:dyDescent="0.25">
      <c r="A541" s="316">
        <v>45134</v>
      </c>
      <c r="B541" s="318"/>
      <c r="C541" s="318" t="s">
        <v>77</v>
      </c>
      <c r="D541" s="318" t="s">
        <v>14</v>
      </c>
      <c r="E541" s="318" t="s">
        <v>1556</v>
      </c>
      <c r="F541" s="319" t="s">
        <v>52</v>
      </c>
      <c r="G541" s="320">
        <v>45159</v>
      </c>
      <c r="H541" s="320">
        <v>45176</v>
      </c>
      <c r="I541" s="330" t="s">
        <v>1560</v>
      </c>
      <c r="J541" s="322">
        <v>2400000</v>
      </c>
      <c r="K541" s="322">
        <f t="shared" si="86"/>
        <v>46153.846153846156</v>
      </c>
      <c r="L541" s="323" t="s">
        <v>41</v>
      </c>
      <c r="M541" s="324" t="s">
        <v>99</v>
      </c>
      <c r="N541" s="333">
        <v>8138</v>
      </c>
      <c r="O541" s="326" t="s">
        <v>10</v>
      </c>
      <c r="P541" s="320" t="s">
        <v>21</v>
      </c>
      <c r="Q541" s="356" t="s">
        <v>194</v>
      </c>
      <c r="R541" s="327">
        <v>0.98699999999999999</v>
      </c>
      <c r="S541" s="327">
        <v>0.996</v>
      </c>
      <c r="T541" s="328">
        <v>36083.300000000003</v>
      </c>
      <c r="U541" s="328">
        <f t="shared" si="84"/>
        <v>1876331.6</v>
      </c>
      <c r="V541" s="329">
        <f t="shared" si="85"/>
        <v>0.78180483333333339</v>
      </c>
      <c r="W541" s="61" t="str">
        <f t="shared" si="80"/>
        <v>L0W</v>
      </c>
      <c r="X541" s="61" t="str">
        <f t="shared" si="81"/>
        <v>DELAYED</v>
      </c>
      <c r="Y541" s="19">
        <f t="shared" si="87"/>
        <v>17</v>
      </c>
      <c r="Z541" s="316"/>
    </row>
    <row r="542" spans="1:26" ht="13.5" thickBot="1" x14ac:dyDescent="0.25">
      <c r="A542" s="316">
        <v>45146</v>
      </c>
      <c r="B542" s="318" t="s">
        <v>526</v>
      </c>
      <c r="C542" s="318" t="s">
        <v>425</v>
      </c>
      <c r="D542" s="318" t="s">
        <v>26</v>
      </c>
      <c r="E542" s="318" t="s">
        <v>1617</v>
      </c>
      <c r="F542" s="319" t="s">
        <v>52</v>
      </c>
      <c r="G542" s="320">
        <v>45159</v>
      </c>
      <c r="H542" s="320">
        <v>45167</v>
      </c>
      <c r="I542" s="330" t="s">
        <v>1618</v>
      </c>
      <c r="J542" s="322">
        <v>1500000</v>
      </c>
      <c r="K542" s="322">
        <f t="shared" si="86"/>
        <v>28846.153846153848</v>
      </c>
      <c r="L542" s="323" t="s">
        <v>42</v>
      </c>
      <c r="M542" s="324" t="s">
        <v>115</v>
      </c>
      <c r="N542" s="333" t="s">
        <v>71</v>
      </c>
      <c r="O542" s="326" t="s">
        <v>10</v>
      </c>
      <c r="P542" s="320" t="s">
        <v>21</v>
      </c>
      <c r="Q542" s="324" t="s">
        <v>209</v>
      </c>
      <c r="R542" s="327">
        <v>0.89800000000000002</v>
      </c>
      <c r="S542" s="331">
        <v>0.99</v>
      </c>
      <c r="T542" s="328">
        <v>2267.44</v>
      </c>
      <c r="U542" s="328">
        <f t="shared" si="84"/>
        <v>117906.88</v>
      </c>
      <c r="V542" s="329">
        <f t="shared" si="85"/>
        <v>7.860458666666667E-2</v>
      </c>
      <c r="W542" s="61" t="str">
        <f t="shared" si="80"/>
        <v>L0W</v>
      </c>
      <c r="X542" s="61" t="str">
        <f t="shared" si="81"/>
        <v>EXPECTED</v>
      </c>
      <c r="Y542" s="19">
        <f t="shared" si="87"/>
        <v>8</v>
      </c>
      <c r="Z542" s="316"/>
    </row>
    <row r="543" spans="1:26" ht="13.5" thickBot="1" x14ac:dyDescent="0.25">
      <c r="A543" s="334">
        <v>45170</v>
      </c>
      <c r="B543" s="335"/>
      <c r="C543" s="335" t="s">
        <v>1743</v>
      </c>
      <c r="D543" s="335" t="s">
        <v>15</v>
      </c>
      <c r="E543" s="335" t="s">
        <v>1744</v>
      </c>
      <c r="F543" s="336" t="s">
        <v>52</v>
      </c>
      <c r="G543" s="337">
        <v>45161</v>
      </c>
      <c r="H543" s="337">
        <v>45198</v>
      </c>
      <c r="I543" s="338" t="s">
        <v>1745</v>
      </c>
      <c r="J543" s="339">
        <v>2400000</v>
      </c>
      <c r="K543" s="339">
        <f t="shared" si="86"/>
        <v>46153.846153846156</v>
      </c>
      <c r="L543" s="340" t="s">
        <v>42</v>
      </c>
      <c r="M543" s="341" t="s">
        <v>94</v>
      </c>
      <c r="N543" s="342" t="s">
        <v>8</v>
      </c>
      <c r="O543" s="343" t="s">
        <v>504</v>
      </c>
      <c r="P543" s="337">
        <f t="shared" ref="P543:P556" si="88">IF(H543="",(G543+12*7),(H543+8*7))</f>
        <v>45254</v>
      </c>
      <c r="Q543" s="341" t="s">
        <v>1876</v>
      </c>
      <c r="R543" s="344">
        <v>0.96599999999999997</v>
      </c>
      <c r="S543" s="344">
        <v>0.98499999999999999</v>
      </c>
      <c r="T543" s="273">
        <v>37750.54</v>
      </c>
      <c r="U543" s="273">
        <f t="shared" si="84"/>
        <v>1963028.08</v>
      </c>
      <c r="V543" s="345">
        <f t="shared" si="85"/>
        <v>0.81792836666666668</v>
      </c>
      <c r="W543" s="345" t="str">
        <f t="shared" si="80"/>
        <v>W/IN</v>
      </c>
      <c r="X543" s="345" t="str">
        <f t="shared" si="81"/>
        <v>SIGNIFICANT</v>
      </c>
      <c r="Y543" s="335">
        <f t="shared" si="87"/>
        <v>37</v>
      </c>
      <c r="Z543" s="334"/>
    </row>
    <row r="544" spans="1:26" ht="13.5" thickBot="1" x14ac:dyDescent="0.25">
      <c r="A544" s="276">
        <v>45146</v>
      </c>
      <c r="B544" s="280"/>
      <c r="C544" s="280" t="s">
        <v>468</v>
      </c>
      <c r="D544" s="280" t="s">
        <v>159</v>
      </c>
      <c r="E544" s="280" t="s">
        <v>1619</v>
      </c>
      <c r="F544" s="283" t="s">
        <v>52</v>
      </c>
      <c r="G544" s="286">
        <v>45163</v>
      </c>
      <c r="H544" s="286">
        <v>45183</v>
      </c>
      <c r="I544" s="289" t="s">
        <v>1620</v>
      </c>
      <c r="J544" s="292">
        <v>720000</v>
      </c>
      <c r="K544" s="292">
        <f t="shared" si="86"/>
        <v>13846.153846153846</v>
      </c>
      <c r="L544" s="295" t="s">
        <v>42</v>
      </c>
      <c r="M544" s="298" t="s">
        <v>115</v>
      </c>
      <c r="N544" s="301" t="s">
        <v>161</v>
      </c>
      <c r="O544" s="303" t="s">
        <v>504</v>
      </c>
      <c r="P544" s="286">
        <f t="shared" si="88"/>
        <v>45239</v>
      </c>
      <c r="Q544" s="298" t="s">
        <v>1876</v>
      </c>
      <c r="R544" s="307">
        <v>0.93400000000000005</v>
      </c>
      <c r="S544" s="307">
        <v>1</v>
      </c>
      <c r="T544" s="310">
        <v>36245.9</v>
      </c>
      <c r="U544" s="310">
        <f t="shared" si="84"/>
        <v>1884786.8</v>
      </c>
      <c r="V544" s="313">
        <f t="shared" ref="V544:V555" si="89">T544/K544</f>
        <v>2.6177594444444447</v>
      </c>
      <c r="W544" s="124" t="str">
        <f t="shared" ref="W544:W607" si="90">IF(V544&lt;0.8, "L0W", IF(V544&gt;1.2,"HIGH","W/IN"))</f>
        <v>HIGH</v>
      </c>
      <c r="X544" s="312" t="str">
        <f t="shared" ref="X544:X607" si="91">IF(Y544&lt;15, "EXPECTED", IF(Y544&gt;30, "SIGNIFICANT", "DELAYED"))</f>
        <v>DELAYED</v>
      </c>
      <c r="Y544" s="279">
        <f t="shared" si="87"/>
        <v>20</v>
      </c>
      <c r="Z544" s="276"/>
    </row>
    <row r="545" spans="1:26" ht="13.5" thickBot="1" x14ac:dyDescent="0.25">
      <c r="A545" s="91">
        <v>45152</v>
      </c>
      <c r="B545" s="90"/>
      <c r="C545" s="90" t="s">
        <v>425</v>
      </c>
      <c r="D545" s="90" t="s">
        <v>159</v>
      </c>
      <c r="E545" s="90" t="s">
        <v>1636</v>
      </c>
      <c r="F545" s="92" t="s">
        <v>52</v>
      </c>
      <c r="G545" s="93">
        <v>45166</v>
      </c>
      <c r="H545" s="93"/>
      <c r="I545" s="125" t="s">
        <v>1637</v>
      </c>
      <c r="J545" s="94">
        <v>1200000</v>
      </c>
      <c r="K545" s="94">
        <f t="shared" si="86"/>
        <v>23076.923076923078</v>
      </c>
      <c r="L545" s="95" t="s">
        <v>42</v>
      </c>
      <c r="M545" s="96" t="s">
        <v>115</v>
      </c>
      <c r="N545" s="98" t="s">
        <v>71</v>
      </c>
      <c r="O545" s="97" t="s">
        <v>504</v>
      </c>
      <c r="P545" s="93">
        <f t="shared" si="88"/>
        <v>45250</v>
      </c>
      <c r="Q545" s="96" t="s">
        <v>1877</v>
      </c>
      <c r="R545" s="87"/>
      <c r="S545" s="87"/>
      <c r="T545" s="88"/>
      <c r="U545" s="88">
        <f t="shared" si="84"/>
        <v>0</v>
      </c>
      <c r="V545" s="89">
        <f t="shared" si="89"/>
        <v>0</v>
      </c>
      <c r="W545" s="89" t="str">
        <f t="shared" si="90"/>
        <v>L0W</v>
      </c>
      <c r="X545" s="89" t="e">
        <f t="shared" si="91"/>
        <v>#NUM!</v>
      </c>
      <c r="Y545" s="90" t="e">
        <f t="shared" si="87"/>
        <v>#NUM!</v>
      </c>
      <c r="Z545" s="91"/>
    </row>
    <row r="546" spans="1:26" ht="13.5" thickBot="1" x14ac:dyDescent="0.25">
      <c r="A546" s="91">
        <v>45152</v>
      </c>
      <c r="B546" s="90" t="s">
        <v>210</v>
      </c>
      <c r="C546" s="90" t="s">
        <v>425</v>
      </c>
      <c r="D546" s="90" t="s">
        <v>159</v>
      </c>
      <c r="E546" s="90" t="s">
        <v>1640</v>
      </c>
      <c r="F546" s="92" t="s">
        <v>52</v>
      </c>
      <c r="G546" s="93">
        <v>45166</v>
      </c>
      <c r="H546" s="93"/>
      <c r="I546" s="125" t="s">
        <v>1641</v>
      </c>
      <c r="J546" s="94">
        <v>900000</v>
      </c>
      <c r="K546" s="94">
        <f t="shared" si="86"/>
        <v>17307.692307692309</v>
      </c>
      <c r="L546" s="95" t="s">
        <v>42</v>
      </c>
      <c r="M546" s="96" t="s">
        <v>94</v>
      </c>
      <c r="N546" s="98" t="s">
        <v>71</v>
      </c>
      <c r="O546" s="97" t="s">
        <v>504</v>
      </c>
      <c r="P546" s="93">
        <f t="shared" si="88"/>
        <v>45250</v>
      </c>
      <c r="Q546" s="96" t="s">
        <v>1877</v>
      </c>
      <c r="R546" s="87"/>
      <c r="S546" s="87"/>
      <c r="T546" s="88"/>
      <c r="U546" s="88">
        <f t="shared" si="84"/>
        <v>0</v>
      </c>
      <c r="V546" s="89">
        <f t="shared" si="89"/>
        <v>0</v>
      </c>
      <c r="W546" s="89" t="str">
        <f t="shared" si="90"/>
        <v>L0W</v>
      </c>
      <c r="X546" s="89" t="e">
        <f t="shared" si="91"/>
        <v>#NUM!</v>
      </c>
      <c r="Y546" s="90" t="e">
        <f t="shared" si="87"/>
        <v>#NUM!</v>
      </c>
      <c r="Z546" s="91"/>
    </row>
    <row r="547" spans="1:26" ht="13.5" thickBot="1" x14ac:dyDescent="0.25">
      <c r="A547" s="225">
        <v>45156</v>
      </c>
      <c r="B547" s="241"/>
      <c r="C547" s="241" t="s">
        <v>70</v>
      </c>
      <c r="D547" s="241" t="s">
        <v>26</v>
      </c>
      <c r="E547" s="241" t="s">
        <v>1670</v>
      </c>
      <c r="F547" s="227" t="s">
        <v>52</v>
      </c>
      <c r="G547" s="228">
        <v>45169</v>
      </c>
      <c r="H547" s="228">
        <v>45191</v>
      </c>
      <c r="I547" s="242" t="s">
        <v>1671</v>
      </c>
      <c r="J547" s="230">
        <v>4800000</v>
      </c>
      <c r="K547" s="230">
        <f t="shared" si="86"/>
        <v>92307.692307692312</v>
      </c>
      <c r="L547" s="231" t="s">
        <v>41</v>
      </c>
      <c r="M547" s="232"/>
      <c r="N547" s="243" t="s">
        <v>71</v>
      </c>
      <c r="O547" s="234" t="s">
        <v>504</v>
      </c>
      <c r="P547" s="228">
        <f t="shared" si="88"/>
        <v>45247</v>
      </c>
      <c r="Q547" s="232" t="s">
        <v>1876</v>
      </c>
      <c r="R547" s="235">
        <v>0.876</v>
      </c>
      <c r="S547" s="235">
        <v>1</v>
      </c>
      <c r="T547" s="236">
        <v>4731.03</v>
      </c>
      <c r="U547" s="236">
        <f t="shared" si="84"/>
        <v>246013.56</v>
      </c>
      <c r="V547" s="237">
        <f t="shared" si="89"/>
        <v>5.1252824999999995E-2</v>
      </c>
      <c r="W547" s="124" t="str">
        <f t="shared" si="90"/>
        <v>L0W</v>
      </c>
      <c r="X547" s="238" t="str">
        <f t="shared" si="91"/>
        <v>DELAYED</v>
      </c>
      <c r="Y547" s="239">
        <f t="shared" si="87"/>
        <v>22</v>
      </c>
      <c r="Z547" s="225"/>
    </row>
    <row r="548" spans="1:26" ht="13.5" thickBot="1" x14ac:dyDescent="0.25">
      <c r="A548" s="225">
        <v>45156</v>
      </c>
      <c r="B548" s="241"/>
      <c r="C548" s="241" t="s">
        <v>70</v>
      </c>
      <c r="D548" s="241" t="s">
        <v>26</v>
      </c>
      <c r="E548" s="241" t="s">
        <v>1662</v>
      </c>
      <c r="F548" s="227" t="s">
        <v>52</v>
      </c>
      <c r="G548" s="228">
        <v>45169</v>
      </c>
      <c r="H548" s="228">
        <v>45190</v>
      </c>
      <c r="I548" s="242" t="s">
        <v>1663</v>
      </c>
      <c r="J548" s="230">
        <v>2400000</v>
      </c>
      <c r="K548" s="230">
        <f t="shared" si="86"/>
        <v>46153.846153846156</v>
      </c>
      <c r="L548" s="231" t="s">
        <v>41</v>
      </c>
      <c r="M548" s="232"/>
      <c r="N548" s="243" t="s">
        <v>71</v>
      </c>
      <c r="O548" s="234" t="s">
        <v>504</v>
      </c>
      <c r="P548" s="228">
        <f t="shared" si="88"/>
        <v>45246</v>
      </c>
      <c r="Q548" s="232" t="s">
        <v>1878</v>
      </c>
      <c r="R548" s="235">
        <v>0.92300000000000004</v>
      </c>
      <c r="S548" s="235">
        <v>0.96799999999999997</v>
      </c>
      <c r="T548" s="236">
        <v>35341.279999999999</v>
      </c>
      <c r="U548" s="236">
        <f t="shared" si="84"/>
        <v>1837746.56</v>
      </c>
      <c r="V548" s="237">
        <f t="shared" si="89"/>
        <v>0.76572773333333322</v>
      </c>
      <c r="W548" s="124" t="str">
        <f t="shared" si="90"/>
        <v>L0W</v>
      </c>
      <c r="X548" s="238" t="str">
        <f t="shared" si="91"/>
        <v>DELAYED</v>
      </c>
      <c r="Y548" s="239">
        <f t="shared" si="87"/>
        <v>21</v>
      </c>
      <c r="Z548" s="225"/>
    </row>
    <row r="549" spans="1:26" ht="13.5" thickBot="1" x14ac:dyDescent="0.25">
      <c r="A549" s="225">
        <v>45156</v>
      </c>
      <c r="B549" s="241"/>
      <c r="C549" s="241" t="s">
        <v>70</v>
      </c>
      <c r="D549" s="241" t="s">
        <v>26</v>
      </c>
      <c r="E549" s="241" t="s">
        <v>1657</v>
      </c>
      <c r="F549" s="227" t="s">
        <v>52</v>
      </c>
      <c r="G549" s="228">
        <v>45169</v>
      </c>
      <c r="H549" s="228">
        <v>45191</v>
      </c>
      <c r="I549" s="242" t="s">
        <v>1658</v>
      </c>
      <c r="J549" s="230">
        <v>2400000</v>
      </c>
      <c r="K549" s="230">
        <f t="shared" si="86"/>
        <v>46153.846153846156</v>
      </c>
      <c r="L549" s="231" t="s">
        <v>41</v>
      </c>
      <c r="M549" s="232"/>
      <c r="N549" s="243" t="s">
        <v>71</v>
      </c>
      <c r="O549" s="234" t="s">
        <v>504</v>
      </c>
      <c r="P549" s="228">
        <f t="shared" si="88"/>
        <v>45247</v>
      </c>
      <c r="Q549" s="232" t="s">
        <v>1876</v>
      </c>
      <c r="R549" s="235">
        <v>0.88900000000000001</v>
      </c>
      <c r="S549" s="235">
        <v>0.99099999999999999</v>
      </c>
      <c r="T549" s="236">
        <v>1265.44</v>
      </c>
      <c r="U549" s="236">
        <f t="shared" si="84"/>
        <v>65802.880000000005</v>
      </c>
      <c r="V549" s="237">
        <f t="shared" si="89"/>
        <v>2.7417866666666665E-2</v>
      </c>
      <c r="W549" s="124" t="str">
        <f t="shared" si="90"/>
        <v>L0W</v>
      </c>
      <c r="X549" s="238" t="str">
        <f t="shared" si="91"/>
        <v>DELAYED</v>
      </c>
      <c r="Y549" s="239">
        <f t="shared" si="87"/>
        <v>22</v>
      </c>
      <c r="Z549" s="225"/>
    </row>
    <row r="550" spans="1:26" ht="13.5" thickBot="1" x14ac:dyDescent="0.25">
      <c r="A550" s="225">
        <v>45156</v>
      </c>
      <c r="B550" s="241"/>
      <c r="C550" s="241" t="s">
        <v>70</v>
      </c>
      <c r="D550" s="241" t="s">
        <v>26</v>
      </c>
      <c r="E550" s="241" t="s">
        <v>1664</v>
      </c>
      <c r="F550" s="227" t="s">
        <v>52</v>
      </c>
      <c r="G550" s="228">
        <v>45169</v>
      </c>
      <c r="H550" s="228">
        <v>45191</v>
      </c>
      <c r="I550" s="242" t="s">
        <v>1661</v>
      </c>
      <c r="J550" s="230">
        <v>2400000</v>
      </c>
      <c r="K550" s="230">
        <f t="shared" si="86"/>
        <v>46153.846153846156</v>
      </c>
      <c r="L550" s="231" t="s">
        <v>41</v>
      </c>
      <c r="M550" s="232"/>
      <c r="N550" s="243" t="s">
        <v>71</v>
      </c>
      <c r="O550" s="234" t="s">
        <v>504</v>
      </c>
      <c r="P550" s="228">
        <f t="shared" si="88"/>
        <v>45247</v>
      </c>
      <c r="Q550" s="232" t="s">
        <v>1876</v>
      </c>
      <c r="R550" s="235">
        <v>1</v>
      </c>
      <c r="S550" s="235">
        <v>1</v>
      </c>
      <c r="T550" s="236">
        <v>1789.84</v>
      </c>
      <c r="U550" s="236">
        <f t="shared" si="84"/>
        <v>93071.679999999993</v>
      </c>
      <c r="V550" s="237">
        <f t="shared" si="89"/>
        <v>3.8779866666666662E-2</v>
      </c>
      <c r="W550" s="124" t="str">
        <f t="shared" si="90"/>
        <v>L0W</v>
      </c>
      <c r="X550" s="238" t="str">
        <f t="shared" si="91"/>
        <v>DELAYED</v>
      </c>
      <c r="Y550" s="239">
        <f t="shared" si="87"/>
        <v>22</v>
      </c>
      <c r="Z550" s="225"/>
    </row>
    <row r="551" spans="1:26" ht="13.5" thickBot="1" x14ac:dyDescent="0.25">
      <c r="A551" s="276">
        <v>45156</v>
      </c>
      <c r="B551" s="280"/>
      <c r="C551" s="280" t="s">
        <v>70</v>
      </c>
      <c r="D551" s="280" t="s">
        <v>26</v>
      </c>
      <c r="E551" s="280" t="s">
        <v>1659</v>
      </c>
      <c r="F551" s="283" t="s">
        <v>52</v>
      </c>
      <c r="G551" s="286">
        <v>45169</v>
      </c>
      <c r="H551" s="286">
        <v>45191</v>
      </c>
      <c r="I551" s="289" t="s">
        <v>1660</v>
      </c>
      <c r="J551" s="292">
        <v>2400000</v>
      </c>
      <c r="K551" s="292">
        <f t="shared" si="86"/>
        <v>46153.846153846156</v>
      </c>
      <c r="L551" s="295" t="s">
        <v>41</v>
      </c>
      <c r="M551" s="298"/>
      <c r="N551" s="301" t="s">
        <v>71</v>
      </c>
      <c r="O551" s="303" t="s">
        <v>504</v>
      </c>
      <c r="P551" s="286">
        <f t="shared" si="88"/>
        <v>45247</v>
      </c>
      <c r="Q551" s="298" t="s">
        <v>1886</v>
      </c>
      <c r="R551" s="307">
        <v>0.59799999999999998</v>
      </c>
      <c r="S551" s="307">
        <v>0.93300000000000005</v>
      </c>
      <c r="T551" s="310">
        <v>8169.1</v>
      </c>
      <c r="U551" s="310">
        <f t="shared" si="84"/>
        <v>424793.2</v>
      </c>
      <c r="V551" s="313">
        <f t="shared" si="89"/>
        <v>0.17699716666666668</v>
      </c>
      <c r="W551" s="124" t="str">
        <f t="shared" si="90"/>
        <v>L0W</v>
      </c>
      <c r="X551" s="312" t="str">
        <f t="shared" si="91"/>
        <v>DELAYED</v>
      </c>
      <c r="Y551" s="279">
        <f t="shared" si="87"/>
        <v>22</v>
      </c>
      <c r="Z551" s="276"/>
    </row>
    <row r="552" spans="1:26" ht="13.5" thickBot="1" x14ac:dyDescent="0.25">
      <c r="A552" s="91">
        <v>45143</v>
      </c>
      <c r="B552" s="90"/>
      <c r="C552" s="90" t="s">
        <v>55</v>
      </c>
      <c r="D552" s="90" t="s">
        <v>1467</v>
      </c>
      <c r="E552" s="90" t="s">
        <v>1611</v>
      </c>
      <c r="F552" s="92" t="s">
        <v>52</v>
      </c>
      <c r="G552" s="93">
        <v>45169</v>
      </c>
      <c r="H552" s="93"/>
      <c r="I552" s="125" t="s">
        <v>1612</v>
      </c>
      <c r="J552" s="94">
        <v>1200000</v>
      </c>
      <c r="K552" s="94">
        <f t="shared" si="86"/>
        <v>23076.923076923078</v>
      </c>
      <c r="L552" s="95" t="s">
        <v>42</v>
      </c>
      <c r="M552" s="96" t="s">
        <v>94</v>
      </c>
      <c r="N552" s="98" t="s">
        <v>9</v>
      </c>
      <c r="O552" s="97" t="s">
        <v>504</v>
      </c>
      <c r="P552" s="93">
        <f t="shared" si="88"/>
        <v>45253</v>
      </c>
      <c r="Q552" s="96" t="s">
        <v>1877</v>
      </c>
      <c r="R552" s="87"/>
      <c r="S552" s="87"/>
      <c r="T552" s="88"/>
      <c r="U552" s="88">
        <f t="shared" si="84"/>
        <v>0</v>
      </c>
      <c r="V552" s="89">
        <f t="shared" si="89"/>
        <v>0</v>
      </c>
      <c r="W552" s="89" t="str">
        <f t="shared" si="90"/>
        <v>L0W</v>
      </c>
      <c r="X552" s="89" t="e">
        <f t="shared" si="91"/>
        <v>#NUM!</v>
      </c>
      <c r="Y552" s="90" t="e">
        <f t="shared" si="87"/>
        <v>#NUM!</v>
      </c>
      <c r="Z552" s="91"/>
    </row>
    <row r="553" spans="1:26" ht="13.5" thickBot="1" x14ac:dyDescent="0.25">
      <c r="A553" s="91">
        <v>45118</v>
      </c>
      <c r="B553" s="90"/>
      <c r="C553" s="90" t="s">
        <v>735</v>
      </c>
      <c r="D553" s="90" t="s">
        <v>159</v>
      </c>
      <c r="E553" s="90" t="s">
        <v>1495</v>
      </c>
      <c r="F553" s="92" t="s">
        <v>52</v>
      </c>
      <c r="G553" s="93">
        <v>45169</v>
      </c>
      <c r="H553" s="93"/>
      <c r="I553" s="125" t="s">
        <v>1496</v>
      </c>
      <c r="J553" s="94">
        <v>900000</v>
      </c>
      <c r="K553" s="94">
        <f t="shared" si="86"/>
        <v>17307.692307692309</v>
      </c>
      <c r="L553" s="95" t="s">
        <v>42</v>
      </c>
      <c r="M553" s="96" t="s">
        <v>94</v>
      </c>
      <c r="N553" s="98" t="s">
        <v>71</v>
      </c>
      <c r="O553" s="97" t="s">
        <v>504</v>
      </c>
      <c r="P553" s="93">
        <f t="shared" si="88"/>
        <v>45253</v>
      </c>
      <c r="Q553" s="96" t="s">
        <v>1877</v>
      </c>
      <c r="R553" s="87"/>
      <c r="S553" s="87"/>
      <c r="T553" s="88"/>
      <c r="U553" s="88">
        <f t="shared" si="84"/>
        <v>0</v>
      </c>
      <c r="V553" s="89">
        <f t="shared" si="89"/>
        <v>0</v>
      </c>
      <c r="W553" s="89" t="str">
        <f t="shared" si="90"/>
        <v>L0W</v>
      </c>
      <c r="X553" s="89" t="e">
        <f t="shared" si="91"/>
        <v>#NUM!</v>
      </c>
      <c r="Y553" s="90" t="e">
        <f t="shared" si="87"/>
        <v>#NUM!</v>
      </c>
      <c r="Z553" s="91"/>
    </row>
    <row r="554" spans="1:26" ht="13.5" thickBot="1" x14ac:dyDescent="0.25">
      <c r="A554" s="91">
        <v>45138</v>
      </c>
      <c r="B554" s="90" t="s">
        <v>57</v>
      </c>
      <c r="C554" s="90" t="s">
        <v>501</v>
      </c>
      <c r="D554" s="90" t="s">
        <v>18</v>
      </c>
      <c r="E554" s="90" t="s">
        <v>1577</v>
      </c>
      <c r="F554" s="92" t="s">
        <v>52</v>
      </c>
      <c r="G554" s="93">
        <v>45169</v>
      </c>
      <c r="H554" s="93"/>
      <c r="I554" s="125" t="s">
        <v>1578</v>
      </c>
      <c r="J554" s="94">
        <v>720000</v>
      </c>
      <c r="K554" s="94">
        <f t="shared" ref="K554:K585" si="92">J554/52</f>
        <v>13846.153846153846</v>
      </c>
      <c r="L554" s="95" t="s">
        <v>42</v>
      </c>
      <c r="M554" s="96" t="s">
        <v>94</v>
      </c>
      <c r="N554" s="98" t="s">
        <v>148</v>
      </c>
      <c r="O554" s="97" t="s">
        <v>504</v>
      </c>
      <c r="P554" s="93">
        <f t="shared" si="88"/>
        <v>45253</v>
      </c>
      <c r="Q554" s="96" t="s">
        <v>1877</v>
      </c>
      <c r="R554" s="87"/>
      <c r="S554" s="87"/>
      <c r="T554" s="88"/>
      <c r="U554" s="88">
        <f t="shared" si="84"/>
        <v>0</v>
      </c>
      <c r="V554" s="89">
        <f t="shared" si="89"/>
        <v>0</v>
      </c>
      <c r="W554" s="89" t="str">
        <f t="shared" si="90"/>
        <v>L0W</v>
      </c>
      <c r="X554" s="89" t="e">
        <f t="shared" si="91"/>
        <v>#NUM!</v>
      </c>
      <c r="Y554" s="90" t="e">
        <f t="shared" si="87"/>
        <v>#NUM!</v>
      </c>
      <c r="Z554" s="91"/>
    </row>
    <row r="555" spans="1:26" ht="13.5" thickBot="1" x14ac:dyDescent="0.25">
      <c r="A555" s="91">
        <v>45178</v>
      </c>
      <c r="B555" s="90"/>
      <c r="C555" s="90" t="s">
        <v>425</v>
      </c>
      <c r="D555" s="90" t="s">
        <v>212</v>
      </c>
      <c r="E555" s="90" t="s">
        <v>1754</v>
      </c>
      <c r="F555" s="92" t="s">
        <v>52</v>
      </c>
      <c r="G555" s="93">
        <v>45169</v>
      </c>
      <c r="H555" s="93"/>
      <c r="I555" s="125" t="s">
        <v>1755</v>
      </c>
      <c r="J555" s="94">
        <v>600000</v>
      </c>
      <c r="K555" s="94">
        <f t="shared" si="92"/>
        <v>11538.461538461539</v>
      </c>
      <c r="L555" s="95" t="s">
        <v>42</v>
      </c>
      <c r="M555" s="96" t="s">
        <v>100</v>
      </c>
      <c r="N555" s="98" t="s">
        <v>9</v>
      </c>
      <c r="O555" s="97" t="s">
        <v>504</v>
      </c>
      <c r="P555" s="93">
        <f t="shared" si="88"/>
        <v>45253</v>
      </c>
      <c r="Q555" s="96" t="s">
        <v>1877</v>
      </c>
      <c r="R555" s="87"/>
      <c r="S555" s="87"/>
      <c r="T555" s="88"/>
      <c r="U555" s="88">
        <f t="shared" si="84"/>
        <v>0</v>
      </c>
      <c r="V555" s="89">
        <f t="shared" si="89"/>
        <v>0</v>
      </c>
      <c r="W555" s="89" t="str">
        <f t="shared" si="90"/>
        <v>L0W</v>
      </c>
      <c r="X555" s="89" t="e">
        <f t="shared" si="91"/>
        <v>#NUM!</v>
      </c>
      <c r="Y555" s="90" t="e">
        <f t="shared" ref="Y555:Y583" si="93">DATEDIF(G555,H555,"d")</f>
        <v>#NUM!</v>
      </c>
      <c r="Z555" s="91"/>
    </row>
    <row r="556" spans="1:26" ht="13.5" thickBot="1" x14ac:dyDescent="0.25">
      <c r="A556" s="91">
        <v>45191</v>
      </c>
      <c r="B556" s="90"/>
      <c r="C556" s="90" t="s">
        <v>125</v>
      </c>
      <c r="D556" s="90" t="s">
        <v>18</v>
      </c>
      <c r="E556" s="90" t="s">
        <v>1782</v>
      </c>
      <c r="F556" s="92" t="s">
        <v>52</v>
      </c>
      <c r="G556" s="93">
        <v>45170</v>
      </c>
      <c r="H556" s="93"/>
      <c r="I556" s="125" t="s">
        <v>1783</v>
      </c>
      <c r="J556" s="94">
        <v>18000000</v>
      </c>
      <c r="K556" s="94">
        <f t="shared" si="92"/>
        <v>346153.84615384613</v>
      </c>
      <c r="L556" s="95" t="s">
        <v>1565</v>
      </c>
      <c r="M556" s="96" t="s">
        <v>100</v>
      </c>
      <c r="N556" s="98" t="s">
        <v>161</v>
      </c>
      <c r="O556" s="97" t="s">
        <v>504</v>
      </c>
      <c r="P556" s="93">
        <f t="shared" si="88"/>
        <v>45254</v>
      </c>
      <c r="Q556" s="96" t="s">
        <v>1877</v>
      </c>
      <c r="R556" s="87"/>
      <c r="S556" s="87"/>
      <c r="T556" s="88"/>
      <c r="U556" s="88"/>
      <c r="V556" s="89"/>
      <c r="W556" s="89" t="str">
        <f t="shared" si="90"/>
        <v>L0W</v>
      </c>
      <c r="X556" s="89" t="e">
        <f t="shared" si="91"/>
        <v>#NUM!</v>
      </c>
      <c r="Y556" s="90" t="e">
        <f t="shared" si="93"/>
        <v>#NUM!</v>
      </c>
      <c r="Z556" s="91"/>
    </row>
    <row r="557" spans="1:26" ht="13.5" thickBot="1" x14ac:dyDescent="0.25">
      <c r="A557" s="349">
        <v>45138</v>
      </c>
      <c r="B557" s="19"/>
      <c r="C557" s="19" t="s">
        <v>216</v>
      </c>
      <c r="D557" s="19" t="s">
        <v>370</v>
      </c>
      <c r="E557" s="19" t="s">
        <v>1588</v>
      </c>
      <c r="F557" s="20" t="s">
        <v>52</v>
      </c>
      <c r="G557" s="27">
        <v>45170</v>
      </c>
      <c r="H557" s="27">
        <v>45176</v>
      </c>
      <c r="I557" s="350" t="s">
        <v>1589</v>
      </c>
      <c r="J557" s="28">
        <v>5000000</v>
      </c>
      <c r="K557" s="28">
        <f t="shared" si="92"/>
        <v>96153.846153846156</v>
      </c>
      <c r="L557" s="29" t="s">
        <v>41</v>
      </c>
      <c r="M557" s="351"/>
      <c r="N557" s="352" t="s">
        <v>11</v>
      </c>
      <c r="O557" s="353" t="s">
        <v>10</v>
      </c>
      <c r="P557" s="320" t="s">
        <v>21</v>
      </c>
      <c r="Q557" s="351" t="s">
        <v>194</v>
      </c>
      <c r="R557" s="354">
        <v>0.91200000000000003</v>
      </c>
      <c r="S557" s="354">
        <v>0.98799999999999999</v>
      </c>
      <c r="T557" s="355">
        <v>54819.91</v>
      </c>
      <c r="U557" s="328">
        <f t="shared" ref="U557:U579" si="94">T557*52</f>
        <v>2850635.3200000003</v>
      </c>
      <c r="V557" s="61">
        <f t="shared" ref="V557:V588" si="95">T557/K557</f>
        <v>0.57012706400000002</v>
      </c>
      <c r="W557" s="61" t="str">
        <f t="shared" si="90"/>
        <v>L0W</v>
      </c>
      <c r="X557" s="61" t="str">
        <f t="shared" si="91"/>
        <v>EXPECTED</v>
      </c>
      <c r="Y557" s="19">
        <f t="shared" si="93"/>
        <v>6</v>
      </c>
      <c r="Z557" s="349"/>
    </row>
    <row r="558" spans="1:26" ht="13.5" thickBot="1" x14ac:dyDescent="0.25">
      <c r="A558" s="349">
        <v>45138</v>
      </c>
      <c r="B558" s="19"/>
      <c r="C558" s="19" t="s">
        <v>121</v>
      </c>
      <c r="D558" s="19" t="s">
        <v>370</v>
      </c>
      <c r="E558" s="19" t="s">
        <v>1586</v>
      </c>
      <c r="F558" s="20" t="s">
        <v>52</v>
      </c>
      <c r="G558" s="27">
        <v>45170</v>
      </c>
      <c r="H558" s="27">
        <v>45176</v>
      </c>
      <c r="I558" s="350" t="s">
        <v>1587</v>
      </c>
      <c r="J558" s="28">
        <v>2800000</v>
      </c>
      <c r="K558" s="28">
        <f t="shared" si="92"/>
        <v>53846.153846153844</v>
      </c>
      <c r="L558" s="29" t="s">
        <v>41</v>
      </c>
      <c r="M558" s="351"/>
      <c r="N558" s="352" t="s">
        <v>20</v>
      </c>
      <c r="O558" s="353" t="s">
        <v>10</v>
      </c>
      <c r="P558" s="320" t="s">
        <v>21</v>
      </c>
      <c r="Q558" s="351" t="s">
        <v>194</v>
      </c>
      <c r="R558" s="354">
        <v>0.96499999999999997</v>
      </c>
      <c r="S558" s="354">
        <v>1</v>
      </c>
      <c r="T558" s="355">
        <v>4322.45</v>
      </c>
      <c r="U558" s="328">
        <f t="shared" si="94"/>
        <v>224767.4</v>
      </c>
      <c r="V558" s="61">
        <f t="shared" si="95"/>
        <v>8.0274071428571431E-2</v>
      </c>
      <c r="W558" s="61" t="str">
        <f t="shared" si="90"/>
        <v>L0W</v>
      </c>
      <c r="X558" s="61" t="str">
        <f t="shared" si="91"/>
        <v>EXPECTED</v>
      </c>
      <c r="Y558" s="19">
        <f t="shared" si="93"/>
        <v>6</v>
      </c>
      <c r="Z558" s="349"/>
    </row>
    <row r="559" spans="1:26" ht="13.5" thickBot="1" x14ac:dyDescent="0.25">
      <c r="A559" s="91">
        <v>45156</v>
      </c>
      <c r="B559" s="90"/>
      <c r="C559" s="90" t="s">
        <v>61</v>
      </c>
      <c r="D559" s="90" t="s">
        <v>14</v>
      </c>
      <c r="E559" s="90" t="s">
        <v>1655</v>
      </c>
      <c r="F559" s="92" t="s">
        <v>52</v>
      </c>
      <c r="G559" s="93">
        <v>45170</v>
      </c>
      <c r="H559" s="93"/>
      <c r="I559" s="125" t="s">
        <v>1656</v>
      </c>
      <c r="J559" s="94">
        <v>2400000</v>
      </c>
      <c r="K559" s="94">
        <f t="shared" si="92"/>
        <v>46153.846153846156</v>
      </c>
      <c r="L559" s="95" t="s">
        <v>42</v>
      </c>
      <c r="M559" s="96" t="s">
        <v>115</v>
      </c>
      <c r="N559" s="98" t="s">
        <v>8</v>
      </c>
      <c r="O559" s="97" t="s">
        <v>504</v>
      </c>
      <c r="P559" s="93">
        <f>IF(H559="",(G559+12*7),(H559+8*7))</f>
        <v>45254</v>
      </c>
      <c r="Q559" s="96" t="s">
        <v>1877</v>
      </c>
      <c r="R559" s="87"/>
      <c r="S559" s="87"/>
      <c r="T559" s="88"/>
      <c r="U559" s="88">
        <f t="shared" si="94"/>
        <v>0</v>
      </c>
      <c r="V559" s="89">
        <f t="shared" si="95"/>
        <v>0</v>
      </c>
      <c r="W559" s="89" t="str">
        <f t="shared" si="90"/>
        <v>L0W</v>
      </c>
      <c r="X559" s="89" t="e">
        <f t="shared" si="91"/>
        <v>#NUM!</v>
      </c>
      <c r="Y559" s="90" t="e">
        <f t="shared" si="93"/>
        <v>#NUM!</v>
      </c>
      <c r="Z559" s="91"/>
    </row>
    <row r="560" spans="1:26" ht="13.5" thickBot="1" x14ac:dyDescent="0.25">
      <c r="A560" s="349">
        <v>45131</v>
      </c>
      <c r="B560" s="19"/>
      <c r="C560" s="19" t="s">
        <v>686</v>
      </c>
      <c r="D560" s="19" t="s">
        <v>1467</v>
      </c>
      <c r="E560" s="19" t="s">
        <v>1543</v>
      </c>
      <c r="F560" s="20" t="s">
        <v>52</v>
      </c>
      <c r="G560" s="27">
        <v>45170</v>
      </c>
      <c r="H560" s="27">
        <v>45170</v>
      </c>
      <c r="I560" s="350" t="s">
        <v>1544</v>
      </c>
      <c r="J560" s="28">
        <f>150000*12</f>
        <v>1800000</v>
      </c>
      <c r="K560" s="28">
        <f t="shared" si="92"/>
        <v>34615.384615384617</v>
      </c>
      <c r="L560" s="29" t="s">
        <v>42</v>
      </c>
      <c r="M560" s="351" t="s">
        <v>94</v>
      </c>
      <c r="N560" s="352" t="s">
        <v>23</v>
      </c>
      <c r="O560" s="353" t="s">
        <v>10</v>
      </c>
      <c r="P560" s="320" t="s">
        <v>21</v>
      </c>
      <c r="Q560" s="351" t="s">
        <v>194</v>
      </c>
      <c r="R560" s="354">
        <v>0.97699999999999998</v>
      </c>
      <c r="S560" s="354">
        <v>0.997</v>
      </c>
      <c r="T560" s="355">
        <v>38972.99</v>
      </c>
      <c r="U560" s="328">
        <f t="shared" si="94"/>
        <v>2026595.48</v>
      </c>
      <c r="V560" s="329">
        <f t="shared" si="95"/>
        <v>1.1258863777777777</v>
      </c>
      <c r="W560" s="61" t="str">
        <f t="shared" si="90"/>
        <v>W/IN</v>
      </c>
      <c r="X560" s="61" t="str">
        <f t="shared" si="91"/>
        <v>EXPECTED</v>
      </c>
      <c r="Y560" s="19">
        <f t="shared" si="93"/>
        <v>0</v>
      </c>
      <c r="Z560" s="349"/>
    </row>
    <row r="561" spans="1:26" ht="13.5" thickBot="1" x14ac:dyDescent="0.25">
      <c r="A561" s="91">
        <v>45156</v>
      </c>
      <c r="B561" s="90"/>
      <c r="C561" s="90" t="s">
        <v>195</v>
      </c>
      <c r="D561" s="90" t="s">
        <v>159</v>
      </c>
      <c r="E561" s="90" t="s">
        <v>1677</v>
      </c>
      <c r="F561" s="92" t="s">
        <v>52</v>
      </c>
      <c r="G561" s="93">
        <v>45170</v>
      </c>
      <c r="H561" s="93"/>
      <c r="I561" s="125" t="s">
        <v>1678</v>
      </c>
      <c r="J561" s="94">
        <v>1200000</v>
      </c>
      <c r="K561" s="94">
        <f t="shared" si="92"/>
        <v>23076.923076923078</v>
      </c>
      <c r="L561" s="95" t="s">
        <v>42</v>
      </c>
      <c r="M561" s="96" t="s">
        <v>1674</v>
      </c>
      <c r="N561" s="98" t="s">
        <v>23</v>
      </c>
      <c r="O561" s="97" t="s">
        <v>504</v>
      </c>
      <c r="P561" s="93">
        <f>IF(H561="",(G561+12*7),(H561+8*7))</f>
        <v>45254</v>
      </c>
      <c r="Q561" s="96" t="s">
        <v>1877</v>
      </c>
      <c r="R561" s="87"/>
      <c r="S561" s="87"/>
      <c r="T561" s="88"/>
      <c r="U561" s="88">
        <f t="shared" si="94"/>
        <v>0</v>
      </c>
      <c r="V561" s="89">
        <f t="shared" si="95"/>
        <v>0</v>
      </c>
      <c r="W561" s="89" t="str">
        <f t="shared" si="90"/>
        <v>L0W</v>
      </c>
      <c r="X561" s="89" t="e">
        <f t="shared" si="91"/>
        <v>#NUM!</v>
      </c>
      <c r="Y561" s="90" t="e">
        <f t="shared" si="93"/>
        <v>#NUM!</v>
      </c>
      <c r="Z561" s="91"/>
    </row>
    <row r="562" spans="1:26" ht="13.5" thickBot="1" x14ac:dyDescent="0.25">
      <c r="A562" s="91">
        <v>45132</v>
      </c>
      <c r="B562" s="90" t="s">
        <v>57</v>
      </c>
      <c r="C562" s="90" t="s">
        <v>118</v>
      </c>
      <c r="D562" s="90" t="s">
        <v>1467</v>
      </c>
      <c r="E562" s="90" t="s">
        <v>1554</v>
      </c>
      <c r="F562" s="92" t="s">
        <v>52</v>
      </c>
      <c r="G562" s="93">
        <v>45170</v>
      </c>
      <c r="H562" s="93"/>
      <c r="I562" s="125" t="s">
        <v>1555</v>
      </c>
      <c r="J562" s="94">
        <v>1032000</v>
      </c>
      <c r="K562" s="94">
        <f t="shared" si="92"/>
        <v>19846.153846153848</v>
      </c>
      <c r="L562" s="95" t="s">
        <v>42</v>
      </c>
      <c r="M562" s="96" t="s">
        <v>94</v>
      </c>
      <c r="N562" s="98" t="s">
        <v>20</v>
      </c>
      <c r="O562" s="97" t="s">
        <v>504</v>
      </c>
      <c r="P562" s="93">
        <f>IF(H562="",(G562+12*7),(H562+8*7))</f>
        <v>45254</v>
      </c>
      <c r="Q562" s="96" t="s">
        <v>1877</v>
      </c>
      <c r="R562" s="87"/>
      <c r="S562" s="87"/>
      <c r="T562" s="88"/>
      <c r="U562" s="88">
        <f t="shared" si="94"/>
        <v>0</v>
      </c>
      <c r="V562" s="89">
        <f t="shared" si="95"/>
        <v>0</v>
      </c>
      <c r="W562" s="89" t="str">
        <f t="shared" si="90"/>
        <v>L0W</v>
      </c>
      <c r="X562" s="89" t="e">
        <f t="shared" si="91"/>
        <v>#NUM!</v>
      </c>
      <c r="Y562" s="90" t="e">
        <f t="shared" si="93"/>
        <v>#NUM!</v>
      </c>
      <c r="Z562" s="91"/>
    </row>
    <row r="563" spans="1:26" ht="13.5" thickBot="1" x14ac:dyDescent="0.25">
      <c r="A563" s="349">
        <v>45131</v>
      </c>
      <c r="B563" s="19" t="s">
        <v>527</v>
      </c>
      <c r="C563" s="19" t="s">
        <v>101</v>
      </c>
      <c r="D563" s="19" t="s">
        <v>14</v>
      </c>
      <c r="E563" s="19" t="s">
        <v>1545</v>
      </c>
      <c r="F563" s="20" t="s">
        <v>52</v>
      </c>
      <c r="G563" s="27">
        <v>45170</v>
      </c>
      <c r="H563" s="27">
        <v>45170</v>
      </c>
      <c r="I563" s="350" t="s">
        <v>1546</v>
      </c>
      <c r="J563" s="28">
        <v>720000</v>
      </c>
      <c r="K563" s="28">
        <f t="shared" si="92"/>
        <v>13846.153846153846</v>
      </c>
      <c r="L563" s="29" t="s">
        <v>42</v>
      </c>
      <c r="M563" s="351" t="s">
        <v>94</v>
      </c>
      <c r="N563" s="352" t="s">
        <v>161</v>
      </c>
      <c r="O563" s="353" t="s">
        <v>10</v>
      </c>
      <c r="P563" s="320" t="s">
        <v>21</v>
      </c>
      <c r="Q563" s="351" t="s">
        <v>194</v>
      </c>
      <c r="R563" s="354">
        <v>0.98</v>
      </c>
      <c r="S563" s="354">
        <v>0.997</v>
      </c>
      <c r="T563" s="355">
        <v>16442.23</v>
      </c>
      <c r="U563" s="328">
        <f t="shared" si="94"/>
        <v>854995.96</v>
      </c>
      <c r="V563" s="61">
        <f t="shared" si="95"/>
        <v>1.1874943888888889</v>
      </c>
      <c r="W563" s="61" t="str">
        <f t="shared" si="90"/>
        <v>W/IN</v>
      </c>
      <c r="X563" s="61" t="str">
        <f t="shared" si="91"/>
        <v>EXPECTED</v>
      </c>
      <c r="Y563" s="19">
        <f t="shared" si="93"/>
        <v>0</v>
      </c>
      <c r="Z563" s="349"/>
    </row>
    <row r="564" spans="1:26" ht="13.5" thickBot="1" x14ac:dyDescent="0.25">
      <c r="A564" s="91">
        <v>45132</v>
      </c>
      <c r="B564" s="90"/>
      <c r="C564" s="90" t="s">
        <v>1551</v>
      </c>
      <c r="D564" s="90" t="s">
        <v>1467</v>
      </c>
      <c r="E564" s="90" t="s">
        <v>1552</v>
      </c>
      <c r="F564" s="92" t="s">
        <v>52</v>
      </c>
      <c r="G564" s="93">
        <v>45170</v>
      </c>
      <c r="H564" s="93"/>
      <c r="I564" s="125" t="s">
        <v>1553</v>
      </c>
      <c r="J564" s="94">
        <v>600000</v>
      </c>
      <c r="K564" s="94">
        <f t="shared" si="92"/>
        <v>11538.461538461539</v>
      </c>
      <c r="L564" s="95" t="s">
        <v>42</v>
      </c>
      <c r="M564" s="96" t="s">
        <v>94</v>
      </c>
      <c r="N564" s="98" t="s">
        <v>66</v>
      </c>
      <c r="O564" s="97" t="s">
        <v>504</v>
      </c>
      <c r="P564" s="93">
        <f t="shared" ref="P564:P575" si="96">IF(H564="",(G564+12*7),(H564+8*7))</f>
        <v>45254</v>
      </c>
      <c r="Q564" s="96" t="s">
        <v>1877</v>
      </c>
      <c r="R564" s="87"/>
      <c r="S564" s="87"/>
      <c r="T564" s="88"/>
      <c r="U564" s="88">
        <f t="shared" si="94"/>
        <v>0</v>
      </c>
      <c r="V564" s="89">
        <f t="shared" si="95"/>
        <v>0</v>
      </c>
      <c r="W564" s="89" t="str">
        <f t="shared" si="90"/>
        <v>L0W</v>
      </c>
      <c r="X564" s="89" t="e">
        <f t="shared" si="91"/>
        <v>#NUM!</v>
      </c>
      <c r="Y564" s="90" t="e">
        <f t="shared" si="93"/>
        <v>#NUM!</v>
      </c>
      <c r="Z564" s="91"/>
    </row>
    <row r="565" spans="1:26" ht="13.5" thickBot="1" x14ac:dyDescent="0.25">
      <c r="A565" s="91">
        <v>45156</v>
      </c>
      <c r="B565" s="90" t="s">
        <v>526</v>
      </c>
      <c r="C565" s="90" t="s">
        <v>70</v>
      </c>
      <c r="D565" s="90" t="s">
        <v>26</v>
      </c>
      <c r="E565" s="90" t="s">
        <v>1672</v>
      </c>
      <c r="F565" s="92" t="s">
        <v>52</v>
      </c>
      <c r="G565" s="93">
        <v>45170</v>
      </c>
      <c r="H565" s="93"/>
      <c r="I565" s="125" t="s">
        <v>1673</v>
      </c>
      <c r="J565" s="94">
        <v>600000</v>
      </c>
      <c r="K565" s="94">
        <f t="shared" si="92"/>
        <v>11538.461538461539</v>
      </c>
      <c r="L565" s="95" t="s">
        <v>42</v>
      </c>
      <c r="M565" s="96" t="s">
        <v>1674</v>
      </c>
      <c r="N565" s="98" t="s">
        <v>71</v>
      </c>
      <c r="O565" s="97" t="s">
        <v>504</v>
      </c>
      <c r="P565" s="93">
        <f t="shared" si="96"/>
        <v>45254</v>
      </c>
      <c r="Q565" s="96" t="s">
        <v>1877</v>
      </c>
      <c r="R565" s="87"/>
      <c r="S565" s="87"/>
      <c r="T565" s="88"/>
      <c r="U565" s="88">
        <f t="shared" si="94"/>
        <v>0</v>
      </c>
      <c r="V565" s="89">
        <f t="shared" si="95"/>
        <v>0</v>
      </c>
      <c r="W565" s="89" t="str">
        <f t="shared" si="90"/>
        <v>L0W</v>
      </c>
      <c r="X565" s="89" t="e">
        <f t="shared" si="91"/>
        <v>#NUM!</v>
      </c>
      <c r="Y565" s="90" t="e">
        <f t="shared" si="93"/>
        <v>#NUM!</v>
      </c>
      <c r="Z565" s="91"/>
    </row>
    <row r="566" spans="1:26" ht="13.5" thickBot="1" x14ac:dyDescent="0.25">
      <c r="A566" s="334">
        <v>45133</v>
      </c>
      <c r="B566" s="335"/>
      <c r="C566" s="335" t="s">
        <v>137</v>
      </c>
      <c r="D566" s="335" t="s">
        <v>157</v>
      </c>
      <c r="E566" s="335" t="s">
        <v>1561</v>
      </c>
      <c r="F566" s="336" t="s">
        <v>52</v>
      </c>
      <c r="G566" s="337">
        <v>45170</v>
      </c>
      <c r="H566" s="337">
        <v>45198</v>
      </c>
      <c r="I566" s="338" t="s">
        <v>1562</v>
      </c>
      <c r="J566" s="339">
        <v>300000</v>
      </c>
      <c r="K566" s="339">
        <f t="shared" si="92"/>
        <v>5769.2307692307695</v>
      </c>
      <c r="L566" s="340" t="s">
        <v>42</v>
      </c>
      <c r="M566" s="341" t="s">
        <v>94</v>
      </c>
      <c r="N566" s="342">
        <v>8113</v>
      </c>
      <c r="O566" s="343" t="s">
        <v>504</v>
      </c>
      <c r="P566" s="337">
        <f t="shared" si="96"/>
        <v>45254</v>
      </c>
      <c r="Q566" s="341" t="s">
        <v>1876</v>
      </c>
      <c r="R566" s="344">
        <v>1</v>
      </c>
      <c r="S566" s="344">
        <v>1</v>
      </c>
      <c r="T566" s="273">
        <v>2983.14</v>
      </c>
      <c r="U566" s="273">
        <f t="shared" si="94"/>
        <v>155123.28</v>
      </c>
      <c r="V566" s="345">
        <f t="shared" si="95"/>
        <v>0.51707759999999992</v>
      </c>
      <c r="W566" s="345" t="str">
        <f t="shared" si="90"/>
        <v>L0W</v>
      </c>
      <c r="X566" s="345" t="str">
        <f t="shared" si="91"/>
        <v>DELAYED</v>
      </c>
      <c r="Y566" s="335">
        <f t="shared" si="93"/>
        <v>28</v>
      </c>
      <c r="Z566" s="334"/>
    </row>
    <row r="567" spans="1:26" ht="13.5" thickBot="1" x14ac:dyDescent="0.25">
      <c r="A567" s="334">
        <v>45159</v>
      </c>
      <c r="B567" s="335" t="s">
        <v>57</v>
      </c>
      <c r="C567" s="335" t="s">
        <v>220</v>
      </c>
      <c r="D567" s="335" t="s">
        <v>1467</v>
      </c>
      <c r="E567" s="335" t="s">
        <v>1690</v>
      </c>
      <c r="F567" s="336" t="s">
        <v>52</v>
      </c>
      <c r="G567" s="337">
        <v>45170</v>
      </c>
      <c r="H567" s="337">
        <v>45219</v>
      </c>
      <c r="I567" s="338" t="s">
        <v>1689</v>
      </c>
      <c r="J567" s="339">
        <v>60000</v>
      </c>
      <c r="K567" s="339">
        <f t="shared" si="92"/>
        <v>1153.8461538461538</v>
      </c>
      <c r="L567" s="340" t="s">
        <v>42</v>
      </c>
      <c r="M567" s="341" t="s">
        <v>94</v>
      </c>
      <c r="N567" s="342">
        <v>8131</v>
      </c>
      <c r="O567" s="343" t="s">
        <v>504</v>
      </c>
      <c r="P567" s="337">
        <f t="shared" si="96"/>
        <v>45275</v>
      </c>
      <c r="Q567" s="341" t="s">
        <v>1888</v>
      </c>
      <c r="R567" s="344">
        <v>1</v>
      </c>
      <c r="S567" s="344">
        <v>8.3697999999999997</v>
      </c>
      <c r="T567" s="273">
        <v>824.26</v>
      </c>
      <c r="U567" s="273">
        <f t="shared" si="94"/>
        <v>42861.52</v>
      </c>
      <c r="V567" s="345">
        <f t="shared" si="95"/>
        <v>0.7143586666666667</v>
      </c>
      <c r="W567" s="345" t="str">
        <f t="shared" si="90"/>
        <v>L0W</v>
      </c>
      <c r="X567" s="345" t="str">
        <f t="shared" si="91"/>
        <v>SIGNIFICANT</v>
      </c>
      <c r="Y567" s="335">
        <f t="shared" si="93"/>
        <v>49</v>
      </c>
      <c r="Z567" s="334"/>
    </row>
    <row r="568" spans="1:26" ht="13.5" thickBot="1" x14ac:dyDescent="0.25">
      <c r="A568" s="91">
        <v>45163</v>
      </c>
      <c r="B568" s="90" t="s">
        <v>57</v>
      </c>
      <c r="C568" s="90" t="s">
        <v>173</v>
      </c>
      <c r="D568" s="90" t="s">
        <v>1467</v>
      </c>
      <c r="E568" s="90" t="s">
        <v>1711</v>
      </c>
      <c r="F568" s="92" t="s">
        <v>52</v>
      </c>
      <c r="G568" s="93">
        <v>45170</v>
      </c>
      <c r="H568" s="93"/>
      <c r="I568" s="125" t="s">
        <v>1712</v>
      </c>
      <c r="J568" s="94">
        <v>60000</v>
      </c>
      <c r="K568" s="94">
        <f t="shared" si="92"/>
        <v>1153.8461538461538</v>
      </c>
      <c r="L568" s="95" t="s">
        <v>42</v>
      </c>
      <c r="M568" s="96" t="s">
        <v>94</v>
      </c>
      <c r="N568" s="98">
        <v>8147</v>
      </c>
      <c r="O568" s="97" t="s">
        <v>504</v>
      </c>
      <c r="P568" s="93">
        <f t="shared" si="96"/>
        <v>45254</v>
      </c>
      <c r="Q568" s="96" t="s">
        <v>1877</v>
      </c>
      <c r="R568" s="87"/>
      <c r="S568" s="87"/>
      <c r="T568" s="88"/>
      <c r="U568" s="88">
        <f t="shared" si="94"/>
        <v>0</v>
      </c>
      <c r="V568" s="89">
        <f t="shared" si="95"/>
        <v>0</v>
      </c>
      <c r="W568" s="89" t="str">
        <f t="shared" si="90"/>
        <v>L0W</v>
      </c>
      <c r="X568" s="89" t="e">
        <f t="shared" si="91"/>
        <v>#NUM!</v>
      </c>
      <c r="Y568" s="90" t="e">
        <f t="shared" si="93"/>
        <v>#NUM!</v>
      </c>
      <c r="Z568" s="91"/>
    </row>
    <row r="569" spans="1:26" ht="13.5" thickBot="1" x14ac:dyDescent="0.25">
      <c r="A569" s="276">
        <v>45190</v>
      </c>
      <c r="B569" s="280" t="s">
        <v>1518</v>
      </c>
      <c r="C569" s="280" t="s">
        <v>202</v>
      </c>
      <c r="D569" s="280" t="s">
        <v>1467</v>
      </c>
      <c r="E569" s="280" t="s">
        <v>1694</v>
      </c>
      <c r="F569" s="283" t="s">
        <v>52</v>
      </c>
      <c r="G569" s="286">
        <v>45170</v>
      </c>
      <c r="H569" s="286">
        <v>45191</v>
      </c>
      <c r="I569" s="289" t="s">
        <v>1695</v>
      </c>
      <c r="J569" s="292">
        <v>60000</v>
      </c>
      <c r="K569" s="292">
        <f t="shared" si="92"/>
        <v>1153.8461538461538</v>
      </c>
      <c r="L569" s="295" t="s">
        <v>42</v>
      </c>
      <c r="M569" s="298" t="s">
        <v>94</v>
      </c>
      <c r="N569" s="301">
        <v>8149</v>
      </c>
      <c r="O569" s="303" t="s">
        <v>504</v>
      </c>
      <c r="P569" s="286">
        <f t="shared" si="96"/>
        <v>45247</v>
      </c>
      <c r="Q569" s="298" t="s">
        <v>1876</v>
      </c>
      <c r="R569" s="307">
        <v>1</v>
      </c>
      <c r="S569" s="307">
        <v>1</v>
      </c>
      <c r="T569" s="310">
        <v>1162.28</v>
      </c>
      <c r="U569" s="310">
        <f t="shared" si="94"/>
        <v>60438.559999999998</v>
      </c>
      <c r="V569" s="313">
        <f t="shared" si="95"/>
        <v>1.0073093333333334</v>
      </c>
      <c r="W569" s="124" t="str">
        <f t="shared" si="90"/>
        <v>W/IN</v>
      </c>
      <c r="X569" s="312" t="str">
        <f t="shared" si="91"/>
        <v>DELAYED</v>
      </c>
      <c r="Y569" s="279">
        <f t="shared" si="93"/>
        <v>21</v>
      </c>
      <c r="Z569" s="276"/>
    </row>
    <row r="570" spans="1:26" ht="13.5" thickBot="1" x14ac:dyDescent="0.25">
      <c r="A570" s="91">
        <v>45190</v>
      </c>
      <c r="B570" s="90" t="s">
        <v>210</v>
      </c>
      <c r="C570" s="90" t="s">
        <v>1684</v>
      </c>
      <c r="D570" s="90" t="s">
        <v>1467</v>
      </c>
      <c r="E570" s="90" t="s">
        <v>1696</v>
      </c>
      <c r="F570" s="92" t="s">
        <v>52</v>
      </c>
      <c r="G570" s="93">
        <v>45170</v>
      </c>
      <c r="H570" s="93"/>
      <c r="I570" s="125" t="s">
        <v>1697</v>
      </c>
      <c r="J570" s="94">
        <v>60000</v>
      </c>
      <c r="K570" s="94">
        <f t="shared" si="92"/>
        <v>1153.8461538461538</v>
      </c>
      <c r="L570" s="95" t="s">
        <v>42</v>
      </c>
      <c r="M570" s="96" t="s">
        <v>94</v>
      </c>
      <c r="N570" s="98">
        <v>8149</v>
      </c>
      <c r="O570" s="97" t="s">
        <v>504</v>
      </c>
      <c r="P570" s="93">
        <f t="shared" si="96"/>
        <v>45254</v>
      </c>
      <c r="Q570" s="96" t="s">
        <v>1877</v>
      </c>
      <c r="R570" s="87"/>
      <c r="S570" s="87"/>
      <c r="T570" s="88"/>
      <c r="U570" s="88">
        <f t="shared" si="94"/>
        <v>0</v>
      </c>
      <c r="V570" s="89">
        <f t="shared" si="95"/>
        <v>0</v>
      </c>
      <c r="W570" s="89" t="str">
        <f t="shared" si="90"/>
        <v>L0W</v>
      </c>
      <c r="X570" s="89" t="e">
        <f t="shared" si="91"/>
        <v>#NUM!</v>
      </c>
      <c r="Y570" s="90" t="e">
        <f t="shared" si="93"/>
        <v>#NUM!</v>
      </c>
      <c r="Z570" s="91"/>
    </row>
    <row r="571" spans="1:26" ht="13.5" thickBot="1" x14ac:dyDescent="0.25">
      <c r="A571" s="91">
        <v>45160</v>
      </c>
      <c r="B571" s="90" t="s">
        <v>540</v>
      </c>
      <c r="C571" s="90" t="s">
        <v>1684</v>
      </c>
      <c r="D571" s="90" t="s">
        <v>1467</v>
      </c>
      <c r="E571" s="90" t="s">
        <v>1685</v>
      </c>
      <c r="F571" s="92" t="s">
        <v>52</v>
      </c>
      <c r="G571" s="93">
        <v>45170</v>
      </c>
      <c r="H571" s="93"/>
      <c r="I571" s="125" t="s">
        <v>1686</v>
      </c>
      <c r="J571" s="94">
        <v>60000</v>
      </c>
      <c r="K571" s="94">
        <f t="shared" si="92"/>
        <v>1153.8461538461538</v>
      </c>
      <c r="L571" s="95" t="s">
        <v>42</v>
      </c>
      <c r="M571" s="96" t="s">
        <v>94</v>
      </c>
      <c r="N571" s="98">
        <v>8149</v>
      </c>
      <c r="O571" s="97" t="s">
        <v>504</v>
      </c>
      <c r="P571" s="93">
        <f t="shared" si="96"/>
        <v>45254</v>
      </c>
      <c r="Q571" s="96" t="s">
        <v>1877</v>
      </c>
      <c r="R571" s="87"/>
      <c r="S571" s="87"/>
      <c r="T571" s="88"/>
      <c r="U571" s="88">
        <f t="shared" si="94"/>
        <v>0</v>
      </c>
      <c r="V571" s="89">
        <f t="shared" si="95"/>
        <v>0</v>
      </c>
      <c r="W571" s="89" t="str">
        <f t="shared" si="90"/>
        <v>L0W</v>
      </c>
      <c r="X571" s="89" t="e">
        <f t="shared" si="91"/>
        <v>#NUM!</v>
      </c>
      <c r="Y571" s="90" t="e">
        <f t="shared" si="93"/>
        <v>#NUM!</v>
      </c>
      <c r="Z571" s="91"/>
    </row>
    <row r="572" spans="1:26" ht="13.5" thickBot="1" x14ac:dyDescent="0.25">
      <c r="A572" s="334">
        <v>45159</v>
      </c>
      <c r="B572" s="335" t="s">
        <v>210</v>
      </c>
      <c r="C572" s="335" t="s">
        <v>1691</v>
      </c>
      <c r="D572" s="335" t="s">
        <v>1467</v>
      </c>
      <c r="E572" s="335" t="s">
        <v>1692</v>
      </c>
      <c r="F572" s="336" t="s">
        <v>52</v>
      </c>
      <c r="G572" s="337">
        <v>45170</v>
      </c>
      <c r="H572" s="337">
        <v>45226</v>
      </c>
      <c r="I572" s="338" t="s">
        <v>1693</v>
      </c>
      <c r="J572" s="339">
        <v>60000</v>
      </c>
      <c r="K572" s="339">
        <f t="shared" si="92"/>
        <v>1153.8461538461538</v>
      </c>
      <c r="L572" s="340" t="s">
        <v>42</v>
      </c>
      <c r="M572" s="341" t="s">
        <v>94</v>
      </c>
      <c r="N572" s="342">
        <v>8120</v>
      </c>
      <c r="O572" s="343" t="s">
        <v>504</v>
      </c>
      <c r="P572" s="337">
        <f t="shared" si="96"/>
        <v>45282</v>
      </c>
      <c r="Q572" s="341" t="s">
        <v>1887</v>
      </c>
      <c r="R572" s="344">
        <v>0.90900000000000003</v>
      </c>
      <c r="S572" s="344">
        <v>0.90900000000000003</v>
      </c>
      <c r="T572" s="273">
        <v>600.92999999999995</v>
      </c>
      <c r="U572" s="273">
        <f t="shared" si="94"/>
        <v>31248.359999999997</v>
      </c>
      <c r="V572" s="345">
        <f t="shared" si="95"/>
        <v>0.52080599999999999</v>
      </c>
      <c r="W572" s="345" t="str">
        <f t="shared" si="90"/>
        <v>L0W</v>
      </c>
      <c r="X572" s="345" t="str">
        <f t="shared" si="91"/>
        <v>SIGNIFICANT</v>
      </c>
      <c r="Y572" s="335">
        <f t="shared" si="93"/>
        <v>56</v>
      </c>
      <c r="Z572" s="334"/>
    </row>
    <row r="573" spans="1:26" ht="13.5" thickBot="1" x14ac:dyDescent="0.25">
      <c r="A573" s="91">
        <v>45170</v>
      </c>
      <c r="B573" s="90"/>
      <c r="C573" s="90" t="s">
        <v>95</v>
      </c>
      <c r="D573" s="90" t="s">
        <v>18</v>
      </c>
      <c r="E573" s="90" t="s">
        <v>1733</v>
      </c>
      <c r="F573" s="92" t="s">
        <v>52</v>
      </c>
      <c r="G573" s="93">
        <v>45173</v>
      </c>
      <c r="H573" s="93"/>
      <c r="I573" s="125" t="s">
        <v>1734</v>
      </c>
      <c r="J573" s="94">
        <v>1200000</v>
      </c>
      <c r="K573" s="94">
        <f t="shared" si="92"/>
        <v>23076.923076923078</v>
      </c>
      <c r="L573" s="95" t="s">
        <v>42</v>
      </c>
      <c r="M573" s="96" t="s">
        <v>115</v>
      </c>
      <c r="N573" s="98" t="s">
        <v>378</v>
      </c>
      <c r="O573" s="97" t="s">
        <v>504</v>
      </c>
      <c r="P573" s="93">
        <f t="shared" si="96"/>
        <v>45257</v>
      </c>
      <c r="Q573" s="96" t="s">
        <v>1877</v>
      </c>
      <c r="R573" s="87"/>
      <c r="S573" s="87"/>
      <c r="T573" s="88"/>
      <c r="U573" s="88">
        <f t="shared" si="94"/>
        <v>0</v>
      </c>
      <c r="V573" s="89">
        <f t="shared" si="95"/>
        <v>0</v>
      </c>
      <c r="W573" s="89" t="str">
        <f t="shared" si="90"/>
        <v>L0W</v>
      </c>
      <c r="X573" s="89" t="e">
        <f t="shared" si="91"/>
        <v>#NUM!</v>
      </c>
      <c r="Y573" s="90" t="e">
        <f t="shared" si="93"/>
        <v>#NUM!</v>
      </c>
      <c r="Z573" s="91"/>
    </row>
    <row r="574" spans="1:26" ht="13.5" thickBot="1" x14ac:dyDescent="0.25">
      <c r="A574" s="91">
        <v>45140</v>
      </c>
      <c r="B574" s="90" t="s">
        <v>578</v>
      </c>
      <c r="C574" s="90" t="s">
        <v>1596</v>
      </c>
      <c r="D574" s="90" t="s">
        <v>159</v>
      </c>
      <c r="E574" s="90" t="s">
        <v>1597</v>
      </c>
      <c r="F574" s="92" t="s">
        <v>52</v>
      </c>
      <c r="G574" s="93">
        <v>45173</v>
      </c>
      <c r="H574" s="93"/>
      <c r="I574" s="125" t="s">
        <v>1598</v>
      </c>
      <c r="J574" s="94">
        <v>600000</v>
      </c>
      <c r="K574" s="94">
        <f t="shared" si="92"/>
        <v>11538.461538461539</v>
      </c>
      <c r="L574" s="95" t="s">
        <v>42</v>
      </c>
      <c r="M574" s="96" t="s">
        <v>94</v>
      </c>
      <c r="N574" s="98" t="s">
        <v>378</v>
      </c>
      <c r="O574" s="97" t="s">
        <v>504</v>
      </c>
      <c r="P574" s="93">
        <f t="shared" si="96"/>
        <v>45257</v>
      </c>
      <c r="Q574" s="96" t="s">
        <v>1877</v>
      </c>
      <c r="R574" s="87"/>
      <c r="S574" s="87"/>
      <c r="T574" s="88"/>
      <c r="U574" s="88">
        <f t="shared" si="94"/>
        <v>0</v>
      </c>
      <c r="V574" s="89">
        <f t="shared" si="95"/>
        <v>0</v>
      </c>
      <c r="W574" s="89" t="str">
        <f t="shared" si="90"/>
        <v>L0W</v>
      </c>
      <c r="X574" s="89" t="e">
        <f t="shared" si="91"/>
        <v>#NUM!</v>
      </c>
      <c r="Y574" s="90" t="e">
        <f t="shared" si="93"/>
        <v>#NUM!</v>
      </c>
      <c r="Z574" s="91"/>
    </row>
    <row r="575" spans="1:26" ht="13.5" thickBot="1" x14ac:dyDescent="0.25">
      <c r="A575" s="334">
        <v>45120</v>
      </c>
      <c r="B575" s="335"/>
      <c r="C575" s="335" t="s">
        <v>121</v>
      </c>
      <c r="D575" s="335" t="s">
        <v>683</v>
      </c>
      <c r="E575" s="335" t="s">
        <v>1510</v>
      </c>
      <c r="F575" s="336" t="s">
        <v>52</v>
      </c>
      <c r="G575" s="337">
        <v>45173</v>
      </c>
      <c r="H575" s="337">
        <v>45198</v>
      </c>
      <c r="I575" s="338" t="s">
        <v>1511</v>
      </c>
      <c r="J575" s="339">
        <v>600000</v>
      </c>
      <c r="K575" s="339">
        <f t="shared" si="92"/>
        <v>11538.461538461539</v>
      </c>
      <c r="L575" s="340" t="s">
        <v>42</v>
      </c>
      <c r="M575" s="341" t="s">
        <v>94</v>
      </c>
      <c r="N575" s="342" t="s">
        <v>20</v>
      </c>
      <c r="O575" s="343" t="s">
        <v>504</v>
      </c>
      <c r="P575" s="337">
        <f t="shared" si="96"/>
        <v>45254</v>
      </c>
      <c r="Q575" s="341" t="s">
        <v>1876</v>
      </c>
      <c r="R575" s="344">
        <v>0.98199999999999998</v>
      </c>
      <c r="S575" s="344">
        <v>0.98299999999999998</v>
      </c>
      <c r="T575" s="273">
        <v>12376.81</v>
      </c>
      <c r="U575" s="273">
        <f t="shared" si="94"/>
        <v>643594.12</v>
      </c>
      <c r="V575" s="345">
        <f t="shared" si="95"/>
        <v>1.0726568666666665</v>
      </c>
      <c r="W575" s="345" t="str">
        <f t="shared" si="90"/>
        <v>W/IN</v>
      </c>
      <c r="X575" s="345" t="str">
        <f t="shared" si="91"/>
        <v>DELAYED</v>
      </c>
      <c r="Y575" s="335">
        <f t="shared" si="93"/>
        <v>25</v>
      </c>
      <c r="Z575" s="334"/>
    </row>
    <row r="576" spans="1:26" ht="13.5" thickBot="1" x14ac:dyDescent="0.25">
      <c r="A576" s="349">
        <v>45168</v>
      </c>
      <c r="B576" s="19"/>
      <c r="C576" s="19" t="s">
        <v>114</v>
      </c>
      <c r="D576" s="19" t="s">
        <v>15</v>
      </c>
      <c r="E576" s="19" t="s">
        <v>1731</v>
      </c>
      <c r="F576" s="20" t="s">
        <v>52</v>
      </c>
      <c r="G576" s="27">
        <v>45174</v>
      </c>
      <c r="H576" s="27">
        <v>45176</v>
      </c>
      <c r="I576" s="350" t="s">
        <v>1732</v>
      </c>
      <c r="J576" s="28">
        <v>720000</v>
      </c>
      <c r="K576" s="28">
        <f t="shared" si="92"/>
        <v>13846.153846153846</v>
      </c>
      <c r="L576" s="29" t="s">
        <v>43</v>
      </c>
      <c r="M576" s="351" t="s">
        <v>115</v>
      </c>
      <c r="N576" s="352" t="s">
        <v>28</v>
      </c>
      <c r="O576" s="353" t="s">
        <v>10</v>
      </c>
      <c r="P576" s="320" t="s">
        <v>21</v>
      </c>
      <c r="Q576" s="351" t="s">
        <v>228</v>
      </c>
      <c r="R576" s="354">
        <v>1</v>
      </c>
      <c r="S576" s="354">
        <v>1</v>
      </c>
      <c r="T576" s="355">
        <v>11324.04</v>
      </c>
      <c r="U576" s="328">
        <f t="shared" si="94"/>
        <v>588850.08000000007</v>
      </c>
      <c r="V576" s="61">
        <f t="shared" si="95"/>
        <v>0.81784733333333337</v>
      </c>
      <c r="W576" s="61" t="str">
        <f t="shared" si="90"/>
        <v>W/IN</v>
      </c>
      <c r="X576" s="61" t="str">
        <f t="shared" si="91"/>
        <v>EXPECTED</v>
      </c>
      <c r="Y576" s="19">
        <f t="shared" si="93"/>
        <v>2</v>
      </c>
      <c r="Z576" s="349"/>
    </row>
    <row r="577" spans="1:26" ht="13.5" thickBot="1" x14ac:dyDescent="0.25">
      <c r="A577" s="334">
        <v>45148</v>
      </c>
      <c r="B577" s="335" t="s">
        <v>210</v>
      </c>
      <c r="C577" s="335" t="s">
        <v>1625</v>
      </c>
      <c r="D577" s="335" t="s">
        <v>159</v>
      </c>
      <c r="E577" s="335" t="s">
        <v>1626</v>
      </c>
      <c r="F577" s="336" t="s">
        <v>52</v>
      </c>
      <c r="G577" s="337">
        <v>45174</v>
      </c>
      <c r="H577" s="337">
        <v>45208</v>
      </c>
      <c r="I577" s="338" t="s">
        <v>1627</v>
      </c>
      <c r="J577" s="339">
        <f>25000*12</f>
        <v>300000</v>
      </c>
      <c r="K577" s="339">
        <f t="shared" si="92"/>
        <v>5769.2307692307695</v>
      </c>
      <c r="L577" s="340" t="s">
        <v>42</v>
      </c>
      <c r="M577" s="341" t="s">
        <v>94</v>
      </c>
      <c r="N577" s="342" t="s">
        <v>48</v>
      </c>
      <c r="O577" s="343" t="s">
        <v>504</v>
      </c>
      <c r="P577" s="337">
        <f>IF(H577="",(G577+12*7),(H577+8*7))</f>
        <v>45264</v>
      </c>
      <c r="Q577" s="341" t="s">
        <v>1876</v>
      </c>
      <c r="R577" s="344">
        <v>0.97299999999999998</v>
      </c>
      <c r="S577" s="344">
        <v>0.97899999999999998</v>
      </c>
      <c r="T577" s="273">
        <v>20225.919999999998</v>
      </c>
      <c r="U577" s="273">
        <f t="shared" si="94"/>
        <v>1051747.8399999999</v>
      </c>
      <c r="V577" s="345">
        <f t="shared" si="95"/>
        <v>3.5058261333333327</v>
      </c>
      <c r="W577" s="345" t="str">
        <f t="shared" si="90"/>
        <v>HIGH</v>
      </c>
      <c r="X577" s="345" t="str">
        <f t="shared" si="91"/>
        <v>SIGNIFICANT</v>
      </c>
      <c r="Y577" s="335">
        <f t="shared" si="93"/>
        <v>34</v>
      </c>
      <c r="Z577" s="334"/>
    </row>
    <row r="578" spans="1:26" ht="13.5" thickBot="1" x14ac:dyDescent="0.25">
      <c r="A578" s="349">
        <v>45118</v>
      </c>
      <c r="B578" s="19" t="s">
        <v>57</v>
      </c>
      <c r="C578" s="19" t="s">
        <v>735</v>
      </c>
      <c r="D578" s="19" t="s">
        <v>159</v>
      </c>
      <c r="E578" s="19" t="s">
        <v>1499</v>
      </c>
      <c r="F578" s="20" t="s">
        <v>52</v>
      </c>
      <c r="G578" s="27">
        <v>45176</v>
      </c>
      <c r="H578" s="27">
        <v>45177</v>
      </c>
      <c r="I578" s="350" t="s">
        <v>1500</v>
      </c>
      <c r="J578" s="28">
        <v>10800000</v>
      </c>
      <c r="K578" s="28">
        <f t="shared" si="92"/>
        <v>207692.30769230769</v>
      </c>
      <c r="L578" s="29" t="s">
        <v>41</v>
      </c>
      <c r="M578" s="351" t="s">
        <v>99</v>
      </c>
      <c r="N578" s="352" t="s">
        <v>71</v>
      </c>
      <c r="O578" s="353" t="s">
        <v>10</v>
      </c>
      <c r="P578" s="320" t="s">
        <v>21</v>
      </c>
      <c r="Q578" s="351" t="s">
        <v>209</v>
      </c>
      <c r="R578" s="354">
        <v>0.995</v>
      </c>
      <c r="S578" s="354">
        <v>1</v>
      </c>
      <c r="T578" s="355">
        <v>739.31</v>
      </c>
      <c r="U578" s="328">
        <f t="shared" si="94"/>
        <v>38444.119999999995</v>
      </c>
      <c r="V578" s="61">
        <f t="shared" si="95"/>
        <v>3.5596407407407406E-3</v>
      </c>
      <c r="W578" s="61" t="str">
        <f t="shared" si="90"/>
        <v>L0W</v>
      </c>
      <c r="X578" s="61" t="str">
        <f t="shared" si="91"/>
        <v>EXPECTED</v>
      </c>
      <c r="Y578" s="19">
        <f t="shared" si="93"/>
        <v>1</v>
      </c>
      <c r="Z578" s="349"/>
    </row>
    <row r="579" spans="1:26" ht="13.5" thickBot="1" x14ac:dyDescent="0.25">
      <c r="A579" s="91">
        <v>45156</v>
      </c>
      <c r="B579" s="90"/>
      <c r="C579" s="90" t="s">
        <v>70</v>
      </c>
      <c r="D579" s="90" t="s">
        <v>26</v>
      </c>
      <c r="E579" s="90" t="s">
        <v>1668</v>
      </c>
      <c r="F579" s="92" t="s">
        <v>52</v>
      </c>
      <c r="G579" s="93">
        <v>45177</v>
      </c>
      <c r="H579" s="93"/>
      <c r="I579" s="125" t="s">
        <v>1669</v>
      </c>
      <c r="J579" s="94">
        <v>10800000</v>
      </c>
      <c r="K579" s="94">
        <f t="shared" si="92"/>
        <v>207692.30769230769</v>
      </c>
      <c r="L579" s="95" t="s">
        <v>41</v>
      </c>
      <c r="M579" s="96"/>
      <c r="N579" s="98" t="s">
        <v>71</v>
      </c>
      <c r="O579" s="97" t="s">
        <v>504</v>
      </c>
      <c r="P579" s="93">
        <f>IF(H579="",(G579+12*7),(H579+8*7))</f>
        <v>45261</v>
      </c>
      <c r="Q579" s="96" t="s">
        <v>1877</v>
      </c>
      <c r="R579" s="87"/>
      <c r="S579" s="87"/>
      <c r="T579" s="88"/>
      <c r="U579" s="88">
        <f t="shared" si="94"/>
        <v>0</v>
      </c>
      <c r="V579" s="89">
        <f t="shared" si="95"/>
        <v>0</v>
      </c>
      <c r="W579" s="89" t="str">
        <f t="shared" si="90"/>
        <v>L0W</v>
      </c>
      <c r="X579" s="89" t="e">
        <f t="shared" si="91"/>
        <v>#NUM!</v>
      </c>
      <c r="Y579" s="90" t="e">
        <f t="shared" si="93"/>
        <v>#NUM!</v>
      </c>
      <c r="Z579" s="91"/>
    </row>
    <row r="580" spans="1:26" ht="13.5" thickBot="1" x14ac:dyDescent="0.25">
      <c r="A580" s="91">
        <v>45184</v>
      </c>
      <c r="B580" s="90" t="s">
        <v>540</v>
      </c>
      <c r="C580" s="90" t="s">
        <v>55</v>
      </c>
      <c r="D580" s="90" t="s">
        <v>15</v>
      </c>
      <c r="E580" s="90" t="s">
        <v>1768</v>
      </c>
      <c r="F580" s="92" t="s">
        <v>52</v>
      </c>
      <c r="G580" s="93">
        <v>45177</v>
      </c>
      <c r="H580" s="93"/>
      <c r="I580" s="125" t="s">
        <v>1769</v>
      </c>
      <c r="J580" s="94">
        <v>900000</v>
      </c>
      <c r="K580" s="94">
        <f t="shared" si="92"/>
        <v>17307.692307692309</v>
      </c>
      <c r="L580" s="95" t="s">
        <v>42</v>
      </c>
      <c r="M580" s="96" t="s">
        <v>100</v>
      </c>
      <c r="N580" s="98" t="s">
        <v>9</v>
      </c>
      <c r="O580" s="97" t="s">
        <v>504</v>
      </c>
      <c r="P580" s="93">
        <f>IF(H580="",(G580+12*7),(H580+8*7))</f>
        <v>45261</v>
      </c>
      <c r="Q580" s="96" t="s">
        <v>1877</v>
      </c>
      <c r="R580" s="87"/>
      <c r="S580" s="87"/>
      <c r="T580" s="88"/>
      <c r="U580" s="88"/>
      <c r="V580" s="89">
        <f t="shared" si="95"/>
        <v>0</v>
      </c>
      <c r="W580" s="89" t="str">
        <f t="shared" si="90"/>
        <v>L0W</v>
      </c>
      <c r="X580" s="89" t="e">
        <f t="shared" si="91"/>
        <v>#NUM!</v>
      </c>
      <c r="Y580" s="90" t="e">
        <f t="shared" si="93"/>
        <v>#NUM!</v>
      </c>
      <c r="Z580" s="91"/>
    </row>
    <row r="581" spans="1:26" ht="13.5" thickBot="1" x14ac:dyDescent="0.25">
      <c r="A581" s="91">
        <v>45156</v>
      </c>
      <c r="B581" s="90" t="s">
        <v>526</v>
      </c>
      <c r="C581" s="90" t="s">
        <v>70</v>
      </c>
      <c r="D581" s="90" t="s">
        <v>159</v>
      </c>
      <c r="E581" s="90" t="s">
        <v>1676</v>
      </c>
      <c r="F581" s="92" t="s">
        <v>52</v>
      </c>
      <c r="G581" s="93">
        <v>45177</v>
      </c>
      <c r="H581" s="93"/>
      <c r="I581" s="125" t="s">
        <v>1675</v>
      </c>
      <c r="J581" s="94">
        <v>600000</v>
      </c>
      <c r="K581" s="94">
        <f t="shared" si="92"/>
        <v>11538.461538461539</v>
      </c>
      <c r="L581" s="95" t="s">
        <v>42</v>
      </c>
      <c r="M581" s="96" t="s">
        <v>1674</v>
      </c>
      <c r="N581" s="98" t="s">
        <v>71</v>
      </c>
      <c r="O581" s="97" t="s">
        <v>504</v>
      </c>
      <c r="P581" s="93">
        <f>IF(H581="",(G581+12*7),(H581+8*7))</f>
        <v>45261</v>
      </c>
      <c r="Q581" s="96" t="s">
        <v>1877</v>
      </c>
      <c r="R581" s="87"/>
      <c r="S581" s="87"/>
      <c r="T581" s="88"/>
      <c r="U581" s="88">
        <f t="shared" ref="U581:U627" si="97">T581*52</f>
        <v>0</v>
      </c>
      <c r="V581" s="89">
        <f t="shared" si="95"/>
        <v>0</v>
      </c>
      <c r="W581" s="89" t="str">
        <f t="shared" si="90"/>
        <v>L0W</v>
      </c>
      <c r="X581" s="89" t="e">
        <f t="shared" si="91"/>
        <v>#NUM!</v>
      </c>
      <c r="Y581" s="90" t="e">
        <f t="shared" si="93"/>
        <v>#NUM!</v>
      </c>
      <c r="Z581" s="91"/>
    </row>
    <row r="582" spans="1:26" ht="13.5" thickBot="1" x14ac:dyDescent="0.25">
      <c r="A582" s="91">
        <v>45140</v>
      </c>
      <c r="B582" s="90" t="s">
        <v>527</v>
      </c>
      <c r="C582" s="90" t="s">
        <v>87</v>
      </c>
      <c r="D582" s="90" t="s">
        <v>14</v>
      </c>
      <c r="E582" s="90" t="s">
        <v>1599</v>
      </c>
      <c r="F582" s="92" t="s">
        <v>52</v>
      </c>
      <c r="G582" s="93">
        <v>45180</v>
      </c>
      <c r="H582" s="93"/>
      <c r="I582" s="125" t="s">
        <v>1600</v>
      </c>
      <c r="J582" s="94">
        <v>960000</v>
      </c>
      <c r="K582" s="94">
        <f t="shared" si="92"/>
        <v>18461.538461538461</v>
      </c>
      <c r="L582" s="95" t="s">
        <v>42</v>
      </c>
      <c r="M582" s="96" t="s">
        <v>94</v>
      </c>
      <c r="N582" s="98" t="s">
        <v>11</v>
      </c>
      <c r="O582" s="97" t="s">
        <v>504</v>
      </c>
      <c r="P582" s="93">
        <f>IF(H582="",(G582+12*7),(H582+8*7))</f>
        <v>45264</v>
      </c>
      <c r="Q582" s="96" t="s">
        <v>1877</v>
      </c>
      <c r="R582" s="87"/>
      <c r="S582" s="87"/>
      <c r="T582" s="88"/>
      <c r="U582" s="88">
        <f t="shared" si="97"/>
        <v>0</v>
      </c>
      <c r="V582" s="89">
        <f t="shared" si="95"/>
        <v>0</v>
      </c>
      <c r="W582" s="89" t="str">
        <f t="shared" si="90"/>
        <v>L0W</v>
      </c>
      <c r="X582" s="89" t="e">
        <f t="shared" si="91"/>
        <v>#NUM!</v>
      </c>
      <c r="Y582" s="90" t="e">
        <f t="shared" si="93"/>
        <v>#NUM!</v>
      </c>
      <c r="Z582" s="91"/>
    </row>
    <row r="583" spans="1:26" ht="13.5" thickBot="1" x14ac:dyDescent="0.25">
      <c r="A583" s="334">
        <v>45152</v>
      </c>
      <c r="B583" s="335" t="s">
        <v>210</v>
      </c>
      <c r="C583" s="335" t="s">
        <v>425</v>
      </c>
      <c r="D583" s="335" t="s">
        <v>159</v>
      </c>
      <c r="E583" s="335" t="s">
        <v>1638</v>
      </c>
      <c r="F583" s="336" t="s">
        <v>52</v>
      </c>
      <c r="G583" s="337">
        <v>45180</v>
      </c>
      <c r="H583" s="337">
        <v>45219</v>
      </c>
      <c r="I583" s="338" t="s">
        <v>1639</v>
      </c>
      <c r="J583" s="339">
        <v>900000</v>
      </c>
      <c r="K583" s="339">
        <f t="shared" si="92"/>
        <v>17307.692307692309</v>
      </c>
      <c r="L583" s="340" t="s">
        <v>43</v>
      </c>
      <c r="M583" s="341" t="s">
        <v>94</v>
      </c>
      <c r="N583" s="342" t="s">
        <v>71</v>
      </c>
      <c r="O583" s="343" t="s">
        <v>504</v>
      </c>
      <c r="P583" s="337">
        <f>IF(H583="",(G583+12*7),(H583+8*7))</f>
        <v>45275</v>
      </c>
      <c r="Q583" s="341" t="s">
        <v>1876</v>
      </c>
      <c r="R583" s="344">
        <v>1</v>
      </c>
      <c r="S583" s="344">
        <v>1</v>
      </c>
      <c r="T583" s="273">
        <v>925.12</v>
      </c>
      <c r="U583" s="273">
        <f t="shared" si="97"/>
        <v>48106.239999999998</v>
      </c>
      <c r="V583" s="345">
        <f t="shared" si="95"/>
        <v>5.3451377777777774E-2</v>
      </c>
      <c r="W583" s="345" t="str">
        <f t="shared" si="90"/>
        <v>L0W</v>
      </c>
      <c r="X583" s="345" t="str">
        <f t="shared" si="91"/>
        <v>SIGNIFICANT</v>
      </c>
      <c r="Y583" s="335">
        <f t="shared" si="93"/>
        <v>39</v>
      </c>
      <c r="Z583" s="334"/>
    </row>
    <row r="584" spans="1:26" ht="13.5" thickBot="1" x14ac:dyDescent="0.25">
      <c r="A584" s="349">
        <v>45167</v>
      </c>
      <c r="B584" s="19" t="s">
        <v>541</v>
      </c>
      <c r="C584" s="19" t="s">
        <v>114</v>
      </c>
      <c r="D584" s="19" t="s">
        <v>15</v>
      </c>
      <c r="E584" s="19" t="s">
        <v>1721</v>
      </c>
      <c r="F584" s="20" t="s">
        <v>52</v>
      </c>
      <c r="G584" s="27">
        <v>45180</v>
      </c>
      <c r="H584" s="27">
        <v>45176</v>
      </c>
      <c r="I584" s="350" t="s">
        <v>1722</v>
      </c>
      <c r="J584" s="28">
        <v>480000</v>
      </c>
      <c r="K584" s="28">
        <f t="shared" si="92"/>
        <v>9230.7692307692305</v>
      </c>
      <c r="L584" s="29" t="s">
        <v>42</v>
      </c>
      <c r="M584" s="351" t="s">
        <v>115</v>
      </c>
      <c r="N584" s="352" t="s">
        <v>28</v>
      </c>
      <c r="O584" s="353" t="s">
        <v>10</v>
      </c>
      <c r="P584" s="320" t="s">
        <v>21</v>
      </c>
      <c r="Q584" s="351" t="s">
        <v>209</v>
      </c>
      <c r="R584" s="354">
        <v>0.97499999999999998</v>
      </c>
      <c r="S584" s="354">
        <v>0.99299999999999999</v>
      </c>
      <c r="T584" s="355">
        <v>16805.560000000001</v>
      </c>
      <c r="U584" s="328">
        <f t="shared" si="97"/>
        <v>873889.12000000011</v>
      </c>
      <c r="V584" s="61">
        <f t="shared" si="95"/>
        <v>1.8206023333333334</v>
      </c>
      <c r="W584" s="61" t="str">
        <f t="shared" si="90"/>
        <v>HIGH</v>
      </c>
      <c r="X584" s="61" t="str">
        <f t="shared" si="91"/>
        <v>EXPECTED</v>
      </c>
      <c r="Y584" s="19">
        <v>-1</v>
      </c>
      <c r="Z584" s="349"/>
    </row>
    <row r="585" spans="1:26" ht="13.5" thickBot="1" x14ac:dyDescent="0.25">
      <c r="A585" s="91">
        <v>45177</v>
      </c>
      <c r="B585" s="90"/>
      <c r="C585" s="90" t="s">
        <v>183</v>
      </c>
      <c r="D585" s="90" t="s">
        <v>1467</v>
      </c>
      <c r="E585" s="90" t="s">
        <v>1748</v>
      </c>
      <c r="F585" s="92" t="s">
        <v>52</v>
      </c>
      <c r="G585" s="93">
        <v>45180</v>
      </c>
      <c r="H585" s="93"/>
      <c r="I585" s="125" t="s">
        <v>1749</v>
      </c>
      <c r="J585" s="94">
        <v>120000</v>
      </c>
      <c r="K585" s="94">
        <f t="shared" si="92"/>
        <v>2307.6923076923076</v>
      </c>
      <c r="L585" s="95" t="s">
        <v>43</v>
      </c>
      <c r="M585" s="96" t="s">
        <v>115</v>
      </c>
      <c r="N585" s="98" t="s">
        <v>85</v>
      </c>
      <c r="O585" s="97" t="s">
        <v>504</v>
      </c>
      <c r="P585" s="93">
        <f t="shared" ref="P585:P616" si="98">IF(H585="",(G585+12*7),(H585+8*7))</f>
        <v>45264</v>
      </c>
      <c r="Q585" s="96" t="s">
        <v>1877</v>
      </c>
      <c r="R585" s="87"/>
      <c r="S585" s="87"/>
      <c r="T585" s="88"/>
      <c r="U585" s="88">
        <f t="shared" si="97"/>
        <v>0</v>
      </c>
      <c r="V585" s="89">
        <f t="shared" si="95"/>
        <v>0</v>
      </c>
      <c r="W585" s="89" t="str">
        <f t="shared" si="90"/>
        <v>L0W</v>
      </c>
      <c r="X585" s="89" t="e">
        <f t="shared" si="91"/>
        <v>#NUM!</v>
      </c>
      <c r="Y585" s="90" t="e">
        <f>DATEDIF(G585,H585,"d")</f>
        <v>#NUM!</v>
      </c>
      <c r="Z585" s="91"/>
    </row>
    <row r="586" spans="1:26" ht="13.5" thickBot="1" x14ac:dyDescent="0.25">
      <c r="A586" s="275">
        <v>45170</v>
      </c>
      <c r="B586" s="279"/>
      <c r="C586" s="279" t="s">
        <v>156</v>
      </c>
      <c r="D586" s="279" t="s">
        <v>90</v>
      </c>
      <c r="E586" s="279" t="s">
        <v>1741</v>
      </c>
      <c r="F586" s="282" t="s">
        <v>52</v>
      </c>
      <c r="G586" s="285">
        <v>45183</v>
      </c>
      <c r="H586" s="285">
        <v>45182</v>
      </c>
      <c r="I586" s="288" t="s">
        <v>1742</v>
      </c>
      <c r="J586" s="291">
        <v>1200000</v>
      </c>
      <c r="K586" s="291">
        <f t="shared" ref="K586:K617" si="99">J586/52</f>
        <v>23076.923076923078</v>
      </c>
      <c r="L586" s="294" t="s">
        <v>42</v>
      </c>
      <c r="M586" s="297" t="s">
        <v>94</v>
      </c>
      <c r="N586" s="300" t="s">
        <v>28</v>
      </c>
      <c r="O586" s="302" t="s">
        <v>504</v>
      </c>
      <c r="P586" s="286">
        <f t="shared" si="98"/>
        <v>45238</v>
      </c>
      <c r="Q586" s="305" t="s">
        <v>1876</v>
      </c>
      <c r="R586" s="306">
        <v>0.998</v>
      </c>
      <c r="S586" s="306">
        <v>1</v>
      </c>
      <c r="T586" s="309">
        <v>1456.78</v>
      </c>
      <c r="U586" s="310">
        <f t="shared" si="97"/>
        <v>75752.56</v>
      </c>
      <c r="V586" s="312">
        <f t="shared" si="95"/>
        <v>6.3127133333333335E-2</v>
      </c>
      <c r="W586" s="124" t="str">
        <f t="shared" si="90"/>
        <v>L0W</v>
      </c>
      <c r="X586" s="312" t="str">
        <f t="shared" si="91"/>
        <v>EXPECTED</v>
      </c>
      <c r="Y586" s="279">
        <v>-13</v>
      </c>
      <c r="Z586" s="275"/>
    </row>
    <row r="587" spans="1:26" ht="13.5" thickBot="1" x14ac:dyDescent="0.25">
      <c r="A587" s="91">
        <v>45156</v>
      </c>
      <c r="B587" s="90"/>
      <c r="C587" s="90" t="s">
        <v>70</v>
      </c>
      <c r="D587" s="90" t="s">
        <v>26</v>
      </c>
      <c r="E587" s="90" t="s">
        <v>1666</v>
      </c>
      <c r="F587" s="92" t="s">
        <v>52</v>
      </c>
      <c r="G587" s="93">
        <v>45184</v>
      </c>
      <c r="H587" s="93"/>
      <c r="I587" s="125" t="s">
        <v>1667</v>
      </c>
      <c r="J587" s="94">
        <v>900000</v>
      </c>
      <c r="K587" s="94">
        <f t="shared" si="99"/>
        <v>17307.692307692309</v>
      </c>
      <c r="L587" s="95" t="s">
        <v>42</v>
      </c>
      <c r="M587" s="96" t="s">
        <v>1665</v>
      </c>
      <c r="N587" s="98" t="s">
        <v>71</v>
      </c>
      <c r="O587" s="97" t="s">
        <v>504</v>
      </c>
      <c r="P587" s="93">
        <f t="shared" si="98"/>
        <v>45268</v>
      </c>
      <c r="Q587" s="96" t="s">
        <v>1877</v>
      </c>
      <c r="R587" s="87"/>
      <c r="S587" s="87"/>
      <c r="T587" s="88"/>
      <c r="U587" s="88">
        <f t="shared" si="97"/>
        <v>0</v>
      </c>
      <c r="V587" s="89">
        <f t="shared" si="95"/>
        <v>0</v>
      </c>
      <c r="W587" s="89" t="str">
        <f t="shared" si="90"/>
        <v>L0W</v>
      </c>
      <c r="X587" s="89" t="e">
        <f t="shared" si="91"/>
        <v>#NUM!</v>
      </c>
      <c r="Y587" s="90" t="e">
        <f t="shared" ref="Y587:Y617" si="100">DATEDIF(G587,H587,"d")</f>
        <v>#NUM!</v>
      </c>
      <c r="Z587" s="91"/>
    </row>
    <row r="588" spans="1:26" ht="13.5" thickBot="1" x14ac:dyDescent="0.25">
      <c r="A588" s="91">
        <v>45161</v>
      </c>
      <c r="B588" s="90" t="s">
        <v>526</v>
      </c>
      <c r="C588" s="90" t="s">
        <v>70</v>
      </c>
      <c r="D588" s="90" t="s">
        <v>159</v>
      </c>
      <c r="E588" s="90" t="s">
        <v>1698</v>
      </c>
      <c r="F588" s="92" t="s">
        <v>52</v>
      </c>
      <c r="G588" s="93">
        <v>45184</v>
      </c>
      <c r="H588" s="93"/>
      <c r="I588" s="125" t="s">
        <v>1699</v>
      </c>
      <c r="J588" s="94">
        <v>600000</v>
      </c>
      <c r="K588" s="94">
        <f t="shared" si="99"/>
        <v>11538.461538461539</v>
      </c>
      <c r="L588" s="95" t="s">
        <v>42</v>
      </c>
      <c r="M588" s="96" t="s">
        <v>94</v>
      </c>
      <c r="N588" s="98">
        <v>8160</v>
      </c>
      <c r="O588" s="97" t="s">
        <v>504</v>
      </c>
      <c r="P588" s="93">
        <f t="shared" si="98"/>
        <v>45268</v>
      </c>
      <c r="Q588" s="96" t="s">
        <v>1877</v>
      </c>
      <c r="R588" s="87"/>
      <c r="S588" s="87"/>
      <c r="T588" s="88"/>
      <c r="U588" s="88">
        <f t="shared" si="97"/>
        <v>0</v>
      </c>
      <c r="V588" s="89">
        <f t="shared" si="95"/>
        <v>0</v>
      </c>
      <c r="W588" s="89" t="str">
        <f t="shared" si="90"/>
        <v>L0W</v>
      </c>
      <c r="X588" s="89" t="e">
        <f t="shared" si="91"/>
        <v>#NUM!</v>
      </c>
      <c r="Y588" s="90" t="e">
        <f t="shared" si="100"/>
        <v>#NUM!</v>
      </c>
      <c r="Z588" s="91"/>
    </row>
    <row r="589" spans="1:26" ht="13.5" thickBot="1" x14ac:dyDescent="0.25">
      <c r="A589" s="334">
        <v>45170</v>
      </c>
      <c r="B589" s="335"/>
      <c r="C589" s="335" t="s">
        <v>183</v>
      </c>
      <c r="D589" s="335" t="s">
        <v>1467</v>
      </c>
      <c r="E589" s="335" t="s">
        <v>1739</v>
      </c>
      <c r="F589" s="336" t="s">
        <v>52</v>
      </c>
      <c r="G589" s="337">
        <v>45184</v>
      </c>
      <c r="H589" s="337">
        <v>45226</v>
      </c>
      <c r="I589" s="338" t="s">
        <v>1740</v>
      </c>
      <c r="J589" s="339">
        <v>240000</v>
      </c>
      <c r="K589" s="339">
        <f t="shared" si="99"/>
        <v>4615.3846153846152</v>
      </c>
      <c r="L589" s="340" t="s">
        <v>42</v>
      </c>
      <c r="M589" s="341" t="s">
        <v>94</v>
      </c>
      <c r="N589" s="342" t="s">
        <v>33</v>
      </c>
      <c r="O589" s="343" t="s">
        <v>504</v>
      </c>
      <c r="P589" s="337">
        <f t="shared" si="98"/>
        <v>45282</v>
      </c>
      <c r="Q589" s="341" t="s">
        <v>1876</v>
      </c>
      <c r="R589" s="344">
        <v>1</v>
      </c>
      <c r="S589" s="344">
        <v>1</v>
      </c>
      <c r="T589" s="273">
        <v>1824</v>
      </c>
      <c r="U589" s="273">
        <f t="shared" si="97"/>
        <v>94848</v>
      </c>
      <c r="V589" s="345">
        <f t="shared" ref="V589:V620" si="101">T589/K589</f>
        <v>0.3952</v>
      </c>
      <c r="W589" s="345" t="str">
        <f t="shared" si="90"/>
        <v>L0W</v>
      </c>
      <c r="X589" s="345" t="str">
        <f t="shared" si="91"/>
        <v>SIGNIFICANT</v>
      </c>
      <c r="Y589" s="335">
        <f t="shared" si="100"/>
        <v>42</v>
      </c>
      <c r="Z589" s="334"/>
    </row>
    <row r="590" spans="1:26" ht="26.25" thickBot="1" x14ac:dyDescent="0.25">
      <c r="A590" s="334">
        <v>45162</v>
      </c>
      <c r="B590" s="335" t="s">
        <v>1518</v>
      </c>
      <c r="C590" s="335" t="s">
        <v>624</v>
      </c>
      <c r="D590" s="335" t="s">
        <v>1467</v>
      </c>
      <c r="E590" s="335" t="s">
        <v>1701</v>
      </c>
      <c r="F590" s="336" t="s">
        <v>52</v>
      </c>
      <c r="G590" s="337">
        <v>45184</v>
      </c>
      <c r="H590" s="337">
        <v>45198</v>
      </c>
      <c r="I590" s="338" t="s">
        <v>1702</v>
      </c>
      <c r="J590" s="339">
        <v>60000</v>
      </c>
      <c r="K590" s="339">
        <f t="shared" si="99"/>
        <v>1153.8461538461538</v>
      </c>
      <c r="L590" s="340" t="s">
        <v>42</v>
      </c>
      <c r="M590" s="341" t="s">
        <v>94</v>
      </c>
      <c r="N590" s="342">
        <v>8165</v>
      </c>
      <c r="O590" s="343" t="s">
        <v>504</v>
      </c>
      <c r="P590" s="337">
        <f t="shared" si="98"/>
        <v>45254</v>
      </c>
      <c r="Q590" s="297" t="s">
        <v>1889</v>
      </c>
      <c r="R590" s="344">
        <v>0.747</v>
      </c>
      <c r="S590" s="344">
        <v>7.5</v>
      </c>
      <c r="T590" s="273">
        <v>10604.43</v>
      </c>
      <c r="U590" s="273">
        <f t="shared" si="97"/>
        <v>551430.36</v>
      </c>
      <c r="V590" s="345">
        <f t="shared" si="101"/>
        <v>9.190506000000001</v>
      </c>
      <c r="W590" s="345" t="str">
        <f t="shared" si="90"/>
        <v>HIGH</v>
      </c>
      <c r="X590" s="345" t="str">
        <f t="shared" si="91"/>
        <v>EXPECTED</v>
      </c>
      <c r="Y590" s="335">
        <f t="shared" si="100"/>
        <v>14</v>
      </c>
      <c r="Z590" s="334"/>
    </row>
    <row r="591" spans="1:26" ht="26.25" thickBot="1" x14ac:dyDescent="0.25">
      <c r="A591" s="275">
        <v>45163</v>
      </c>
      <c r="B591" s="279"/>
      <c r="C591" s="279" t="s">
        <v>202</v>
      </c>
      <c r="D591" s="279" t="s">
        <v>1467</v>
      </c>
      <c r="E591" s="279" t="s">
        <v>1715</v>
      </c>
      <c r="F591" s="282" t="s">
        <v>52</v>
      </c>
      <c r="G591" s="285">
        <v>45184</v>
      </c>
      <c r="H591" s="285">
        <v>45191</v>
      </c>
      <c r="I591" s="288" t="s">
        <v>1716</v>
      </c>
      <c r="J591" s="291">
        <v>60000</v>
      </c>
      <c r="K591" s="291">
        <f t="shared" si="99"/>
        <v>1153.8461538461538</v>
      </c>
      <c r="L591" s="294" t="s">
        <v>42</v>
      </c>
      <c r="M591" s="297" t="s">
        <v>94</v>
      </c>
      <c r="N591" s="300">
        <v>8149</v>
      </c>
      <c r="O591" s="302" t="s">
        <v>504</v>
      </c>
      <c r="P591" s="286">
        <f t="shared" si="98"/>
        <v>45247</v>
      </c>
      <c r="Q591" s="297" t="s">
        <v>1889</v>
      </c>
      <c r="R591" s="306">
        <v>0.93300000000000005</v>
      </c>
      <c r="S591" s="306">
        <v>0.93300000000000005</v>
      </c>
      <c r="T591" s="309">
        <v>17414.93</v>
      </c>
      <c r="U591" s="310">
        <f t="shared" si="97"/>
        <v>905576.36</v>
      </c>
      <c r="V591" s="312">
        <f t="shared" si="101"/>
        <v>15.092939333333334</v>
      </c>
      <c r="W591" s="124" t="str">
        <f t="shared" si="90"/>
        <v>HIGH</v>
      </c>
      <c r="X591" s="312" t="str">
        <f t="shared" si="91"/>
        <v>EXPECTED</v>
      </c>
      <c r="Y591" s="279">
        <f t="shared" si="100"/>
        <v>7</v>
      </c>
      <c r="Z591" s="275"/>
    </row>
    <row r="592" spans="1:26" ht="13.5" thickBot="1" x14ac:dyDescent="0.25">
      <c r="A592" s="91">
        <v>45163</v>
      </c>
      <c r="B592" s="90" t="s">
        <v>527</v>
      </c>
      <c r="C592" s="90" t="s">
        <v>132</v>
      </c>
      <c r="D592" s="90" t="s">
        <v>313</v>
      </c>
      <c r="E592" s="90" t="s">
        <v>1705</v>
      </c>
      <c r="F592" s="92" t="s">
        <v>52</v>
      </c>
      <c r="G592" s="93">
        <v>45184</v>
      </c>
      <c r="H592" s="93"/>
      <c r="I592" s="125" t="s">
        <v>1706</v>
      </c>
      <c r="J592" s="94">
        <v>300</v>
      </c>
      <c r="K592" s="94">
        <f t="shared" si="99"/>
        <v>5.7692307692307692</v>
      </c>
      <c r="L592" s="95" t="s">
        <v>42</v>
      </c>
      <c r="M592" s="96" t="s">
        <v>94</v>
      </c>
      <c r="N592" s="98">
        <v>8162</v>
      </c>
      <c r="O592" s="97" t="s">
        <v>504</v>
      </c>
      <c r="P592" s="93">
        <f t="shared" si="98"/>
        <v>45268</v>
      </c>
      <c r="Q592" s="96" t="s">
        <v>1877</v>
      </c>
      <c r="R592" s="87"/>
      <c r="S592" s="87"/>
      <c r="T592" s="88"/>
      <c r="U592" s="88">
        <f t="shared" si="97"/>
        <v>0</v>
      </c>
      <c r="V592" s="89">
        <f t="shared" si="101"/>
        <v>0</v>
      </c>
      <c r="W592" s="89" t="str">
        <f t="shared" si="90"/>
        <v>L0W</v>
      </c>
      <c r="X592" s="89" t="e">
        <f t="shared" si="91"/>
        <v>#NUM!</v>
      </c>
      <c r="Y592" s="90" t="e">
        <f t="shared" si="100"/>
        <v>#NUM!</v>
      </c>
      <c r="Z592" s="91"/>
    </row>
    <row r="593" spans="1:26" ht="13.5" thickBot="1" x14ac:dyDescent="0.25">
      <c r="A593" s="334">
        <v>45170</v>
      </c>
      <c r="B593" s="335" t="s">
        <v>541</v>
      </c>
      <c r="C593" s="335" t="s">
        <v>114</v>
      </c>
      <c r="D593" s="335" t="s">
        <v>15</v>
      </c>
      <c r="E593" s="335" t="s">
        <v>1735</v>
      </c>
      <c r="F593" s="336" t="s">
        <v>52</v>
      </c>
      <c r="G593" s="337">
        <v>45187</v>
      </c>
      <c r="H593" s="337">
        <v>45205</v>
      </c>
      <c r="I593" s="338" t="s">
        <v>1736</v>
      </c>
      <c r="J593" s="339">
        <v>480000</v>
      </c>
      <c r="K593" s="339">
        <f t="shared" si="99"/>
        <v>9230.7692307692305</v>
      </c>
      <c r="L593" s="340" t="s">
        <v>42</v>
      </c>
      <c r="M593" s="341" t="s">
        <v>115</v>
      </c>
      <c r="N593" s="342" t="s">
        <v>28</v>
      </c>
      <c r="O593" s="343" t="s">
        <v>504</v>
      </c>
      <c r="P593" s="337">
        <f t="shared" si="98"/>
        <v>45261</v>
      </c>
      <c r="Q593" s="341" t="s">
        <v>1876</v>
      </c>
      <c r="R593" s="344">
        <v>1</v>
      </c>
      <c r="S593" s="344">
        <v>1</v>
      </c>
      <c r="T593" s="273">
        <v>12060.45</v>
      </c>
      <c r="U593" s="273">
        <f t="shared" si="97"/>
        <v>627143.4</v>
      </c>
      <c r="V593" s="345">
        <f t="shared" si="101"/>
        <v>1.3065487500000001</v>
      </c>
      <c r="W593" s="345" t="str">
        <f t="shared" si="90"/>
        <v>HIGH</v>
      </c>
      <c r="X593" s="345" t="str">
        <f t="shared" si="91"/>
        <v>DELAYED</v>
      </c>
      <c r="Y593" s="335">
        <f t="shared" si="100"/>
        <v>18</v>
      </c>
      <c r="Z593" s="334"/>
    </row>
    <row r="594" spans="1:26" ht="13.5" thickBot="1" x14ac:dyDescent="0.25">
      <c r="A594" s="91">
        <v>45190</v>
      </c>
      <c r="B594" s="90"/>
      <c r="C594" s="90" t="s">
        <v>141</v>
      </c>
      <c r="D594" s="90"/>
      <c r="E594" s="90" t="s">
        <v>1778</v>
      </c>
      <c r="F594" s="92" t="s">
        <v>52</v>
      </c>
      <c r="G594" s="93">
        <v>45190</v>
      </c>
      <c r="H594" s="93"/>
      <c r="I594" s="125" t="s">
        <v>1779</v>
      </c>
      <c r="J594" s="94">
        <v>600000</v>
      </c>
      <c r="K594" s="94">
        <f t="shared" si="99"/>
        <v>11538.461538461539</v>
      </c>
      <c r="L594" s="95" t="s">
        <v>42</v>
      </c>
      <c r="M594" s="96" t="s">
        <v>115</v>
      </c>
      <c r="N594" s="98" t="s">
        <v>79</v>
      </c>
      <c r="O594" s="97" t="s">
        <v>504</v>
      </c>
      <c r="P594" s="93">
        <f t="shared" si="98"/>
        <v>45274</v>
      </c>
      <c r="Q594" s="96" t="s">
        <v>1877</v>
      </c>
      <c r="R594" s="87"/>
      <c r="S594" s="87"/>
      <c r="T594" s="88"/>
      <c r="U594" s="88">
        <f t="shared" si="97"/>
        <v>0</v>
      </c>
      <c r="V594" s="89">
        <f t="shared" si="101"/>
        <v>0</v>
      </c>
      <c r="W594" s="89" t="str">
        <f t="shared" si="90"/>
        <v>L0W</v>
      </c>
      <c r="X594" s="89" t="e">
        <f t="shared" si="91"/>
        <v>#NUM!</v>
      </c>
      <c r="Y594" s="90" t="e">
        <f t="shared" si="100"/>
        <v>#NUM!</v>
      </c>
      <c r="Z594" s="91"/>
    </row>
    <row r="595" spans="1:26" ht="13.5" thickBot="1" x14ac:dyDescent="0.25">
      <c r="A595" s="91">
        <v>45167</v>
      </c>
      <c r="B595" s="90"/>
      <c r="C595" s="90" t="s">
        <v>87</v>
      </c>
      <c r="D595" s="90" t="s">
        <v>15</v>
      </c>
      <c r="E595" s="90" t="s">
        <v>1719</v>
      </c>
      <c r="F595" s="92" t="s">
        <v>52</v>
      </c>
      <c r="G595" s="93">
        <v>45194</v>
      </c>
      <c r="H595" s="93"/>
      <c r="I595" s="125" t="s">
        <v>1720</v>
      </c>
      <c r="J595" s="94">
        <v>4200000</v>
      </c>
      <c r="K595" s="94">
        <f t="shared" si="99"/>
        <v>80769.230769230766</v>
      </c>
      <c r="L595" s="95" t="s">
        <v>41</v>
      </c>
      <c r="M595" s="96"/>
      <c r="N595" s="98" t="s">
        <v>11</v>
      </c>
      <c r="O595" s="97" t="s">
        <v>504</v>
      </c>
      <c r="P595" s="93">
        <f t="shared" si="98"/>
        <v>45278</v>
      </c>
      <c r="Q595" s="96" t="s">
        <v>1877</v>
      </c>
      <c r="R595" s="87"/>
      <c r="S595" s="87"/>
      <c r="T595" s="88"/>
      <c r="U595" s="88">
        <f t="shared" si="97"/>
        <v>0</v>
      </c>
      <c r="V595" s="89">
        <f t="shared" si="101"/>
        <v>0</v>
      </c>
      <c r="W595" s="89" t="str">
        <f t="shared" si="90"/>
        <v>L0W</v>
      </c>
      <c r="X595" s="89" t="e">
        <f t="shared" si="91"/>
        <v>#NUM!</v>
      </c>
      <c r="Y595" s="90" t="e">
        <f t="shared" si="100"/>
        <v>#NUM!</v>
      </c>
      <c r="Z595" s="91"/>
    </row>
    <row r="596" spans="1:26" ht="13.5" thickBot="1" x14ac:dyDescent="0.25">
      <c r="A596" s="91">
        <v>45168</v>
      </c>
      <c r="B596" s="90"/>
      <c r="C596" s="90" t="s">
        <v>434</v>
      </c>
      <c r="D596" s="90" t="s">
        <v>18</v>
      </c>
      <c r="E596" s="90" t="s">
        <v>1729</v>
      </c>
      <c r="F596" s="92" t="s">
        <v>52</v>
      </c>
      <c r="G596" s="93">
        <v>45194</v>
      </c>
      <c r="H596" s="93"/>
      <c r="I596" s="125" t="s">
        <v>1730</v>
      </c>
      <c r="J596" s="94">
        <v>600000</v>
      </c>
      <c r="K596" s="94">
        <f t="shared" si="99"/>
        <v>11538.461538461539</v>
      </c>
      <c r="L596" s="95" t="s">
        <v>42</v>
      </c>
      <c r="M596" s="96" t="s">
        <v>94</v>
      </c>
      <c r="N596" s="98" t="s">
        <v>28</v>
      </c>
      <c r="O596" s="97" t="s">
        <v>504</v>
      </c>
      <c r="P596" s="93">
        <f t="shared" si="98"/>
        <v>45278</v>
      </c>
      <c r="Q596" s="96" t="s">
        <v>1877</v>
      </c>
      <c r="R596" s="87"/>
      <c r="S596" s="87"/>
      <c r="T596" s="88"/>
      <c r="U596" s="88">
        <f t="shared" si="97"/>
        <v>0</v>
      </c>
      <c r="V596" s="89">
        <f t="shared" si="101"/>
        <v>0</v>
      </c>
      <c r="W596" s="89" t="str">
        <f t="shared" si="90"/>
        <v>L0W</v>
      </c>
      <c r="X596" s="89" t="e">
        <f t="shared" si="91"/>
        <v>#NUM!</v>
      </c>
      <c r="Y596" s="90" t="e">
        <f t="shared" si="100"/>
        <v>#NUM!</v>
      </c>
      <c r="Z596" s="91"/>
    </row>
    <row r="597" spans="1:26" ht="13.5" thickBot="1" x14ac:dyDescent="0.25">
      <c r="A597" s="334">
        <v>45192</v>
      </c>
      <c r="B597" s="335" t="s">
        <v>210</v>
      </c>
      <c r="C597" s="335" t="s">
        <v>95</v>
      </c>
      <c r="D597" s="335" t="s">
        <v>18</v>
      </c>
      <c r="E597" s="335" t="s">
        <v>1786</v>
      </c>
      <c r="F597" s="336" t="s">
        <v>52</v>
      </c>
      <c r="G597" s="337">
        <v>45195</v>
      </c>
      <c r="H597" s="337">
        <v>45226</v>
      </c>
      <c r="I597" s="338" t="s">
        <v>1787</v>
      </c>
      <c r="J597" s="339">
        <v>1200000</v>
      </c>
      <c r="K597" s="339">
        <f t="shared" si="99"/>
        <v>23076.923076923078</v>
      </c>
      <c r="L597" s="340" t="s">
        <v>42</v>
      </c>
      <c r="M597" s="341" t="s">
        <v>100</v>
      </c>
      <c r="N597" s="342" t="s">
        <v>378</v>
      </c>
      <c r="O597" s="343" t="s">
        <v>504</v>
      </c>
      <c r="P597" s="337">
        <f t="shared" si="98"/>
        <v>45282</v>
      </c>
      <c r="Q597" s="341" t="s">
        <v>1876</v>
      </c>
      <c r="R597" s="344">
        <v>0.99399999999999999</v>
      </c>
      <c r="S597" s="344">
        <v>0.996</v>
      </c>
      <c r="T597" s="273">
        <v>44708.91</v>
      </c>
      <c r="U597" s="273">
        <f t="shared" si="97"/>
        <v>2324863.3200000003</v>
      </c>
      <c r="V597" s="345">
        <f t="shared" si="101"/>
        <v>1.9373861000000001</v>
      </c>
      <c r="W597" s="345" t="str">
        <f t="shared" si="90"/>
        <v>HIGH</v>
      </c>
      <c r="X597" s="345" t="str">
        <f t="shared" si="91"/>
        <v>SIGNIFICANT</v>
      </c>
      <c r="Y597" s="335">
        <f t="shared" si="100"/>
        <v>31</v>
      </c>
      <c r="Z597" s="334"/>
    </row>
    <row r="598" spans="1:26" ht="13.5" thickBot="1" x14ac:dyDescent="0.25">
      <c r="A598" s="91">
        <v>45184</v>
      </c>
      <c r="B598" s="90" t="s">
        <v>540</v>
      </c>
      <c r="C598" s="90" t="s">
        <v>55</v>
      </c>
      <c r="D598" s="90" t="s">
        <v>14</v>
      </c>
      <c r="E598" s="90" t="s">
        <v>1770</v>
      </c>
      <c r="F598" s="92" t="s">
        <v>52</v>
      </c>
      <c r="G598" s="93">
        <v>45198</v>
      </c>
      <c r="H598" s="93"/>
      <c r="I598" s="125" t="s">
        <v>1771</v>
      </c>
      <c r="J598" s="94">
        <v>1200000</v>
      </c>
      <c r="K598" s="94">
        <f t="shared" si="99"/>
        <v>23076.923076923078</v>
      </c>
      <c r="L598" s="95" t="s">
        <v>42</v>
      </c>
      <c r="M598" s="96" t="s">
        <v>115</v>
      </c>
      <c r="N598" s="98" t="s">
        <v>9</v>
      </c>
      <c r="O598" s="97" t="s">
        <v>504</v>
      </c>
      <c r="P598" s="93">
        <f t="shared" si="98"/>
        <v>45282</v>
      </c>
      <c r="Q598" s="96" t="s">
        <v>1877</v>
      </c>
      <c r="R598" s="87"/>
      <c r="S598" s="87"/>
      <c r="T598" s="88"/>
      <c r="U598" s="88">
        <f t="shared" si="97"/>
        <v>0</v>
      </c>
      <c r="V598" s="89">
        <f t="shared" si="101"/>
        <v>0</v>
      </c>
      <c r="W598" s="89" t="str">
        <f t="shared" si="90"/>
        <v>L0W</v>
      </c>
      <c r="X598" s="89" t="e">
        <f t="shared" si="91"/>
        <v>#NUM!</v>
      </c>
      <c r="Y598" s="90" t="e">
        <f t="shared" si="100"/>
        <v>#NUM!</v>
      </c>
      <c r="Z598" s="91"/>
    </row>
    <row r="599" spans="1:26" ht="13.5" thickBot="1" x14ac:dyDescent="0.25">
      <c r="A599" s="91">
        <v>45168</v>
      </c>
      <c r="B599" s="90"/>
      <c r="C599" s="90" t="s">
        <v>91</v>
      </c>
      <c r="D599" s="90" t="s">
        <v>15</v>
      </c>
      <c r="E599" s="90" t="s">
        <v>1727</v>
      </c>
      <c r="F599" s="92" t="s">
        <v>52</v>
      </c>
      <c r="G599" s="93">
        <v>45198</v>
      </c>
      <c r="H599" s="93"/>
      <c r="I599" s="125" t="s">
        <v>1728</v>
      </c>
      <c r="J599" s="94">
        <v>900000</v>
      </c>
      <c r="K599" s="94">
        <f t="shared" si="99"/>
        <v>17307.692307692309</v>
      </c>
      <c r="L599" s="95" t="s">
        <v>42</v>
      </c>
      <c r="M599" s="96" t="s">
        <v>94</v>
      </c>
      <c r="N599" s="98" t="s">
        <v>28</v>
      </c>
      <c r="O599" s="97" t="s">
        <v>504</v>
      </c>
      <c r="P599" s="93">
        <f t="shared" si="98"/>
        <v>45282</v>
      </c>
      <c r="Q599" s="96" t="s">
        <v>1877</v>
      </c>
      <c r="R599" s="87"/>
      <c r="S599" s="87"/>
      <c r="T599" s="88"/>
      <c r="U599" s="88">
        <f t="shared" si="97"/>
        <v>0</v>
      </c>
      <c r="V599" s="89">
        <f t="shared" si="101"/>
        <v>0</v>
      </c>
      <c r="W599" s="89" t="str">
        <f t="shared" si="90"/>
        <v>L0W</v>
      </c>
      <c r="X599" s="89" t="e">
        <f t="shared" si="91"/>
        <v>#NUM!</v>
      </c>
      <c r="Y599" s="90" t="e">
        <f t="shared" si="100"/>
        <v>#NUM!</v>
      </c>
      <c r="Z599" s="91"/>
    </row>
    <row r="600" spans="1:26" ht="13.5" thickBot="1" x14ac:dyDescent="0.25">
      <c r="A600" s="91">
        <v>45168</v>
      </c>
      <c r="B600" s="90" t="s">
        <v>57</v>
      </c>
      <c r="C600" s="90" t="s">
        <v>1724</v>
      </c>
      <c r="D600" s="90" t="s">
        <v>14</v>
      </c>
      <c r="E600" s="90" t="s">
        <v>1725</v>
      </c>
      <c r="F600" s="92" t="s">
        <v>52</v>
      </c>
      <c r="G600" s="93">
        <v>45199</v>
      </c>
      <c r="H600" s="93"/>
      <c r="I600" s="125" t="s">
        <v>1726</v>
      </c>
      <c r="J600" s="94">
        <v>2340000</v>
      </c>
      <c r="K600" s="94">
        <f t="shared" si="99"/>
        <v>45000</v>
      </c>
      <c r="L600" s="95" t="s">
        <v>42</v>
      </c>
      <c r="M600" s="96" t="s">
        <v>94</v>
      </c>
      <c r="N600" s="98" t="s">
        <v>66</v>
      </c>
      <c r="O600" s="97" t="s">
        <v>504</v>
      </c>
      <c r="P600" s="93">
        <f t="shared" si="98"/>
        <v>45283</v>
      </c>
      <c r="Q600" s="96" t="s">
        <v>1877</v>
      </c>
      <c r="R600" s="87"/>
      <c r="S600" s="87"/>
      <c r="T600" s="88"/>
      <c r="U600" s="88">
        <f t="shared" si="97"/>
        <v>0</v>
      </c>
      <c r="V600" s="89">
        <f t="shared" si="101"/>
        <v>0</v>
      </c>
      <c r="W600" s="89" t="str">
        <f t="shared" si="90"/>
        <v>L0W</v>
      </c>
      <c r="X600" s="89" t="e">
        <f t="shared" si="91"/>
        <v>#NUM!</v>
      </c>
      <c r="Y600" s="90" t="e">
        <f t="shared" si="100"/>
        <v>#NUM!</v>
      </c>
      <c r="Z600" s="91"/>
    </row>
    <row r="601" spans="1:26" ht="13.5" thickBot="1" x14ac:dyDescent="0.25">
      <c r="A601" s="91">
        <v>45120</v>
      </c>
      <c r="B601" s="90" t="s">
        <v>1514</v>
      </c>
      <c r="C601" s="90" t="s">
        <v>1515</v>
      </c>
      <c r="D601" s="90" t="s">
        <v>120</v>
      </c>
      <c r="E601" s="90" t="s">
        <v>1516</v>
      </c>
      <c r="F601" s="92" t="s">
        <v>52</v>
      </c>
      <c r="G601" s="93">
        <v>45199</v>
      </c>
      <c r="H601" s="93"/>
      <c r="I601" s="125" t="s">
        <v>1517</v>
      </c>
      <c r="J601" s="94">
        <v>900000</v>
      </c>
      <c r="K601" s="94">
        <f t="shared" si="99"/>
        <v>17307.692307692309</v>
      </c>
      <c r="L601" s="95" t="s">
        <v>43</v>
      </c>
      <c r="M601" s="96" t="s">
        <v>94</v>
      </c>
      <c r="N601" s="98" t="s">
        <v>378</v>
      </c>
      <c r="O601" s="97" t="s">
        <v>504</v>
      </c>
      <c r="P601" s="93">
        <f t="shared" si="98"/>
        <v>45283</v>
      </c>
      <c r="Q601" s="96" t="s">
        <v>1877</v>
      </c>
      <c r="R601" s="87"/>
      <c r="S601" s="87"/>
      <c r="T601" s="88"/>
      <c r="U601" s="88">
        <f t="shared" si="97"/>
        <v>0</v>
      </c>
      <c r="V601" s="89">
        <f t="shared" si="101"/>
        <v>0</v>
      </c>
      <c r="W601" s="89" t="str">
        <f t="shared" si="90"/>
        <v>L0W</v>
      </c>
      <c r="X601" s="89" t="e">
        <f t="shared" si="91"/>
        <v>#NUM!</v>
      </c>
      <c r="Y601" s="90" t="e">
        <f t="shared" si="100"/>
        <v>#NUM!</v>
      </c>
      <c r="Z601" s="91"/>
    </row>
    <row r="602" spans="1:26" ht="13.5" thickBot="1" x14ac:dyDescent="0.25">
      <c r="A602" s="91">
        <v>45120</v>
      </c>
      <c r="B602" s="90" t="s">
        <v>1518</v>
      </c>
      <c r="C602" s="90" t="s">
        <v>1515</v>
      </c>
      <c r="D602" s="90" t="s">
        <v>120</v>
      </c>
      <c r="E602" s="90" t="s">
        <v>1519</v>
      </c>
      <c r="F602" s="92" t="s">
        <v>52</v>
      </c>
      <c r="G602" s="93">
        <v>45199</v>
      </c>
      <c r="H602" s="93"/>
      <c r="I602" s="125" t="s">
        <v>1520</v>
      </c>
      <c r="J602" s="94">
        <v>900000</v>
      </c>
      <c r="K602" s="94">
        <f t="shared" si="99"/>
        <v>17307.692307692309</v>
      </c>
      <c r="L602" s="95" t="s">
        <v>43</v>
      </c>
      <c r="M602" s="96" t="s">
        <v>94</v>
      </c>
      <c r="N602" s="98" t="s">
        <v>378</v>
      </c>
      <c r="O602" s="97" t="s">
        <v>504</v>
      </c>
      <c r="P602" s="93">
        <f t="shared" si="98"/>
        <v>45283</v>
      </c>
      <c r="Q602" s="96" t="s">
        <v>1877</v>
      </c>
      <c r="R602" s="87"/>
      <c r="S602" s="87"/>
      <c r="T602" s="88"/>
      <c r="U602" s="88">
        <f t="shared" si="97"/>
        <v>0</v>
      </c>
      <c r="V602" s="89">
        <f t="shared" si="101"/>
        <v>0</v>
      </c>
      <c r="W602" s="89" t="str">
        <f t="shared" si="90"/>
        <v>L0W</v>
      </c>
      <c r="X602" s="89" t="e">
        <f t="shared" si="91"/>
        <v>#NUM!</v>
      </c>
      <c r="Y602" s="90" t="e">
        <f t="shared" si="100"/>
        <v>#NUM!</v>
      </c>
      <c r="Z602" s="91"/>
    </row>
    <row r="603" spans="1:26" ht="13.5" thickBot="1" x14ac:dyDescent="0.25">
      <c r="A603" s="261">
        <v>45182</v>
      </c>
      <c r="B603" s="262" t="s">
        <v>210</v>
      </c>
      <c r="C603" s="262" t="s">
        <v>468</v>
      </c>
      <c r="D603" s="262" t="s">
        <v>14</v>
      </c>
      <c r="E603" s="262" t="s">
        <v>1764</v>
      </c>
      <c r="F603" s="263" t="s">
        <v>52</v>
      </c>
      <c r="G603" s="264">
        <v>45199</v>
      </c>
      <c r="H603" s="264">
        <v>45199</v>
      </c>
      <c r="I603" s="265" t="s">
        <v>1765</v>
      </c>
      <c r="J603" s="266">
        <v>720000</v>
      </c>
      <c r="K603" s="266">
        <f t="shared" si="99"/>
        <v>13846.153846153846</v>
      </c>
      <c r="L603" s="267" t="s">
        <v>42</v>
      </c>
      <c r="M603" s="268" t="s">
        <v>115</v>
      </c>
      <c r="N603" s="269" t="s">
        <v>161</v>
      </c>
      <c r="O603" s="270" t="s">
        <v>504</v>
      </c>
      <c r="P603" s="286">
        <f t="shared" si="98"/>
        <v>45255</v>
      </c>
      <c r="Q603" s="268" t="s">
        <v>1876</v>
      </c>
      <c r="R603" s="271">
        <v>1</v>
      </c>
      <c r="S603" s="271">
        <v>1</v>
      </c>
      <c r="T603" s="272">
        <v>12902.21</v>
      </c>
      <c r="U603" s="273">
        <f t="shared" si="97"/>
        <v>670914.91999999993</v>
      </c>
      <c r="V603" s="238">
        <f t="shared" si="101"/>
        <v>0.93182627777777771</v>
      </c>
      <c r="W603" s="124" t="str">
        <f t="shared" si="90"/>
        <v>W/IN</v>
      </c>
      <c r="X603" s="238" t="str">
        <f t="shared" si="91"/>
        <v>EXPECTED</v>
      </c>
      <c r="Y603" s="239">
        <f t="shared" si="100"/>
        <v>0</v>
      </c>
      <c r="Z603" s="261"/>
    </row>
    <row r="604" spans="1:26" ht="13.5" thickBot="1" x14ac:dyDescent="0.25">
      <c r="A604" s="91">
        <v>45201</v>
      </c>
      <c r="B604" s="90"/>
      <c r="C604" s="90" t="s">
        <v>105</v>
      </c>
      <c r="D604" s="90" t="s">
        <v>14</v>
      </c>
      <c r="E604" s="90" t="s">
        <v>1178</v>
      </c>
      <c r="F604" s="92" t="s">
        <v>52</v>
      </c>
      <c r="G604" s="93">
        <v>45200</v>
      </c>
      <c r="H604" s="93"/>
      <c r="I604" s="125" t="s">
        <v>1818</v>
      </c>
      <c r="J604" s="94">
        <v>3600000</v>
      </c>
      <c r="K604" s="94">
        <f t="shared" si="99"/>
        <v>69230.769230769234</v>
      </c>
      <c r="L604" s="95" t="s">
        <v>42</v>
      </c>
      <c r="M604" s="96" t="s">
        <v>100</v>
      </c>
      <c r="N604" s="98" t="s">
        <v>8</v>
      </c>
      <c r="O604" s="97" t="s">
        <v>504</v>
      </c>
      <c r="P604" s="93">
        <f t="shared" si="98"/>
        <v>45284</v>
      </c>
      <c r="Q604" s="96" t="s">
        <v>1877</v>
      </c>
      <c r="R604" s="87"/>
      <c r="S604" s="87"/>
      <c r="T604" s="88"/>
      <c r="U604" s="88">
        <f t="shared" si="97"/>
        <v>0</v>
      </c>
      <c r="V604" s="89">
        <f t="shared" si="101"/>
        <v>0</v>
      </c>
      <c r="W604" s="89" t="str">
        <f t="shared" si="90"/>
        <v>L0W</v>
      </c>
      <c r="X604" s="89" t="e">
        <f t="shared" si="91"/>
        <v>#NUM!</v>
      </c>
      <c r="Y604" s="90" t="e">
        <f t="shared" si="100"/>
        <v>#NUM!</v>
      </c>
      <c r="Z604" s="91"/>
    </row>
    <row r="605" spans="1:26" ht="13.5" thickBot="1" x14ac:dyDescent="0.25">
      <c r="A605" s="91">
        <v>45142</v>
      </c>
      <c r="B605" s="90"/>
      <c r="C605" s="90" t="s">
        <v>1048</v>
      </c>
      <c r="D605" s="90" t="s">
        <v>15</v>
      </c>
      <c r="E605" s="90" t="s">
        <v>1609</v>
      </c>
      <c r="F605" s="92" t="s">
        <v>52</v>
      </c>
      <c r="G605" s="93">
        <v>45200</v>
      </c>
      <c r="H605" s="93"/>
      <c r="I605" s="125" t="s">
        <v>1610</v>
      </c>
      <c r="J605" s="94">
        <v>2600000</v>
      </c>
      <c r="K605" s="94">
        <f t="shared" si="99"/>
        <v>50000</v>
      </c>
      <c r="L605" s="95" t="s">
        <v>41</v>
      </c>
      <c r="M605" s="96" t="s">
        <v>94</v>
      </c>
      <c r="N605" s="98" t="s">
        <v>161</v>
      </c>
      <c r="O605" s="97" t="s">
        <v>504</v>
      </c>
      <c r="P605" s="93">
        <f t="shared" si="98"/>
        <v>45284</v>
      </c>
      <c r="Q605" s="96" t="s">
        <v>1877</v>
      </c>
      <c r="R605" s="87"/>
      <c r="S605" s="87"/>
      <c r="T605" s="88"/>
      <c r="U605" s="88">
        <f t="shared" si="97"/>
        <v>0</v>
      </c>
      <c r="V605" s="89">
        <f t="shared" si="101"/>
        <v>0</v>
      </c>
      <c r="W605" s="89" t="str">
        <f t="shared" si="90"/>
        <v>L0W</v>
      </c>
      <c r="X605" s="89" t="e">
        <f t="shared" si="91"/>
        <v>#NUM!</v>
      </c>
      <c r="Y605" s="90" t="e">
        <f t="shared" si="100"/>
        <v>#NUM!</v>
      </c>
      <c r="Z605" s="91"/>
    </row>
    <row r="606" spans="1:26" ht="13.5" thickBot="1" x14ac:dyDescent="0.25">
      <c r="A606" s="91">
        <v>45160</v>
      </c>
      <c r="B606" s="90" t="s">
        <v>540</v>
      </c>
      <c r="C606" s="90" t="s">
        <v>179</v>
      </c>
      <c r="D606" s="90" t="s">
        <v>313</v>
      </c>
      <c r="E606" s="90" t="s">
        <v>1687</v>
      </c>
      <c r="F606" s="92" t="s">
        <v>52</v>
      </c>
      <c r="G606" s="93">
        <v>45200</v>
      </c>
      <c r="H606" s="93"/>
      <c r="I606" s="125" t="s">
        <v>1688</v>
      </c>
      <c r="J606" s="94">
        <v>2100000</v>
      </c>
      <c r="K606" s="94">
        <f t="shared" si="99"/>
        <v>40384.615384615383</v>
      </c>
      <c r="L606" s="95" t="s">
        <v>42</v>
      </c>
      <c r="M606" s="96" t="s">
        <v>1558</v>
      </c>
      <c r="N606" s="98">
        <v>8126</v>
      </c>
      <c r="O606" s="97" t="s">
        <v>504</v>
      </c>
      <c r="P606" s="93">
        <f t="shared" si="98"/>
        <v>45284</v>
      </c>
      <c r="Q606" s="96" t="s">
        <v>1877</v>
      </c>
      <c r="R606" s="87"/>
      <c r="S606" s="87"/>
      <c r="T606" s="88"/>
      <c r="U606" s="88">
        <f t="shared" si="97"/>
        <v>0</v>
      </c>
      <c r="V606" s="89">
        <f t="shared" si="101"/>
        <v>0</v>
      </c>
      <c r="W606" s="89" t="str">
        <f t="shared" si="90"/>
        <v>L0W</v>
      </c>
      <c r="X606" s="89" t="e">
        <f t="shared" si="91"/>
        <v>#NUM!</v>
      </c>
      <c r="Y606" s="90" t="e">
        <f t="shared" si="100"/>
        <v>#NUM!</v>
      </c>
      <c r="Z606" s="91"/>
    </row>
    <row r="607" spans="1:26" ht="13.5" thickBot="1" x14ac:dyDescent="0.25">
      <c r="A607" s="91">
        <v>45166</v>
      </c>
      <c r="B607" s="90"/>
      <c r="C607" s="90" t="s">
        <v>146</v>
      </c>
      <c r="D607" s="90" t="s">
        <v>313</v>
      </c>
      <c r="E607" s="90" t="s">
        <v>1709</v>
      </c>
      <c r="F607" s="92" t="s">
        <v>52</v>
      </c>
      <c r="G607" s="93">
        <v>45200</v>
      </c>
      <c r="H607" s="93"/>
      <c r="I607" s="125" t="s">
        <v>1710</v>
      </c>
      <c r="J607" s="94">
        <v>1620000</v>
      </c>
      <c r="K607" s="94">
        <f t="shared" si="99"/>
        <v>31153.846153846152</v>
      </c>
      <c r="L607" s="95" t="s">
        <v>42</v>
      </c>
      <c r="M607" s="96" t="s">
        <v>1558</v>
      </c>
      <c r="N607" s="98">
        <v>8126</v>
      </c>
      <c r="O607" s="97" t="s">
        <v>504</v>
      </c>
      <c r="P607" s="93">
        <f t="shared" si="98"/>
        <v>45284</v>
      </c>
      <c r="Q607" s="96" t="s">
        <v>1877</v>
      </c>
      <c r="R607" s="87"/>
      <c r="S607" s="87"/>
      <c r="T607" s="88"/>
      <c r="U607" s="88">
        <f t="shared" si="97"/>
        <v>0</v>
      </c>
      <c r="V607" s="89">
        <f t="shared" si="101"/>
        <v>0</v>
      </c>
      <c r="W607" s="89" t="str">
        <f t="shared" si="90"/>
        <v>L0W</v>
      </c>
      <c r="X607" s="89" t="e">
        <f t="shared" si="91"/>
        <v>#NUM!</v>
      </c>
      <c r="Y607" s="90" t="e">
        <f t="shared" si="100"/>
        <v>#NUM!</v>
      </c>
      <c r="Z607" s="91"/>
    </row>
    <row r="608" spans="1:26" ht="13.5" thickBot="1" x14ac:dyDescent="0.25">
      <c r="A608" s="91">
        <v>45190</v>
      </c>
      <c r="B608" s="90" t="s">
        <v>526</v>
      </c>
      <c r="C608" s="90" t="s">
        <v>61</v>
      </c>
      <c r="D608" s="90" t="s">
        <v>26</v>
      </c>
      <c r="E608" s="90" t="s">
        <v>1780</v>
      </c>
      <c r="F608" s="92" t="s">
        <v>52</v>
      </c>
      <c r="G608" s="93">
        <v>45200</v>
      </c>
      <c r="H608" s="93"/>
      <c r="I608" s="125" t="s">
        <v>1781</v>
      </c>
      <c r="J608" s="94">
        <v>900000</v>
      </c>
      <c r="K608" s="94">
        <f t="shared" si="99"/>
        <v>17307.692307692309</v>
      </c>
      <c r="L608" s="95" t="s">
        <v>42</v>
      </c>
      <c r="M608" s="96" t="s">
        <v>115</v>
      </c>
      <c r="N608" s="98" t="s">
        <v>8</v>
      </c>
      <c r="O608" s="97" t="s">
        <v>504</v>
      </c>
      <c r="P608" s="93">
        <f t="shared" si="98"/>
        <v>45284</v>
      </c>
      <c r="Q608" s="96" t="s">
        <v>1877</v>
      </c>
      <c r="R608" s="87"/>
      <c r="S608" s="87"/>
      <c r="T608" s="88"/>
      <c r="U608" s="88">
        <f t="shared" si="97"/>
        <v>0</v>
      </c>
      <c r="V608" s="89">
        <f t="shared" si="101"/>
        <v>0</v>
      </c>
      <c r="W608" s="89" t="str">
        <f t="shared" ref="W608:W617" si="102">IF(V608&lt;0.8, "L0W", IF(V608&gt;1.2,"HIGH","W/IN"))</f>
        <v>L0W</v>
      </c>
      <c r="X608" s="89" t="e">
        <f t="shared" ref="X608:X617" si="103">IF(Y608&lt;15, "EXPECTED", IF(Y608&gt;30, "SIGNIFICANT", "DELAYED"))</f>
        <v>#NUM!</v>
      </c>
      <c r="Y608" s="90" t="e">
        <f t="shared" si="100"/>
        <v>#NUM!</v>
      </c>
      <c r="Z608" s="91"/>
    </row>
    <row r="609" spans="1:26" ht="13.5" thickBot="1" x14ac:dyDescent="0.25">
      <c r="A609" s="91">
        <v>45182</v>
      </c>
      <c r="B609" s="90"/>
      <c r="C609" s="90" t="s">
        <v>183</v>
      </c>
      <c r="D609" s="90" t="s">
        <v>1467</v>
      </c>
      <c r="E609" s="90" t="s">
        <v>1766</v>
      </c>
      <c r="F609" s="92" t="s">
        <v>52</v>
      </c>
      <c r="G609" s="93">
        <v>45200</v>
      </c>
      <c r="H609" s="93"/>
      <c r="I609" s="125" t="s">
        <v>1767</v>
      </c>
      <c r="J609" s="94">
        <v>720000</v>
      </c>
      <c r="K609" s="94">
        <f t="shared" si="99"/>
        <v>13846.153846153846</v>
      </c>
      <c r="L609" s="95" t="s">
        <v>42</v>
      </c>
      <c r="M609" s="96" t="s">
        <v>115</v>
      </c>
      <c r="N609" s="98" t="s">
        <v>85</v>
      </c>
      <c r="O609" s="97" t="s">
        <v>504</v>
      </c>
      <c r="P609" s="93">
        <f t="shared" si="98"/>
        <v>45284</v>
      </c>
      <c r="Q609" s="96" t="s">
        <v>1877</v>
      </c>
      <c r="R609" s="87"/>
      <c r="S609" s="87"/>
      <c r="T609" s="88"/>
      <c r="U609" s="88">
        <f t="shared" si="97"/>
        <v>0</v>
      </c>
      <c r="V609" s="89">
        <f t="shared" si="101"/>
        <v>0</v>
      </c>
      <c r="W609" s="89" t="str">
        <f t="shared" si="102"/>
        <v>L0W</v>
      </c>
      <c r="X609" s="89" t="e">
        <f t="shared" si="103"/>
        <v>#NUM!</v>
      </c>
      <c r="Y609" s="90" t="e">
        <f t="shared" si="100"/>
        <v>#NUM!</v>
      </c>
      <c r="Z609" s="91"/>
    </row>
    <row r="610" spans="1:26" ht="13.5" thickBot="1" x14ac:dyDescent="0.25">
      <c r="A610" s="91">
        <v>45196</v>
      </c>
      <c r="B610" s="90"/>
      <c r="C610" s="90" t="s">
        <v>84</v>
      </c>
      <c r="D610" s="90" t="s">
        <v>15</v>
      </c>
      <c r="E610" s="90" t="s">
        <v>1794</v>
      </c>
      <c r="F610" s="92" t="s">
        <v>52</v>
      </c>
      <c r="G610" s="93">
        <v>45201</v>
      </c>
      <c r="H610" s="93"/>
      <c r="I610" s="125" t="s">
        <v>1795</v>
      </c>
      <c r="J610" s="94">
        <v>1440000</v>
      </c>
      <c r="K610" s="94">
        <f t="shared" si="99"/>
        <v>27692.307692307691</v>
      </c>
      <c r="L610" s="95" t="s">
        <v>42</v>
      </c>
      <c r="M610" s="96" t="s">
        <v>94</v>
      </c>
      <c r="N610" s="98" t="s">
        <v>9</v>
      </c>
      <c r="O610" s="97" t="s">
        <v>504</v>
      </c>
      <c r="P610" s="93">
        <f t="shared" si="98"/>
        <v>45285</v>
      </c>
      <c r="Q610" s="96" t="s">
        <v>1877</v>
      </c>
      <c r="R610" s="87"/>
      <c r="S610" s="87"/>
      <c r="T610" s="88"/>
      <c r="U610" s="88">
        <f t="shared" si="97"/>
        <v>0</v>
      </c>
      <c r="V610" s="89">
        <f t="shared" si="101"/>
        <v>0</v>
      </c>
      <c r="W610" s="89" t="str">
        <f t="shared" si="102"/>
        <v>L0W</v>
      </c>
      <c r="X610" s="89" t="e">
        <f t="shared" si="103"/>
        <v>#NUM!</v>
      </c>
      <c r="Y610" s="90" t="e">
        <f t="shared" si="100"/>
        <v>#NUM!</v>
      </c>
      <c r="Z610" s="91"/>
    </row>
    <row r="611" spans="1:26" ht="13.5" thickBot="1" x14ac:dyDescent="0.25">
      <c r="A611" s="91">
        <v>45166</v>
      </c>
      <c r="B611" s="90"/>
      <c r="C611" s="90" t="s">
        <v>80</v>
      </c>
      <c r="D611" s="90" t="s">
        <v>313</v>
      </c>
      <c r="E611" s="90" t="s">
        <v>1707</v>
      </c>
      <c r="F611" s="92" t="s">
        <v>52</v>
      </c>
      <c r="G611" s="93">
        <v>45201</v>
      </c>
      <c r="H611" s="93"/>
      <c r="I611" s="125" t="s">
        <v>1708</v>
      </c>
      <c r="J611" s="94">
        <v>900000</v>
      </c>
      <c r="K611" s="94">
        <f t="shared" si="99"/>
        <v>17307.692307692309</v>
      </c>
      <c r="L611" s="95" t="s">
        <v>42</v>
      </c>
      <c r="M611" s="96" t="s">
        <v>1558</v>
      </c>
      <c r="N611" s="98">
        <v>8126</v>
      </c>
      <c r="O611" s="97" t="s">
        <v>504</v>
      </c>
      <c r="P611" s="93">
        <f t="shared" si="98"/>
        <v>45285</v>
      </c>
      <c r="Q611" s="96" t="s">
        <v>1877</v>
      </c>
      <c r="R611" s="87"/>
      <c r="S611" s="87"/>
      <c r="T611" s="88"/>
      <c r="U611" s="88">
        <f t="shared" si="97"/>
        <v>0</v>
      </c>
      <c r="V611" s="89">
        <f t="shared" si="101"/>
        <v>0</v>
      </c>
      <c r="W611" s="89" t="str">
        <f t="shared" si="102"/>
        <v>L0W</v>
      </c>
      <c r="X611" s="89" t="e">
        <f t="shared" si="103"/>
        <v>#NUM!</v>
      </c>
      <c r="Y611" s="90" t="e">
        <f t="shared" si="100"/>
        <v>#NUM!</v>
      </c>
      <c r="Z611" s="91"/>
    </row>
    <row r="612" spans="1:26" ht="13.5" thickBot="1" x14ac:dyDescent="0.25">
      <c r="A612" s="91">
        <v>45118</v>
      </c>
      <c r="B612" s="90"/>
      <c r="C612" s="90" t="s">
        <v>501</v>
      </c>
      <c r="D612" s="90" t="s">
        <v>1467</v>
      </c>
      <c r="E612" s="90" t="s">
        <v>1479</v>
      </c>
      <c r="F612" s="92" t="s">
        <v>52</v>
      </c>
      <c r="G612" s="93">
        <v>45201</v>
      </c>
      <c r="H612" s="93"/>
      <c r="I612" s="125" t="s">
        <v>1480</v>
      </c>
      <c r="J612" s="94">
        <v>876000</v>
      </c>
      <c r="K612" s="94">
        <f t="shared" si="99"/>
        <v>16846.153846153848</v>
      </c>
      <c r="L612" s="95" t="s">
        <v>42</v>
      </c>
      <c r="M612" s="96" t="s">
        <v>94</v>
      </c>
      <c r="N612" s="98" t="s">
        <v>85</v>
      </c>
      <c r="O612" s="97" t="s">
        <v>504</v>
      </c>
      <c r="P612" s="93">
        <f t="shared" si="98"/>
        <v>45285</v>
      </c>
      <c r="Q612" s="96" t="s">
        <v>1877</v>
      </c>
      <c r="R612" s="87"/>
      <c r="S612" s="87"/>
      <c r="T612" s="88"/>
      <c r="U612" s="88">
        <f t="shared" si="97"/>
        <v>0</v>
      </c>
      <c r="V612" s="89">
        <f t="shared" si="101"/>
        <v>0</v>
      </c>
      <c r="W612" s="89" t="str">
        <f t="shared" si="102"/>
        <v>L0W</v>
      </c>
      <c r="X612" s="89" t="e">
        <f t="shared" si="103"/>
        <v>#NUM!</v>
      </c>
      <c r="Y612" s="90" t="e">
        <f t="shared" si="100"/>
        <v>#NUM!</v>
      </c>
      <c r="Z612" s="91"/>
    </row>
    <row r="613" spans="1:26" ht="13.5" thickBot="1" x14ac:dyDescent="0.25">
      <c r="A613" s="91">
        <v>45090</v>
      </c>
      <c r="B613" s="90"/>
      <c r="C613" s="90" t="s">
        <v>501</v>
      </c>
      <c r="D613" s="90" t="s">
        <v>159</v>
      </c>
      <c r="E613" s="90" t="s">
        <v>508</v>
      </c>
      <c r="F613" s="92" t="s">
        <v>52</v>
      </c>
      <c r="G613" s="93">
        <v>45201</v>
      </c>
      <c r="H613" s="93"/>
      <c r="I613" s="125" t="s">
        <v>507</v>
      </c>
      <c r="J613" s="94">
        <v>720000</v>
      </c>
      <c r="K613" s="94">
        <f t="shared" si="99"/>
        <v>13846.153846153846</v>
      </c>
      <c r="L613" s="95" t="s">
        <v>42</v>
      </c>
      <c r="M613" s="96" t="s">
        <v>94</v>
      </c>
      <c r="N613" s="98" t="s">
        <v>66</v>
      </c>
      <c r="O613" s="97" t="s">
        <v>504</v>
      </c>
      <c r="P613" s="93">
        <f t="shared" si="98"/>
        <v>45285</v>
      </c>
      <c r="Q613" s="96" t="s">
        <v>1877</v>
      </c>
      <c r="R613" s="87"/>
      <c r="S613" s="87"/>
      <c r="T613" s="88"/>
      <c r="U613" s="88">
        <f t="shared" si="97"/>
        <v>0</v>
      </c>
      <c r="V613" s="89">
        <f t="shared" si="101"/>
        <v>0</v>
      </c>
      <c r="W613" s="89" t="str">
        <f t="shared" si="102"/>
        <v>L0W</v>
      </c>
      <c r="X613" s="89" t="e">
        <f t="shared" si="103"/>
        <v>#NUM!</v>
      </c>
      <c r="Y613" s="90" t="e">
        <f t="shared" si="100"/>
        <v>#NUM!</v>
      </c>
      <c r="Z613" s="91"/>
    </row>
    <row r="614" spans="1:26" ht="13.5" thickBot="1" x14ac:dyDescent="0.25">
      <c r="A614" s="91">
        <v>45189</v>
      </c>
      <c r="B614" s="90"/>
      <c r="C614" s="90" t="s">
        <v>183</v>
      </c>
      <c r="D614" s="90" t="s">
        <v>159</v>
      </c>
      <c r="E614" s="90" t="s">
        <v>1776</v>
      </c>
      <c r="F614" s="92" t="s">
        <v>52</v>
      </c>
      <c r="G614" s="93">
        <v>45201</v>
      </c>
      <c r="H614" s="93"/>
      <c r="I614" s="125" t="s">
        <v>1777</v>
      </c>
      <c r="J614" s="94">
        <v>720000</v>
      </c>
      <c r="K614" s="94">
        <f t="shared" si="99"/>
        <v>13846.153846153846</v>
      </c>
      <c r="L614" s="95" t="s">
        <v>42</v>
      </c>
      <c r="M614" s="96" t="s">
        <v>94</v>
      </c>
      <c r="N614" s="98" t="s">
        <v>85</v>
      </c>
      <c r="O614" s="97" t="s">
        <v>504</v>
      </c>
      <c r="P614" s="93">
        <f t="shared" si="98"/>
        <v>45285</v>
      </c>
      <c r="Q614" s="96" t="s">
        <v>1877</v>
      </c>
      <c r="R614" s="87"/>
      <c r="S614" s="87"/>
      <c r="T614" s="88"/>
      <c r="U614" s="88">
        <f t="shared" si="97"/>
        <v>0</v>
      </c>
      <c r="V614" s="89">
        <f t="shared" si="101"/>
        <v>0</v>
      </c>
      <c r="W614" s="89" t="str">
        <f t="shared" si="102"/>
        <v>L0W</v>
      </c>
      <c r="X614" s="89" t="e">
        <f t="shared" si="103"/>
        <v>#NUM!</v>
      </c>
      <c r="Y614" s="90" t="e">
        <f t="shared" si="100"/>
        <v>#NUM!</v>
      </c>
      <c r="Z614" s="91"/>
    </row>
    <row r="615" spans="1:26" ht="13.5" thickBot="1" x14ac:dyDescent="0.25">
      <c r="A615" s="91">
        <v>45197</v>
      </c>
      <c r="B615" s="90" t="s">
        <v>210</v>
      </c>
      <c r="C615" s="90" t="s">
        <v>106</v>
      </c>
      <c r="D615" s="90" t="s">
        <v>1811</v>
      </c>
      <c r="E615" s="90" t="s">
        <v>1812</v>
      </c>
      <c r="F615" s="92" t="s">
        <v>52</v>
      </c>
      <c r="G615" s="93">
        <v>45201</v>
      </c>
      <c r="H615" s="93"/>
      <c r="I615" s="125" t="s">
        <v>1813</v>
      </c>
      <c r="J615" s="94">
        <v>180000</v>
      </c>
      <c r="K615" s="94">
        <f t="shared" si="99"/>
        <v>3461.5384615384614</v>
      </c>
      <c r="L615" s="95" t="s">
        <v>42</v>
      </c>
      <c r="M615" s="96" t="s">
        <v>94</v>
      </c>
      <c r="N615" s="98" t="s">
        <v>9</v>
      </c>
      <c r="O615" s="97" t="s">
        <v>504</v>
      </c>
      <c r="P615" s="93">
        <f t="shared" si="98"/>
        <v>45285</v>
      </c>
      <c r="Q615" s="96" t="s">
        <v>1877</v>
      </c>
      <c r="R615" s="87"/>
      <c r="S615" s="87"/>
      <c r="T615" s="88"/>
      <c r="U615" s="88">
        <f t="shared" si="97"/>
        <v>0</v>
      </c>
      <c r="V615" s="89">
        <f t="shared" si="101"/>
        <v>0</v>
      </c>
      <c r="W615" s="89" t="str">
        <f t="shared" si="102"/>
        <v>L0W</v>
      </c>
      <c r="X615" s="89" t="e">
        <f t="shared" si="103"/>
        <v>#NUM!</v>
      </c>
      <c r="Y615" s="90" t="e">
        <f t="shared" si="100"/>
        <v>#NUM!</v>
      </c>
      <c r="Z615" s="91"/>
    </row>
    <row r="616" spans="1:26" ht="13.5" thickBot="1" x14ac:dyDescent="0.25">
      <c r="A616" s="91">
        <v>45184</v>
      </c>
      <c r="B616" s="90"/>
      <c r="C616" s="90" t="s">
        <v>77</v>
      </c>
      <c r="D616" s="90" t="s">
        <v>159</v>
      </c>
      <c r="E616" s="90" t="s">
        <v>1772</v>
      </c>
      <c r="F616" s="92" t="s">
        <v>52</v>
      </c>
      <c r="G616" s="93">
        <v>45204</v>
      </c>
      <c r="H616" s="93"/>
      <c r="I616" s="125" t="s">
        <v>1773</v>
      </c>
      <c r="J616" s="94">
        <v>4800000</v>
      </c>
      <c r="K616" s="94">
        <f t="shared" si="99"/>
        <v>92307.692307692312</v>
      </c>
      <c r="L616" s="95" t="s">
        <v>41</v>
      </c>
      <c r="M616" s="96"/>
      <c r="N616" s="98" t="s">
        <v>78</v>
      </c>
      <c r="O616" s="97" t="s">
        <v>504</v>
      </c>
      <c r="P616" s="93">
        <f t="shared" si="98"/>
        <v>45288</v>
      </c>
      <c r="Q616" s="96" t="s">
        <v>1877</v>
      </c>
      <c r="R616" s="87"/>
      <c r="S616" s="87"/>
      <c r="T616" s="88"/>
      <c r="U616" s="88">
        <f t="shared" si="97"/>
        <v>0</v>
      </c>
      <c r="V616" s="89">
        <f t="shared" si="101"/>
        <v>0</v>
      </c>
      <c r="W616" s="89" t="str">
        <f t="shared" si="102"/>
        <v>L0W</v>
      </c>
      <c r="X616" s="89" t="e">
        <f t="shared" si="103"/>
        <v>#NUM!</v>
      </c>
      <c r="Y616" s="90" t="e">
        <f t="shared" si="100"/>
        <v>#NUM!</v>
      </c>
      <c r="Z616" s="91"/>
    </row>
    <row r="617" spans="1:26" ht="13.5" thickBot="1" x14ac:dyDescent="0.25">
      <c r="A617" s="91">
        <v>45192</v>
      </c>
      <c r="B617" s="90" t="s">
        <v>210</v>
      </c>
      <c r="C617" s="90" t="s">
        <v>1124</v>
      </c>
      <c r="D617" s="90" t="s">
        <v>24</v>
      </c>
      <c r="E617" s="90" t="s">
        <v>1784</v>
      </c>
      <c r="F617" s="92" t="s">
        <v>52</v>
      </c>
      <c r="G617" s="93">
        <v>45205</v>
      </c>
      <c r="H617" s="93"/>
      <c r="I617" s="125" t="s">
        <v>1785</v>
      </c>
      <c r="J617" s="94">
        <v>1200000</v>
      </c>
      <c r="K617" s="94">
        <f t="shared" si="99"/>
        <v>23076.923076923078</v>
      </c>
      <c r="L617" s="95" t="s">
        <v>42</v>
      </c>
      <c r="M617" s="96"/>
      <c r="N617" s="98" t="s">
        <v>72</v>
      </c>
      <c r="O617" s="97" t="s">
        <v>504</v>
      </c>
      <c r="P617" s="93">
        <f t="shared" ref="P617:P633" si="104">IF(H617="",(G617+12*7),(H617+8*7))</f>
        <v>45289</v>
      </c>
      <c r="Q617" s="96" t="s">
        <v>1877</v>
      </c>
      <c r="R617" s="87"/>
      <c r="S617" s="87"/>
      <c r="T617" s="88"/>
      <c r="U617" s="88">
        <f t="shared" si="97"/>
        <v>0</v>
      </c>
      <c r="V617" s="89">
        <f t="shared" si="101"/>
        <v>0</v>
      </c>
      <c r="W617" s="89" t="str">
        <f t="shared" si="102"/>
        <v>L0W</v>
      </c>
      <c r="X617" s="89" t="e">
        <f t="shared" si="103"/>
        <v>#NUM!</v>
      </c>
      <c r="Y617" s="90" t="e">
        <f t="shared" si="100"/>
        <v>#NUM!</v>
      </c>
      <c r="Z617" s="91"/>
    </row>
    <row r="618" spans="1:26" ht="13.5" thickBot="1" x14ac:dyDescent="0.25">
      <c r="A618" s="91">
        <v>45232</v>
      </c>
      <c r="B618" s="90" t="s">
        <v>210</v>
      </c>
      <c r="C618" s="90" t="s">
        <v>105</v>
      </c>
      <c r="D618" s="90" t="s">
        <v>90</v>
      </c>
      <c r="E618" s="90" t="s">
        <v>1912</v>
      </c>
      <c r="F618" s="92" t="s">
        <v>52</v>
      </c>
      <c r="G618" s="93">
        <v>45209</v>
      </c>
      <c r="H618" s="93"/>
      <c r="I618" s="125" t="s">
        <v>1913</v>
      </c>
      <c r="J618" s="94">
        <v>2160000</v>
      </c>
      <c r="K618" s="94">
        <f t="shared" ref="K618:K649" si="105">J618/52</f>
        <v>41538.461538461539</v>
      </c>
      <c r="L618" s="95" t="s">
        <v>42</v>
      </c>
      <c r="M618" s="96" t="s">
        <v>115</v>
      </c>
      <c r="N618" s="98" t="s">
        <v>79</v>
      </c>
      <c r="O618" s="97" t="s">
        <v>504</v>
      </c>
      <c r="P618" s="93">
        <f t="shared" si="104"/>
        <v>45293</v>
      </c>
      <c r="Q618" s="96" t="s">
        <v>1916</v>
      </c>
      <c r="R618" s="87"/>
      <c r="S618" s="87"/>
      <c r="T618" s="88"/>
      <c r="U618" s="88">
        <f t="shared" si="97"/>
        <v>0</v>
      </c>
      <c r="V618" s="89">
        <f t="shared" si="101"/>
        <v>0</v>
      </c>
      <c r="W618" s="90"/>
      <c r="X618" s="90"/>
      <c r="Y618" s="90"/>
      <c r="Z618" s="91"/>
    </row>
    <row r="619" spans="1:26" ht="13.5" thickBot="1" x14ac:dyDescent="0.25">
      <c r="A619" s="91">
        <v>45232</v>
      </c>
      <c r="B619" s="90" t="s">
        <v>210</v>
      </c>
      <c r="C619" s="90" t="s">
        <v>105</v>
      </c>
      <c r="D619" s="90" t="s">
        <v>90</v>
      </c>
      <c r="E619" s="90" t="s">
        <v>1914</v>
      </c>
      <c r="F619" s="92" t="s">
        <v>52</v>
      </c>
      <c r="G619" s="93">
        <v>45209</v>
      </c>
      <c r="H619" s="93"/>
      <c r="I619" s="125" t="s">
        <v>1915</v>
      </c>
      <c r="J619" s="94">
        <v>2160000</v>
      </c>
      <c r="K619" s="94">
        <f t="shared" si="105"/>
        <v>41538.461538461539</v>
      </c>
      <c r="L619" s="95" t="s">
        <v>42</v>
      </c>
      <c r="M619" s="96" t="s">
        <v>115</v>
      </c>
      <c r="N619" s="98" t="s">
        <v>79</v>
      </c>
      <c r="O619" s="97" t="s">
        <v>504</v>
      </c>
      <c r="P619" s="93">
        <f t="shared" si="104"/>
        <v>45293</v>
      </c>
      <c r="Q619" s="96" t="s">
        <v>1916</v>
      </c>
      <c r="R619" s="87"/>
      <c r="S619" s="87"/>
      <c r="T619" s="88"/>
      <c r="U619" s="88">
        <f t="shared" si="97"/>
        <v>0</v>
      </c>
      <c r="V619" s="89">
        <f t="shared" si="101"/>
        <v>0</v>
      </c>
      <c r="W619" s="90"/>
      <c r="X619" s="90"/>
      <c r="Y619" s="90"/>
      <c r="Z619" s="91"/>
    </row>
    <row r="620" spans="1:26" ht="13.5" thickBot="1" x14ac:dyDescent="0.25">
      <c r="A620" s="91">
        <v>45090</v>
      </c>
      <c r="B620" s="90"/>
      <c r="C620" s="90" t="s">
        <v>87</v>
      </c>
      <c r="D620" s="90" t="s">
        <v>159</v>
      </c>
      <c r="E620" s="90" t="s">
        <v>509</v>
      </c>
      <c r="F620" s="92" t="s">
        <v>52</v>
      </c>
      <c r="G620" s="93">
        <v>45209</v>
      </c>
      <c r="H620" s="93"/>
      <c r="I620" s="125" t="s">
        <v>510</v>
      </c>
      <c r="J620" s="94">
        <v>720000</v>
      </c>
      <c r="K620" s="94">
        <f t="shared" si="105"/>
        <v>13846.153846153846</v>
      </c>
      <c r="L620" s="95" t="s">
        <v>42</v>
      </c>
      <c r="M620" s="96" t="s">
        <v>94</v>
      </c>
      <c r="N620" s="98" t="s">
        <v>11</v>
      </c>
      <c r="O620" s="97" t="s">
        <v>504</v>
      </c>
      <c r="P620" s="93">
        <f t="shared" si="104"/>
        <v>45293</v>
      </c>
      <c r="Q620" s="96" t="s">
        <v>1877</v>
      </c>
      <c r="R620" s="87"/>
      <c r="S620" s="87"/>
      <c r="T620" s="88"/>
      <c r="U620" s="88">
        <f t="shared" si="97"/>
        <v>0</v>
      </c>
      <c r="V620" s="89">
        <f t="shared" si="101"/>
        <v>0</v>
      </c>
      <c r="W620" s="89" t="str">
        <f t="shared" ref="W620:W627" si="106">IF(V620&lt;0.8, "L0W", IF(V620&gt;1.2,"HIGH","W/IN"))</f>
        <v>L0W</v>
      </c>
      <c r="X620" s="89" t="e">
        <f t="shared" ref="X620:X627" si="107">IF(Y620&lt;15, "EXPECTED", IF(Y620&gt;30, "SIGNIFICANT", "DELAYED"))</f>
        <v>#NUM!</v>
      </c>
      <c r="Y620" s="90" t="e">
        <f t="shared" ref="Y620:Y627" si="108">DATEDIF(G620,H620,"d")</f>
        <v>#NUM!</v>
      </c>
      <c r="Z620" s="91"/>
    </row>
    <row r="621" spans="1:26" ht="13.5" thickBot="1" x14ac:dyDescent="0.25">
      <c r="A621" s="91">
        <v>45178</v>
      </c>
      <c r="B621" s="90"/>
      <c r="C621" s="90" t="s">
        <v>105</v>
      </c>
      <c r="D621" s="90" t="s">
        <v>15</v>
      </c>
      <c r="E621" s="90" t="s">
        <v>1750</v>
      </c>
      <c r="F621" s="92" t="s">
        <v>52</v>
      </c>
      <c r="G621" s="93">
        <v>45210</v>
      </c>
      <c r="H621" s="93"/>
      <c r="I621" s="125" t="s">
        <v>1751</v>
      </c>
      <c r="J621" s="94">
        <v>2000000</v>
      </c>
      <c r="K621" s="94">
        <f t="shared" si="105"/>
        <v>38461.538461538461</v>
      </c>
      <c r="L621" s="95" t="s">
        <v>43</v>
      </c>
      <c r="M621" s="96" t="s">
        <v>94</v>
      </c>
      <c r="N621" s="98" t="s">
        <v>79</v>
      </c>
      <c r="O621" s="97" t="s">
        <v>504</v>
      </c>
      <c r="P621" s="93">
        <f t="shared" si="104"/>
        <v>45294</v>
      </c>
      <c r="Q621" s="96" t="s">
        <v>1877</v>
      </c>
      <c r="R621" s="87"/>
      <c r="S621" s="87"/>
      <c r="T621" s="88"/>
      <c r="U621" s="88">
        <f t="shared" si="97"/>
        <v>0</v>
      </c>
      <c r="V621" s="89">
        <f t="shared" ref="V621:V652" si="109">T621/K621</f>
        <v>0</v>
      </c>
      <c r="W621" s="89" t="str">
        <f t="shared" si="106"/>
        <v>L0W</v>
      </c>
      <c r="X621" s="89" t="e">
        <f t="shared" si="107"/>
        <v>#NUM!</v>
      </c>
      <c r="Y621" s="90" t="e">
        <f t="shared" si="108"/>
        <v>#NUM!</v>
      </c>
      <c r="Z621" s="91"/>
    </row>
    <row r="622" spans="1:26" ht="13.5" thickBot="1" x14ac:dyDescent="0.25">
      <c r="A622" s="91">
        <v>45212</v>
      </c>
      <c r="B622" s="90"/>
      <c r="C622" s="90" t="s">
        <v>163</v>
      </c>
      <c r="D622" s="90" t="s">
        <v>159</v>
      </c>
      <c r="E622" s="90" t="s">
        <v>1834</v>
      </c>
      <c r="F622" s="92" t="s">
        <v>52</v>
      </c>
      <c r="G622" s="93">
        <v>45211</v>
      </c>
      <c r="H622" s="93"/>
      <c r="I622" s="125" t="s">
        <v>1835</v>
      </c>
      <c r="J622" s="94">
        <v>1800000</v>
      </c>
      <c r="K622" s="94">
        <f t="shared" si="105"/>
        <v>34615.384615384617</v>
      </c>
      <c r="L622" s="95" t="s">
        <v>42</v>
      </c>
      <c r="M622" s="96" t="s">
        <v>145</v>
      </c>
      <c r="N622" s="98" t="s">
        <v>28</v>
      </c>
      <c r="O622" s="97" t="s">
        <v>504</v>
      </c>
      <c r="P622" s="93">
        <f t="shared" si="104"/>
        <v>45295</v>
      </c>
      <c r="Q622" s="96" t="s">
        <v>1877</v>
      </c>
      <c r="R622" s="87"/>
      <c r="S622" s="87"/>
      <c r="T622" s="88"/>
      <c r="U622" s="88">
        <f t="shared" si="97"/>
        <v>0</v>
      </c>
      <c r="V622" s="89">
        <f t="shared" si="109"/>
        <v>0</v>
      </c>
      <c r="W622" s="89" t="str">
        <f t="shared" si="106"/>
        <v>L0W</v>
      </c>
      <c r="X622" s="89" t="e">
        <f t="shared" si="107"/>
        <v>#NUM!</v>
      </c>
      <c r="Y622" s="90" t="e">
        <f t="shared" si="108"/>
        <v>#NUM!</v>
      </c>
      <c r="Z622" s="91"/>
    </row>
    <row r="623" spans="1:26" ht="13.5" thickBot="1" x14ac:dyDescent="0.25">
      <c r="A623" s="91">
        <v>45214</v>
      </c>
      <c r="B623" s="90"/>
      <c r="C623" s="90" t="s">
        <v>192</v>
      </c>
      <c r="D623" s="90" t="s">
        <v>1467</v>
      </c>
      <c r="E623" s="90" t="s">
        <v>1832</v>
      </c>
      <c r="F623" s="92" t="s">
        <v>52</v>
      </c>
      <c r="G623" s="93">
        <v>45214</v>
      </c>
      <c r="H623" s="93"/>
      <c r="I623" s="125" t="s">
        <v>1833</v>
      </c>
      <c r="J623" s="94">
        <v>50000</v>
      </c>
      <c r="K623" s="94">
        <f t="shared" si="105"/>
        <v>961.53846153846155</v>
      </c>
      <c r="L623" s="95" t="s">
        <v>42</v>
      </c>
      <c r="M623" s="96" t="s">
        <v>94</v>
      </c>
      <c r="N623" s="98" t="s">
        <v>75</v>
      </c>
      <c r="O623" s="97" t="s">
        <v>504</v>
      </c>
      <c r="P623" s="93">
        <f t="shared" si="104"/>
        <v>45298</v>
      </c>
      <c r="Q623" s="96" t="s">
        <v>1877</v>
      </c>
      <c r="R623" s="87"/>
      <c r="S623" s="87"/>
      <c r="T623" s="88"/>
      <c r="U623" s="88">
        <f t="shared" si="97"/>
        <v>0</v>
      </c>
      <c r="V623" s="89">
        <f t="shared" si="109"/>
        <v>0</v>
      </c>
      <c r="W623" s="89" t="str">
        <f t="shared" si="106"/>
        <v>L0W</v>
      </c>
      <c r="X623" s="89" t="e">
        <f t="shared" si="107"/>
        <v>#NUM!</v>
      </c>
      <c r="Y623" s="90" t="e">
        <f t="shared" si="108"/>
        <v>#NUM!</v>
      </c>
      <c r="Z623" s="91"/>
    </row>
    <row r="624" spans="1:26" ht="13.5" thickBot="1" x14ac:dyDescent="0.25">
      <c r="A624" s="91">
        <v>45208</v>
      </c>
      <c r="B624" s="90"/>
      <c r="C624" s="90" t="s">
        <v>183</v>
      </c>
      <c r="D624" s="90" t="s">
        <v>1467</v>
      </c>
      <c r="E624" s="90" t="s">
        <v>1823</v>
      </c>
      <c r="F624" s="92" t="s">
        <v>52</v>
      </c>
      <c r="G624" s="93">
        <v>45215</v>
      </c>
      <c r="H624" s="93"/>
      <c r="I624" s="125" t="s">
        <v>1824</v>
      </c>
      <c r="J624" s="94">
        <v>300000</v>
      </c>
      <c r="K624" s="94">
        <f t="shared" si="105"/>
        <v>5769.2307692307695</v>
      </c>
      <c r="L624" s="95" t="s">
        <v>42</v>
      </c>
      <c r="M624" s="96" t="s">
        <v>94</v>
      </c>
      <c r="N624" s="98" t="s">
        <v>9</v>
      </c>
      <c r="O624" s="97" t="s">
        <v>504</v>
      </c>
      <c r="P624" s="93">
        <f t="shared" si="104"/>
        <v>45299</v>
      </c>
      <c r="Q624" s="96" t="s">
        <v>1877</v>
      </c>
      <c r="R624" s="87"/>
      <c r="S624" s="87"/>
      <c r="T624" s="88"/>
      <c r="U624" s="88">
        <f t="shared" si="97"/>
        <v>0</v>
      </c>
      <c r="V624" s="89">
        <f t="shared" si="109"/>
        <v>0</v>
      </c>
      <c r="W624" s="89" t="str">
        <f t="shared" si="106"/>
        <v>L0W</v>
      </c>
      <c r="X624" s="89" t="e">
        <f t="shared" si="107"/>
        <v>#NUM!</v>
      </c>
      <c r="Y624" s="90" t="e">
        <f t="shared" si="108"/>
        <v>#NUM!</v>
      </c>
      <c r="Z624" s="91"/>
    </row>
    <row r="625" spans="1:26" ht="13.5" thickBot="1" x14ac:dyDescent="0.25">
      <c r="A625" s="91">
        <v>45208</v>
      </c>
      <c r="B625" s="90"/>
      <c r="C625" s="90" t="s">
        <v>183</v>
      </c>
      <c r="D625" s="90" t="s">
        <v>1467</v>
      </c>
      <c r="E625" s="90" t="s">
        <v>1821</v>
      </c>
      <c r="F625" s="92" t="s">
        <v>52</v>
      </c>
      <c r="G625" s="93">
        <v>45215</v>
      </c>
      <c r="H625" s="93"/>
      <c r="I625" s="125" t="s">
        <v>1822</v>
      </c>
      <c r="J625" s="94">
        <v>300000</v>
      </c>
      <c r="K625" s="94">
        <f t="shared" si="105"/>
        <v>5769.2307692307695</v>
      </c>
      <c r="L625" s="95" t="s">
        <v>43</v>
      </c>
      <c r="M625" s="96" t="s">
        <v>94</v>
      </c>
      <c r="N625" s="98" t="s">
        <v>33</v>
      </c>
      <c r="O625" s="97" t="s">
        <v>504</v>
      </c>
      <c r="P625" s="93">
        <f t="shared" si="104"/>
        <v>45299</v>
      </c>
      <c r="Q625" s="96" t="s">
        <v>1877</v>
      </c>
      <c r="R625" s="87"/>
      <c r="S625" s="87"/>
      <c r="T625" s="88"/>
      <c r="U625" s="88">
        <f t="shared" si="97"/>
        <v>0</v>
      </c>
      <c r="V625" s="89">
        <f t="shared" si="109"/>
        <v>0</v>
      </c>
      <c r="W625" s="89" t="str">
        <f t="shared" si="106"/>
        <v>L0W</v>
      </c>
      <c r="X625" s="89" t="e">
        <f t="shared" si="107"/>
        <v>#NUM!</v>
      </c>
      <c r="Y625" s="90" t="e">
        <f t="shared" si="108"/>
        <v>#NUM!</v>
      </c>
      <c r="Z625" s="91"/>
    </row>
    <row r="626" spans="1:26" ht="13.5" thickBot="1" x14ac:dyDescent="0.25">
      <c r="A626" s="91">
        <v>45209</v>
      </c>
      <c r="B626" s="90"/>
      <c r="C626" s="90" t="s">
        <v>183</v>
      </c>
      <c r="D626" s="90" t="s">
        <v>1467</v>
      </c>
      <c r="E626" s="90" t="s">
        <v>1828</v>
      </c>
      <c r="F626" s="92" t="s">
        <v>52</v>
      </c>
      <c r="G626" s="93">
        <v>45215</v>
      </c>
      <c r="H626" s="93"/>
      <c r="I626" s="125" t="s">
        <v>1829</v>
      </c>
      <c r="J626" s="94">
        <v>300000</v>
      </c>
      <c r="K626" s="94">
        <f t="shared" si="105"/>
        <v>5769.2307692307695</v>
      </c>
      <c r="L626" s="95" t="s">
        <v>42</v>
      </c>
      <c r="M626" s="96" t="s">
        <v>94</v>
      </c>
      <c r="N626" s="98" t="s">
        <v>23</v>
      </c>
      <c r="O626" s="97" t="s">
        <v>504</v>
      </c>
      <c r="P626" s="93">
        <f t="shared" si="104"/>
        <v>45299</v>
      </c>
      <c r="Q626" s="96" t="s">
        <v>1877</v>
      </c>
      <c r="R626" s="87"/>
      <c r="S626" s="87"/>
      <c r="T626" s="88"/>
      <c r="U626" s="88">
        <f t="shared" si="97"/>
        <v>0</v>
      </c>
      <c r="V626" s="89">
        <f t="shared" si="109"/>
        <v>0</v>
      </c>
      <c r="W626" s="89" t="str">
        <f t="shared" si="106"/>
        <v>L0W</v>
      </c>
      <c r="X626" s="89" t="e">
        <f t="shared" si="107"/>
        <v>#NUM!</v>
      </c>
      <c r="Y626" s="90" t="e">
        <f t="shared" si="108"/>
        <v>#NUM!</v>
      </c>
      <c r="Z626" s="91"/>
    </row>
    <row r="627" spans="1:26" ht="13.5" thickBot="1" x14ac:dyDescent="0.25">
      <c r="A627" s="91">
        <v>45201</v>
      </c>
      <c r="B627" s="90"/>
      <c r="C627" s="90" t="s">
        <v>70</v>
      </c>
      <c r="D627" s="90" t="s">
        <v>14</v>
      </c>
      <c r="E627" s="90" t="s">
        <v>1819</v>
      </c>
      <c r="F627" s="92" t="s">
        <v>52</v>
      </c>
      <c r="G627" s="93">
        <v>45219</v>
      </c>
      <c r="H627" s="93"/>
      <c r="I627" s="125" t="s">
        <v>1820</v>
      </c>
      <c r="J627" s="94">
        <v>2400000</v>
      </c>
      <c r="K627" s="94">
        <f t="shared" si="105"/>
        <v>46153.846153846156</v>
      </c>
      <c r="L627" s="95" t="s">
        <v>42</v>
      </c>
      <c r="M627" s="96" t="s">
        <v>100</v>
      </c>
      <c r="N627" s="98" t="s">
        <v>71</v>
      </c>
      <c r="O627" s="97" t="s">
        <v>504</v>
      </c>
      <c r="P627" s="93">
        <f t="shared" si="104"/>
        <v>45303</v>
      </c>
      <c r="Q627" s="96" t="s">
        <v>1877</v>
      </c>
      <c r="R627" s="87"/>
      <c r="S627" s="87"/>
      <c r="T627" s="88"/>
      <c r="U627" s="88">
        <f t="shared" si="97"/>
        <v>0</v>
      </c>
      <c r="V627" s="89">
        <f t="shared" si="109"/>
        <v>0</v>
      </c>
      <c r="W627" s="89" t="str">
        <f t="shared" si="106"/>
        <v>L0W</v>
      </c>
      <c r="X627" s="89" t="e">
        <f t="shared" si="107"/>
        <v>#NUM!</v>
      </c>
      <c r="Y627" s="90" t="e">
        <f t="shared" si="108"/>
        <v>#NUM!</v>
      </c>
      <c r="Z627" s="91"/>
    </row>
    <row r="628" spans="1:26" ht="13.5" thickBot="1" x14ac:dyDescent="0.25">
      <c r="A628" s="91">
        <v>45233</v>
      </c>
      <c r="B628" s="90" t="s">
        <v>541</v>
      </c>
      <c r="C628" s="90" t="s">
        <v>142</v>
      </c>
      <c r="D628" s="90" t="s">
        <v>159</v>
      </c>
      <c r="E628" s="90" t="s">
        <v>1926</v>
      </c>
      <c r="F628" s="92" t="s">
        <v>52</v>
      </c>
      <c r="G628" s="93">
        <v>45222</v>
      </c>
      <c r="H628" s="93"/>
      <c r="I628" s="125" t="s">
        <v>1927</v>
      </c>
      <c r="J628" s="94">
        <v>5000000</v>
      </c>
      <c r="K628" s="94">
        <f t="shared" si="105"/>
        <v>96153.846153846156</v>
      </c>
      <c r="L628" s="95" t="s">
        <v>42</v>
      </c>
      <c r="M628" s="96" t="s">
        <v>100</v>
      </c>
      <c r="N628" s="98" t="s">
        <v>66</v>
      </c>
      <c r="O628" s="97" t="s">
        <v>1796</v>
      </c>
      <c r="P628" s="93">
        <f t="shared" si="104"/>
        <v>45306</v>
      </c>
      <c r="Q628" s="96" t="s">
        <v>1877</v>
      </c>
      <c r="R628" s="87"/>
      <c r="S628" s="87"/>
      <c r="T628" s="88"/>
      <c r="U628" s="88"/>
      <c r="V628" s="89">
        <f t="shared" si="109"/>
        <v>0</v>
      </c>
      <c r="W628" s="90"/>
      <c r="X628" s="90"/>
      <c r="Y628" s="90"/>
      <c r="Z628" s="91"/>
    </row>
    <row r="629" spans="1:26" ht="13.5" thickBot="1" x14ac:dyDescent="0.25">
      <c r="A629" s="91">
        <v>45225</v>
      </c>
      <c r="B629" s="90" t="s">
        <v>1531</v>
      </c>
      <c r="C629" s="90" t="s">
        <v>70</v>
      </c>
      <c r="D629" s="90" t="s">
        <v>26</v>
      </c>
      <c r="E629" s="90" t="s">
        <v>1896</v>
      </c>
      <c r="F629" s="92" t="s">
        <v>52</v>
      </c>
      <c r="G629" s="93">
        <v>45222</v>
      </c>
      <c r="H629" s="93"/>
      <c r="I629" s="125" t="s">
        <v>1897</v>
      </c>
      <c r="J629" s="94">
        <v>600000</v>
      </c>
      <c r="K629" s="94">
        <f t="shared" si="105"/>
        <v>11538.461538461539</v>
      </c>
      <c r="L629" s="95" t="s">
        <v>42</v>
      </c>
      <c r="M629" s="96" t="s">
        <v>94</v>
      </c>
      <c r="N629" s="98" t="s">
        <v>71</v>
      </c>
      <c r="O629" s="97" t="s">
        <v>504</v>
      </c>
      <c r="P629" s="93">
        <f t="shared" si="104"/>
        <v>45306</v>
      </c>
      <c r="Q629" s="96" t="s">
        <v>1877</v>
      </c>
      <c r="R629" s="87"/>
      <c r="S629" s="87"/>
      <c r="T629" s="88"/>
      <c r="U629" s="88">
        <f>T629*52</f>
        <v>0</v>
      </c>
      <c r="V629" s="89">
        <f t="shared" si="109"/>
        <v>0</v>
      </c>
      <c r="W629" s="89" t="str">
        <f t="shared" ref="W629:W647" si="110">IF(V629&lt;0.8, "L0W", IF(V629&gt;1.2,"HIGH","W/IN"))</f>
        <v>L0W</v>
      </c>
      <c r="X629" s="89" t="e">
        <f t="shared" ref="X629:X647" si="111">IF(Y629&lt;15, "EXPECTED", IF(Y629&gt;30, "SIGNIFICANT", "DELAYED"))</f>
        <v>#NUM!</v>
      </c>
      <c r="Y629" s="90" t="e">
        <f t="shared" ref="Y629:Y647" si="112">DATEDIF(G629,H629,"d")</f>
        <v>#NUM!</v>
      </c>
      <c r="Z629" s="91"/>
    </row>
    <row r="630" spans="1:26" ht="13.5" thickBot="1" x14ac:dyDescent="0.25">
      <c r="A630" s="91">
        <v>45189</v>
      </c>
      <c r="B630" s="90" t="s">
        <v>685</v>
      </c>
      <c r="C630" s="90" t="s">
        <v>501</v>
      </c>
      <c r="D630" s="90" t="s">
        <v>159</v>
      </c>
      <c r="E630" s="90" t="s">
        <v>1774</v>
      </c>
      <c r="F630" s="92" t="s">
        <v>52</v>
      </c>
      <c r="G630" s="93">
        <v>45222</v>
      </c>
      <c r="H630" s="93"/>
      <c r="I630" s="125" t="s">
        <v>1775</v>
      </c>
      <c r="J630" s="94">
        <v>600000</v>
      </c>
      <c r="K630" s="94">
        <f t="shared" si="105"/>
        <v>11538.461538461539</v>
      </c>
      <c r="L630" s="95" t="s">
        <v>42</v>
      </c>
      <c r="M630" s="96" t="s">
        <v>94</v>
      </c>
      <c r="N630" s="98" t="s">
        <v>104</v>
      </c>
      <c r="O630" s="97" t="s">
        <v>504</v>
      </c>
      <c r="P630" s="93">
        <f t="shared" si="104"/>
        <v>45306</v>
      </c>
      <c r="Q630" s="96" t="s">
        <v>1877</v>
      </c>
      <c r="R630" s="87"/>
      <c r="S630" s="87"/>
      <c r="T630" s="88"/>
      <c r="U630" s="88">
        <f>T630*52</f>
        <v>0</v>
      </c>
      <c r="V630" s="89">
        <f t="shared" si="109"/>
        <v>0</v>
      </c>
      <c r="W630" s="89" t="str">
        <f t="shared" si="110"/>
        <v>L0W</v>
      </c>
      <c r="X630" s="89" t="e">
        <f t="shared" si="111"/>
        <v>#NUM!</v>
      </c>
      <c r="Y630" s="90" t="e">
        <f t="shared" si="112"/>
        <v>#NUM!</v>
      </c>
      <c r="Z630" s="91"/>
    </row>
    <row r="631" spans="1:26" ht="13.5" thickBot="1" x14ac:dyDescent="0.25">
      <c r="A631" s="91">
        <v>45118</v>
      </c>
      <c r="B631" s="90"/>
      <c r="C631" s="90" t="s">
        <v>250</v>
      </c>
      <c r="D631" s="90" t="s">
        <v>159</v>
      </c>
      <c r="E631" s="90" t="s">
        <v>1487</v>
      </c>
      <c r="F631" s="92" t="s">
        <v>52</v>
      </c>
      <c r="G631" s="93">
        <v>45222</v>
      </c>
      <c r="H631" s="93"/>
      <c r="I631" s="125" t="s">
        <v>1488</v>
      </c>
      <c r="J631" s="94">
        <v>600000</v>
      </c>
      <c r="K631" s="94">
        <f t="shared" si="105"/>
        <v>11538.461538461539</v>
      </c>
      <c r="L631" s="95" t="s">
        <v>42</v>
      </c>
      <c r="M631" s="96" t="s">
        <v>94</v>
      </c>
      <c r="N631" s="98" t="s">
        <v>109</v>
      </c>
      <c r="O631" s="97" t="s">
        <v>504</v>
      </c>
      <c r="P631" s="93">
        <f t="shared" si="104"/>
        <v>45306</v>
      </c>
      <c r="Q631" s="96" t="s">
        <v>1877</v>
      </c>
      <c r="R631" s="87"/>
      <c r="S631" s="87"/>
      <c r="T631" s="88"/>
      <c r="U631" s="88">
        <f>T631*52</f>
        <v>0</v>
      </c>
      <c r="V631" s="89">
        <f t="shared" si="109"/>
        <v>0</v>
      </c>
      <c r="W631" s="89" t="str">
        <f t="shared" si="110"/>
        <v>L0W</v>
      </c>
      <c r="X631" s="89" t="e">
        <f t="shared" si="111"/>
        <v>#NUM!</v>
      </c>
      <c r="Y631" s="90" t="e">
        <f t="shared" si="112"/>
        <v>#NUM!</v>
      </c>
      <c r="Z631" s="91"/>
    </row>
    <row r="632" spans="1:26" ht="13.5" thickBot="1" x14ac:dyDescent="0.25">
      <c r="A632" s="91">
        <v>45222</v>
      </c>
      <c r="B632" s="90"/>
      <c r="C632" s="90" t="s">
        <v>69</v>
      </c>
      <c r="D632" s="90" t="s">
        <v>159</v>
      </c>
      <c r="E632" s="90" t="s">
        <v>1890</v>
      </c>
      <c r="F632" s="92" t="s">
        <v>52</v>
      </c>
      <c r="G632" s="93">
        <v>45222</v>
      </c>
      <c r="H632" s="93"/>
      <c r="I632" s="125" t="s">
        <v>1891</v>
      </c>
      <c r="J632" s="94">
        <v>60000</v>
      </c>
      <c r="K632" s="94">
        <f t="shared" si="105"/>
        <v>1153.8461538461538</v>
      </c>
      <c r="L632" s="95" t="s">
        <v>42</v>
      </c>
      <c r="M632" s="96" t="s">
        <v>115</v>
      </c>
      <c r="N632" s="98" t="s">
        <v>9</v>
      </c>
      <c r="O632" s="97" t="s">
        <v>504</v>
      </c>
      <c r="P632" s="93">
        <f t="shared" si="104"/>
        <v>45306</v>
      </c>
      <c r="Q632" s="96" t="s">
        <v>1877</v>
      </c>
      <c r="R632" s="87"/>
      <c r="S632" s="87"/>
      <c r="T632" s="88"/>
      <c r="U632" s="88">
        <f>T632*52</f>
        <v>0</v>
      </c>
      <c r="V632" s="89">
        <f t="shared" si="109"/>
        <v>0</v>
      </c>
      <c r="W632" s="89" t="str">
        <f t="shared" si="110"/>
        <v>L0W</v>
      </c>
      <c r="X632" s="89" t="e">
        <f t="shared" si="111"/>
        <v>#NUM!</v>
      </c>
      <c r="Y632" s="90" t="e">
        <f t="shared" si="112"/>
        <v>#NUM!</v>
      </c>
      <c r="Z632" s="91"/>
    </row>
    <row r="633" spans="1:26" ht="13.5" thickBot="1" x14ac:dyDescent="0.25">
      <c r="A633" s="91">
        <v>45212</v>
      </c>
      <c r="B633" s="90"/>
      <c r="C633" s="90" t="s">
        <v>70</v>
      </c>
      <c r="D633" s="90" t="s">
        <v>14</v>
      </c>
      <c r="E633" s="90" t="s">
        <v>1830</v>
      </c>
      <c r="F633" s="92" t="s">
        <v>52</v>
      </c>
      <c r="G633" s="93">
        <v>45226</v>
      </c>
      <c r="H633" s="93"/>
      <c r="I633" s="125" t="s">
        <v>1831</v>
      </c>
      <c r="J633" s="94">
        <v>1200000</v>
      </c>
      <c r="K633" s="94">
        <f t="shared" si="105"/>
        <v>23076.923076923078</v>
      </c>
      <c r="L633" s="95" t="s">
        <v>42</v>
      </c>
      <c r="M633" s="96" t="s">
        <v>94</v>
      </c>
      <c r="N633" s="98" t="s">
        <v>71</v>
      </c>
      <c r="O633" s="97" t="s">
        <v>1796</v>
      </c>
      <c r="P633" s="93">
        <f t="shared" si="104"/>
        <v>45310</v>
      </c>
      <c r="Q633" s="96" t="s">
        <v>1916</v>
      </c>
      <c r="R633" s="87"/>
      <c r="S633" s="87"/>
      <c r="T633" s="88"/>
      <c r="U633" s="88">
        <f>T633*52</f>
        <v>0</v>
      </c>
      <c r="V633" s="89">
        <f t="shared" si="109"/>
        <v>0</v>
      </c>
      <c r="W633" s="89" t="str">
        <f t="shared" si="110"/>
        <v>L0W</v>
      </c>
      <c r="X633" s="89" t="e">
        <f t="shared" si="111"/>
        <v>#NUM!</v>
      </c>
      <c r="Y633" s="90" t="e">
        <f t="shared" si="112"/>
        <v>#NUM!</v>
      </c>
      <c r="Z633" s="91"/>
    </row>
    <row r="634" spans="1:26" ht="15.75" thickBot="1" x14ac:dyDescent="0.3">
      <c r="A634" s="277">
        <v>45208</v>
      </c>
      <c r="B634" s="281" t="s">
        <v>210</v>
      </c>
      <c r="C634" s="281" t="s">
        <v>163</v>
      </c>
      <c r="D634" s="281" t="s">
        <v>14</v>
      </c>
      <c r="E634" s="281" t="s">
        <v>1825</v>
      </c>
      <c r="F634" s="284" t="s">
        <v>52</v>
      </c>
      <c r="G634" s="287">
        <v>45231</v>
      </c>
      <c r="H634" s="287"/>
      <c r="I634" s="290" t="s">
        <v>1826</v>
      </c>
      <c r="J634" s="293">
        <v>7200000</v>
      </c>
      <c r="K634" s="293">
        <f t="shared" si="105"/>
        <v>138461.53846153847</v>
      </c>
      <c r="L634" s="296"/>
      <c r="M634" s="299"/>
      <c r="N634" s="296"/>
      <c r="O634" s="304"/>
      <c r="P634" s="287"/>
      <c r="Q634" s="299" t="s">
        <v>1827</v>
      </c>
      <c r="R634" s="308"/>
      <c r="S634" s="308"/>
      <c r="T634" s="311"/>
      <c r="U634" s="311"/>
      <c r="V634" s="315">
        <f t="shared" si="109"/>
        <v>0</v>
      </c>
      <c r="W634" s="281" t="str">
        <f t="shared" si="110"/>
        <v>L0W</v>
      </c>
      <c r="X634" s="281" t="e">
        <f t="shared" si="111"/>
        <v>#NUM!</v>
      </c>
      <c r="Y634" s="281" t="e">
        <f t="shared" si="112"/>
        <v>#NUM!</v>
      </c>
      <c r="Z634" s="277"/>
    </row>
    <row r="635" spans="1:26" ht="13.5" thickBot="1" x14ac:dyDescent="0.25">
      <c r="A635" s="261">
        <v>45194</v>
      </c>
      <c r="B635" s="262" t="s">
        <v>57</v>
      </c>
      <c r="C635" s="262" t="s">
        <v>118</v>
      </c>
      <c r="D635" s="262" t="s">
        <v>370</v>
      </c>
      <c r="E635" s="262" t="s">
        <v>1792</v>
      </c>
      <c r="F635" s="263" t="s">
        <v>52</v>
      </c>
      <c r="G635" s="264">
        <v>45226</v>
      </c>
      <c r="H635" s="264"/>
      <c r="I635" s="265" t="s">
        <v>1793</v>
      </c>
      <c r="J635" s="266">
        <v>420000</v>
      </c>
      <c r="K635" s="266">
        <f t="shared" si="105"/>
        <v>8076.9230769230771</v>
      </c>
      <c r="L635" s="267" t="s">
        <v>42</v>
      </c>
      <c r="M635" s="268" t="s">
        <v>94</v>
      </c>
      <c r="N635" s="269" t="s">
        <v>20</v>
      </c>
      <c r="O635" s="270" t="s">
        <v>504</v>
      </c>
      <c r="P635" s="286">
        <f t="shared" ref="P635:P647" si="113">IF(H635="",(G635+12*7),(H635+8*7))</f>
        <v>45310</v>
      </c>
      <c r="Q635" s="268"/>
      <c r="R635" s="271"/>
      <c r="S635" s="271"/>
      <c r="T635" s="272"/>
      <c r="U635" s="273">
        <f t="shared" ref="U635:U664" si="114">T635*52</f>
        <v>0</v>
      </c>
      <c r="V635" s="124">
        <f t="shared" si="109"/>
        <v>0</v>
      </c>
      <c r="W635" s="124" t="str">
        <f t="shared" si="110"/>
        <v>L0W</v>
      </c>
      <c r="X635" s="312" t="e">
        <f t="shared" si="111"/>
        <v>#NUM!</v>
      </c>
      <c r="Y635" s="279" t="e">
        <f t="shared" si="112"/>
        <v>#NUM!</v>
      </c>
      <c r="Z635" s="261"/>
    </row>
    <row r="636" spans="1:26" ht="13.5" thickBot="1" x14ac:dyDescent="0.25">
      <c r="A636" s="91">
        <v>45225</v>
      </c>
      <c r="B636" s="90"/>
      <c r="C636" s="90" t="s">
        <v>183</v>
      </c>
      <c r="D636" s="90" t="s">
        <v>15</v>
      </c>
      <c r="E636" s="90" t="s">
        <v>1894</v>
      </c>
      <c r="F636" s="92" t="s">
        <v>52</v>
      </c>
      <c r="G636" s="93">
        <v>45229</v>
      </c>
      <c r="H636" s="93"/>
      <c r="I636" s="125" t="s">
        <v>1895</v>
      </c>
      <c r="J636" s="94">
        <v>3000000</v>
      </c>
      <c r="K636" s="94">
        <f t="shared" si="105"/>
        <v>57692.307692307695</v>
      </c>
      <c r="L636" s="95" t="s">
        <v>42</v>
      </c>
      <c r="M636" s="96" t="s">
        <v>100</v>
      </c>
      <c r="N636" s="98" t="s">
        <v>71</v>
      </c>
      <c r="O636" s="97" t="s">
        <v>1796</v>
      </c>
      <c r="P636" s="93">
        <f t="shared" si="113"/>
        <v>45313</v>
      </c>
      <c r="Q636" s="96" t="s">
        <v>1916</v>
      </c>
      <c r="R636" s="87"/>
      <c r="S636" s="87"/>
      <c r="T636" s="88"/>
      <c r="U636" s="88">
        <f t="shared" si="114"/>
        <v>0</v>
      </c>
      <c r="V636" s="89">
        <f t="shared" si="109"/>
        <v>0</v>
      </c>
      <c r="W636" s="89" t="str">
        <f t="shared" si="110"/>
        <v>L0W</v>
      </c>
      <c r="X636" s="89" t="e">
        <f t="shared" si="111"/>
        <v>#NUM!</v>
      </c>
      <c r="Y636" s="90" t="e">
        <f t="shared" si="112"/>
        <v>#NUM!</v>
      </c>
      <c r="Z636" s="91"/>
    </row>
    <row r="637" spans="1:26" ht="13.5" thickBot="1" x14ac:dyDescent="0.25">
      <c r="A637" s="91">
        <v>45212</v>
      </c>
      <c r="B637" s="90"/>
      <c r="C637" s="90" t="s">
        <v>70</v>
      </c>
      <c r="D637" s="90" t="s">
        <v>159</v>
      </c>
      <c r="E637" s="90" t="s">
        <v>1837</v>
      </c>
      <c r="F637" s="92" t="s">
        <v>52</v>
      </c>
      <c r="G637" s="93">
        <v>45229</v>
      </c>
      <c r="H637" s="93"/>
      <c r="I637" s="125" t="s">
        <v>1838</v>
      </c>
      <c r="J637" s="94">
        <v>1200000</v>
      </c>
      <c r="K637" s="94">
        <f t="shared" si="105"/>
        <v>23076.923076923078</v>
      </c>
      <c r="L637" s="95" t="s">
        <v>42</v>
      </c>
      <c r="M637" s="96" t="s">
        <v>94</v>
      </c>
      <c r="N637" s="98" t="s">
        <v>71</v>
      </c>
      <c r="O637" s="97" t="s">
        <v>1796</v>
      </c>
      <c r="P637" s="93">
        <f t="shared" si="113"/>
        <v>45313</v>
      </c>
      <c r="Q637" s="96" t="s">
        <v>1916</v>
      </c>
      <c r="R637" s="87"/>
      <c r="S637" s="87"/>
      <c r="T637" s="88"/>
      <c r="U637" s="88">
        <f t="shared" si="114"/>
        <v>0</v>
      </c>
      <c r="V637" s="89">
        <f t="shared" si="109"/>
        <v>0</v>
      </c>
      <c r="W637" s="89" t="str">
        <f t="shared" si="110"/>
        <v>L0W</v>
      </c>
      <c r="X637" s="89" t="e">
        <f t="shared" si="111"/>
        <v>#NUM!</v>
      </c>
      <c r="Y637" s="90" t="e">
        <f t="shared" si="112"/>
        <v>#NUM!</v>
      </c>
      <c r="Z637" s="91"/>
    </row>
    <row r="638" spans="1:26" ht="13.5" thickBot="1" x14ac:dyDescent="0.25">
      <c r="A638" s="91">
        <v>45178</v>
      </c>
      <c r="B638" s="90" t="s">
        <v>540</v>
      </c>
      <c r="C638" s="90" t="s">
        <v>76</v>
      </c>
      <c r="D638" s="90" t="s">
        <v>1467</v>
      </c>
      <c r="E638" s="90" t="s">
        <v>1752</v>
      </c>
      <c r="F638" s="92" t="s">
        <v>52</v>
      </c>
      <c r="G638" s="93">
        <v>45230</v>
      </c>
      <c r="H638" s="93"/>
      <c r="I638" s="125" t="s">
        <v>1753</v>
      </c>
      <c r="J638" s="94">
        <v>1200000</v>
      </c>
      <c r="K638" s="94">
        <f t="shared" si="105"/>
        <v>23076.923076923078</v>
      </c>
      <c r="L638" s="95" t="s">
        <v>42</v>
      </c>
      <c r="M638" s="96" t="s">
        <v>94</v>
      </c>
      <c r="N638" s="98" t="s">
        <v>33</v>
      </c>
      <c r="O638" s="97" t="s">
        <v>1796</v>
      </c>
      <c r="P638" s="93">
        <f t="shared" si="113"/>
        <v>45314</v>
      </c>
      <c r="Q638" s="96" t="s">
        <v>1916</v>
      </c>
      <c r="R638" s="87"/>
      <c r="S638" s="87"/>
      <c r="T638" s="88"/>
      <c r="U638" s="88">
        <f t="shared" si="114"/>
        <v>0</v>
      </c>
      <c r="V638" s="89">
        <f t="shared" si="109"/>
        <v>0</v>
      </c>
      <c r="W638" s="89" t="str">
        <f t="shared" si="110"/>
        <v>L0W</v>
      </c>
      <c r="X638" s="89" t="e">
        <f t="shared" si="111"/>
        <v>#NUM!</v>
      </c>
      <c r="Y638" s="90" t="e">
        <f t="shared" si="112"/>
        <v>#NUM!</v>
      </c>
      <c r="Z638" s="91"/>
    </row>
    <row r="639" spans="1:26" ht="13.5" thickBot="1" x14ac:dyDescent="0.25">
      <c r="A639" s="261">
        <v>45230</v>
      </c>
      <c r="B639" s="262"/>
      <c r="C639" s="262" t="s">
        <v>635</v>
      </c>
      <c r="D639" s="262" t="s">
        <v>159</v>
      </c>
      <c r="E639" s="262" t="s">
        <v>1906</v>
      </c>
      <c r="F639" s="263" t="s">
        <v>52</v>
      </c>
      <c r="G639" s="264">
        <v>45230</v>
      </c>
      <c r="H639" s="264"/>
      <c r="I639" s="265" t="s">
        <v>1907</v>
      </c>
      <c r="J639" s="266">
        <v>600000</v>
      </c>
      <c r="K639" s="266">
        <f t="shared" si="105"/>
        <v>11538.461538461539</v>
      </c>
      <c r="L639" s="267" t="s">
        <v>42</v>
      </c>
      <c r="M639" s="268" t="s">
        <v>115</v>
      </c>
      <c r="N639" s="269" t="s">
        <v>71</v>
      </c>
      <c r="O639" s="270" t="s">
        <v>504</v>
      </c>
      <c r="P639" s="286">
        <f t="shared" si="113"/>
        <v>45314</v>
      </c>
      <c r="Q639" s="268"/>
      <c r="R639" s="271"/>
      <c r="S639" s="271"/>
      <c r="T639" s="272"/>
      <c r="U639" s="273">
        <f t="shared" si="114"/>
        <v>0</v>
      </c>
      <c r="V639" s="124">
        <f t="shared" si="109"/>
        <v>0</v>
      </c>
      <c r="W639" s="124" t="str">
        <f t="shared" si="110"/>
        <v>L0W</v>
      </c>
      <c r="X639" s="312" t="e">
        <f t="shared" si="111"/>
        <v>#NUM!</v>
      </c>
      <c r="Y639" s="279" t="e">
        <f t="shared" si="112"/>
        <v>#NUM!</v>
      </c>
      <c r="Z639" s="261"/>
    </row>
    <row r="640" spans="1:26" ht="13.5" thickBot="1" x14ac:dyDescent="0.25">
      <c r="A640" s="261">
        <v>45192</v>
      </c>
      <c r="B640" s="262"/>
      <c r="C640" s="262" t="s">
        <v>55</v>
      </c>
      <c r="D640" s="262" t="s">
        <v>14</v>
      </c>
      <c r="E640" s="262" t="s">
        <v>1790</v>
      </c>
      <c r="F640" s="263" t="s">
        <v>52</v>
      </c>
      <c r="G640" s="264">
        <v>45230</v>
      </c>
      <c r="H640" s="264"/>
      <c r="I640" s="265" t="s">
        <v>1791</v>
      </c>
      <c r="J640" s="266">
        <v>600000</v>
      </c>
      <c r="K640" s="266">
        <f t="shared" si="105"/>
        <v>11538.461538461539</v>
      </c>
      <c r="L640" s="267" t="s">
        <v>42</v>
      </c>
      <c r="M640" s="268" t="s">
        <v>94</v>
      </c>
      <c r="N640" s="269" t="s">
        <v>9</v>
      </c>
      <c r="O640" s="270" t="s">
        <v>504</v>
      </c>
      <c r="P640" s="286">
        <f t="shared" si="113"/>
        <v>45314</v>
      </c>
      <c r="Q640" s="268"/>
      <c r="R640" s="271"/>
      <c r="S640" s="271"/>
      <c r="T640" s="272"/>
      <c r="U640" s="273">
        <f t="shared" si="114"/>
        <v>0</v>
      </c>
      <c r="V640" s="124">
        <f t="shared" si="109"/>
        <v>0</v>
      </c>
      <c r="W640" s="124" t="str">
        <f t="shared" si="110"/>
        <v>L0W</v>
      </c>
      <c r="X640" s="312" t="e">
        <f t="shared" si="111"/>
        <v>#NUM!</v>
      </c>
      <c r="Y640" s="279" t="e">
        <f t="shared" si="112"/>
        <v>#NUM!</v>
      </c>
      <c r="Z640" s="261"/>
    </row>
    <row r="641" spans="1:26" ht="13.5" thickBot="1" x14ac:dyDescent="0.25">
      <c r="A641" s="261">
        <v>45215</v>
      </c>
      <c r="B641" s="262"/>
      <c r="C641" s="262" t="s">
        <v>129</v>
      </c>
      <c r="D641" s="262" t="s">
        <v>14</v>
      </c>
      <c r="E641" s="262" t="s">
        <v>1841</v>
      </c>
      <c r="F641" s="263" t="s">
        <v>52</v>
      </c>
      <c r="G641" s="264">
        <v>45231</v>
      </c>
      <c r="H641" s="264">
        <v>45232</v>
      </c>
      <c r="I641" s="265" t="s">
        <v>1842</v>
      </c>
      <c r="J641" s="266">
        <v>18000000</v>
      </c>
      <c r="K641" s="266">
        <f t="shared" si="105"/>
        <v>346153.84615384613</v>
      </c>
      <c r="L641" s="267" t="s">
        <v>41</v>
      </c>
      <c r="M641" s="268"/>
      <c r="N641" s="269" t="s">
        <v>33</v>
      </c>
      <c r="O641" s="270" t="s">
        <v>1796</v>
      </c>
      <c r="P641" s="286">
        <f t="shared" si="113"/>
        <v>45288</v>
      </c>
      <c r="Q641" s="268" t="s">
        <v>1917</v>
      </c>
      <c r="R641" s="271">
        <v>0.995</v>
      </c>
      <c r="S641" s="271">
        <v>0.995</v>
      </c>
      <c r="T641" s="272">
        <v>16603.53</v>
      </c>
      <c r="U641" s="273">
        <f t="shared" si="114"/>
        <v>863383.55999999994</v>
      </c>
      <c r="V641" s="357">
        <f t="shared" si="109"/>
        <v>4.7965753333333333E-2</v>
      </c>
      <c r="W641" s="124" t="str">
        <f t="shared" si="110"/>
        <v>L0W</v>
      </c>
      <c r="X641" s="312" t="str">
        <f t="shared" si="111"/>
        <v>EXPECTED</v>
      </c>
      <c r="Y641" s="279">
        <f t="shared" si="112"/>
        <v>1</v>
      </c>
      <c r="Z641" s="261"/>
    </row>
    <row r="642" spans="1:26" ht="13.5" thickBot="1" x14ac:dyDescent="0.25">
      <c r="A642" s="261">
        <v>45090</v>
      </c>
      <c r="B642" s="262"/>
      <c r="C642" s="262" t="s">
        <v>501</v>
      </c>
      <c r="D642" s="262" t="s">
        <v>159</v>
      </c>
      <c r="E642" s="262" t="s">
        <v>502</v>
      </c>
      <c r="F642" s="263" t="s">
        <v>52</v>
      </c>
      <c r="G642" s="264">
        <v>45231</v>
      </c>
      <c r="H642" s="264"/>
      <c r="I642" s="265" t="s">
        <v>503</v>
      </c>
      <c r="J642" s="266">
        <v>900000</v>
      </c>
      <c r="K642" s="266">
        <f t="shared" si="105"/>
        <v>17307.692307692309</v>
      </c>
      <c r="L642" s="267" t="s">
        <v>42</v>
      </c>
      <c r="M642" s="268" t="s">
        <v>94</v>
      </c>
      <c r="N642" s="269" t="s">
        <v>66</v>
      </c>
      <c r="O642" s="270" t="s">
        <v>504</v>
      </c>
      <c r="P642" s="286">
        <f t="shared" si="113"/>
        <v>45315</v>
      </c>
      <c r="Q642" s="268"/>
      <c r="R642" s="271"/>
      <c r="S642" s="271"/>
      <c r="T642" s="272"/>
      <c r="U642" s="273">
        <f t="shared" si="114"/>
        <v>0</v>
      </c>
      <c r="V642" s="357">
        <f t="shared" si="109"/>
        <v>0</v>
      </c>
      <c r="W642" s="124" t="str">
        <f t="shared" si="110"/>
        <v>L0W</v>
      </c>
      <c r="X642" s="312" t="e">
        <f t="shared" si="111"/>
        <v>#NUM!</v>
      </c>
      <c r="Y642" s="279" t="e">
        <f t="shared" si="112"/>
        <v>#NUM!</v>
      </c>
      <c r="Z642" s="261"/>
    </row>
    <row r="643" spans="1:26" ht="13.5" thickBot="1" x14ac:dyDescent="0.25">
      <c r="A643" s="261">
        <v>45216</v>
      </c>
      <c r="B643" s="262"/>
      <c r="C643" s="262" t="s">
        <v>61</v>
      </c>
      <c r="D643" s="262" t="s">
        <v>15</v>
      </c>
      <c r="E643" s="262" t="s">
        <v>1843</v>
      </c>
      <c r="F643" s="263" t="s">
        <v>52</v>
      </c>
      <c r="G643" s="264">
        <v>45231</v>
      </c>
      <c r="H643" s="264"/>
      <c r="I643" s="265" t="s">
        <v>1844</v>
      </c>
      <c r="J643" s="266">
        <v>900000</v>
      </c>
      <c r="K643" s="266">
        <f t="shared" si="105"/>
        <v>17307.692307692309</v>
      </c>
      <c r="L643" s="267" t="s">
        <v>42</v>
      </c>
      <c r="M643" s="268" t="s">
        <v>94</v>
      </c>
      <c r="N643" s="269" t="s">
        <v>8</v>
      </c>
      <c r="O643" s="270" t="s">
        <v>504</v>
      </c>
      <c r="P643" s="286">
        <f t="shared" si="113"/>
        <v>45315</v>
      </c>
      <c r="Q643" s="268"/>
      <c r="R643" s="271"/>
      <c r="S643" s="271"/>
      <c r="T643" s="272"/>
      <c r="U643" s="273">
        <f t="shared" si="114"/>
        <v>0</v>
      </c>
      <c r="V643" s="312">
        <f t="shared" si="109"/>
        <v>0</v>
      </c>
      <c r="W643" s="124" t="str">
        <f t="shared" si="110"/>
        <v>L0W</v>
      </c>
      <c r="X643" s="312" t="e">
        <f t="shared" si="111"/>
        <v>#NUM!</v>
      </c>
      <c r="Y643" s="279" t="e">
        <f t="shared" si="112"/>
        <v>#NUM!</v>
      </c>
      <c r="Z643" s="261"/>
    </row>
    <row r="644" spans="1:26" ht="13.5" thickBot="1" x14ac:dyDescent="0.25">
      <c r="A644" s="261">
        <v>45215</v>
      </c>
      <c r="B644" s="262"/>
      <c r="C644" s="262" t="s">
        <v>468</v>
      </c>
      <c r="D644" s="262" t="s">
        <v>159</v>
      </c>
      <c r="E644" s="262" t="s">
        <v>1839</v>
      </c>
      <c r="F644" s="263" t="s">
        <v>52</v>
      </c>
      <c r="G644" s="264">
        <v>45231</v>
      </c>
      <c r="H644" s="264"/>
      <c r="I644" s="265" t="s">
        <v>1840</v>
      </c>
      <c r="J644" s="266">
        <v>720000</v>
      </c>
      <c r="K644" s="266">
        <f t="shared" si="105"/>
        <v>13846.153846153846</v>
      </c>
      <c r="L644" s="267" t="s">
        <v>42</v>
      </c>
      <c r="M644" s="268" t="s">
        <v>94</v>
      </c>
      <c r="N644" s="269" t="s">
        <v>161</v>
      </c>
      <c r="O644" s="270" t="s">
        <v>504</v>
      </c>
      <c r="P644" s="286">
        <f t="shared" si="113"/>
        <v>45315</v>
      </c>
      <c r="Q644" s="268"/>
      <c r="R644" s="271"/>
      <c r="S644" s="271"/>
      <c r="T644" s="272"/>
      <c r="U644" s="273">
        <f t="shared" si="114"/>
        <v>0</v>
      </c>
      <c r="V644" s="357">
        <f t="shared" si="109"/>
        <v>0</v>
      </c>
      <c r="W644" s="357" t="str">
        <f t="shared" si="110"/>
        <v>L0W</v>
      </c>
      <c r="X644" s="312" t="e">
        <f t="shared" si="111"/>
        <v>#NUM!</v>
      </c>
      <c r="Y644" s="279" t="e">
        <f t="shared" si="112"/>
        <v>#NUM!</v>
      </c>
      <c r="Z644" s="261"/>
    </row>
    <row r="645" spans="1:26" ht="13.5" thickBot="1" x14ac:dyDescent="0.25">
      <c r="A645" s="261">
        <v>45218</v>
      </c>
      <c r="B645" s="262"/>
      <c r="C645" s="262" t="s">
        <v>192</v>
      </c>
      <c r="D645" s="262" t="s">
        <v>1467</v>
      </c>
      <c r="E645" s="262" t="s">
        <v>1851</v>
      </c>
      <c r="F645" s="263" t="s">
        <v>52</v>
      </c>
      <c r="G645" s="264">
        <v>45231</v>
      </c>
      <c r="H645" s="264"/>
      <c r="I645" s="265" t="s">
        <v>1852</v>
      </c>
      <c r="J645" s="266">
        <v>600000</v>
      </c>
      <c r="K645" s="266">
        <f t="shared" si="105"/>
        <v>11538.461538461539</v>
      </c>
      <c r="L645" s="267" t="s">
        <v>42</v>
      </c>
      <c r="M645" s="268" t="s">
        <v>94</v>
      </c>
      <c r="N645" s="269" t="s">
        <v>378</v>
      </c>
      <c r="O645" s="270" t="s">
        <v>504</v>
      </c>
      <c r="P645" s="286">
        <f t="shared" si="113"/>
        <v>45315</v>
      </c>
      <c r="Q645" s="268"/>
      <c r="R645" s="271"/>
      <c r="S645" s="271"/>
      <c r="T645" s="272"/>
      <c r="U645" s="273">
        <f t="shared" si="114"/>
        <v>0</v>
      </c>
      <c r="V645" s="357">
        <f t="shared" si="109"/>
        <v>0</v>
      </c>
      <c r="W645" s="357" t="str">
        <f t="shared" si="110"/>
        <v>L0W</v>
      </c>
      <c r="X645" s="312" t="e">
        <f t="shared" si="111"/>
        <v>#NUM!</v>
      </c>
      <c r="Y645" s="279" t="e">
        <f t="shared" si="112"/>
        <v>#NUM!</v>
      </c>
      <c r="Z645" s="261"/>
    </row>
    <row r="646" spans="1:26" ht="13.5" thickBot="1" x14ac:dyDescent="0.25">
      <c r="A646" s="261">
        <v>45199</v>
      </c>
      <c r="B646" s="262" t="s">
        <v>541</v>
      </c>
      <c r="C646" s="262" t="s">
        <v>543</v>
      </c>
      <c r="D646" s="262" t="s">
        <v>159</v>
      </c>
      <c r="E646" s="262" t="s">
        <v>1814</v>
      </c>
      <c r="F646" s="263" t="s">
        <v>52</v>
      </c>
      <c r="G646" s="264">
        <v>45231</v>
      </c>
      <c r="H646" s="264"/>
      <c r="I646" s="265" t="s">
        <v>1815</v>
      </c>
      <c r="J646" s="266">
        <v>120000</v>
      </c>
      <c r="K646" s="266">
        <f t="shared" si="105"/>
        <v>2307.6923076923076</v>
      </c>
      <c r="L646" s="267" t="s">
        <v>42</v>
      </c>
      <c r="M646" s="268" t="s">
        <v>1816</v>
      </c>
      <c r="N646" s="269" t="s">
        <v>20</v>
      </c>
      <c r="O646" s="270" t="s">
        <v>504</v>
      </c>
      <c r="P646" s="286">
        <f t="shared" si="113"/>
        <v>45315</v>
      </c>
      <c r="Q646" s="268"/>
      <c r="R646" s="271"/>
      <c r="S646" s="271"/>
      <c r="T646" s="272"/>
      <c r="U646" s="273">
        <f t="shared" si="114"/>
        <v>0</v>
      </c>
      <c r="V646" s="357">
        <f t="shared" si="109"/>
        <v>0</v>
      </c>
      <c r="W646" s="357" t="str">
        <f t="shared" si="110"/>
        <v>L0W</v>
      </c>
      <c r="X646" s="312" t="e">
        <f t="shared" si="111"/>
        <v>#NUM!</v>
      </c>
      <c r="Y646" s="279" t="e">
        <f t="shared" si="112"/>
        <v>#NUM!</v>
      </c>
      <c r="Z646" s="261"/>
    </row>
    <row r="647" spans="1:26" ht="13.5" thickBot="1" x14ac:dyDescent="0.25">
      <c r="A647" s="261">
        <v>45192</v>
      </c>
      <c r="B647" s="262" t="s">
        <v>541</v>
      </c>
      <c r="C647" s="262" t="s">
        <v>543</v>
      </c>
      <c r="D647" s="262" t="s">
        <v>18</v>
      </c>
      <c r="E647" s="262" t="s">
        <v>1788</v>
      </c>
      <c r="F647" s="263" t="s">
        <v>52</v>
      </c>
      <c r="G647" s="264">
        <v>45231</v>
      </c>
      <c r="H647" s="264"/>
      <c r="I647" s="265" t="s">
        <v>1789</v>
      </c>
      <c r="J647" s="266">
        <v>120000</v>
      </c>
      <c r="K647" s="266">
        <f t="shared" si="105"/>
        <v>2307.6923076923076</v>
      </c>
      <c r="L647" s="267" t="s">
        <v>42</v>
      </c>
      <c r="M647" s="268" t="s">
        <v>94</v>
      </c>
      <c r="N647" s="269" t="s">
        <v>130</v>
      </c>
      <c r="O647" s="270" t="s">
        <v>504</v>
      </c>
      <c r="P647" s="286">
        <f t="shared" si="113"/>
        <v>45315</v>
      </c>
      <c r="Q647" s="268"/>
      <c r="R647" s="271"/>
      <c r="S647" s="271"/>
      <c r="T647" s="272"/>
      <c r="U647" s="236">
        <f t="shared" si="114"/>
        <v>0</v>
      </c>
      <c r="V647" s="357">
        <f t="shared" si="109"/>
        <v>0</v>
      </c>
      <c r="W647" s="357" t="str">
        <f t="shared" si="110"/>
        <v>L0W</v>
      </c>
      <c r="X647" s="312" t="e">
        <f t="shared" si="111"/>
        <v>#NUM!</v>
      </c>
      <c r="Y647" s="279" t="e">
        <f t="shared" si="112"/>
        <v>#NUM!</v>
      </c>
      <c r="Z647" s="261"/>
    </row>
    <row r="648" spans="1:26" ht="13.5" thickBot="1" x14ac:dyDescent="0.25">
      <c r="A648" s="259">
        <v>45222</v>
      </c>
      <c r="B648" s="73"/>
      <c r="C648" s="73" t="s">
        <v>65</v>
      </c>
      <c r="D648" s="73" t="s">
        <v>212</v>
      </c>
      <c r="E648" s="73" t="s">
        <v>1892</v>
      </c>
      <c r="F648" s="74" t="s">
        <v>52</v>
      </c>
      <c r="G648" s="75">
        <v>45236</v>
      </c>
      <c r="H648" s="75"/>
      <c r="I648" s="78" t="s">
        <v>1893</v>
      </c>
      <c r="J648" s="76">
        <v>600000</v>
      </c>
      <c r="K648" s="76">
        <f t="shared" si="105"/>
        <v>11538.461538461539</v>
      </c>
      <c r="L648" s="77" t="s">
        <v>42</v>
      </c>
      <c r="M648" s="254" t="s">
        <v>94</v>
      </c>
      <c r="N648" s="255" t="s">
        <v>9</v>
      </c>
      <c r="O648" s="256" t="s">
        <v>504</v>
      </c>
      <c r="P648" s="75"/>
      <c r="Q648" s="254"/>
      <c r="R648" s="257"/>
      <c r="S648" s="257"/>
      <c r="T648" s="258"/>
      <c r="U648" s="246">
        <f t="shared" si="114"/>
        <v>0</v>
      </c>
      <c r="V648" s="248">
        <f t="shared" si="109"/>
        <v>0</v>
      </c>
      <c r="W648" s="247"/>
      <c r="X648" s="73"/>
      <c r="Y648" s="73"/>
      <c r="Z648" s="259"/>
    </row>
    <row r="649" spans="1:26" ht="13.5" thickBot="1" x14ac:dyDescent="0.25">
      <c r="A649" s="259">
        <v>45216</v>
      </c>
      <c r="B649" s="73"/>
      <c r="C649" s="73" t="s">
        <v>87</v>
      </c>
      <c r="D649" s="73" t="s">
        <v>1467</v>
      </c>
      <c r="E649" s="73" t="s">
        <v>1847</v>
      </c>
      <c r="F649" s="74" t="s">
        <v>52</v>
      </c>
      <c r="G649" s="75">
        <v>45236</v>
      </c>
      <c r="H649" s="75"/>
      <c r="I649" s="78" t="s">
        <v>1848</v>
      </c>
      <c r="J649" s="76">
        <v>500000</v>
      </c>
      <c r="K649" s="76">
        <f t="shared" si="105"/>
        <v>9615.3846153846152</v>
      </c>
      <c r="L649" s="77" t="s">
        <v>42</v>
      </c>
      <c r="M649" s="254" t="s">
        <v>94</v>
      </c>
      <c r="N649" s="255" t="s">
        <v>11</v>
      </c>
      <c r="O649" s="256" t="s">
        <v>504</v>
      </c>
      <c r="P649" s="75"/>
      <c r="Q649" s="254"/>
      <c r="R649" s="257"/>
      <c r="S649" s="257"/>
      <c r="T649" s="258"/>
      <c r="U649" s="246">
        <f t="shared" si="114"/>
        <v>0</v>
      </c>
      <c r="V649" s="248">
        <f t="shared" si="109"/>
        <v>0</v>
      </c>
      <c r="W649" s="247"/>
      <c r="X649" s="278"/>
      <c r="Y649" s="73"/>
      <c r="Z649" s="259"/>
    </row>
    <row r="650" spans="1:26" ht="13.5" thickBot="1" x14ac:dyDescent="0.25">
      <c r="A650" s="259">
        <v>45233</v>
      </c>
      <c r="B650" s="73" t="s">
        <v>527</v>
      </c>
      <c r="C650" s="73" t="s">
        <v>55</v>
      </c>
      <c r="D650" s="73" t="s">
        <v>15</v>
      </c>
      <c r="E650" s="73" t="s">
        <v>1920</v>
      </c>
      <c r="F650" s="74" t="s">
        <v>52</v>
      </c>
      <c r="G650" s="75">
        <v>45240</v>
      </c>
      <c r="H650" s="75"/>
      <c r="I650" s="78" t="s">
        <v>1921</v>
      </c>
      <c r="J650" s="76">
        <v>1800000</v>
      </c>
      <c r="K650" s="76">
        <f t="shared" ref="K650:K664" si="115">J650/52</f>
        <v>34615.384615384617</v>
      </c>
      <c r="L650" s="77" t="s">
        <v>42</v>
      </c>
      <c r="M650" s="254" t="s">
        <v>115</v>
      </c>
      <c r="N650" s="255" t="s">
        <v>9</v>
      </c>
      <c r="O650" s="256" t="s">
        <v>1796</v>
      </c>
      <c r="P650" s="75"/>
      <c r="Q650" s="254"/>
      <c r="R650" s="257"/>
      <c r="S650" s="257"/>
      <c r="T650" s="258"/>
      <c r="U650" s="246">
        <f t="shared" si="114"/>
        <v>0</v>
      </c>
      <c r="V650" s="86">
        <f t="shared" si="109"/>
        <v>0</v>
      </c>
      <c r="W650" s="73"/>
      <c r="X650" s="73"/>
      <c r="Y650" s="73"/>
      <c r="Z650" s="259"/>
    </row>
    <row r="651" spans="1:26" ht="13.5" thickBot="1" x14ac:dyDescent="0.25">
      <c r="A651" s="259">
        <v>45212</v>
      </c>
      <c r="B651" s="73"/>
      <c r="C651" s="73" t="s">
        <v>70</v>
      </c>
      <c r="D651" s="73" t="s">
        <v>159</v>
      </c>
      <c r="E651" s="274" t="s">
        <v>1698</v>
      </c>
      <c r="F651" s="74" t="s">
        <v>52</v>
      </c>
      <c r="G651" s="75">
        <v>45243</v>
      </c>
      <c r="H651" s="75"/>
      <c r="I651" s="78" t="s">
        <v>1836</v>
      </c>
      <c r="J651" s="76">
        <v>600000</v>
      </c>
      <c r="K651" s="76">
        <f t="shared" si="115"/>
        <v>11538.461538461539</v>
      </c>
      <c r="L651" s="77" t="s">
        <v>42</v>
      </c>
      <c r="M651" s="254" t="s">
        <v>94</v>
      </c>
      <c r="N651" s="255" t="s">
        <v>71</v>
      </c>
      <c r="O651" s="256" t="s">
        <v>504</v>
      </c>
      <c r="P651" s="75"/>
      <c r="Q651" s="254"/>
      <c r="R651" s="257"/>
      <c r="S651" s="257"/>
      <c r="T651" s="258"/>
      <c r="U651" s="246">
        <f t="shared" si="114"/>
        <v>0</v>
      </c>
      <c r="V651" s="314">
        <f t="shared" si="109"/>
        <v>0</v>
      </c>
      <c r="W651" s="278"/>
      <c r="X651" s="278"/>
      <c r="Y651" s="73"/>
      <c r="Z651" s="259"/>
    </row>
    <row r="652" spans="1:26" ht="13.5" thickBot="1" x14ac:dyDescent="0.25">
      <c r="A652" s="259">
        <v>45231</v>
      </c>
      <c r="B652" s="73" t="s">
        <v>210</v>
      </c>
      <c r="C652" s="73" t="s">
        <v>70</v>
      </c>
      <c r="D652" s="73" t="s">
        <v>26</v>
      </c>
      <c r="E652" s="73" t="s">
        <v>1910</v>
      </c>
      <c r="F652" s="74" t="s">
        <v>52</v>
      </c>
      <c r="G652" s="75">
        <v>45247</v>
      </c>
      <c r="H652" s="75"/>
      <c r="I652" s="78" t="s">
        <v>1911</v>
      </c>
      <c r="J652" s="76">
        <v>960000</v>
      </c>
      <c r="K652" s="76">
        <f t="shared" si="115"/>
        <v>18461.538461538461</v>
      </c>
      <c r="L652" s="77" t="s">
        <v>42</v>
      </c>
      <c r="M652" s="254" t="s">
        <v>94</v>
      </c>
      <c r="N652" s="255" t="s">
        <v>71</v>
      </c>
      <c r="O652" s="256" t="s">
        <v>504</v>
      </c>
      <c r="P652" s="75"/>
      <c r="Q652" s="254"/>
      <c r="R652" s="257"/>
      <c r="S652" s="257"/>
      <c r="T652" s="258"/>
      <c r="U652" s="246">
        <f t="shared" si="114"/>
        <v>0</v>
      </c>
      <c r="V652" s="86">
        <f t="shared" si="109"/>
        <v>0</v>
      </c>
      <c r="W652" s="73"/>
      <c r="X652" s="73"/>
      <c r="Y652" s="73"/>
      <c r="Z652" s="259"/>
    </row>
    <row r="653" spans="1:26" ht="13.5" thickBot="1" x14ac:dyDescent="0.25">
      <c r="A653" s="259">
        <v>45216</v>
      </c>
      <c r="B653" s="73"/>
      <c r="C653" s="73" t="s">
        <v>70</v>
      </c>
      <c r="D653" s="73" t="s">
        <v>159</v>
      </c>
      <c r="E653" s="73" t="s">
        <v>1845</v>
      </c>
      <c r="F653" s="74" t="s">
        <v>52</v>
      </c>
      <c r="G653" s="75">
        <v>45250</v>
      </c>
      <c r="H653" s="75"/>
      <c r="I653" s="78" t="s">
        <v>1846</v>
      </c>
      <c r="J653" s="76">
        <v>7200000</v>
      </c>
      <c r="K653" s="76">
        <f t="shared" si="115"/>
        <v>138461.53846153847</v>
      </c>
      <c r="L653" s="77" t="s">
        <v>41</v>
      </c>
      <c r="M653" s="254" t="s">
        <v>99</v>
      </c>
      <c r="N653" s="255" t="s">
        <v>71</v>
      </c>
      <c r="O653" s="256" t="s">
        <v>1796</v>
      </c>
      <c r="P653" s="75"/>
      <c r="Q653" s="254" t="s">
        <v>1871</v>
      </c>
      <c r="R653" s="257"/>
      <c r="S653" s="257"/>
      <c r="T653" s="258"/>
      <c r="U653" s="246">
        <f t="shared" si="114"/>
        <v>0</v>
      </c>
      <c r="V653" s="86">
        <f t="shared" ref="V653:V664" si="116">T653/K653</f>
        <v>0</v>
      </c>
      <c r="W653" s="73"/>
      <c r="X653" s="73"/>
      <c r="Y653" s="73" t="e">
        <f>DATEDIF(G653,H653,"d")</f>
        <v>#NUM!</v>
      </c>
      <c r="Z653" s="259"/>
    </row>
    <row r="654" spans="1:26" ht="13.5" thickBot="1" x14ac:dyDescent="0.25">
      <c r="A654" s="259">
        <v>45152</v>
      </c>
      <c r="B654" s="73" t="s">
        <v>541</v>
      </c>
      <c r="C654" s="73" t="s">
        <v>142</v>
      </c>
      <c r="D654" s="73" t="s">
        <v>14</v>
      </c>
      <c r="E654" s="73" t="s">
        <v>1634</v>
      </c>
      <c r="F654" s="74" t="s">
        <v>52</v>
      </c>
      <c r="G654" s="75">
        <v>45251</v>
      </c>
      <c r="H654" s="75"/>
      <c r="I654" s="78" t="s">
        <v>1635</v>
      </c>
      <c r="J654" s="76">
        <f>75000*12</f>
        <v>900000</v>
      </c>
      <c r="K654" s="76">
        <f t="shared" si="115"/>
        <v>17307.692307692309</v>
      </c>
      <c r="L654" s="77" t="s">
        <v>42</v>
      </c>
      <c r="M654" s="254" t="s">
        <v>94</v>
      </c>
      <c r="N654" s="255" t="s">
        <v>66</v>
      </c>
      <c r="O654" s="256" t="s">
        <v>504</v>
      </c>
      <c r="P654" s="75"/>
      <c r="Q654" s="254"/>
      <c r="R654" s="257"/>
      <c r="S654" s="257"/>
      <c r="T654" s="258"/>
      <c r="U654" s="246">
        <f t="shared" si="114"/>
        <v>0</v>
      </c>
      <c r="V654" s="314">
        <f t="shared" si="116"/>
        <v>0</v>
      </c>
      <c r="W654" s="278"/>
      <c r="X654" s="86"/>
      <c r="Y654" s="73"/>
      <c r="Z654" s="259"/>
    </row>
    <row r="655" spans="1:26" ht="13.5" thickBot="1" x14ac:dyDescent="0.25">
      <c r="A655" s="259">
        <v>45190</v>
      </c>
      <c r="B655" s="73" t="s">
        <v>541</v>
      </c>
      <c r="C655" s="73" t="s">
        <v>142</v>
      </c>
      <c r="D655" s="73" t="s">
        <v>14</v>
      </c>
      <c r="E655" s="73" t="s">
        <v>1634</v>
      </c>
      <c r="F655" s="74" t="s">
        <v>52</v>
      </c>
      <c r="G655" s="75">
        <v>45251</v>
      </c>
      <c r="H655" s="75"/>
      <c r="I655" s="78" t="s">
        <v>1635</v>
      </c>
      <c r="J655" s="76">
        <v>600000</v>
      </c>
      <c r="K655" s="76">
        <f t="shared" si="115"/>
        <v>11538.461538461539</v>
      </c>
      <c r="L655" s="77" t="s">
        <v>42</v>
      </c>
      <c r="M655" s="254" t="s">
        <v>94</v>
      </c>
      <c r="N655" s="255">
        <v>8147</v>
      </c>
      <c r="O655" s="256" t="s">
        <v>1796</v>
      </c>
      <c r="P655" s="75"/>
      <c r="Q655" s="254"/>
      <c r="R655" s="257"/>
      <c r="S655" s="257"/>
      <c r="T655" s="258"/>
      <c r="U655" s="246">
        <f t="shared" si="114"/>
        <v>0</v>
      </c>
      <c r="V655" s="314">
        <f t="shared" si="116"/>
        <v>0</v>
      </c>
      <c r="W655" s="278"/>
      <c r="X655" s="86"/>
      <c r="Y655" s="73"/>
      <c r="Z655" s="259"/>
    </row>
    <row r="656" spans="1:26" ht="13.5" thickBot="1" x14ac:dyDescent="0.25">
      <c r="A656" s="259">
        <v>45233</v>
      </c>
      <c r="B656" s="73" t="s">
        <v>540</v>
      </c>
      <c r="C656" s="73" t="s">
        <v>55</v>
      </c>
      <c r="D656" s="73" t="s">
        <v>159</v>
      </c>
      <c r="E656" s="73" t="s">
        <v>1922</v>
      </c>
      <c r="F656" s="74" t="s">
        <v>52</v>
      </c>
      <c r="G656" s="75">
        <v>45252</v>
      </c>
      <c r="H656" s="75"/>
      <c r="I656" s="118" t="s">
        <v>1923</v>
      </c>
      <c r="J656" s="76">
        <v>1200000</v>
      </c>
      <c r="K656" s="76">
        <f t="shared" si="115"/>
        <v>23076.923076923078</v>
      </c>
      <c r="L656" s="77" t="s">
        <v>42</v>
      </c>
      <c r="M656" s="254" t="s">
        <v>115</v>
      </c>
      <c r="N656" s="255" t="s">
        <v>79</v>
      </c>
      <c r="O656" s="256" t="s">
        <v>1796</v>
      </c>
      <c r="P656" s="75"/>
      <c r="Q656" s="254"/>
      <c r="R656" s="257"/>
      <c r="S656" s="257"/>
      <c r="T656" s="258"/>
      <c r="U656" s="246">
        <f t="shared" si="114"/>
        <v>0</v>
      </c>
      <c r="V656" s="86">
        <f t="shared" si="116"/>
        <v>0</v>
      </c>
      <c r="W656" s="73"/>
      <c r="X656" s="73"/>
      <c r="Y656" s="73"/>
      <c r="Z656" s="259"/>
    </row>
    <row r="657" spans="1:26" ht="13.5" thickBot="1" x14ac:dyDescent="0.25">
      <c r="A657" s="259">
        <v>45233</v>
      </c>
      <c r="B657" s="73"/>
      <c r="C657" s="73" t="s">
        <v>87</v>
      </c>
      <c r="D657" s="73" t="s">
        <v>14</v>
      </c>
      <c r="E657" s="73" t="s">
        <v>1924</v>
      </c>
      <c r="F657" s="74" t="s">
        <v>52</v>
      </c>
      <c r="G657" s="75">
        <v>45260</v>
      </c>
      <c r="H657" s="75"/>
      <c r="I657" s="78" t="s">
        <v>1925</v>
      </c>
      <c r="J657" s="76">
        <v>1200000</v>
      </c>
      <c r="K657" s="76">
        <f t="shared" si="115"/>
        <v>23076.923076923078</v>
      </c>
      <c r="L657" s="77" t="s">
        <v>42</v>
      </c>
      <c r="M657" s="254" t="s">
        <v>115</v>
      </c>
      <c r="N657" s="255" t="s">
        <v>11</v>
      </c>
      <c r="O657" s="256" t="s">
        <v>1796</v>
      </c>
      <c r="P657" s="75"/>
      <c r="Q657" s="254"/>
      <c r="R657" s="257"/>
      <c r="S657" s="257"/>
      <c r="T657" s="258"/>
      <c r="U657" s="246">
        <f t="shared" si="114"/>
        <v>0</v>
      </c>
      <c r="V657" s="86">
        <f t="shared" si="116"/>
        <v>0</v>
      </c>
      <c r="W657" s="73"/>
      <c r="X657" s="73"/>
      <c r="Y657" s="73"/>
      <c r="Z657" s="259"/>
    </row>
    <row r="658" spans="1:26" ht="13.5" thickBot="1" x14ac:dyDescent="0.25">
      <c r="A658" s="259">
        <v>45230</v>
      </c>
      <c r="B658" s="73" t="s">
        <v>540</v>
      </c>
      <c r="C658" s="73" t="s">
        <v>1596</v>
      </c>
      <c r="D658" s="73" t="s">
        <v>14</v>
      </c>
      <c r="E658" s="73" t="s">
        <v>1908</v>
      </c>
      <c r="F658" s="74" t="s">
        <v>52</v>
      </c>
      <c r="G658" s="75">
        <v>45261</v>
      </c>
      <c r="H658" s="75"/>
      <c r="I658" s="78" t="s">
        <v>1909</v>
      </c>
      <c r="J658" s="76">
        <v>5280000</v>
      </c>
      <c r="K658" s="76">
        <f t="shared" si="115"/>
        <v>101538.46153846153</v>
      </c>
      <c r="L658" s="77" t="s">
        <v>41</v>
      </c>
      <c r="M658" s="254" t="s">
        <v>99</v>
      </c>
      <c r="N658" s="255" t="s">
        <v>378</v>
      </c>
      <c r="O658" s="256" t="s">
        <v>1796</v>
      </c>
      <c r="P658" s="75"/>
      <c r="Q658" s="254" t="s">
        <v>1871</v>
      </c>
      <c r="R658" s="257"/>
      <c r="S658" s="257"/>
      <c r="T658" s="258"/>
      <c r="U658" s="246">
        <f t="shared" si="114"/>
        <v>0</v>
      </c>
      <c r="V658" s="86">
        <f t="shared" si="116"/>
        <v>0</v>
      </c>
      <c r="W658" s="73"/>
      <c r="X658" s="73"/>
      <c r="Y658" s="73"/>
      <c r="Z658" s="259"/>
    </row>
    <row r="659" spans="1:26" ht="13.5" thickBot="1" x14ac:dyDescent="0.25">
      <c r="A659" s="259">
        <v>45225</v>
      </c>
      <c r="B659" s="73" t="s">
        <v>540</v>
      </c>
      <c r="C659" s="73" t="s">
        <v>69</v>
      </c>
      <c r="D659" s="73" t="s">
        <v>159</v>
      </c>
      <c r="E659" s="73" t="s">
        <v>1898</v>
      </c>
      <c r="F659" s="74" t="s">
        <v>52</v>
      </c>
      <c r="G659" s="75">
        <v>45261</v>
      </c>
      <c r="H659" s="75"/>
      <c r="I659" s="78" t="s">
        <v>1899</v>
      </c>
      <c r="J659" s="76">
        <v>1500000</v>
      </c>
      <c r="K659" s="76">
        <f t="shared" si="115"/>
        <v>28846.153846153848</v>
      </c>
      <c r="L659" s="77" t="s">
        <v>42</v>
      </c>
      <c r="M659" s="254" t="s">
        <v>94</v>
      </c>
      <c r="N659" s="255" t="s">
        <v>9</v>
      </c>
      <c r="O659" s="256" t="s">
        <v>1796</v>
      </c>
      <c r="P659" s="75"/>
      <c r="Q659" s="254"/>
      <c r="R659" s="257"/>
      <c r="S659" s="257"/>
      <c r="T659" s="258"/>
      <c r="U659" s="246">
        <f t="shared" si="114"/>
        <v>0</v>
      </c>
      <c r="V659" s="86">
        <f t="shared" si="116"/>
        <v>0</v>
      </c>
      <c r="W659" s="73"/>
      <c r="X659" s="73"/>
      <c r="Y659" s="73"/>
      <c r="Z659" s="259"/>
    </row>
    <row r="660" spans="1:26" ht="13.5" thickBot="1" x14ac:dyDescent="0.25">
      <c r="A660" s="259">
        <v>45170</v>
      </c>
      <c r="B660" s="73"/>
      <c r="C660" s="73" t="s">
        <v>129</v>
      </c>
      <c r="D660" s="73" t="s">
        <v>15</v>
      </c>
      <c r="E660" s="73" t="s">
        <v>1737</v>
      </c>
      <c r="F660" s="74" t="s">
        <v>52</v>
      </c>
      <c r="G660" s="75">
        <v>45261</v>
      </c>
      <c r="H660" s="75"/>
      <c r="I660" s="78" t="s">
        <v>1738</v>
      </c>
      <c r="J660" s="76">
        <v>1200000</v>
      </c>
      <c r="K660" s="76">
        <f t="shared" si="115"/>
        <v>23076.923076923078</v>
      </c>
      <c r="L660" s="77" t="s">
        <v>42</v>
      </c>
      <c r="M660" s="254" t="s">
        <v>94</v>
      </c>
      <c r="N660" s="255" t="s">
        <v>103</v>
      </c>
      <c r="O660" s="256" t="s">
        <v>1796</v>
      </c>
      <c r="P660" s="75"/>
      <c r="Q660" s="254"/>
      <c r="R660" s="257"/>
      <c r="S660" s="257"/>
      <c r="T660" s="258"/>
      <c r="U660" s="246">
        <f t="shared" si="114"/>
        <v>0</v>
      </c>
      <c r="V660" s="314">
        <f t="shared" si="116"/>
        <v>0</v>
      </c>
      <c r="W660" s="278"/>
      <c r="X660" s="86"/>
      <c r="Y660" s="73"/>
      <c r="Z660" s="259"/>
    </row>
    <row r="661" spans="1:26" ht="13.5" thickBot="1" x14ac:dyDescent="0.25">
      <c r="A661" s="259">
        <v>45233</v>
      </c>
      <c r="B661" s="73" t="s">
        <v>683</v>
      </c>
      <c r="C661" s="73" t="s">
        <v>203</v>
      </c>
      <c r="D661" s="73" t="s">
        <v>1467</v>
      </c>
      <c r="E661" s="73" t="s">
        <v>1918</v>
      </c>
      <c r="F661" s="74" t="s">
        <v>52</v>
      </c>
      <c r="G661" s="75">
        <v>45261</v>
      </c>
      <c r="H661" s="75"/>
      <c r="I661" s="78" t="s">
        <v>1919</v>
      </c>
      <c r="J661" s="76">
        <v>300000</v>
      </c>
      <c r="K661" s="76">
        <f t="shared" si="115"/>
        <v>5769.2307692307695</v>
      </c>
      <c r="L661" s="77" t="s">
        <v>42</v>
      </c>
      <c r="M661" s="254" t="s">
        <v>94</v>
      </c>
      <c r="N661" s="255" t="s">
        <v>103</v>
      </c>
      <c r="O661" s="256" t="s">
        <v>504</v>
      </c>
      <c r="P661" s="75"/>
      <c r="Q661" s="254"/>
      <c r="R661" s="257"/>
      <c r="S661" s="257"/>
      <c r="T661" s="258"/>
      <c r="U661" s="246">
        <f t="shared" si="114"/>
        <v>0</v>
      </c>
      <c r="V661" s="86">
        <f t="shared" si="116"/>
        <v>0</v>
      </c>
      <c r="W661" s="73"/>
      <c r="X661" s="73"/>
      <c r="Y661" s="73"/>
      <c r="Z661" s="259"/>
    </row>
    <row r="662" spans="1:26" ht="13.5" thickBot="1" x14ac:dyDescent="0.25">
      <c r="A662" s="259">
        <v>45216</v>
      </c>
      <c r="B662" s="73"/>
      <c r="C662" s="73" t="s">
        <v>87</v>
      </c>
      <c r="D662" s="73" t="s">
        <v>14</v>
      </c>
      <c r="E662" s="73" t="s">
        <v>1849</v>
      </c>
      <c r="F662" s="74" t="s">
        <v>52</v>
      </c>
      <c r="G662" s="75">
        <v>45264</v>
      </c>
      <c r="H662" s="75"/>
      <c r="I662" s="78" t="s">
        <v>1850</v>
      </c>
      <c r="J662" s="76">
        <v>500000</v>
      </c>
      <c r="K662" s="76">
        <f t="shared" si="115"/>
        <v>9615.3846153846152</v>
      </c>
      <c r="L662" s="77" t="s">
        <v>42</v>
      </c>
      <c r="M662" s="254" t="s">
        <v>94</v>
      </c>
      <c r="N662" s="255" t="s">
        <v>11</v>
      </c>
      <c r="O662" s="256" t="s">
        <v>504</v>
      </c>
      <c r="P662" s="75"/>
      <c r="Q662" s="254"/>
      <c r="R662" s="257"/>
      <c r="S662" s="257"/>
      <c r="T662" s="258"/>
      <c r="U662" s="246">
        <f t="shared" si="114"/>
        <v>0</v>
      </c>
      <c r="V662" s="314">
        <f t="shared" si="116"/>
        <v>0</v>
      </c>
      <c r="W662" s="278"/>
      <c r="X662" s="73"/>
      <c r="Y662" s="73"/>
      <c r="Z662" s="259"/>
    </row>
    <row r="663" spans="1:26" ht="13.5" thickBot="1" x14ac:dyDescent="0.25">
      <c r="A663" s="259">
        <v>45155</v>
      </c>
      <c r="B663" s="73" t="s">
        <v>540</v>
      </c>
      <c r="C663" s="73" t="s">
        <v>1651</v>
      </c>
      <c r="D663" s="73" t="s">
        <v>14</v>
      </c>
      <c r="E663" s="73" t="s">
        <v>1652</v>
      </c>
      <c r="F663" s="74" t="s">
        <v>52</v>
      </c>
      <c r="G663" s="75">
        <v>45292</v>
      </c>
      <c r="H663" s="75"/>
      <c r="I663" s="78" t="s">
        <v>1653</v>
      </c>
      <c r="J663" s="76">
        <v>3600000</v>
      </c>
      <c r="K663" s="76">
        <f t="shared" si="115"/>
        <v>69230.769230769234</v>
      </c>
      <c r="L663" s="77" t="s">
        <v>41</v>
      </c>
      <c r="M663" s="254"/>
      <c r="N663" s="255" t="s">
        <v>72</v>
      </c>
      <c r="O663" s="256" t="s">
        <v>1796</v>
      </c>
      <c r="P663" s="75"/>
      <c r="Q663" s="254"/>
      <c r="R663" s="257"/>
      <c r="S663" s="257"/>
      <c r="T663" s="258"/>
      <c r="U663" s="246">
        <f t="shared" si="114"/>
        <v>0</v>
      </c>
      <c r="V663" s="314">
        <f t="shared" si="116"/>
        <v>0</v>
      </c>
      <c r="W663" s="278"/>
      <c r="X663" s="86"/>
      <c r="Y663" s="73"/>
      <c r="Z663" s="259"/>
    </row>
    <row r="664" spans="1:26" ht="13.5" thickBot="1" x14ac:dyDescent="0.25">
      <c r="A664" s="259">
        <v>45090</v>
      </c>
      <c r="B664" s="73"/>
      <c r="C664" s="73" t="s">
        <v>501</v>
      </c>
      <c r="D664" s="73" t="s">
        <v>159</v>
      </c>
      <c r="E664" s="73" t="s">
        <v>505</v>
      </c>
      <c r="F664" s="74" t="s">
        <v>52</v>
      </c>
      <c r="G664" s="75">
        <v>45292</v>
      </c>
      <c r="H664" s="75"/>
      <c r="I664" s="78" t="s">
        <v>506</v>
      </c>
      <c r="J664" s="76">
        <v>1667772</v>
      </c>
      <c r="K664" s="76">
        <f t="shared" si="115"/>
        <v>32072.538461538461</v>
      </c>
      <c r="L664" s="77" t="s">
        <v>42</v>
      </c>
      <c r="M664" s="254" t="s">
        <v>94</v>
      </c>
      <c r="N664" s="255" t="s">
        <v>378</v>
      </c>
      <c r="O664" s="256" t="s">
        <v>1796</v>
      </c>
      <c r="P664" s="75"/>
      <c r="Q664" s="254"/>
      <c r="R664" s="257"/>
      <c r="S664" s="257"/>
      <c r="T664" s="258"/>
      <c r="U664" s="358">
        <f t="shared" si="114"/>
        <v>0</v>
      </c>
      <c r="V664" s="314">
        <f t="shared" si="116"/>
        <v>0</v>
      </c>
      <c r="W664" s="278"/>
      <c r="X664" s="86"/>
      <c r="Y664" s="73"/>
      <c r="Z664" s="259"/>
    </row>
    <row r="672" spans="1:26" x14ac:dyDescent="0.2">
      <c r="C672" s="12" t="s">
        <v>1478</v>
      </c>
    </row>
    <row r="673" spans="3:3" x14ac:dyDescent="0.2">
      <c r="C673" s="12" t="s">
        <v>1817</v>
      </c>
    </row>
  </sheetData>
  <autoFilter ref="A1:Z659" xr:uid="{00000000-0001-0000-0100-000000000000}"/>
  <sortState xmlns:xlrd2="http://schemas.microsoft.com/office/spreadsheetml/2017/richdata2" ref="A416:Z673">
    <sortCondition ref="G2:G673"/>
    <sortCondition descending="1" ref="J2:J673"/>
    <sortCondition ref="E2:E673"/>
    <sortCondition ref="H2:H673"/>
    <sortCondition ref="P2:P67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EFA3-F3FD-4C47-861A-A02FA27404B9}">
  <sheetPr codeName="Sheet3"/>
  <dimension ref="A1:H1373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27.42578125" style="32" bestFit="1" customWidth="1"/>
    <col min="2" max="2" width="48.7109375" style="31" bestFit="1" customWidth="1"/>
    <col min="3" max="3" width="8.140625" style="17" bestFit="1" customWidth="1"/>
    <col min="4" max="4" width="12" style="30" bestFit="1" customWidth="1"/>
    <col min="5" max="5" width="17.140625" style="30" customWidth="1"/>
    <col min="6" max="6" width="9.7109375" style="30" bestFit="1" customWidth="1"/>
    <col min="7" max="7" width="11.140625" customWidth="1"/>
    <col min="9" max="9" width="11.42578125" customWidth="1"/>
  </cols>
  <sheetData>
    <row r="1" spans="1:8" ht="30" x14ac:dyDescent="0.25">
      <c r="A1" s="99" t="s">
        <v>81</v>
      </c>
      <c r="B1" s="99" t="s">
        <v>1361</v>
      </c>
      <c r="C1" s="99" t="s">
        <v>1362</v>
      </c>
      <c r="D1" s="99" t="s">
        <v>1363</v>
      </c>
      <c r="E1" s="99" t="s">
        <v>1364</v>
      </c>
      <c r="F1" s="103" t="s">
        <v>82</v>
      </c>
      <c r="G1" s="33"/>
      <c r="H1" s="33"/>
    </row>
    <row r="2" spans="1:8" x14ac:dyDescent="0.25">
      <c r="A2" s="105" t="s">
        <v>1309</v>
      </c>
      <c r="B2" s="106" t="s">
        <v>1456</v>
      </c>
      <c r="C2" s="107">
        <v>8148</v>
      </c>
      <c r="D2" s="107"/>
      <c r="E2" s="107"/>
      <c r="F2" s="108">
        <v>45108</v>
      </c>
      <c r="G2" s="33"/>
      <c r="H2" s="33"/>
    </row>
    <row r="3" spans="1:8" x14ac:dyDescent="0.25">
      <c r="A3" s="105" t="s">
        <v>1309</v>
      </c>
      <c r="B3" s="106" t="s">
        <v>1457</v>
      </c>
      <c r="C3" s="107">
        <v>8148</v>
      </c>
      <c r="D3" s="107"/>
      <c r="E3" s="107"/>
      <c r="F3" s="108">
        <v>45108</v>
      </c>
      <c r="G3" s="33"/>
      <c r="H3" s="33"/>
    </row>
    <row r="4" spans="1:8" x14ac:dyDescent="0.25">
      <c r="A4" s="105" t="s">
        <v>1309</v>
      </c>
      <c r="B4" s="106" t="s">
        <v>1458</v>
      </c>
      <c r="C4" s="107">
        <v>8148</v>
      </c>
      <c r="D4" s="107"/>
      <c r="E4" s="107"/>
      <c r="F4" s="108">
        <v>45108</v>
      </c>
      <c r="G4" s="33"/>
      <c r="H4" s="33"/>
    </row>
    <row r="5" spans="1:8" x14ac:dyDescent="0.25">
      <c r="A5" s="105" t="s">
        <v>1309</v>
      </c>
      <c r="B5" s="106" t="s">
        <v>1459</v>
      </c>
      <c r="C5" s="107">
        <v>8148</v>
      </c>
      <c r="D5" s="107">
        <v>146025</v>
      </c>
      <c r="E5" s="107" t="s">
        <v>1460</v>
      </c>
      <c r="F5" s="108">
        <v>45108</v>
      </c>
      <c r="G5" s="33"/>
      <c r="H5" s="33"/>
    </row>
    <row r="6" spans="1:8" x14ac:dyDescent="0.25">
      <c r="A6" s="105" t="s">
        <v>1340</v>
      </c>
      <c r="B6" s="106" t="s">
        <v>1461</v>
      </c>
      <c r="C6" s="107">
        <v>8148</v>
      </c>
      <c r="D6" s="107">
        <v>146028</v>
      </c>
      <c r="E6" s="107" t="s">
        <v>1462</v>
      </c>
      <c r="F6" s="108">
        <v>45108</v>
      </c>
      <c r="G6" s="33"/>
      <c r="H6" s="33"/>
    </row>
    <row r="7" spans="1:8" x14ac:dyDescent="0.25">
      <c r="A7" s="105" t="s">
        <v>1463</v>
      </c>
      <c r="B7" s="105" t="s">
        <v>1329</v>
      </c>
      <c r="C7" s="107">
        <v>8163</v>
      </c>
      <c r="D7" s="107">
        <v>303174</v>
      </c>
      <c r="E7" s="107" t="s">
        <v>1464</v>
      </c>
      <c r="F7" s="108">
        <v>45108</v>
      </c>
      <c r="G7" s="33"/>
      <c r="H7" s="33"/>
    </row>
    <row r="8" spans="1:8" x14ac:dyDescent="0.25">
      <c r="A8" s="105" t="s">
        <v>1437</v>
      </c>
      <c r="B8" s="109" t="s">
        <v>1438</v>
      </c>
      <c r="C8" s="107" t="s">
        <v>1439</v>
      </c>
      <c r="D8" s="107" t="s">
        <v>1440</v>
      </c>
      <c r="E8" s="107" t="s">
        <v>1441</v>
      </c>
      <c r="F8" s="108">
        <v>44997</v>
      </c>
      <c r="G8" s="33"/>
      <c r="H8" s="33"/>
    </row>
    <row r="9" spans="1:8" x14ac:dyDescent="0.25">
      <c r="A9" s="105" t="s">
        <v>1437</v>
      </c>
      <c r="B9" s="109" t="s">
        <v>1442</v>
      </c>
      <c r="C9" s="107" t="s">
        <v>1439</v>
      </c>
      <c r="D9" s="107" t="s">
        <v>1443</v>
      </c>
      <c r="E9" s="107" t="s">
        <v>1444</v>
      </c>
      <c r="F9" s="108">
        <v>44997</v>
      </c>
      <c r="G9" s="33"/>
      <c r="H9" s="33"/>
    </row>
    <row r="10" spans="1:8" x14ac:dyDescent="0.25">
      <c r="A10" s="105" t="s">
        <v>1437</v>
      </c>
      <c r="B10" s="109" t="s">
        <v>1445</v>
      </c>
      <c r="C10" s="107" t="s">
        <v>1439</v>
      </c>
      <c r="D10" s="107" t="s">
        <v>1446</v>
      </c>
      <c r="E10" s="107" t="s">
        <v>1444</v>
      </c>
      <c r="F10" s="108">
        <v>44997</v>
      </c>
      <c r="G10" s="33"/>
      <c r="H10" s="33"/>
    </row>
    <row r="11" spans="1:8" x14ac:dyDescent="0.25">
      <c r="A11" s="105" t="s">
        <v>1437</v>
      </c>
      <c r="B11" s="109" t="s">
        <v>1447</v>
      </c>
      <c r="C11" s="107" t="s">
        <v>1439</v>
      </c>
      <c r="D11" s="107" t="s">
        <v>1448</v>
      </c>
      <c r="E11" s="107" t="s">
        <v>1449</v>
      </c>
      <c r="F11" s="108">
        <v>44997</v>
      </c>
      <c r="G11" s="33"/>
      <c r="H11" s="33"/>
    </row>
    <row r="12" spans="1:8" x14ac:dyDescent="0.25">
      <c r="A12" s="105" t="s">
        <v>1437</v>
      </c>
      <c r="B12" s="109" t="s">
        <v>1450</v>
      </c>
      <c r="C12" s="107" t="s">
        <v>1439</v>
      </c>
      <c r="D12" s="107" t="s">
        <v>1451</v>
      </c>
      <c r="E12" s="107" t="s">
        <v>1449</v>
      </c>
      <c r="F12" s="108">
        <v>44997</v>
      </c>
      <c r="G12" s="33"/>
      <c r="H12" s="33"/>
    </row>
    <row r="13" spans="1:8" x14ac:dyDescent="0.25">
      <c r="A13" s="105" t="s">
        <v>1437</v>
      </c>
      <c r="B13" s="109" t="s">
        <v>1452</v>
      </c>
      <c r="C13" s="107" t="s">
        <v>1439</v>
      </c>
      <c r="D13" s="107" t="s">
        <v>1453</v>
      </c>
      <c r="E13" s="107" t="s">
        <v>1444</v>
      </c>
      <c r="F13" s="108">
        <v>44997</v>
      </c>
      <c r="G13" s="33"/>
      <c r="H13" s="33"/>
    </row>
    <row r="14" spans="1:8" x14ac:dyDescent="0.25">
      <c r="A14" s="105" t="s">
        <v>1437</v>
      </c>
      <c r="B14" s="109" t="s">
        <v>1454</v>
      </c>
      <c r="C14" s="107" t="s">
        <v>1439</v>
      </c>
      <c r="D14" s="107" t="s">
        <v>1455</v>
      </c>
      <c r="E14" s="107" t="s">
        <v>1449</v>
      </c>
      <c r="F14" s="108">
        <v>44997</v>
      </c>
      <c r="G14" s="33"/>
      <c r="H14" s="33"/>
    </row>
    <row r="15" spans="1:8" x14ac:dyDescent="0.25">
      <c r="A15" s="105" t="s">
        <v>1365</v>
      </c>
      <c r="B15" s="109" t="s">
        <v>1366</v>
      </c>
      <c r="C15" s="107" t="s">
        <v>28</v>
      </c>
      <c r="D15" s="107" t="s">
        <v>1367</v>
      </c>
      <c r="E15" s="107" t="s">
        <v>1368</v>
      </c>
      <c r="F15" s="108">
        <v>44958</v>
      </c>
      <c r="G15" s="33"/>
      <c r="H15" s="33"/>
    </row>
    <row r="16" spans="1:8" x14ac:dyDescent="0.25">
      <c r="A16" s="105" t="s">
        <v>1365</v>
      </c>
      <c r="B16" s="109" t="s">
        <v>1369</v>
      </c>
      <c r="C16" s="107" t="s">
        <v>28</v>
      </c>
      <c r="D16" s="107" t="s">
        <v>1370</v>
      </c>
      <c r="E16" s="107" t="s">
        <v>1371</v>
      </c>
      <c r="F16" s="108">
        <v>44958</v>
      </c>
      <c r="G16" s="33"/>
      <c r="H16" s="33"/>
    </row>
    <row r="17" spans="1:8" x14ac:dyDescent="0.25">
      <c r="A17" s="105" t="s">
        <v>1365</v>
      </c>
      <c r="B17" s="109" t="s">
        <v>1372</v>
      </c>
      <c r="C17" s="107" t="s">
        <v>28</v>
      </c>
      <c r="D17" s="107" t="s">
        <v>1373</v>
      </c>
      <c r="E17" s="107" t="s">
        <v>1371</v>
      </c>
      <c r="F17" s="108">
        <v>44958</v>
      </c>
      <c r="G17" s="33"/>
      <c r="H17" s="33"/>
    </row>
    <row r="18" spans="1:8" x14ac:dyDescent="0.25">
      <c r="A18" s="105" t="s">
        <v>1365</v>
      </c>
      <c r="B18" s="109" t="s">
        <v>1374</v>
      </c>
      <c r="C18" s="107" t="s">
        <v>28</v>
      </c>
      <c r="D18" s="107" t="s">
        <v>1375</v>
      </c>
      <c r="E18" s="107" t="s">
        <v>1368</v>
      </c>
      <c r="F18" s="108">
        <v>44958</v>
      </c>
      <c r="G18" s="33"/>
      <c r="H18" s="33"/>
    </row>
    <row r="19" spans="1:8" x14ac:dyDescent="0.25">
      <c r="A19" s="105" t="s">
        <v>1365</v>
      </c>
      <c r="B19" s="109" t="s">
        <v>1376</v>
      </c>
      <c r="C19" s="107" t="s">
        <v>28</v>
      </c>
      <c r="D19" s="107" t="s">
        <v>1377</v>
      </c>
      <c r="E19" s="107" t="s">
        <v>1371</v>
      </c>
      <c r="F19" s="108">
        <v>44958</v>
      </c>
      <c r="G19" s="33"/>
      <c r="H19" s="33"/>
    </row>
    <row r="20" spans="1:8" x14ac:dyDescent="0.25">
      <c r="A20" s="105" t="s">
        <v>392</v>
      </c>
      <c r="B20" s="102" t="s">
        <v>1378</v>
      </c>
      <c r="C20" s="107" t="s">
        <v>109</v>
      </c>
      <c r="D20" s="107" t="s">
        <v>1379</v>
      </c>
      <c r="E20" s="107" t="s">
        <v>1380</v>
      </c>
      <c r="F20" s="108">
        <v>44958</v>
      </c>
      <c r="G20" s="33"/>
      <c r="H20" s="33"/>
    </row>
    <row r="21" spans="1:8" x14ac:dyDescent="0.25">
      <c r="A21" s="105" t="s">
        <v>392</v>
      </c>
      <c r="B21" s="102" t="s">
        <v>1381</v>
      </c>
      <c r="C21" s="107" t="s">
        <v>75</v>
      </c>
      <c r="D21" s="107" t="s">
        <v>1382</v>
      </c>
      <c r="E21" s="107" t="s">
        <v>1383</v>
      </c>
      <c r="F21" s="108">
        <v>44958</v>
      </c>
      <c r="G21" s="33"/>
      <c r="H21" s="33"/>
    </row>
    <row r="22" spans="1:8" x14ac:dyDescent="0.25">
      <c r="A22" s="105" t="s">
        <v>392</v>
      </c>
      <c r="B22" s="102" t="s">
        <v>1384</v>
      </c>
      <c r="C22" s="107" t="s">
        <v>11</v>
      </c>
      <c r="D22" s="107" t="s">
        <v>1385</v>
      </c>
      <c r="E22" s="107" t="s">
        <v>1386</v>
      </c>
      <c r="F22" s="108">
        <v>44958</v>
      </c>
      <c r="G22" s="33"/>
      <c r="H22" s="33"/>
    </row>
    <row r="23" spans="1:8" x14ac:dyDescent="0.25">
      <c r="A23" s="105" t="s">
        <v>392</v>
      </c>
      <c r="B23" s="102" t="s">
        <v>1387</v>
      </c>
      <c r="C23" s="107" t="s">
        <v>1388</v>
      </c>
      <c r="D23" s="107" t="s">
        <v>1389</v>
      </c>
      <c r="E23" s="107" t="s">
        <v>1390</v>
      </c>
      <c r="F23" s="108">
        <v>44958</v>
      </c>
      <c r="G23" s="33"/>
      <c r="H23" s="33"/>
    </row>
    <row r="24" spans="1:8" x14ac:dyDescent="0.25">
      <c r="A24" s="105" t="s">
        <v>392</v>
      </c>
      <c r="B24" s="102" t="s">
        <v>1391</v>
      </c>
      <c r="C24" s="107" t="s">
        <v>23</v>
      </c>
      <c r="D24" s="107" t="s">
        <v>1392</v>
      </c>
      <c r="E24" s="107" t="s">
        <v>1393</v>
      </c>
      <c r="F24" s="108">
        <v>44958</v>
      </c>
      <c r="G24" s="33"/>
      <c r="H24" s="33"/>
    </row>
    <row r="25" spans="1:8" x14ac:dyDescent="0.25">
      <c r="A25" s="105" t="s">
        <v>392</v>
      </c>
      <c r="B25" s="102" t="s">
        <v>1394</v>
      </c>
      <c r="C25" s="107" t="s">
        <v>85</v>
      </c>
      <c r="D25" s="107" t="s">
        <v>1395</v>
      </c>
      <c r="E25" s="107" t="s">
        <v>1396</v>
      </c>
      <c r="F25" s="108">
        <v>44958</v>
      </c>
      <c r="G25" s="33"/>
      <c r="H25" s="33"/>
    </row>
    <row r="26" spans="1:8" x14ac:dyDescent="0.25">
      <c r="A26" s="105" t="s">
        <v>392</v>
      </c>
      <c r="B26" s="102" t="s">
        <v>1397</v>
      </c>
      <c r="C26" s="107" t="s">
        <v>378</v>
      </c>
      <c r="D26" s="107" t="s">
        <v>1398</v>
      </c>
      <c r="E26" s="107" t="s">
        <v>1399</v>
      </c>
      <c r="F26" s="108">
        <v>44958</v>
      </c>
      <c r="G26" s="33"/>
      <c r="H26" s="33"/>
    </row>
    <row r="27" spans="1:8" x14ac:dyDescent="0.25">
      <c r="A27" s="105" t="s">
        <v>392</v>
      </c>
      <c r="B27" s="102" t="s">
        <v>1400</v>
      </c>
      <c r="C27" s="107" t="s">
        <v>66</v>
      </c>
      <c r="D27" s="107" t="s">
        <v>1401</v>
      </c>
      <c r="E27" s="107" t="s">
        <v>1402</v>
      </c>
      <c r="F27" s="108">
        <v>44958</v>
      </c>
      <c r="G27" s="33"/>
      <c r="H27" s="33"/>
    </row>
    <row r="28" spans="1:8" x14ac:dyDescent="0.25">
      <c r="A28" s="105" t="s">
        <v>392</v>
      </c>
      <c r="B28" s="102" t="s">
        <v>1403</v>
      </c>
      <c r="C28" s="107" t="s">
        <v>8</v>
      </c>
      <c r="D28" s="107" t="s">
        <v>1404</v>
      </c>
      <c r="E28" s="107" t="s">
        <v>1405</v>
      </c>
      <c r="F28" s="108">
        <v>44958</v>
      </c>
      <c r="G28" s="33"/>
      <c r="H28" s="33"/>
    </row>
    <row r="29" spans="1:8" x14ac:dyDescent="0.25">
      <c r="A29" s="105" t="s">
        <v>392</v>
      </c>
      <c r="B29" s="102" t="s">
        <v>1406</v>
      </c>
      <c r="C29" s="107" t="s">
        <v>109</v>
      </c>
      <c r="D29" s="107" t="s">
        <v>1407</v>
      </c>
      <c r="E29" s="107" t="s">
        <v>1408</v>
      </c>
      <c r="F29" s="108">
        <v>44958</v>
      </c>
      <c r="G29" s="33"/>
      <c r="H29" s="33"/>
    </row>
    <row r="30" spans="1:8" x14ac:dyDescent="0.25">
      <c r="A30" s="105" t="s">
        <v>392</v>
      </c>
      <c r="B30" s="102" t="s">
        <v>1409</v>
      </c>
      <c r="C30" s="107" t="s">
        <v>104</v>
      </c>
      <c r="D30" s="107" t="s">
        <v>1410</v>
      </c>
      <c r="E30" s="107" t="s">
        <v>1411</v>
      </c>
      <c r="F30" s="108">
        <v>44958</v>
      </c>
      <c r="G30" s="33"/>
      <c r="H30" s="33"/>
    </row>
    <row r="31" spans="1:8" x14ac:dyDescent="0.25">
      <c r="A31" s="105" t="s">
        <v>392</v>
      </c>
      <c r="B31" s="102" t="s">
        <v>1412</v>
      </c>
      <c r="C31" s="107" t="s">
        <v>28</v>
      </c>
      <c r="D31" s="107" t="s">
        <v>1413</v>
      </c>
      <c r="E31" s="107" t="s">
        <v>1414</v>
      </c>
      <c r="F31" s="108">
        <v>44958</v>
      </c>
      <c r="G31" s="33"/>
      <c r="H31" s="33"/>
    </row>
    <row r="32" spans="1:8" x14ac:dyDescent="0.25">
      <c r="A32" s="105" t="s">
        <v>392</v>
      </c>
      <c r="B32" s="102" t="s">
        <v>1415</v>
      </c>
      <c r="C32" s="107" t="s">
        <v>71</v>
      </c>
      <c r="D32" s="107" t="s">
        <v>1416</v>
      </c>
      <c r="E32" s="107" t="s">
        <v>1417</v>
      </c>
      <c r="F32" s="108">
        <v>44958</v>
      </c>
      <c r="G32" s="33"/>
      <c r="H32" s="33"/>
    </row>
    <row r="33" spans="1:8" x14ac:dyDescent="0.25">
      <c r="A33" s="105" t="s">
        <v>392</v>
      </c>
      <c r="B33" s="102" t="s">
        <v>1418</v>
      </c>
      <c r="C33" s="107" t="s">
        <v>130</v>
      </c>
      <c r="D33" s="107" t="s">
        <v>1419</v>
      </c>
      <c r="E33" s="107" t="s">
        <v>1420</v>
      </c>
      <c r="F33" s="108">
        <v>44958</v>
      </c>
      <c r="G33" s="33"/>
      <c r="H33" s="33"/>
    </row>
    <row r="34" spans="1:8" x14ac:dyDescent="0.25">
      <c r="A34" s="105" t="s">
        <v>392</v>
      </c>
      <c r="B34" s="102" t="s">
        <v>1421</v>
      </c>
      <c r="C34" s="107" t="s">
        <v>28</v>
      </c>
      <c r="D34" s="107" t="s">
        <v>1422</v>
      </c>
      <c r="E34" s="107" t="s">
        <v>1423</v>
      </c>
      <c r="F34" s="108">
        <v>44958</v>
      </c>
      <c r="G34" s="33"/>
      <c r="H34" s="33"/>
    </row>
    <row r="35" spans="1:8" x14ac:dyDescent="0.25">
      <c r="A35" s="105" t="s">
        <v>392</v>
      </c>
      <c r="B35" s="102" t="s">
        <v>1424</v>
      </c>
      <c r="C35" s="107" t="s">
        <v>20</v>
      </c>
      <c r="D35" s="107" t="s">
        <v>1425</v>
      </c>
      <c r="E35" s="107" t="s">
        <v>1426</v>
      </c>
      <c r="F35" s="108">
        <v>44958</v>
      </c>
      <c r="G35" s="33"/>
      <c r="H35" s="33"/>
    </row>
    <row r="36" spans="1:8" x14ac:dyDescent="0.25">
      <c r="A36" s="105" t="s">
        <v>392</v>
      </c>
      <c r="B36" s="102" t="s">
        <v>1427</v>
      </c>
      <c r="C36" s="107" t="s">
        <v>378</v>
      </c>
      <c r="D36" s="107" t="s">
        <v>1428</v>
      </c>
      <c r="E36" s="107" t="s">
        <v>1429</v>
      </c>
      <c r="F36" s="108">
        <v>44958</v>
      </c>
      <c r="G36" s="33"/>
      <c r="H36" s="33"/>
    </row>
    <row r="37" spans="1:8" x14ac:dyDescent="0.25">
      <c r="A37" s="105" t="s">
        <v>392</v>
      </c>
      <c r="B37" s="110" t="s">
        <v>1430</v>
      </c>
      <c r="C37" s="107" t="e">
        <v>#N/A</v>
      </c>
      <c r="D37" s="107" t="e">
        <v>#N/A</v>
      </c>
      <c r="E37" s="107" t="e">
        <v>#N/A</v>
      </c>
      <c r="F37" s="108">
        <v>44958</v>
      </c>
      <c r="G37" s="33"/>
      <c r="H37" s="33"/>
    </row>
    <row r="38" spans="1:8" x14ac:dyDescent="0.25">
      <c r="A38" s="105" t="s">
        <v>394</v>
      </c>
      <c r="B38" s="101" t="s">
        <v>1435</v>
      </c>
      <c r="C38" s="107">
        <v>8165</v>
      </c>
      <c r="D38" s="107">
        <v>129192</v>
      </c>
      <c r="E38" s="107" t="s">
        <v>1436</v>
      </c>
      <c r="F38" s="108">
        <v>44958</v>
      </c>
      <c r="G38" s="33"/>
      <c r="H38" s="33"/>
    </row>
    <row r="39" spans="1:8" x14ac:dyDescent="0.25">
      <c r="A39" s="105" t="s">
        <v>1431</v>
      </c>
      <c r="B39" s="109" t="s">
        <v>1432</v>
      </c>
      <c r="C39" s="107">
        <v>8162</v>
      </c>
      <c r="D39" s="107" t="s">
        <v>1433</v>
      </c>
      <c r="E39" s="111" t="s">
        <v>1434</v>
      </c>
      <c r="F39" s="108">
        <v>44956</v>
      </c>
      <c r="G39" s="33"/>
      <c r="H39" s="33"/>
    </row>
    <row r="40" spans="1:8" x14ac:dyDescent="0.25">
      <c r="A40" s="31"/>
      <c r="B40" s="104"/>
      <c r="C40" s="112"/>
      <c r="D40" s="100"/>
      <c r="E40" s="17"/>
      <c r="G40" s="33"/>
      <c r="H40" s="33"/>
    </row>
    <row r="41" spans="1:8" x14ac:dyDescent="0.25">
      <c r="A41" s="31"/>
      <c r="B41" s="36"/>
      <c r="C41" s="113"/>
      <c r="D41" s="100"/>
      <c r="E41" s="17"/>
      <c r="G41" s="33"/>
      <c r="H41" s="33"/>
    </row>
    <row r="42" spans="1:8" x14ac:dyDescent="0.25">
      <c r="A42" s="31"/>
      <c r="B42" s="36"/>
      <c r="C42" s="113"/>
      <c r="D42" s="100"/>
      <c r="E42" s="17"/>
      <c r="G42" s="33"/>
      <c r="H42" s="33"/>
    </row>
    <row r="43" spans="1:8" x14ac:dyDescent="0.25">
      <c r="A43" s="31"/>
      <c r="B43" s="36"/>
      <c r="C43" s="113"/>
      <c r="D43" s="100"/>
      <c r="E43" s="17"/>
      <c r="G43" s="33"/>
      <c r="H43" s="33"/>
    </row>
    <row r="44" spans="1:8" x14ac:dyDescent="0.25">
      <c r="A44" s="31"/>
      <c r="B44" s="36"/>
      <c r="C44" s="113"/>
      <c r="D44" s="100"/>
      <c r="E44" s="17"/>
      <c r="G44" s="33"/>
      <c r="H44" s="33"/>
    </row>
    <row r="45" spans="1:8" x14ac:dyDescent="0.25">
      <c r="A45" s="31"/>
      <c r="B45" s="36"/>
      <c r="C45" s="113"/>
      <c r="D45" s="100"/>
      <c r="E45" s="17"/>
      <c r="G45" s="33"/>
      <c r="H45" s="33"/>
    </row>
    <row r="46" spans="1:8" x14ac:dyDescent="0.25">
      <c r="A46" s="31"/>
      <c r="B46" s="36"/>
      <c r="C46" s="113"/>
      <c r="D46" s="100"/>
      <c r="E46" s="17"/>
      <c r="G46" s="33"/>
      <c r="H46" s="33"/>
    </row>
    <row r="47" spans="1:8" x14ac:dyDescent="0.25">
      <c r="A47" s="31"/>
      <c r="B47" s="36"/>
      <c r="C47" s="113"/>
      <c r="D47" s="100"/>
      <c r="E47" s="17"/>
      <c r="G47" s="33"/>
      <c r="H47" s="33"/>
    </row>
    <row r="48" spans="1:8" x14ac:dyDescent="0.25">
      <c r="A48" s="31"/>
      <c r="B48" s="36"/>
      <c r="C48" s="113"/>
      <c r="D48" s="100"/>
      <c r="E48" s="17"/>
      <c r="G48" s="33"/>
      <c r="H48" s="33"/>
    </row>
    <row r="49" spans="1:8" x14ac:dyDescent="0.25">
      <c r="A49" s="31"/>
      <c r="B49" s="36"/>
      <c r="C49" s="113"/>
      <c r="D49" s="100"/>
      <c r="E49" s="17"/>
      <c r="G49" s="33"/>
      <c r="H49" s="33"/>
    </row>
    <row r="50" spans="1:8" x14ac:dyDescent="0.25">
      <c r="A50" s="31"/>
      <c r="B50" s="36"/>
      <c r="C50" s="113"/>
      <c r="D50" s="100"/>
      <c r="E50" s="17"/>
      <c r="G50" s="33"/>
      <c r="H50" s="33"/>
    </row>
    <row r="51" spans="1:8" x14ac:dyDescent="0.25">
      <c r="A51" s="31"/>
      <c r="B51" s="36"/>
      <c r="C51" s="113"/>
      <c r="D51" s="100"/>
      <c r="E51" s="17"/>
      <c r="G51" s="33"/>
      <c r="H51" s="33"/>
    </row>
    <row r="52" spans="1:8" x14ac:dyDescent="0.25">
      <c r="A52" s="31"/>
      <c r="B52" s="36"/>
      <c r="C52" s="113"/>
      <c r="D52" s="100"/>
      <c r="E52" s="17"/>
      <c r="G52" s="33"/>
      <c r="H52" s="33"/>
    </row>
    <row r="53" spans="1:8" x14ac:dyDescent="0.25">
      <c r="A53" s="31"/>
      <c r="B53" s="36"/>
      <c r="C53" s="113"/>
      <c r="D53" s="100"/>
      <c r="E53" s="17"/>
      <c r="G53" s="33"/>
      <c r="H53" s="33"/>
    </row>
    <row r="54" spans="1:8" x14ac:dyDescent="0.25">
      <c r="A54" s="31"/>
      <c r="B54" s="36"/>
      <c r="C54" s="113"/>
      <c r="D54" s="100"/>
      <c r="E54" s="17"/>
      <c r="G54" s="33"/>
      <c r="H54" s="33"/>
    </row>
    <row r="55" spans="1:8" x14ac:dyDescent="0.25">
      <c r="A55" s="31"/>
      <c r="B55" s="36"/>
      <c r="C55" s="113"/>
      <c r="D55" s="100"/>
      <c r="E55" s="17"/>
      <c r="G55" s="33"/>
      <c r="H55" s="33"/>
    </row>
    <row r="56" spans="1:8" x14ac:dyDescent="0.25">
      <c r="A56" s="31"/>
      <c r="B56" s="36"/>
      <c r="C56" s="113"/>
      <c r="D56" s="100"/>
      <c r="E56" s="17"/>
      <c r="G56" s="33"/>
      <c r="H56" s="33"/>
    </row>
    <row r="57" spans="1:8" x14ac:dyDescent="0.25">
      <c r="A57" s="31"/>
      <c r="B57" s="36"/>
      <c r="C57" s="113"/>
      <c r="D57" s="100"/>
      <c r="E57" s="17"/>
      <c r="G57" s="33"/>
      <c r="H57" s="33"/>
    </row>
    <row r="58" spans="1:8" x14ac:dyDescent="0.25">
      <c r="A58" s="31"/>
      <c r="B58" s="36"/>
      <c r="C58" s="113"/>
      <c r="D58" s="100"/>
      <c r="E58" s="17"/>
      <c r="G58" s="33"/>
      <c r="H58" s="33"/>
    </row>
    <row r="59" spans="1:8" x14ac:dyDescent="0.25">
      <c r="A59" s="31"/>
      <c r="B59" s="36"/>
      <c r="C59" s="113"/>
      <c r="D59" s="100"/>
      <c r="E59" s="17"/>
      <c r="G59" s="33"/>
      <c r="H59" s="33"/>
    </row>
    <row r="60" spans="1:8" x14ac:dyDescent="0.25">
      <c r="A60" s="31"/>
      <c r="B60" s="36"/>
      <c r="C60" s="113"/>
      <c r="D60" s="100"/>
      <c r="E60" s="17"/>
      <c r="G60" s="33"/>
      <c r="H60" s="33"/>
    </row>
    <row r="61" spans="1:8" x14ac:dyDescent="0.25">
      <c r="A61" s="31"/>
      <c r="B61" s="36"/>
      <c r="C61" s="113"/>
      <c r="D61" s="100"/>
      <c r="E61" s="17"/>
      <c r="G61" s="33"/>
      <c r="H61" s="33"/>
    </row>
    <row r="62" spans="1:8" x14ac:dyDescent="0.25">
      <c r="A62" s="31"/>
      <c r="B62" s="36"/>
      <c r="C62" s="113"/>
      <c r="D62" s="100"/>
      <c r="E62" s="17"/>
      <c r="G62" s="33"/>
      <c r="H62" s="33"/>
    </row>
    <row r="63" spans="1:8" x14ac:dyDescent="0.25">
      <c r="A63" s="31"/>
      <c r="B63" s="36"/>
      <c r="C63" s="113"/>
      <c r="D63" s="100"/>
      <c r="E63" s="17"/>
      <c r="G63" s="33"/>
      <c r="H63" s="33"/>
    </row>
    <row r="64" spans="1:8" x14ac:dyDescent="0.25">
      <c r="A64" s="31"/>
      <c r="B64" s="36"/>
      <c r="C64" s="113"/>
      <c r="D64" s="100"/>
      <c r="E64" s="17"/>
      <c r="G64" s="33"/>
      <c r="H64" s="33"/>
    </row>
    <row r="65" spans="1:8" x14ac:dyDescent="0.25">
      <c r="A65" s="31"/>
      <c r="B65" s="36"/>
      <c r="C65" s="113"/>
      <c r="D65" s="100"/>
      <c r="E65" s="17"/>
      <c r="G65" s="33"/>
      <c r="H65" s="33"/>
    </row>
    <row r="66" spans="1:8" x14ac:dyDescent="0.25">
      <c r="A66" s="31"/>
      <c r="B66" s="36"/>
      <c r="C66" s="113"/>
      <c r="D66" s="100"/>
      <c r="E66" s="17"/>
      <c r="G66" s="33"/>
      <c r="H66" s="33"/>
    </row>
    <row r="67" spans="1:8" x14ac:dyDescent="0.25">
      <c r="A67" s="31"/>
      <c r="B67" s="36"/>
      <c r="C67" s="113"/>
      <c r="D67" s="100"/>
      <c r="E67" s="17"/>
      <c r="G67" s="33"/>
      <c r="H67" s="33"/>
    </row>
    <row r="68" spans="1:8" x14ac:dyDescent="0.25">
      <c r="A68" s="31"/>
      <c r="B68" s="36"/>
      <c r="C68" s="113"/>
      <c r="D68" s="100"/>
      <c r="E68" s="17"/>
      <c r="G68" s="33"/>
      <c r="H68" s="33"/>
    </row>
    <row r="69" spans="1:8" x14ac:dyDescent="0.25">
      <c r="A69" s="31"/>
      <c r="B69" s="36"/>
      <c r="C69" s="113"/>
      <c r="D69" s="100"/>
      <c r="E69" s="17"/>
      <c r="G69" s="33"/>
      <c r="H69" s="33"/>
    </row>
    <row r="70" spans="1:8" x14ac:dyDescent="0.25">
      <c r="A70" s="31"/>
      <c r="B70" s="36"/>
      <c r="C70" s="113"/>
      <c r="D70" s="100"/>
      <c r="E70" s="17"/>
      <c r="G70" s="33"/>
      <c r="H70" s="33"/>
    </row>
    <row r="71" spans="1:8" x14ac:dyDescent="0.25">
      <c r="A71" s="31"/>
      <c r="B71" s="36"/>
      <c r="C71" s="113"/>
      <c r="D71" s="100"/>
      <c r="E71" s="17"/>
      <c r="G71" s="33"/>
      <c r="H71" s="33"/>
    </row>
    <row r="72" spans="1:8" x14ac:dyDescent="0.25">
      <c r="A72" s="31"/>
      <c r="B72" s="36"/>
      <c r="C72" s="113"/>
      <c r="D72" s="100"/>
      <c r="E72" s="17"/>
      <c r="G72" s="33"/>
      <c r="H72" s="33"/>
    </row>
    <row r="73" spans="1:8" x14ac:dyDescent="0.25">
      <c r="A73" s="31"/>
      <c r="B73" s="36"/>
      <c r="C73" s="113"/>
      <c r="D73" s="100"/>
      <c r="E73" s="17"/>
      <c r="G73" s="33"/>
      <c r="H73" s="33"/>
    </row>
    <row r="74" spans="1:8" x14ac:dyDescent="0.25">
      <c r="A74" s="31"/>
      <c r="B74" s="36"/>
      <c r="C74" s="113"/>
      <c r="D74" s="100"/>
      <c r="E74" s="17"/>
      <c r="G74" s="33"/>
      <c r="H74" s="33"/>
    </row>
    <row r="75" spans="1:8" x14ac:dyDescent="0.25">
      <c r="A75" s="31"/>
      <c r="B75" s="36"/>
      <c r="C75" s="113"/>
      <c r="D75" s="100"/>
      <c r="E75" s="17"/>
      <c r="G75" s="33"/>
      <c r="H75" s="33"/>
    </row>
    <row r="76" spans="1:8" x14ac:dyDescent="0.25">
      <c r="A76" s="31"/>
      <c r="B76" s="36"/>
      <c r="C76" s="113"/>
      <c r="D76" s="100"/>
      <c r="E76" s="17"/>
      <c r="G76" s="33"/>
      <c r="H76" s="33"/>
    </row>
    <row r="77" spans="1:8" x14ac:dyDescent="0.25">
      <c r="A77" s="31"/>
      <c r="B77" s="36"/>
      <c r="C77" s="113"/>
      <c r="D77" s="100"/>
      <c r="E77" s="17"/>
      <c r="G77" s="33"/>
      <c r="H77" s="33"/>
    </row>
    <row r="78" spans="1:8" x14ac:dyDescent="0.25">
      <c r="A78" s="31"/>
      <c r="B78" s="36"/>
      <c r="C78" s="113"/>
      <c r="D78" s="100"/>
      <c r="E78" s="17"/>
      <c r="G78" s="33"/>
      <c r="H78" s="33"/>
    </row>
    <row r="79" spans="1:8" x14ac:dyDescent="0.25">
      <c r="A79" s="31"/>
      <c r="B79" s="36"/>
      <c r="C79" s="113"/>
      <c r="D79" s="100"/>
      <c r="E79" s="17"/>
      <c r="G79" s="33"/>
      <c r="H79" s="33"/>
    </row>
    <row r="80" spans="1:8" x14ac:dyDescent="0.25">
      <c r="A80" s="31"/>
      <c r="B80" s="36"/>
      <c r="C80" s="113"/>
      <c r="D80" s="100"/>
      <c r="E80" s="17"/>
      <c r="G80" s="33"/>
      <c r="H80" s="33"/>
    </row>
    <row r="81" spans="1:8" x14ac:dyDescent="0.25">
      <c r="A81" s="31"/>
      <c r="B81" s="36"/>
      <c r="C81" s="113"/>
      <c r="D81" s="100"/>
      <c r="E81" s="17"/>
      <c r="G81" s="33"/>
      <c r="H81" s="33"/>
    </row>
    <row r="82" spans="1:8" x14ac:dyDescent="0.25">
      <c r="A82" s="31"/>
      <c r="B82" s="36"/>
      <c r="C82" s="113"/>
      <c r="D82" s="100"/>
      <c r="E82" s="17"/>
      <c r="G82" s="33"/>
      <c r="H82" s="33"/>
    </row>
    <row r="83" spans="1:8" x14ac:dyDescent="0.25">
      <c r="A83" s="31"/>
      <c r="B83" s="36"/>
      <c r="C83" s="113"/>
      <c r="D83" s="100"/>
      <c r="E83" s="17"/>
      <c r="G83" s="33"/>
      <c r="H83" s="33"/>
    </row>
    <row r="84" spans="1:8" x14ac:dyDescent="0.25">
      <c r="A84" s="31"/>
      <c r="B84" s="36"/>
      <c r="C84" s="113"/>
      <c r="D84" s="100"/>
      <c r="E84" s="17"/>
      <c r="G84" s="33"/>
      <c r="H84" s="33"/>
    </row>
    <row r="85" spans="1:8" x14ac:dyDescent="0.25">
      <c r="A85" s="31"/>
      <c r="B85" s="36"/>
      <c r="C85" s="113"/>
      <c r="D85" s="100"/>
      <c r="E85" s="17"/>
      <c r="G85" s="33"/>
      <c r="H85" s="33"/>
    </row>
    <row r="86" spans="1:8" x14ac:dyDescent="0.25">
      <c r="A86" s="31"/>
      <c r="B86" s="36"/>
      <c r="C86" s="113"/>
      <c r="D86" s="100"/>
      <c r="E86" s="17"/>
      <c r="G86" s="33"/>
      <c r="H86" s="33"/>
    </row>
    <row r="87" spans="1:8" x14ac:dyDescent="0.25">
      <c r="A87" s="31"/>
      <c r="B87" s="36"/>
      <c r="C87" s="113"/>
      <c r="D87" s="100"/>
      <c r="E87" s="17"/>
      <c r="G87" s="33"/>
      <c r="H87" s="33"/>
    </row>
    <row r="88" spans="1:8" x14ac:dyDescent="0.25">
      <c r="A88" s="31"/>
      <c r="B88" s="36"/>
      <c r="C88" s="113"/>
      <c r="D88" s="100"/>
      <c r="E88" s="17"/>
      <c r="G88" s="33"/>
      <c r="H88" s="33"/>
    </row>
    <row r="89" spans="1:8" x14ac:dyDescent="0.25">
      <c r="A89" s="31"/>
      <c r="B89" s="36"/>
      <c r="C89" s="113"/>
      <c r="D89" s="100"/>
      <c r="E89" s="17"/>
      <c r="G89" s="33"/>
      <c r="H89" s="33"/>
    </row>
    <row r="90" spans="1:8" x14ac:dyDescent="0.25">
      <c r="A90" s="31"/>
      <c r="B90" s="36"/>
      <c r="C90" s="113"/>
      <c r="D90" s="100"/>
      <c r="E90" s="17"/>
      <c r="G90" s="33"/>
      <c r="H90" s="33"/>
    </row>
    <row r="91" spans="1:8" x14ac:dyDescent="0.25">
      <c r="A91" s="31"/>
      <c r="B91" s="36"/>
      <c r="C91" s="113"/>
      <c r="D91" s="100"/>
      <c r="E91" s="17"/>
      <c r="G91" s="33"/>
      <c r="H91" s="33"/>
    </row>
    <row r="92" spans="1:8" x14ac:dyDescent="0.25">
      <c r="A92" s="31"/>
      <c r="B92" s="36"/>
      <c r="C92" s="113"/>
      <c r="D92" s="100"/>
      <c r="E92" s="17"/>
      <c r="G92" s="33"/>
      <c r="H92" s="33"/>
    </row>
    <row r="93" spans="1:8" x14ac:dyDescent="0.25">
      <c r="A93" s="31"/>
      <c r="B93" s="36"/>
      <c r="C93" s="113"/>
      <c r="D93" s="100"/>
      <c r="E93" s="17"/>
      <c r="G93" s="33"/>
      <c r="H93" s="33"/>
    </row>
    <row r="94" spans="1:8" x14ac:dyDescent="0.25">
      <c r="A94" s="31"/>
      <c r="B94" s="36"/>
      <c r="C94" s="113"/>
      <c r="D94" s="100"/>
      <c r="E94" s="17"/>
      <c r="G94" s="33"/>
      <c r="H94" s="33"/>
    </row>
    <row r="95" spans="1:8" x14ac:dyDescent="0.25">
      <c r="A95" s="31"/>
      <c r="B95" s="36"/>
      <c r="C95" s="113"/>
      <c r="D95" s="100"/>
      <c r="E95" s="17"/>
      <c r="G95" s="33"/>
      <c r="H95" s="33"/>
    </row>
    <row r="96" spans="1:8" x14ac:dyDescent="0.25">
      <c r="A96" s="31"/>
      <c r="B96" s="36"/>
      <c r="C96" s="113"/>
      <c r="D96" s="100"/>
      <c r="E96" s="17"/>
      <c r="G96" s="33"/>
      <c r="H96" s="33"/>
    </row>
    <row r="97" spans="1:8" x14ac:dyDescent="0.25">
      <c r="A97" s="31"/>
      <c r="B97" s="36"/>
      <c r="C97" s="113"/>
      <c r="D97" s="100"/>
      <c r="E97" s="17"/>
      <c r="G97" s="33"/>
      <c r="H97" s="33"/>
    </row>
    <row r="98" spans="1:8" x14ac:dyDescent="0.25">
      <c r="A98" s="31"/>
      <c r="B98" s="36"/>
      <c r="C98" s="113"/>
      <c r="D98" s="100"/>
      <c r="E98" s="17"/>
      <c r="G98" s="33"/>
      <c r="H98" s="33"/>
    </row>
    <row r="99" spans="1:8" x14ac:dyDescent="0.25">
      <c r="A99" s="31"/>
      <c r="B99" s="36"/>
      <c r="C99" s="113"/>
      <c r="D99" s="100"/>
      <c r="E99" s="17"/>
      <c r="G99" s="33"/>
      <c r="H99" s="33"/>
    </row>
    <row r="100" spans="1:8" x14ac:dyDescent="0.25">
      <c r="A100" s="31"/>
      <c r="B100" s="36"/>
      <c r="C100" s="113"/>
      <c r="D100" s="100"/>
      <c r="E100" s="17"/>
      <c r="G100" s="33"/>
      <c r="H100" s="33"/>
    </row>
    <row r="101" spans="1:8" x14ac:dyDescent="0.25">
      <c r="A101" s="31"/>
      <c r="B101" s="36"/>
      <c r="C101" s="113"/>
      <c r="D101" s="100"/>
      <c r="E101" s="17"/>
      <c r="G101" s="33"/>
      <c r="H101" s="33"/>
    </row>
    <row r="102" spans="1:8" x14ac:dyDescent="0.25">
      <c r="A102" s="31"/>
      <c r="B102" s="36"/>
      <c r="C102" s="113"/>
      <c r="D102" s="100"/>
      <c r="E102" s="17"/>
      <c r="G102" s="33"/>
      <c r="H102" s="33"/>
    </row>
    <row r="103" spans="1:8" x14ac:dyDescent="0.25">
      <c r="A103" s="31"/>
      <c r="B103" s="36"/>
      <c r="C103" s="113"/>
      <c r="D103" s="100"/>
      <c r="E103" s="17"/>
      <c r="G103" s="33"/>
      <c r="H103" s="33"/>
    </row>
    <row r="104" spans="1:8" x14ac:dyDescent="0.25">
      <c r="A104" s="31"/>
      <c r="B104" s="36"/>
      <c r="C104" s="113"/>
      <c r="D104" s="100"/>
      <c r="E104" s="17"/>
      <c r="G104" s="33"/>
      <c r="H104" s="33"/>
    </row>
    <row r="105" spans="1:8" x14ac:dyDescent="0.25">
      <c r="A105" s="31"/>
      <c r="B105" s="36"/>
      <c r="C105" s="113"/>
      <c r="D105" s="100"/>
      <c r="E105" s="17"/>
      <c r="G105" s="33"/>
      <c r="H105" s="33"/>
    </row>
    <row r="106" spans="1:8" x14ac:dyDescent="0.25">
      <c r="A106" s="31"/>
      <c r="B106" s="36"/>
      <c r="C106" s="113"/>
      <c r="D106" s="100"/>
      <c r="E106" s="17"/>
      <c r="G106" s="33"/>
      <c r="H106" s="33"/>
    </row>
    <row r="107" spans="1:8" x14ac:dyDescent="0.25">
      <c r="A107" s="31"/>
      <c r="B107" s="36"/>
      <c r="C107" s="113"/>
      <c r="D107" s="100"/>
      <c r="E107" s="17"/>
      <c r="G107" s="33"/>
      <c r="H107" s="33"/>
    </row>
    <row r="108" spans="1:8" x14ac:dyDescent="0.25">
      <c r="A108" s="31"/>
      <c r="B108" s="36"/>
      <c r="C108" s="113"/>
      <c r="D108" s="100"/>
      <c r="E108" s="17"/>
      <c r="G108" s="33"/>
      <c r="H108" s="33"/>
    </row>
    <row r="109" spans="1:8" x14ac:dyDescent="0.25">
      <c r="A109" s="31"/>
      <c r="B109" s="36"/>
      <c r="C109" s="113"/>
      <c r="D109" s="100"/>
      <c r="E109" s="17"/>
      <c r="G109" s="33"/>
      <c r="H109" s="33"/>
    </row>
    <row r="110" spans="1:8" x14ac:dyDescent="0.25">
      <c r="A110" s="31"/>
      <c r="B110" s="36"/>
      <c r="C110" s="113"/>
      <c r="D110" s="100"/>
      <c r="E110" s="17"/>
      <c r="G110" s="33"/>
      <c r="H110" s="33"/>
    </row>
    <row r="111" spans="1:8" x14ac:dyDescent="0.25">
      <c r="A111" s="31"/>
      <c r="B111" s="36"/>
      <c r="C111" s="113"/>
      <c r="D111" s="100"/>
      <c r="E111" s="17"/>
      <c r="G111" s="33"/>
      <c r="H111" s="33"/>
    </row>
    <row r="112" spans="1:8" x14ac:dyDescent="0.25">
      <c r="A112" s="31"/>
      <c r="B112" s="36"/>
      <c r="C112" s="113"/>
      <c r="D112" s="100"/>
      <c r="E112" s="17"/>
      <c r="G112" s="33"/>
      <c r="H112" s="33"/>
    </row>
    <row r="113" spans="1:8" x14ac:dyDescent="0.25">
      <c r="A113" s="31"/>
      <c r="B113" s="36"/>
      <c r="C113" s="113"/>
      <c r="D113" s="100"/>
      <c r="E113" s="17"/>
      <c r="G113" s="33"/>
      <c r="H113" s="33"/>
    </row>
    <row r="114" spans="1:8" x14ac:dyDescent="0.25">
      <c r="A114" s="31"/>
      <c r="B114" s="36"/>
      <c r="C114" s="113"/>
      <c r="D114" s="100"/>
      <c r="E114" s="17"/>
      <c r="G114" s="33"/>
      <c r="H114" s="33"/>
    </row>
    <row r="115" spans="1:8" x14ac:dyDescent="0.25">
      <c r="A115" s="31"/>
      <c r="B115" s="36"/>
      <c r="C115" s="113"/>
      <c r="D115" s="100"/>
      <c r="E115" s="17"/>
      <c r="G115" s="33"/>
      <c r="H115" s="33"/>
    </row>
    <row r="116" spans="1:8" x14ac:dyDescent="0.25">
      <c r="A116" s="31"/>
      <c r="B116" s="36"/>
      <c r="C116" s="113"/>
      <c r="D116" s="100"/>
      <c r="E116" s="17"/>
      <c r="G116" s="33"/>
      <c r="H116" s="33"/>
    </row>
    <row r="117" spans="1:8" x14ac:dyDescent="0.25">
      <c r="A117" s="31"/>
      <c r="B117" s="36"/>
      <c r="C117" s="113"/>
      <c r="D117" s="100"/>
      <c r="E117" s="17"/>
      <c r="G117" s="33"/>
      <c r="H117" s="33"/>
    </row>
    <row r="118" spans="1:8" x14ac:dyDescent="0.25">
      <c r="A118" s="31"/>
      <c r="B118" s="36"/>
      <c r="C118" s="113"/>
      <c r="D118" s="100"/>
      <c r="E118" s="17"/>
      <c r="G118" s="33"/>
      <c r="H118" s="33"/>
    </row>
    <row r="119" spans="1:8" x14ac:dyDescent="0.25">
      <c r="A119" s="31"/>
      <c r="B119" s="36"/>
      <c r="C119" s="113"/>
      <c r="D119" s="100"/>
      <c r="E119" s="17"/>
      <c r="G119" s="33"/>
      <c r="H119" s="33"/>
    </row>
    <row r="120" spans="1:8" x14ac:dyDescent="0.25">
      <c r="A120" s="31"/>
      <c r="B120" s="36"/>
      <c r="C120" s="113"/>
      <c r="D120" s="100"/>
      <c r="E120" s="17"/>
      <c r="G120" s="33"/>
      <c r="H120" s="33"/>
    </row>
    <row r="121" spans="1:8" x14ac:dyDescent="0.25">
      <c r="A121" s="31"/>
      <c r="B121" s="36"/>
      <c r="C121" s="113"/>
      <c r="D121" s="100"/>
      <c r="E121" s="17"/>
      <c r="G121" s="33"/>
      <c r="H121" s="33"/>
    </row>
    <row r="122" spans="1:8" x14ac:dyDescent="0.25">
      <c r="A122" s="31"/>
      <c r="B122" s="36"/>
      <c r="C122" s="113"/>
      <c r="D122" s="100"/>
      <c r="E122" s="17"/>
      <c r="G122" s="33"/>
      <c r="H122" s="33"/>
    </row>
    <row r="123" spans="1:8" x14ac:dyDescent="0.25">
      <c r="A123" s="31"/>
      <c r="B123" s="36"/>
      <c r="C123" s="113"/>
      <c r="D123" s="100"/>
      <c r="E123" s="17"/>
      <c r="G123" s="33"/>
      <c r="H123" s="33"/>
    </row>
    <row r="124" spans="1:8" x14ac:dyDescent="0.25">
      <c r="A124" s="31"/>
      <c r="B124" s="36"/>
      <c r="C124" s="113"/>
      <c r="D124" s="100"/>
      <c r="E124" s="17"/>
      <c r="G124" s="33"/>
      <c r="H124" s="33"/>
    </row>
    <row r="125" spans="1:8" x14ac:dyDescent="0.25">
      <c r="A125" s="31"/>
      <c r="B125" s="36"/>
      <c r="C125" s="113"/>
      <c r="D125" s="100"/>
      <c r="E125" s="17"/>
      <c r="G125" s="33"/>
      <c r="H125" s="33"/>
    </row>
    <row r="126" spans="1:8" x14ac:dyDescent="0.25">
      <c r="A126" s="31"/>
      <c r="B126" s="36"/>
      <c r="C126" s="114"/>
      <c r="D126" s="100"/>
      <c r="E126" s="17"/>
      <c r="G126" s="33"/>
      <c r="H126" s="33"/>
    </row>
    <row r="127" spans="1:8" x14ac:dyDescent="0.25">
      <c r="A127" s="31"/>
      <c r="B127" s="36"/>
      <c r="C127" s="113"/>
      <c r="D127" s="100"/>
      <c r="E127" s="17"/>
      <c r="G127" s="33"/>
      <c r="H127" s="33"/>
    </row>
    <row r="128" spans="1:8" x14ac:dyDescent="0.25">
      <c r="A128" s="31"/>
      <c r="B128" s="36"/>
      <c r="C128" s="113"/>
      <c r="D128" s="100"/>
      <c r="E128" s="17"/>
      <c r="G128" s="33"/>
      <c r="H128" s="33"/>
    </row>
    <row r="129" spans="1:8" x14ac:dyDescent="0.25">
      <c r="A129" s="31"/>
      <c r="B129" s="36"/>
      <c r="C129" s="113"/>
      <c r="D129" s="100"/>
      <c r="E129" s="17"/>
      <c r="G129" s="33"/>
      <c r="H129" s="33"/>
    </row>
    <row r="130" spans="1:8" x14ac:dyDescent="0.25">
      <c r="A130" s="31"/>
      <c r="B130" s="36"/>
      <c r="C130" s="113"/>
      <c r="D130" s="100"/>
      <c r="E130" s="17"/>
      <c r="G130" s="33"/>
      <c r="H130" s="33"/>
    </row>
    <row r="131" spans="1:8" x14ac:dyDescent="0.25">
      <c r="A131" s="31"/>
      <c r="B131" s="36"/>
      <c r="C131" s="113"/>
      <c r="D131" s="100"/>
      <c r="E131" s="17"/>
      <c r="G131" s="33"/>
      <c r="H131" s="33"/>
    </row>
    <row r="132" spans="1:8" x14ac:dyDescent="0.25">
      <c r="A132" s="31"/>
      <c r="B132" s="36"/>
      <c r="C132" s="113"/>
      <c r="D132" s="100"/>
      <c r="E132" s="17"/>
      <c r="G132" s="33"/>
      <c r="H132" s="33"/>
    </row>
    <row r="133" spans="1:8" x14ac:dyDescent="0.25">
      <c r="A133" s="31"/>
      <c r="B133" s="36"/>
      <c r="C133" s="113"/>
      <c r="D133" s="100"/>
      <c r="E133" s="17"/>
      <c r="G133" s="33"/>
      <c r="H133" s="33"/>
    </row>
    <row r="134" spans="1:8" x14ac:dyDescent="0.25">
      <c r="A134" s="31"/>
      <c r="B134" s="36"/>
      <c r="C134" s="113"/>
      <c r="D134" s="100"/>
      <c r="E134" s="17"/>
      <c r="G134" s="33"/>
      <c r="H134" s="33"/>
    </row>
    <row r="135" spans="1:8" x14ac:dyDescent="0.25">
      <c r="A135" s="31"/>
      <c r="B135" s="36"/>
      <c r="C135" s="113"/>
      <c r="D135" s="100"/>
      <c r="E135" s="17"/>
      <c r="G135" s="33"/>
      <c r="H135" s="33"/>
    </row>
    <row r="136" spans="1:8" x14ac:dyDescent="0.25">
      <c r="A136" s="31"/>
      <c r="B136" s="36"/>
      <c r="C136" s="113"/>
      <c r="D136" s="100"/>
      <c r="E136" s="17"/>
      <c r="G136" s="33"/>
      <c r="H136" s="33"/>
    </row>
    <row r="137" spans="1:8" x14ac:dyDescent="0.25">
      <c r="A137" s="31"/>
      <c r="B137" s="36"/>
      <c r="C137" s="113"/>
      <c r="D137" s="100"/>
      <c r="E137" s="17"/>
      <c r="G137" s="33"/>
      <c r="H137" s="33"/>
    </row>
    <row r="138" spans="1:8" x14ac:dyDescent="0.25">
      <c r="A138" s="31"/>
      <c r="B138" s="36"/>
      <c r="C138" s="113"/>
      <c r="D138" s="100"/>
      <c r="E138" s="17"/>
      <c r="G138" s="33"/>
      <c r="H138" s="33"/>
    </row>
    <row r="139" spans="1:8" x14ac:dyDescent="0.25">
      <c r="A139" s="31"/>
      <c r="B139" s="36"/>
      <c r="C139" s="113"/>
      <c r="D139" s="100"/>
      <c r="E139" s="17"/>
      <c r="G139" s="33"/>
      <c r="H139" s="33"/>
    </row>
    <row r="140" spans="1:8" x14ac:dyDescent="0.25">
      <c r="A140" s="31"/>
      <c r="B140" s="36"/>
      <c r="C140" s="113"/>
      <c r="D140" s="100"/>
      <c r="E140" s="17"/>
      <c r="G140" s="33"/>
      <c r="H140" s="33"/>
    </row>
    <row r="141" spans="1:8" x14ac:dyDescent="0.25">
      <c r="A141" s="31"/>
      <c r="B141" s="36"/>
      <c r="C141" s="113"/>
      <c r="D141" s="100"/>
      <c r="E141" s="17"/>
      <c r="G141" s="33"/>
      <c r="H141" s="33"/>
    </row>
    <row r="142" spans="1:8" x14ac:dyDescent="0.25">
      <c r="A142" s="31"/>
      <c r="B142" s="36"/>
      <c r="C142" s="113"/>
      <c r="D142" s="100"/>
      <c r="E142" s="17"/>
      <c r="G142" s="33"/>
      <c r="H142" s="33"/>
    </row>
    <row r="143" spans="1:8" x14ac:dyDescent="0.25">
      <c r="A143" s="31"/>
      <c r="B143" s="36"/>
      <c r="C143" s="113"/>
      <c r="D143" s="100"/>
      <c r="E143" s="17"/>
      <c r="G143" s="33"/>
      <c r="H143" s="33"/>
    </row>
    <row r="144" spans="1:8" x14ac:dyDescent="0.25">
      <c r="A144" s="31"/>
      <c r="B144" s="36"/>
      <c r="C144" s="113"/>
      <c r="D144" s="100"/>
      <c r="E144" s="17"/>
      <c r="G144" s="33"/>
      <c r="H144" s="33"/>
    </row>
    <row r="145" spans="1:8" x14ac:dyDescent="0.25">
      <c r="A145" s="31"/>
      <c r="B145" s="36"/>
      <c r="C145" s="113"/>
      <c r="D145" s="100"/>
      <c r="E145" s="17"/>
      <c r="G145" s="33"/>
      <c r="H145" s="33"/>
    </row>
    <row r="146" spans="1:8" x14ac:dyDescent="0.25">
      <c r="A146" s="31"/>
      <c r="B146" s="36"/>
      <c r="C146" s="113"/>
      <c r="D146" s="100"/>
      <c r="E146" s="17"/>
      <c r="G146" s="33"/>
      <c r="H146" s="33"/>
    </row>
    <row r="147" spans="1:8" x14ac:dyDescent="0.25">
      <c r="A147" s="31"/>
      <c r="B147" s="36"/>
      <c r="C147" s="113"/>
      <c r="D147" s="100"/>
      <c r="E147" s="17"/>
      <c r="G147" s="33"/>
      <c r="H147" s="33"/>
    </row>
    <row r="148" spans="1:8" x14ac:dyDescent="0.25">
      <c r="A148" s="31"/>
      <c r="B148" s="36"/>
      <c r="C148" s="113"/>
      <c r="D148" s="100"/>
      <c r="E148" s="17"/>
      <c r="G148" s="33"/>
      <c r="H148" s="33"/>
    </row>
    <row r="149" spans="1:8" x14ac:dyDescent="0.25">
      <c r="A149" s="31"/>
      <c r="B149" s="36"/>
      <c r="C149" s="113"/>
      <c r="D149" s="100"/>
      <c r="E149" s="17"/>
      <c r="G149" s="33"/>
      <c r="H149" s="33"/>
    </row>
    <row r="150" spans="1:8" x14ac:dyDescent="0.25">
      <c r="A150" s="31"/>
      <c r="B150" s="36"/>
      <c r="C150" s="113"/>
      <c r="D150" s="100"/>
      <c r="E150" s="17"/>
      <c r="G150" s="33"/>
      <c r="H150" s="33"/>
    </row>
    <row r="151" spans="1:8" x14ac:dyDescent="0.25">
      <c r="A151" s="31"/>
      <c r="B151" s="36"/>
      <c r="C151" s="113"/>
      <c r="D151" s="100"/>
      <c r="E151" s="17"/>
      <c r="G151" s="33"/>
      <c r="H151" s="33"/>
    </row>
    <row r="152" spans="1:8" x14ac:dyDescent="0.25">
      <c r="A152" s="31"/>
      <c r="B152" s="36"/>
      <c r="C152" s="113"/>
      <c r="D152" s="100"/>
      <c r="E152" s="17"/>
      <c r="G152" s="33"/>
      <c r="H152" s="33"/>
    </row>
    <row r="153" spans="1:8" x14ac:dyDescent="0.25">
      <c r="A153" s="31"/>
      <c r="B153" s="36"/>
      <c r="C153" s="113"/>
      <c r="D153" s="100"/>
      <c r="E153" s="17"/>
      <c r="G153" s="33"/>
      <c r="H153" s="33"/>
    </row>
    <row r="154" spans="1:8" x14ac:dyDescent="0.25">
      <c r="A154" s="31"/>
      <c r="B154" s="36"/>
      <c r="C154" s="113"/>
      <c r="D154" s="100"/>
      <c r="E154" s="17"/>
      <c r="G154" s="33"/>
      <c r="H154" s="33"/>
    </row>
    <row r="155" spans="1:8" x14ac:dyDescent="0.25">
      <c r="A155" s="31"/>
      <c r="B155" s="36"/>
      <c r="C155" s="113"/>
      <c r="D155" s="100"/>
      <c r="E155" s="17"/>
      <c r="G155" s="33"/>
      <c r="H155" s="33"/>
    </row>
    <row r="156" spans="1:8" x14ac:dyDescent="0.25">
      <c r="A156" s="31"/>
      <c r="B156" s="36"/>
      <c r="C156" s="113"/>
      <c r="D156" s="100"/>
      <c r="E156" s="17"/>
      <c r="G156" s="33"/>
      <c r="H156" s="33"/>
    </row>
    <row r="157" spans="1:8" x14ac:dyDescent="0.25">
      <c r="A157" s="31"/>
      <c r="B157" s="36"/>
      <c r="C157" s="113"/>
      <c r="D157" s="100"/>
      <c r="E157" s="17"/>
      <c r="G157" s="33"/>
      <c r="H157" s="33"/>
    </row>
    <row r="158" spans="1:8" x14ac:dyDescent="0.25">
      <c r="A158" s="31"/>
      <c r="B158" s="36"/>
      <c r="C158" s="113"/>
      <c r="D158" s="100"/>
      <c r="E158" s="17"/>
      <c r="G158" s="33"/>
      <c r="H158" s="33"/>
    </row>
    <row r="159" spans="1:8" x14ac:dyDescent="0.25">
      <c r="A159" s="31"/>
      <c r="B159" s="36"/>
      <c r="C159" s="113"/>
      <c r="D159" s="100"/>
      <c r="E159" s="17"/>
      <c r="G159" s="33"/>
      <c r="H159" s="33"/>
    </row>
    <row r="160" spans="1:8" x14ac:dyDescent="0.25">
      <c r="A160" s="31"/>
      <c r="B160" s="36"/>
      <c r="C160" s="113"/>
      <c r="D160" s="100"/>
      <c r="E160" s="17"/>
      <c r="G160" s="33"/>
      <c r="H160" s="33"/>
    </row>
    <row r="161" spans="1:8" x14ac:dyDescent="0.25">
      <c r="A161" s="31"/>
      <c r="B161" s="36"/>
      <c r="C161" s="113"/>
      <c r="D161" s="100"/>
      <c r="E161" s="17"/>
      <c r="G161" s="33"/>
      <c r="H161" s="33"/>
    </row>
    <row r="162" spans="1:8" x14ac:dyDescent="0.25">
      <c r="A162" s="31"/>
      <c r="B162" s="36"/>
      <c r="C162" s="113"/>
      <c r="D162" s="100"/>
      <c r="E162" s="17"/>
      <c r="G162" s="33"/>
      <c r="H162" s="33"/>
    </row>
    <row r="163" spans="1:8" x14ac:dyDescent="0.25">
      <c r="A163" s="31"/>
      <c r="B163" s="36"/>
      <c r="C163" s="113"/>
      <c r="D163" s="100"/>
      <c r="E163" s="17"/>
      <c r="G163" s="33"/>
      <c r="H163" s="33"/>
    </row>
    <row r="164" spans="1:8" x14ac:dyDescent="0.25">
      <c r="A164" s="31"/>
      <c r="B164" s="36"/>
      <c r="C164" s="113"/>
      <c r="D164" s="100"/>
      <c r="E164" s="17"/>
      <c r="G164" s="33"/>
      <c r="H164" s="33"/>
    </row>
    <row r="165" spans="1:8" x14ac:dyDescent="0.25">
      <c r="A165" s="31"/>
      <c r="B165" s="36"/>
      <c r="C165" s="113"/>
      <c r="D165" s="100"/>
      <c r="E165" s="17"/>
      <c r="G165" s="33"/>
      <c r="H165" s="33"/>
    </row>
    <row r="166" spans="1:8" x14ac:dyDescent="0.25">
      <c r="A166" s="31"/>
      <c r="B166" s="36"/>
      <c r="C166" s="113"/>
      <c r="D166" s="100"/>
      <c r="E166" s="17"/>
      <c r="G166" s="33"/>
      <c r="H166" s="33"/>
    </row>
    <row r="167" spans="1:8" x14ac:dyDescent="0.25">
      <c r="A167" s="31"/>
      <c r="B167" s="36"/>
      <c r="C167" s="113"/>
      <c r="D167" s="100"/>
      <c r="E167" s="17"/>
      <c r="G167" s="33"/>
      <c r="H167" s="33"/>
    </row>
    <row r="168" spans="1:8" x14ac:dyDescent="0.25">
      <c r="A168" s="31"/>
      <c r="B168" s="36"/>
      <c r="C168" s="113"/>
      <c r="D168" s="100"/>
      <c r="E168" s="17"/>
      <c r="G168" s="33"/>
      <c r="H168" s="33"/>
    </row>
    <row r="169" spans="1:8" x14ac:dyDescent="0.25">
      <c r="A169" s="31"/>
      <c r="B169" s="36"/>
      <c r="C169" s="113"/>
      <c r="D169" s="100"/>
      <c r="E169" s="17"/>
      <c r="G169" s="33"/>
      <c r="H169" s="33"/>
    </row>
    <row r="170" spans="1:8" x14ac:dyDescent="0.25">
      <c r="A170" s="31"/>
      <c r="B170" s="36"/>
      <c r="C170" s="113"/>
      <c r="D170" s="100"/>
      <c r="E170" s="17"/>
      <c r="G170" s="33"/>
      <c r="H170" s="33"/>
    </row>
    <row r="171" spans="1:8" x14ac:dyDescent="0.25">
      <c r="A171" s="31"/>
      <c r="B171" s="36"/>
      <c r="C171" s="113"/>
      <c r="D171" s="100"/>
      <c r="E171" s="17"/>
      <c r="G171" s="33"/>
      <c r="H171" s="33"/>
    </row>
    <row r="172" spans="1:8" x14ac:dyDescent="0.25">
      <c r="A172" s="31"/>
      <c r="B172" s="36"/>
      <c r="C172" s="113"/>
      <c r="D172" s="100"/>
      <c r="E172" s="17"/>
      <c r="G172" s="33"/>
      <c r="H172" s="33"/>
    </row>
    <row r="173" spans="1:8" x14ac:dyDescent="0.25">
      <c r="A173" s="31"/>
      <c r="B173" s="36"/>
      <c r="C173" s="113"/>
      <c r="D173" s="100"/>
      <c r="E173" s="17"/>
      <c r="G173" s="33"/>
      <c r="H173" s="33"/>
    </row>
    <row r="174" spans="1:8" x14ac:dyDescent="0.25">
      <c r="A174" s="31"/>
      <c r="B174" s="36"/>
      <c r="C174" s="113"/>
      <c r="D174" s="100"/>
      <c r="E174" s="17"/>
      <c r="G174" s="33"/>
      <c r="H174" s="33"/>
    </row>
    <row r="175" spans="1:8" x14ac:dyDescent="0.25">
      <c r="A175" s="31"/>
      <c r="B175" s="36"/>
      <c r="C175" s="113"/>
      <c r="D175" s="100"/>
      <c r="E175" s="17"/>
      <c r="G175" s="33"/>
      <c r="H175" s="33"/>
    </row>
    <row r="176" spans="1:8" x14ac:dyDescent="0.25">
      <c r="A176" s="31"/>
      <c r="B176" s="36"/>
      <c r="C176" s="113"/>
      <c r="D176" s="100"/>
      <c r="E176" s="17"/>
      <c r="G176" s="33"/>
      <c r="H176" s="33"/>
    </row>
    <row r="177" spans="1:8" x14ac:dyDescent="0.25">
      <c r="A177" s="31"/>
      <c r="B177" s="36"/>
      <c r="C177" s="113"/>
      <c r="D177" s="100"/>
      <c r="E177" s="17"/>
      <c r="G177" s="33"/>
      <c r="H177" s="33"/>
    </row>
    <row r="178" spans="1:8" x14ac:dyDescent="0.25">
      <c r="A178" s="31"/>
      <c r="B178" s="36"/>
      <c r="C178" s="113"/>
      <c r="D178" s="100"/>
      <c r="E178" s="17"/>
      <c r="G178" s="33"/>
      <c r="H178" s="33"/>
    </row>
    <row r="179" spans="1:8" x14ac:dyDescent="0.25">
      <c r="A179" s="31"/>
      <c r="B179" s="36"/>
      <c r="C179" s="113"/>
      <c r="D179" s="100"/>
      <c r="E179" s="17"/>
      <c r="G179" s="33"/>
      <c r="H179" s="33"/>
    </row>
    <row r="180" spans="1:8" x14ac:dyDescent="0.25">
      <c r="A180" s="31"/>
      <c r="B180" s="36"/>
      <c r="C180" s="113"/>
      <c r="D180" s="100"/>
      <c r="E180" s="17"/>
      <c r="G180" s="33"/>
      <c r="H180" s="33"/>
    </row>
    <row r="181" spans="1:8" x14ac:dyDescent="0.25">
      <c r="A181" s="31"/>
      <c r="B181" s="36"/>
      <c r="C181" s="113"/>
      <c r="D181" s="100"/>
      <c r="E181" s="17"/>
      <c r="G181" s="33"/>
      <c r="H181" s="33"/>
    </row>
    <row r="182" spans="1:8" x14ac:dyDescent="0.25">
      <c r="A182" s="31"/>
      <c r="B182" s="36"/>
      <c r="C182" s="113"/>
      <c r="D182" s="100"/>
      <c r="E182" s="17"/>
      <c r="G182" s="33"/>
      <c r="H182" s="33"/>
    </row>
    <row r="183" spans="1:8" x14ac:dyDescent="0.25">
      <c r="A183" s="31"/>
      <c r="B183" s="36"/>
      <c r="C183" s="113"/>
      <c r="D183" s="100"/>
      <c r="E183" s="17"/>
      <c r="G183" s="33"/>
      <c r="H183" s="33"/>
    </row>
    <row r="184" spans="1:8" x14ac:dyDescent="0.25">
      <c r="A184" s="31"/>
      <c r="B184" s="36"/>
      <c r="C184" s="113"/>
      <c r="D184" s="100"/>
      <c r="E184" s="17"/>
      <c r="G184" s="33"/>
      <c r="H184" s="33"/>
    </row>
    <row r="185" spans="1:8" x14ac:dyDescent="0.25">
      <c r="A185" s="31"/>
      <c r="B185" s="36"/>
      <c r="C185" s="113"/>
      <c r="D185" s="100"/>
      <c r="E185" s="17"/>
      <c r="G185" s="33"/>
      <c r="H185" s="33"/>
    </row>
    <row r="186" spans="1:8" x14ac:dyDescent="0.25">
      <c r="A186" s="31"/>
      <c r="B186" s="36"/>
      <c r="C186" s="113"/>
      <c r="D186" s="100"/>
      <c r="E186" s="17"/>
      <c r="G186" s="33"/>
      <c r="H186" s="33"/>
    </row>
    <row r="187" spans="1:8" x14ac:dyDescent="0.25">
      <c r="A187" s="31"/>
      <c r="B187" s="36"/>
      <c r="C187" s="113"/>
      <c r="D187" s="100"/>
      <c r="E187" s="17"/>
      <c r="G187" s="33"/>
      <c r="H187" s="33"/>
    </row>
    <row r="188" spans="1:8" x14ac:dyDescent="0.25">
      <c r="A188" s="31"/>
      <c r="B188" s="36"/>
      <c r="C188" s="113"/>
      <c r="D188" s="100"/>
      <c r="E188" s="17"/>
      <c r="G188" s="33"/>
      <c r="H188" s="33"/>
    </row>
    <row r="189" spans="1:8" x14ac:dyDescent="0.25">
      <c r="A189" s="31"/>
      <c r="B189" s="36"/>
      <c r="C189" s="113"/>
      <c r="D189" s="100"/>
      <c r="E189" s="17"/>
      <c r="G189" s="33"/>
      <c r="H189" s="33"/>
    </row>
    <row r="190" spans="1:8" x14ac:dyDescent="0.25">
      <c r="A190" s="31"/>
      <c r="B190" s="36"/>
      <c r="C190" s="113"/>
      <c r="D190" s="100"/>
      <c r="E190" s="17"/>
      <c r="G190" s="33"/>
      <c r="H190" s="33"/>
    </row>
    <row r="191" spans="1:8" x14ac:dyDescent="0.25">
      <c r="A191" s="31"/>
      <c r="B191" s="36"/>
      <c r="C191" s="113"/>
      <c r="D191" s="100"/>
      <c r="E191" s="17"/>
      <c r="G191" s="33"/>
      <c r="H191" s="33"/>
    </row>
    <row r="192" spans="1:8" x14ac:dyDescent="0.25">
      <c r="A192" s="31"/>
      <c r="B192" s="36"/>
      <c r="C192" s="113"/>
      <c r="D192" s="100"/>
      <c r="E192" s="17"/>
      <c r="G192" s="33"/>
      <c r="H192" s="33"/>
    </row>
    <row r="193" spans="1:8" x14ac:dyDescent="0.25">
      <c r="A193" s="31"/>
      <c r="B193" s="36"/>
      <c r="C193" s="113"/>
      <c r="D193" s="100"/>
      <c r="E193" s="17"/>
      <c r="G193" s="33"/>
      <c r="H193" s="33"/>
    </row>
    <row r="194" spans="1:8" x14ac:dyDescent="0.25">
      <c r="A194" s="31"/>
      <c r="B194" s="36"/>
      <c r="C194" s="113"/>
      <c r="D194" s="100"/>
      <c r="E194" s="17"/>
      <c r="G194" s="33"/>
      <c r="H194" s="33"/>
    </row>
    <row r="195" spans="1:8" x14ac:dyDescent="0.25">
      <c r="A195" s="31"/>
      <c r="B195" s="36"/>
      <c r="C195" s="113"/>
      <c r="D195" s="100"/>
      <c r="E195" s="17"/>
      <c r="G195" s="33"/>
      <c r="H195" s="33"/>
    </row>
    <row r="196" spans="1:8" x14ac:dyDescent="0.25">
      <c r="A196" s="31"/>
      <c r="B196" s="36"/>
      <c r="C196" s="113"/>
      <c r="D196" s="100"/>
      <c r="E196" s="17"/>
      <c r="G196" s="33"/>
      <c r="H196" s="33"/>
    </row>
    <row r="197" spans="1:8" x14ac:dyDescent="0.25">
      <c r="A197" s="31"/>
      <c r="B197" s="36"/>
      <c r="C197" s="113"/>
      <c r="D197" s="100"/>
      <c r="E197" s="17"/>
      <c r="G197" s="33"/>
      <c r="H197" s="33"/>
    </row>
    <row r="198" spans="1:8" x14ac:dyDescent="0.25">
      <c r="A198" s="31"/>
      <c r="B198" s="36"/>
      <c r="C198" s="113"/>
      <c r="D198" s="100"/>
      <c r="E198" s="17"/>
      <c r="G198" s="33"/>
      <c r="H198" s="33"/>
    </row>
    <row r="199" spans="1:8" x14ac:dyDescent="0.25">
      <c r="A199" s="31"/>
      <c r="B199" s="36"/>
      <c r="C199" s="113"/>
      <c r="D199" s="100"/>
      <c r="E199" s="17"/>
      <c r="G199" s="33"/>
      <c r="H199" s="33"/>
    </row>
    <row r="200" spans="1:8" x14ac:dyDescent="0.25">
      <c r="A200" s="31"/>
      <c r="B200" s="36"/>
      <c r="C200" s="113"/>
      <c r="D200" s="100"/>
      <c r="E200" s="17"/>
      <c r="G200" s="33"/>
      <c r="H200" s="33"/>
    </row>
    <row r="201" spans="1:8" x14ac:dyDescent="0.25">
      <c r="A201" s="31"/>
      <c r="B201" s="36"/>
      <c r="C201" s="113"/>
      <c r="D201" s="100"/>
      <c r="E201" s="17"/>
      <c r="G201" s="33"/>
      <c r="H201" s="33"/>
    </row>
    <row r="202" spans="1:8" x14ac:dyDescent="0.25">
      <c r="A202" s="31"/>
      <c r="B202" s="36"/>
      <c r="C202" s="113"/>
      <c r="D202" s="100"/>
      <c r="E202" s="17"/>
      <c r="G202" s="33"/>
      <c r="H202" s="33"/>
    </row>
    <row r="203" spans="1:8" x14ac:dyDescent="0.25">
      <c r="A203" s="31"/>
      <c r="B203" s="36"/>
      <c r="C203" s="113"/>
      <c r="D203" s="100"/>
      <c r="E203" s="17"/>
      <c r="G203" s="33"/>
      <c r="H203" s="33"/>
    </row>
    <row r="204" spans="1:8" x14ac:dyDescent="0.25">
      <c r="A204" s="31"/>
      <c r="B204" s="36"/>
      <c r="C204" s="113"/>
      <c r="D204" s="100"/>
      <c r="E204" s="17"/>
      <c r="G204" s="33"/>
      <c r="H204" s="33"/>
    </row>
    <row r="205" spans="1:8" x14ac:dyDescent="0.25">
      <c r="A205" s="31"/>
      <c r="B205" s="36"/>
      <c r="C205" s="113"/>
      <c r="D205" s="100"/>
      <c r="E205" s="17"/>
      <c r="G205" s="33"/>
      <c r="H205" s="33"/>
    </row>
    <row r="206" spans="1:8" x14ac:dyDescent="0.25">
      <c r="A206" s="31"/>
      <c r="B206" s="36"/>
      <c r="C206" s="113"/>
      <c r="D206" s="100"/>
      <c r="E206" s="17"/>
      <c r="G206" s="33"/>
      <c r="H206" s="33"/>
    </row>
    <row r="207" spans="1:8" x14ac:dyDescent="0.25">
      <c r="A207" s="31"/>
      <c r="B207" s="36"/>
      <c r="C207" s="113"/>
      <c r="D207" s="100"/>
      <c r="E207" s="17"/>
      <c r="G207" s="33"/>
      <c r="H207" s="33"/>
    </row>
    <row r="208" spans="1:8" x14ac:dyDescent="0.25">
      <c r="A208" s="31"/>
      <c r="B208" s="36"/>
      <c r="C208" s="113"/>
      <c r="D208" s="100"/>
      <c r="E208" s="17"/>
      <c r="G208" s="33"/>
      <c r="H208" s="33"/>
    </row>
    <row r="209" spans="1:8" x14ac:dyDescent="0.25">
      <c r="A209" s="31"/>
      <c r="B209" s="36"/>
      <c r="C209" s="113"/>
      <c r="D209" s="100"/>
      <c r="E209" s="17"/>
      <c r="G209" s="33"/>
      <c r="H209" s="33"/>
    </row>
    <row r="210" spans="1:8" x14ac:dyDescent="0.25">
      <c r="A210" s="31"/>
      <c r="B210" s="36"/>
      <c r="C210" s="113"/>
      <c r="D210" s="100"/>
      <c r="E210" s="17"/>
      <c r="G210" s="33"/>
      <c r="H210" s="33"/>
    </row>
    <row r="211" spans="1:8" x14ac:dyDescent="0.25">
      <c r="A211" s="31"/>
      <c r="B211" s="36"/>
      <c r="C211" s="113"/>
      <c r="D211" s="100"/>
      <c r="E211" s="17"/>
      <c r="G211" s="33"/>
      <c r="H211" s="33"/>
    </row>
    <row r="212" spans="1:8" x14ac:dyDescent="0.25">
      <c r="A212" s="31"/>
      <c r="B212" s="36"/>
      <c r="C212" s="113"/>
      <c r="D212" s="100"/>
      <c r="E212" s="17"/>
      <c r="G212" s="33"/>
      <c r="H212" s="33"/>
    </row>
    <row r="213" spans="1:8" x14ac:dyDescent="0.25">
      <c r="A213" s="31"/>
      <c r="B213" s="36"/>
      <c r="C213" s="113"/>
      <c r="D213" s="100"/>
      <c r="E213" s="17"/>
      <c r="G213" s="33"/>
      <c r="H213" s="33"/>
    </row>
    <row r="214" spans="1:8" x14ac:dyDescent="0.25">
      <c r="A214" s="31"/>
      <c r="B214" s="36"/>
      <c r="C214" s="113"/>
      <c r="D214" s="100"/>
      <c r="E214" s="17"/>
      <c r="G214" s="33"/>
      <c r="H214" s="33"/>
    </row>
    <row r="215" spans="1:8" x14ac:dyDescent="0.25">
      <c r="A215" s="31"/>
      <c r="B215" s="36"/>
      <c r="C215" s="113"/>
      <c r="D215" s="100"/>
      <c r="E215" s="17"/>
      <c r="G215" s="33"/>
      <c r="H215" s="33"/>
    </row>
    <row r="216" spans="1:8" x14ac:dyDescent="0.25">
      <c r="A216" s="31"/>
      <c r="B216" s="36"/>
      <c r="C216" s="113"/>
      <c r="D216" s="100"/>
      <c r="E216" s="17"/>
      <c r="G216" s="33"/>
      <c r="H216" s="33"/>
    </row>
    <row r="217" spans="1:8" x14ac:dyDescent="0.25">
      <c r="A217" s="31"/>
      <c r="B217" s="36"/>
      <c r="C217" s="113"/>
      <c r="D217" s="100"/>
      <c r="E217" s="17"/>
      <c r="G217" s="33"/>
      <c r="H217" s="33"/>
    </row>
    <row r="218" spans="1:8" x14ac:dyDescent="0.25">
      <c r="A218" s="31"/>
      <c r="B218" s="36"/>
      <c r="C218" s="113"/>
      <c r="D218" s="100"/>
      <c r="E218" s="17"/>
      <c r="G218" s="33"/>
      <c r="H218" s="33"/>
    </row>
    <row r="219" spans="1:8" x14ac:dyDescent="0.25">
      <c r="A219" s="31"/>
      <c r="B219" s="36"/>
      <c r="C219" s="113"/>
      <c r="D219" s="100"/>
      <c r="E219" s="17"/>
      <c r="G219" s="33"/>
      <c r="H219" s="33"/>
    </row>
    <row r="220" spans="1:8" x14ac:dyDescent="0.25">
      <c r="A220" s="31"/>
      <c r="B220" s="36"/>
      <c r="C220" s="113"/>
      <c r="D220" s="100"/>
      <c r="E220" s="17"/>
      <c r="G220" s="33"/>
      <c r="H220" s="33"/>
    </row>
    <row r="221" spans="1:8" x14ac:dyDescent="0.25">
      <c r="A221" s="31"/>
      <c r="B221" s="36"/>
      <c r="C221" s="113"/>
      <c r="D221" s="100"/>
      <c r="E221" s="17"/>
      <c r="G221" s="33"/>
      <c r="H221" s="33"/>
    </row>
    <row r="222" spans="1:8" x14ac:dyDescent="0.25">
      <c r="A222" s="31"/>
      <c r="B222" s="36"/>
      <c r="C222" s="113"/>
      <c r="D222" s="100"/>
      <c r="E222" s="17"/>
      <c r="G222" s="33"/>
      <c r="H222" s="33"/>
    </row>
    <row r="223" spans="1:8" x14ac:dyDescent="0.25">
      <c r="A223" s="31"/>
      <c r="B223" s="36"/>
      <c r="C223" s="113"/>
      <c r="D223" s="100"/>
      <c r="E223" s="17"/>
      <c r="G223" s="33"/>
      <c r="H223" s="33"/>
    </row>
    <row r="224" spans="1:8" x14ac:dyDescent="0.25">
      <c r="A224" s="31"/>
      <c r="B224" s="36"/>
      <c r="C224" s="113"/>
      <c r="D224" s="100"/>
      <c r="E224" s="17"/>
      <c r="G224" s="33"/>
      <c r="H224" s="33"/>
    </row>
    <row r="225" spans="1:8" x14ac:dyDescent="0.25">
      <c r="A225" s="31"/>
      <c r="B225" s="36"/>
      <c r="C225" s="113"/>
      <c r="D225" s="100"/>
      <c r="E225" s="17"/>
      <c r="G225" s="33"/>
      <c r="H225" s="33"/>
    </row>
    <row r="226" spans="1:8" x14ac:dyDescent="0.25">
      <c r="A226" s="31"/>
      <c r="B226" s="36"/>
      <c r="C226" s="113"/>
      <c r="D226" s="100"/>
      <c r="E226" s="17"/>
      <c r="G226" s="33"/>
      <c r="H226" s="33"/>
    </row>
    <row r="227" spans="1:8" x14ac:dyDescent="0.25">
      <c r="A227" s="31"/>
      <c r="B227" s="36"/>
      <c r="C227" s="113"/>
      <c r="D227" s="100"/>
      <c r="E227" s="17"/>
      <c r="G227" s="33"/>
      <c r="H227" s="33"/>
    </row>
    <row r="228" spans="1:8" x14ac:dyDescent="0.25">
      <c r="A228" s="31"/>
      <c r="B228" s="36"/>
      <c r="C228" s="113"/>
      <c r="D228" s="100"/>
      <c r="E228" s="17"/>
      <c r="G228" s="33"/>
      <c r="H228" s="33"/>
    </row>
    <row r="229" spans="1:8" x14ac:dyDescent="0.25">
      <c r="A229" s="31"/>
      <c r="B229" s="36"/>
      <c r="C229" s="113"/>
      <c r="D229" s="100"/>
      <c r="E229" s="17"/>
      <c r="G229" s="33"/>
      <c r="H229" s="33"/>
    </row>
    <row r="230" spans="1:8" x14ac:dyDescent="0.25">
      <c r="A230" s="31"/>
      <c r="B230" s="36"/>
      <c r="C230" s="113"/>
      <c r="D230" s="100"/>
      <c r="E230" s="17"/>
      <c r="G230" s="33"/>
      <c r="H230" s="33"/>
    </row>
    <row r="231" spans="1:8" x14ac:dyDescent="0.25">
      <c r="A231" s="31"/>
      <c r="B231" s="36"/>
      <c r="C231" s="113"/>
      <c r="D231" s="100"/>
      <c r="E231" s="17"/>
      <c r="G231" s="33"/>
      <c r="H231" s="33"/>
    </row>
    <row r="232" spans="1:8" x14ac:dyDescent="0.25">
      <c r="A232" s="31"/>
      <c r="B232" s="36"/>
      <c r="C232" s="113"/>
      <c r="D232" s="100"/>
      <c r="E232" s="17"/>
      <c r="G232" s="33"/>
      <c r="H232" s="33"/>
    </row>
    <row r="233" spans="1:8" x14ac:dyDescent="0.25">
      <c r="A233" s="31"/>
      <c r="B233" s="36"/>
      <c r="C233" s="113"/>
      <c r="D233" s="100"/>
      <c r="E233" s="17"/>
      <c r="G233" s="33"/>
      <c r="H233" s="33"/>
    </row>
    <row r="234" spans="1:8" x14ac:dyDescent="0.25">
      <c r="A234" s="31"/>
      <c r="B234" s="36"/>
      <c r="C234" s="113"/>
      <c r="D234" s="100"/>
      <c r="E234" s="17"/>
      <c r="G234" s="33"/>
      <c r="H234" s="33"/>
    </row>
    <row r="235" spans="1:8" x14ac:dyDescent="0.25">
      <c r="A235" s="31"/>
      <c r="B235" s="36"/>
      <c r="C235" s="113"/>
      <c r="D235" s="100"/>
      <c r="E235" s="17"/>
      <c r="G235" s="33"/>
      <c r="H235" s="33"/>
    </row>
    <row r="236" spans="1:8" x14ac:dyDescent="0.25">
      <c r="A236" s="31"/>
      <c r="B236" s="36"/>
      <c r="C236" s="113"/>
      <c r="D236" s="100"/>
      <c r="E236" s="17"/>
      <c r="G236" s="33"/>
      <c r="H236" s="33"/>
    </row>
    <row r="237" spans="1:8" x14ac:dyDescent="0.25">
      <c r="A237" s="31"/>
      <c r="B237" s="36"/>
      <c r="C237" s="113"/>
      <c r="D237" s="100"/>
      <c r="E237" s="17"/>
      <c r="G237" s="33"/>
      <c r="H237" s="33"/>
    </row>
    <row r="238" spans="1:8" x14ac:dyDescent="0.25">
      <c r="A238" s="31"/>
      <c r="B238" s="36"/>
      <c r="C238" s="113"/>
      <c r="D238" s="100"/>
      <c r="E238" s="17"/>
      <c r="G238" s="33"/>
      <c r="H238" s="33"/>
    </row>
    <row r="239" spans="1:8" x14ac:dyDescent="0.25">
      <c r="A239" s="31"/>
      <c r="B239" s="36"/>
      <c r="C239" s="113"/>
      <c r="D239" s="100"/>
      <c r="E239" s="17"/>
      <c r="G239" s="33"/>
      <c r="H239" s="33"/>
    </row>
    <row r="240" spans="1:8" x14ac:dyDescent="0.25">
      <c r="A240" s="31"/>
      <c r="B240" s="36"/>
      <c r="C240" s="113"/>
      <c r="D240" s="100"/>
      <c r="E240" s="17"/>
      <c r="G240" s="33"/>
      <c r="H240" s="33"/>
    </row>
    <row r="241" spans="1:8" x14ac:dyDescent="0.25">
      <c r="A241" s="31"/>
      <c r="B241" s="36"/>
      <c r="C241" s="113"/>
      <c r="D241" s="100"/>
      <c r="E241" s="17"/>
      <c r="G241" s="33"/>
      <c r="H241" s="33"/>
    </row>
    <row r="242" spans="1:8" x14ac:dyDescent="0.25">
      <c r="A242" s="31"/>
      <c r="B242" s="36"/>
      <c r="C242" s="113"/>
      <c r="D242" s="100"/>
      <c r="E242" s="17"/>
      <c r="G242" s="33"/>
      <c r="H242" s="33"/>
    </row>
    <row r="243" spans="1:8" x14ac:dyDescent="0.25">
      <c r="A243" s="31"/>
      <c r="B243" s="36"/>
      <c r="C243" s="113"/>
      <c r="D243" s="100"/>
      <c r="E243" s="17"/>
      <c r="G243" s="33"/>
      <c r="H243" s="33"/>
    </row>
    <row r="244" spans="1:8" x14ac:dyDescent="0.25">
      <c r="A244" s="31"/>
      <c r="B244" s="36"/>
      <c r="C244" s="113"/>
      <c r="D244" s="100"/>
      <c r="E244" s="17"/>
      <c r="G244" s="33"/>
      <c r="H244" s="33"/>
    </row>
    <row r="245" spans="1:8" x14ac:dyDescent="0.25">
      <c r="A245" s="31"/>
      <c r="B245" s="36"/>
      <c r="C245" s="113"/>
      <c r="D245" s="100"/>
      <c r="E245" s="17"/>
      <c r="G245" s="33"/>
      <c r="H245" s="33"/>
    </row>
    <row r="246" spans="1:8" x14ac:dyDescent="0.25">
      <c r="A246" s="31"/>
      <c r="B246" s="36"/>
      <c r="C246" s="113"/>
      <c r="D246" s="100"/>
      <c r="E246" s="17"/>
      <c r="G246" s="33"/>
      <c r="H246" s="33"/>
    </row>
    <row r="247" spans="1:8" x14ac:dyDescent="0.25">
      <c r="A247" s="31"/>
      <c r="B247" s="36"/>
      <c r="C247" s="113"/>
      <c r="D247" s="100"/>
      <c r="E247" s="17"/>
      <c r="G247" s="33"/>
      <c r="H247" s="33"/>
    </row>
    <row r="248" spans="1:8" x14ac:dyDescent="0.25">
      <c r="A248" s="31"/>
      <c r="B248" s="36"/>
      <c r="C248" s="113"/>
      <c r="D248" s="100"/>
      <c r="E248" s="17"/>
      <c r="G248" s="33"/>
      <c r="H248" s="33"/>
    </row>
    <row r="249" spans="1:8" x14ac:dyDescent="0.25">
      <c r="A249" s="31"/>
      <c r="B249" s="36"/>
      <c r="C249" s="113"/>
      <c r="D249" s="100"/>
      <c r="E249" s="17"/>
      <c r="G249" s="33"/>
      <c r="H249" s="33"/>
    </row>
    <row r="250" spans="1:8" x14ac:dyDescent="0.25">
      <c r="A250" s="31"/>
      <c r="B250" s="36"/>
      <c r="C250" s="113"/>
      <c r="D250" s="100"/>
      <c r="E250" s="17"/>
      <c r="G250" s="33"/>
      <c r="H250" s="33"/>
    </row>
    <row r="251" spans="1:8" x14ac:dyDescent="0.25">
      <c r="A251" s="31"/>
      <c r="B251" s="36"/>
      <c r="C251" s="113"/>
      <c r="D251" s="100"/>
      <c r="E251" s="17"/>
      <c r="G251" s="33"/>
      <c r="H251" s="33"/>
    </row>
    <row r="252" spans="1:8" x14ac:dyDescent="0.25">
      <c r="A252" s="31"/>
      <c r="B252" s="36"/>
      <c r="C252" s="113"/>
      <c r="D252" s="100"/>
      <c r="E252" s="17"/>
      <c r="G252" s="33"/>
      <c r="H252" s="33"/>
    </row>
    <row r="253" spans="1:8" x14ac:dyDescent="0.25">
      <c r="A253" s="31"/>
      <c r="B253" s="36"/>
      <c r="C253" s="113"/>
      <c r="D253" s="100"/>
      <c r="E253" s="17"/>
      <c r="G253" s="33"/>
      <c r="H253" s="33"/>
    </row>
    <row r="254" spans="1:8" x14ac:dyDescent="0.25">
      <c r="A254" s="31"/>
      <c r="B254" s="36"/>
      <c r="C254" s="113"/>
      <c r="D254" s="100"/>
      <c r="E254" s="17"/>
      <c r="G254" s="33"/>
      <c r="H254" s="33"/>
    </row>
    <row r="255" spans="1:8" x14ac:dyDescent="0.25">
      <c r="A255" s="31"/>
      <c r="B255" s="36"/>
      <c r="C255" s="113"/>
      <c r="D255" s="100"/>
      <c r="E255" s="17"/>
      <c r="G255" s="33"/>
      <c r="H255" s="33"/>
    </row>
    <row r="256" spans="1:8" x14ac:dyDescent="0.25">
      <c r="A256" s="31"/>
      <c r="B256" s="36"/>
      <c r="C256" s="113"/>
      <c r="D256" s="100"/>
      <c r="E256" s="17"/>
      <c r="G256" s="33"/>
      <c r="H256" s="33"/>
    </row>
    <row r="257" spans="1:8" x14ac:dyDescent="0.25">
      <c r="A257" s="31"/>
      <c r="B257" s="36"/>
      <c r="C257" s="113"/>
      <c r="D257" s="100"/>
      <c r="E257" s="17"/>
      <c r="G257" s="33"/>
      <c r="H257" s="33"/>
    </row>
    <row r="258" spans="1:8" x14ac:dyDescent="0.25">
      <c r="A258" s="31"/>
      <c r="B258" s="36"/>
      <c r="C258" s="113"/>
      <c r="D258" s="100"/>
      <c r="E258" s="17"/>
      <c r="G258" s="33"/>
      <c r="H258" s="33"/>
    </row>
    <row r="259" spans="1:8" x14ac:dyDescent="0.25">
      <c r="A259" s="31"/>
      <c r="B259" s="36"/>
      <c r="C259" s="113"/>
      <c r="D259" s="100"/>
      <c r="E259" s="17"/>
      <c r="G259" s="33"/>
      <c r="H259" s="33"/>
    </row>
    <row r="260" spans="1:8" x14ac:dyDescent="0.25">
      <c r="A260" s="31"/>
      <c r="B260" s="36"/>
      <c r="C260" s="113"/>
      <c r="D260" s="100"/>
      <c r="E260" s="17"/>
      <c r="G260" s="33"/>
      <c r="H260" s="33"/>
    </row>
    <row r="261" spans="1:8" x14ac:dyDescent="0.25">
      <c r="A261" s="31"/>
      <c r="B261" s="36"/>
      <c r="C261" s="113"/>
      <c r="D261" s="100"/>
      <c r="E261" s="17"/>
      <c r="G261" s="33"/>
      <c r="H261" s="33"/>
    </row>
    <row r="262" spans="1:8" x14ac:dyDescent="0.25">
      <c r="A262" s="31"/>
      <c r="B262" s="36"/>
      <c r="C262" s="113"/>
      <c r="D262" s="100"/>
      <c r="E262" s="17"/>
      <c r="G262" s="33"/>
      <c r="H262" s="33"/>
    </row>
    <row r="263" spans="1:8" x14ac:dyDescent="0.25">
      <c r="A263" s="31"/>
      <c r="B263" s="36"/>
      <c r="C263" s="113"/>
      <c r="D263" s="100"/>
      <c r="E263" s="17"/>
      <c r="G263" s="33"/>
      <c r="H263" s="33"/>
    </row>
    <row r="264" spans="1:8" x14ac:dyDescent="0.25">
      <c r="A264" s="31"/>
      <c r="B264" s="36"/>
      <c r="C264" s="113"/>
      <c r="D264" s="100"/>
      <c r="E264" s="17"/>
      <c r="G264" s="33"/>
      <c r="H264" s="33"/>
    </row>
    <row r="265" spans="1:8" x14ac:dyDescent="0.25">
      <c r="A265" s="31"/>
      <c r="B265" s="36"/>
      <c r="C265" s="113"/>
      <c r="D265" s="100"/>
      <c r="E265" s="17"/>
      <c r="G265" s="33"/>
      <c r="H265" s="33"/>
    </row>
    <row r="266" spans="1:8" x14ac:dyDescent="0.25">
      <c r="A266" s="31"/>
      <c r="B266" s="36"/>
      <c r="C266" s="113"/>
      <c r="D266" s="100"/>
      <c r="E266" s="17"/>
      <c r="G266" s="33"/>
      <c r="H266" s="33"/>
    </row>
    <row r="267" spans="1:8" x14ac:dyDescent="0.25">
      <c r="A267" s="31"/>
      <c r="B267" s="36"/>
      <c r="C267" s="113"/>
      <c r="D267" s="100"/>
      <c r="E267" s="17"/>
      <c r="G267" s="33"/>
      <c r="H267" s="33"/>
    </row>
    <row r="268" spans="1:8" x14ac:dyDescent="0.25">
      <c r="A268" s="31"/>
      <c r="B268" s="36"/>
      <c r="C268" s="113"/>
      <c r="D268" s="100"/>
      <c r="E268" s="17"/>
      <c r="G268" s="33"/>
      <c r="H268" s="33"/>
    </row>
    <row r="269" spans="1:8" x14ac:dyDescent="0.25">
      <c r="A269" s="31"/>
      <c r="B269" s="36"/>
      <c r="C269" s="113"/>
      <c r="D269" s="100"/>
      <c r="E269" s="17"/>
      <c r="G269" s="33"/>
      <c r="H269" s="33"/>
    </row>
    <row r="270" spans="1:8" x14ac:dyDescent="0.25">
      <c r="A270" s="31"/>
      <c r="B270" s="36"/>
      <c r="C270" s="113"/>
      <c r="D270" s="100"/>
      <c r="E270" s="17"/>
      <c r="G270" s="33"/>
      <c r="H270" s="33"/>
    </row>
    <row r="271" spans="1:8" x14ac:dyDescent="0.25">
      <c r="A271" s="31"/>
      <c r="B271" s="36"/>
      <c r="C271" s="113"/>
      <c r="D271" s="100"/>
      <c r="E271" s="17"/>
      <c r="G271" s="33"/>
      <c r="H271" s="33"/>
    </row>
    <row r="272" spans="1:8" x14ac:dyDescent="0.25">
      <c r="A272" s="31"/>
      <c r="B272" s="36"/>
      <c r="C272" s="113"/>
      <c r="D272" s="100"/>
      <c r="E272" s="17"/>
      <c r="G272" s="33"/>
      <c r="H272" s="33"/>
    </row>
    <row r="273" spans="1:8" x14ac:dyDescent="0.25">
      <c r="A273" s="31"/>
      <c r="B273" s="36"/>
      <c r="C273" s="113"/>
      <c r="D273" s="100"/>
      <c r="E273" s="17"/>
      <c r="G273" s="33"/>
      <c r="H273" s="33"/>
    </row>
    <row r="274" spans="1:8" x14ac:dyDescent="0.25">
      <c r="A274" s="31"/>
      <c r="B274" s="36"/>
      <c r="C274" s="113"/>
      <c r="D274" s="100"/>
      <c r="E274" s="17"/>
      <c r="G274" s="33"/>
      <c r="H274" s="33"/>
    </row>
    <row r="275" spans="1:8" x14ac:dyDescent="0.25">
      <c r="A275" s="31"/>
      <c r="B275" s="36"/>
      <c r="C275" s="113"/>
      <c r="D275" s="100"/>
      <c r="E275" s="17"/>
      <c r="G275" s="33"/>
      <c r="H275" s="33"/>
    </row>
    <row r="276" spans="1:8" x14ac:dyDescent="0.25">
      <c r="A276" s="31"/>
      <c r="B276" s="36"/>
      <c r="C276" s="113"/>
      <c r="D276" s="100"/>
      <c r="E276" s="17"/>
      <c r="G276" s="33"/>
      <c r="H276" s="33"/>
    </row>
    <row r="277" spans="1:8" x14ac:dyDescent="0.25">
      <c r="A277" s="31"/>
      <c r="B277" s="36"/>
      <c r="C277" s="113"/>
      <c r="D277" s="100"/>
      <c r="E277" s="17"/>
      <c r="G277" s="33"/>
      <c r="H277" s="33"/>
    </row>
    <row r="278" spans="1:8" x14ac:dyDescent="0.25">
      <c r="A278" s="31"/>
      <c r="B278" s="36"/>
      <c r="C278" s="113"/>
      <c r="D278" s="100"/>
      <c r="E278" s="17"/>
      <c r="G278" s="33"/>
      <c r="H278" s="33"/>
    </row>
    <row r="279" spans="1:8" x14ac:dyDescent="0.25">
      <c r="A279" s="31"/>
      <c r="B279" s="36"/>
      <c r="C279" s="113"/>
      <c r="D279" s="100"/>
      <c r="E279" s="17"/>
      <c r="G279" s="33"/>
      <c r="H279" s="33"/>
    </row>
    <row r="280" spans="1:8" x14ac:dyDescent="0.25">
      <c r="A280" s="31"/>
      <c r="B280" s="36"/>
      <c r="C280" s="113"/>
      <c r="D280" s="100"/>
      <c r="E280" s="17"/>
      <c r="G280" s="33"/>
      <c r="H280" s="33"/>
    </row>
    <row r="281" spans="1:8" x14ac:dyDescent="0.25">
      <c r="A281" s="31"/>
      <c r="B281" s="36"/>
      <c r="C281" s="113"/>
      <c r="D281" s="100"/>
      <c r="E281" s="17"/>
      <c r="G281" s="33"/>
      <c r="H281" s="33"/>
    </row>
    <row r="282" spans="1:8" x14ac:dyDescent="0.25">
      <c r="A282" s="31"/>
      <c r="B282" s="36"/>
      <c r="C282" s="113"/>
      <c r="D282" s="100"/>
      <c r="E282" s="17"/>
      <c r="G282" s="33"/>
      <c r="H282" s="33"/>
    </row>
    <row r="283" spans="1:8" x14ac:dyDescent="0.25">
      <c r="A283" s="31"/>
      <c r="B283" s="36"/>
      <c r="C283" s="113"/>
      <c r="D283" s="100"/>
      <c r="E283" s="17"/>
      <c r="G283" s="33"/>
      <c r="H283" s="33"/>
    </row>
    <row r="284" spans="1:8" x14ac:dyDescent="0.25">
      <c r="A284" s="31"/>
      <c r="B284" s="36"/>
      <c r="C284" s="113"/>
      <c r="D284" s="100"/>
      <c r="E284" s="17"/>
      <c r="G284" s="33"/>
      <c r="H284" s="33"/>
    </row>
    <row r="285" spans="1:8" x14ac:dyDescent="0.25">
      <c r="A285" s="31"/>
      <c r="B285" s="36"/>
      <c r="C285" s="113"/>
      <c r="D285" s="100"/>
      <c r="E285" s="17"/>
      <c r="G285" s="33"/>
      <c r="H285" s="33"/>
    </row>
    <row r="286" spans="1:8" x14ac:dyDescent="0.25">
      <c r="A286" s="31"/>
      <c r="B286" s="36"/>
      <c r="C286" s="113"/>
      <c r="D286" s="100"/>
      <c r="E286" s="17"/>
      <c r="G286" s="33"/>
      <c r="H286" s="33"/>
    </row>
    <row r="287" spans="1:8" x14ac:dyDescent="0.25">
      <c r="A287" s="31"/>
      <c r="B287" s="36"/>
      <c r="C287" s="113"/>
      <c r="D287" s="100"/>
      <c r="E287" s="17"/>
      <c r="G287" s="33"/>
      <c r="H287" s="33"/>
    </row>
    <row r="288" spans="1:8" x14ac:dyDescent="0.25">
      <c r="A288" s="31"/>
      <c r="B288" s="36"/>
      <c r="C288" s="113"/>
      <c r="D288" s="100"/>
      <c r="E288" s="17"/>
      <c r="G288" s="33"/>
      <c r="H288" s="33"/>
    </row>
    <row r="289" spans="1:8" x14ac:dyDescent="0.25">
      <c r="A289" s="31"/>
      <c r="B289" s="36"/>
      <c r="C289" s="113"/>
      <c r="D289" s="100"/>
      <c r="E289" s="17"/>
      <c r="G289" s="33"/>
      <c r="H289" s="33"/>
    </row>
    <row r="290" spans="1:8" x14ac:dyDescent="0.25">
      <c r="A290" s="31"/>
      <c r="B290" s="36"/>
      <c r="C290" s="113"/>
      <c r="D290" s="100"/>
      <c r="E290" s="17"/>
      <c r="G290" s="33"/>
      <c r="H290" s="33"/>
    </row>
    <row r="291" spans="1:8" x14ac:dyDescent="0.25">
      <c r="A291" s="31"/>
      <c r="B291" s="36"/>
      <c r="C291" s="113"/>
      <c r="D291" s="100"/>
      <c r="E291" s="17"/>
      <c r="G291" s="33"/>
      <c r="H291" s="33"/>
    </row>
    <row r="292" spans="1:8" x14ac:dyDescent="0.25">
      <c r="A292" s="31"/>
      <c r="B292" s="36"/>
      <c r="C292" s="113"/>
      <c r="D292" s="100"/>
      <c r="E292" s="17"/>
      <c r="G292" s="33"/>
      <c r="H292" s="33"/>
    </row>
    <row r="293" spans="1:8" x14ac:dyDescent="0.25">
      <c r="A293" s="31"/>
      <c r="B293" s="36"/>
      <c r="C293" s="113"/>
      <c r="D293" s="100"/>
      <c r="E293" s="17"/>
      <c r="G293" s="33"/>
      <c r="H293" s="33"/>
    </row>
    <row r="294" spans="1:8" x14ac:dyDescent="0.25">
      <c r="A294" s="31"/>
      <c r="B294" s="36"/>
      <c r="C294" s="113"/>
      <c r="D294" s="100"/>
      <c r="E294" s="17"/>
      <c r="G294" s="33"/>
      <c r="H294" s="33"/>
    </row>
    <row r="295" spans="1:8" x14ac:dyDescent="0.25">
      <c r="A295" s="31"/>
      <c r="B295" s="36"/>
      <c r="C295" s="113"/>
      <c r="D295" s="100"/>
      <c r="E295" s="17"/>
      <c r="G295" s="33"/>
      <c r="H295" s="33"/>
    </row>
    <row r="296" spans="1:8" x14ac:dyDescent="0.25">
      <c r="A296" s="31"/>
      <c r="B296" s="36"/>
      <c r="C296" s="113"/>
      <c r="D296" s="100"/>
      <c r="E296" s="17"/>
      <c r="G296" s="33"/>
      <c r="H296" s="33"/>
    </row>
    <row r="297" spans="1:8" x14ac:dyDescent="0.25">
      <c r="A297" s="31"/>
      <c r="B297" s="36"/>
      <c r="C297" s="113"/>
      <c r="D297" s="100"/>
      <c r="E297" s="17"/>
      <c r="G297" s="33"/>
      <c r="H297" s="33"/>
    </row>
    <row r="298" spans="1:8" x14ac:dyDescent="0.25">
      <c r="A298" s="31"/>
      <c r="B298" s="36"/>
      <c r="C298" s="113"/>
      <c r="D298" s="100"/>
      <c r="E298" s="17"/>
      <c r="G298" s="33"/>
      <c r="H298" s="33"/>
    </row>
    <row r="299" spans="1:8" x14ac:dyDescent="0.25">
      <c r="A299" s="31"/>
      <c r="B299" s="36"/>
      <c r="C299" s="113"/>
      <c r="D299" s="100"/>
      <c r="E299" s="17"/>
      <c r="G299" s="33"/>
      <c r="H299" s="33"/>
    </row>
    <row r="300" spans="1:8" x14ac:dyDescent="0.25">
      <c r="A300" s="31"/>
      <c r="B300" s="36"/>
      <c r="C300" s="114"/>
      <c r="D300" s="100"/>
      <c r="E300" s="17"/>
      <c r="G300" s="33"/>
      <c r="H300" s="33"/>
    </row>
    <row r="301" spans="1:8" x14ac:dyDescent="0.25">
      <c r="A301" s="31"/>
      <c r="B301" s="36"/>
      <c r="D301" s="100"/>
      <c r="E301" s="100"/>
      <c r="G301" s="33"/>
      <c r="H301" s="33"/>
    </row>
    <row r="302" spans="1:8" x14ac:dyDescent="0.25">
      <c r="A302" s="31"/>
      <c r="B302" s="36"/>
      <c r="D302" s="100"/>
      <c r="E302" s="100"/>
      <c r="G302" s="33"/>
      <c r="H302" s="33"/>
    </row>
    <row r="303" spans="1:8" x14ac:dyDescent="0.25">
      <c r="A303" s="31"/>
      <c r="B303" s="36"/>
      <c r="D303" s="100"/>
      <c r="E303" s="100"/>
      <c r="G303" s="33"/>
      <c r="H303" s="33"/>
    </row>
    <row r="304" spans="1:8" x14ac:dyDescent="0.25">
      <c r="A304" s="31"/>
      <c r="B304" s="36"/>
      <c r="D304" s="100"/>
      <c r="E304" s="100"/>
      <c r="G304" s="33"/>
      <c r="H304" s="33"/>
    </row>
    <row r="305" spans="1:8" x14ac:dyDescent="0.25">
      <c r="A305" s="31"/>
      <c r="B305" s="36"/>
      <c r="D305" s="100"/>
      <c r="E305" s="100"/>
      <c r="G305" s="33"/>
      <c r="H305" s="33"/>
    </row>
    <row r="306" spans="1:8" x14ac:dyDescent="0.25">
      <c r="A306" s="31"/>
      <c r="B306" s="36"/>
      <c r="D306" s="100"/>
      <c r="E306" s="100"/>
      <c r="G306" s="33"/>
      <c r="H306" s="33"/>
    </row>
    <row r="307" spans="1:8" x14ac:dyDescent="0.25">
      <c r="A307" s="31"/>
      <c r="B307" s="36"/>
      <c r="D307" s="100"/>
      <c r="E307" s="100"/>
      <c r="G307" s="33"/>
      <c r="H307" s="33"/>
    </row>
    <row r="308" spans="1:8" x14ac:dyDescent="0.25">
      <c r="A308" s="31"/>
      <c r="B308" s="36"/>
      <c r="D308" s="100"/>
      <c r="E308" s="100"/>
      <c r="G308" s="33"/>
      <c r="H308" s="33"/>
    </row>
    <row r="309" spans="1:8" x14ac:dyDescent="0.25">
      <c r="A309" s="31"/>
      <c r="B309" s="36"/>
      <c r="D309" s="100"/>
      <c r="E309" s="100"/>
      <c r="G309" s="33"/>
      <c r="H309" s="33"/>
    </row>
    <row r="310" spans="1:8" x14ac:dyDescent="0.25">
      <c r="A310" s="31"/>
      <c r="B310" s="36"/>
      <c r="D310" s="100"/>
      <c r="E310" s="100"/>
      <c r="G310" s="33"/>
      <c r="H310" s="33"/>
    </row>
    <row r="311" spans="1:8" x14ac:dyDescent="0.25">
      <c r="A311" s="31"/>
      <c r="B311" s="36"/>
      <c r="D311" s="100"/>
      <c r="E311" s="100"/>
      <c r="G311" s="33"/>
      <c r="H311" s="33"/>
    </row>
    <row r="312" spans="1:8" x14ac:dyDescent="0.25">
      <c r="A312" s="31"/>
      <c r="B312" s="36"/>
      <c r="D312" s="100"/>
      <c r="E312" s="100"/>
      <c r="G312" s="33"/>
      <c r="H312" s="33"/>
    </row>
    <row r="313" spans="1:8" x14ac:dyDescent="0.25">
      <c r="A313" s="31"/>
      <c r="B313" s="36"/>
      <c r="D313" s="100"/>
      <c r="E313" s="100"/>
      <c r="G313" s="33"/>
      <c r="H313" s="33"/>
    </row>
    <row r="314" spans="1:8" x14ac:dyDescent="0.25">
      <c r="A314" s="31"/>
      <c r="B314" s="36"/>
      <c r="D314" s="100"/>
      <c r="E314" s="100"/>
      <c r="G314" s="33"/>
      <c r="H314" s="33"/>
    </row>
    <row r="315" spans="1:8" x14ac:dyDescent="0.25">
      <c r="A315" s="31"/>
      <c r="B315" s="36"/>
      <c r="D315" s="100"/>
      <c r="E315" s="100"/>
      <c r="G315" s="33"/>
      <c r="H315" s="33"/>
    </row>
    <row r="316" spans="1:8" x14ac:dyDescent="0.25">
      <c r="A316" s="31"/>
      <c r="B316" s="36"/>
      <c r="D316" s="100"/>
      <c r="E316" s="100"/>
      <c r="G316" s="33"/>
      <c r="H316" s="33"/>
    </row>
    <row r="317" spans="1:8" x14ac:dyDescent="0.25">
      <c r="A317" s="31"/>
      <c r="B317" s="36"/>
      <c r="D317" s="100"/>
      <c r="E317" s="100"/>
      <c r="G317" s="33"/>
      <c r="H317" s="33"/>
    </row>
    <row r="318" spans="1:8" x14ac:dyDescent="0.25">
      <c r="A318" s="31"/>
      <c r="B318" s="36"/>
      <c r="D318" s="100"/>
      <c r="E318" s="100"/>
      <c r="G318" s="33"/>
      <c r="H318" s="33"/>
    </row>
    <row r="319" spans="1:8" x14ac:dyDescent="0.25">
      <c r="A319" s="31"/>
      <c r="B319" s="36"/>
      <c r="D319" s="100"/>
      <c r="E319" s="100"/>
      <c r="G319" s="33"/>
      <c r="H319" s="33"/>
    </row>
    <row r="320" spans="1:8" x14ac:dyDescent="0.25">
      <c r="A320" s="31"/>
      <c r="B320" s="36"/>
      <c r="D320" s="100"/>
      <c r="E320" s="100"/>
      <c r="G320" s="33"/>
      <c r="H320" s="33"/>
    </row>
    <row r="321" spans="1:8" x14ac:dyDescent="0.25">
      <c r="A321" s="31"/>
      <c r="B321" s="36"/>
      <c r="D321" s="100"/>
      <c r="E321" s="100"/>
      <c r="G321" s="33"/>
      <c r="H321" s="33"/>
    </row>
    <row r="322" spans="1:8" x14ac:dyDescent="0.25">
      <c r="A322" s="31"/>
      <c r="B322" s="36"/>
      <c r="D322" s="100"/>
      <c r="E322" s="100"/>
      <c r="G322" s="33"/>
      <c r="H322" s="33"/>
    </row>
    <row r="323" spans="1:8" x14ac:dyDescent="0.25">
      <c r="A323" s="31"/>
      <c r="B323" s="36"/>
      <c r="D323" s="100"/>
      <c r="E323" s="100"/>
      <c r="G323" s="33"/>
      <c r="H323" s="33"/>
    </row>
    <row r="324" spans="1:8" x14ac:dyDescent="0.25">
      <c r="A324" s="31"/>
      <c r="B324" s="36"/>
      <c r="D324" s="100"/>
      <c r="E324" s="100"/>
      <c r="G324" s="33"/>
      <c r="H324" s="33"/>
    </row>
    <row r="325" spans="1:8" x14ac:dyDescent="0.25">
      <c r="A325" s="31"/>
      <c r="B325" s="36"/>
      <c r="D325" s="100"/>
      <c r="E325" s="100"/>
      <c r="G325" s="33"/>
      <c r="H325" s="33"/>
    </row>
    <row r="326" spans="1:8" x14ac:dyDescent="0.25">
      <c r="A326" s="31"/>
      <c r="B326" s="36"/>
      <c r="D326" s="100"/>
      <c r="E326" s="100"/>
      <c r="G326" s="33"/>
      <c r="H326" s="33"/>
    </row>
    <row r="327" spans="1:8" x14ac:dyDescent="0.25">
      <c r="A327" s="31"/>
      <c r="B327" s="36"/>
      <c r="D327" s="100"/>
      <c r="E327" s="100"/>
      <c r="G327" s="33"/>
      <c r="H327" s="33"/>
    </row>
    <row r="328" spans="1:8" x14ac:dyDescent="0.25">
      <c r="A328" s="31"/>
      <c r="B328" s="36"/>
      <c r="D328" s="100"/>
      <c r="E328" s="100"/>
      <c r="G328" s="33"/>
      <c r="H328" s="33"/>
    </row>
    <row r="329" spans="1:8" x14ac:dyDescent="0.25">
      <c r="A329" s="31"/>
      <c r="B329" s="36"/>
      <c r="D329" s="100"/>
      <c r="E329" s="100"/>
      <c r="G329" s="33"/>
      <c r="H329" s="33"/>
    </row>
    <row r="330" spans="1:8" x14ac:dyDescent="0.25">
      <c r="A330" s="31"/>
      <c r="B330" s="36"/>
      <c r="D330" s="100"/>
      <c r="E330" s="100"/>
      <c r="G330" s="33"/>
      <c r="H330" s="33"/>
    </row>
    <row r="331" spans="1:8" x14ac:dyDescent="0.25">
      <c r="A331" s="31"/>
      <c r="B331" s="36"/>
      <c r="D331" s="100"/>
      <c r="E331" s="100"/>
      <c r="G331" s="33"/>
      <c r="H331" s="33"/>
    </row>
    <row r="332" spans="1:8" x14ac:dyDescent="0.25">
      <c r="A332" s="31"/>
      <c r="B332" s="36"/>
      <c r="D332" s="100"/>
      <c r="E332" s="100"/>
      <c r="G332" s="33"/>
      <c r="H332" s="33"/>
    </row>
    <row r="333" spans="1:8" x14ac:dyDescent="0.25">
      <c r="A333" s="31"/>
      <c r="B333" s="36"/>
      <c r="D333" s="100"/>
      <c r="E333" s="100"/>
      <c r="G333" s="33"/>
      <c r="H333" s="33"/>
    </row>
    <row r="334" spans="1:8" x14ac:dyDescent="0.25">
      <c r="A334" s="31"/>
      <c r="B334" s="36"/>
      <c r="D334" s="100"/>
      <c r="E334" s="100"/>
      <c r="G334" s="33"/>
      <c r="H334" s="33"/>
    </row>
    <row r="335" spans="1:8" x14ac:dyDescent="0.25">
      <c r="A335" s="31"/>
      <c r="B335" s="36"/>
      <c r="D335" s="100"/>
      <c r="E335" s="100"/>
      <c r="G335" s="33"/>
      <c r="H335" s="33"/>
    </row>
    <row r="336" spans="1:8" x14ac:dyDescent="0.25">
      <c r="A336" s="31"/>
      <c r="B336" s="36"/>
      <c r="D336" s="100"/>
      <c r="E336" s="100"/>
      <c r="G336" s="33"/>
      <c r="H336" s="33"/>
    </row>
    <row r="337" spans="1:8" x14ac:dyDescent="0.25">
      <c r="A337" s="31"/>
      <c r="B337" s="36"/>
      <c r="D337" s="100"/>
      <c r="E337" s="100"/>
      <c r="G337" s="33"/>
      <c r="H337" s="33"/>
    </row>
    <row r="338" spans="1:8" x14ac:dyDescent="0.25">
      <c r="A338" s="31"/>
      <c r="B338" s="36"/>
      <c r="D338" s="100"/>
      <c r="E338" s="100"/>
      <c r="G338" s="33"/>
      <c r="H338" s="33"/>
    </row>
    <row r="339" spans="1:8" x14ac:dyDescent="0.25">
      <c r="A339" s="31"/>
      <c r="B339" s="36"/>
      <c r="D339" s="100"/>
      <c r="E339" s="100"/>
      <c r="G339" s="33"/>
      <c r="H339" s="33"/>
    </row>
    <row r="340" spans="1:8" x14ac:dyDescent="0.25">
      <c r="A340" s="31"/>
      <c r="B340" s="36"/>
      <c r="D340" s="100"/>
      <c r="E340" s="100"/>
      <c r="G340" s="33"/>
      <c r="H340" s="33"/>
    </row>
    <row r="341" spans="1:8" x14ac:dyDescent="0.25">
      <c r="A341" s="31"/>
      <c r="B341" s="36"/>
      <c r="D341" s="100"/>
      <c r="E341" s="100"/>
      <c r="G341" s="33"/>
      <c r="H341" s="33"/>
    </row>
    <row r="342" spans="1:8" x14ac:dyDescent="0.25">
      <c r="A342" s="31"/>
      <c r="B342" s="36"/>
      <c r="D342" s="100"/>
      <c r="E342" s="100"/>
      <c r="G342" s="33"/>
      <c r="H342" s="33"/>
    </row>
    <row r="343" spans="1:8" x14ac:dyDescent="0.25">
      <c r="A343" s="31"/>
      <c r="B343" s="36"/>
      <c r="D343" s="100"/>
      <c r="E343" s="100"/>
      <c r="G343" s="33"/>
      <c r="H343" s="33"/>
    </row>
    <row r="344" spans="1:8" x14ac:dyDescent="0.25">
      <c r="A344" s="31"/>
      <c r="B344" s="36"/>
      <c r="D344" s="100"/>
      <c r="E344" s="100"/>
      <c r="G344" s="33"/>
      <c r="H344" s="33"/>
    </row>
    <row r="345" spans="1:8" x14ac:dyDescent="0.25">
      <c r="A345" s="31"/>
      <c r="B345" s="36"/>
      <c r="D345" s="100"/>
      <c r="E345" s="100"/>
      <c r="G345" s="33"/>
      <c r="H345" s="33"/>
    </row>
    <row r="346" spans="1:8" x14ac:dyDescent="0.25">
      <c r="A346" s="31"/>
      <c r="B346" s="36"/>
      <c r="D346" s="100"/>
      <c r="E346" s="100"/>
      <c r="G346" s="33"/>
      <c r="H346" s="33"/>
    </row>
    <row r="347" spans="1:8" x14ac:dyDescent="0.25">
      <c r="A347" s="31"/>
      <c r="B347" s="36"/>
      <c r="D347" s="100"/>
      <c r="E347" s="100"/>
      <c r="G347" s="33"/>
      <c r="H347" s="33"/>
    </row>
    <row r="348" spans="1:8" x14ac:dyDescent="0.25">
      <c r="A348" s="31"/>
      <c r="B348" s="36"/>
      <c r="D348" s="100"/>
      <c r="E348" s="100"/>
      <c r="G348" s="33"/>
      <c r="H348" s="33"/>
    </row>
    <row r="349" spans="1:8" x14ac:dyDescent="0.25">
      <c r="A349" s="31"/>
      <c r="B349" s="36"/>
      <c r="D349" s="100"/>
      <c r="E349" s="100"/>
      <c r="G349" s="33"/>
      <c r="H349" s="33"/>
    </row>
    <row r="350" spans="1:8" x14ac:dyDescent="0.25">
      <c r="A350" s="31"/>
      <c r="B350" s="36"/>
      <c r="D350" s="100"/>
      <c r="E350" s="100"/>
      <c r="G350" s="33"/>
      <c r="H350" s="33"/>
    </row>
    <row r="351" spans="1:8" x14ac:dyDescent="0.25">
      <c r="A351" s="31"/>
      <c r="B351" s="36"/>
      <c r="D351" s="100"/>
      <c r="E351" s="100"/>
      <c r="G351" s="33"/>
      <c r="H351" s="33"/>
    </row>
    <row r="352" spans="1:8" x14ac:dyDescent="0.25">
      <c r="A352" s="31"/>
      <c r="B352" s="36"/>
      <c r="D352" s="100"/>
      <c r="E352" s="100"/>
      <c r="G352" s="33"/>
      <c r="H352" s="33"/>
    </row>
    <row r="353" spans="1:8" x14ac:dyDescent="0.25">
      <c r="A353" s="31"/>
      <c r="B353" s="36"/>
      <c r="D353" s="100"/>
      <c r="E353" s="100"/>
      <c r="G353" s="33"/>
      <c r="H353" s="33"/>
    </row>
    <row r="354" spans="1:8" x14ac:dyDescent="0.25">
      <c r="A354" s="31"/>
      <c r="B354" s="36"/>
      <c r="D354" s="100"/>
      <c r="E354" s="100"/>
      <c r="G354" s="33"/>
      <c r="H354" s="33"/>
    </row>
    <row r="355" spans="1:8" x14ac:dyDescent="0.25">
      <c r="A355" s="31"/>
      <c r="B355" s="36"/>
      <c r="D355" s="100"/>
      <c r="E355" s="100"/>
      <c r="G355" s="33"/>
      <c r="H355" s="33"/>
    </row>
    <row r="356" spans="1:8" x14ac:dyDescent="0.25">
      <c r="A356" s="31"/>
      <c r="B356" s="36"/>
      <c r="D356" s="100"/>
      <c r="E356" s="100"/>
      <c r="G356" s="33"/>
      <c r="H356" s="33"/>
    </row>
    <row r="357" spans="1:8" x14ac:dyDescent="0.25">
      <c r="A357" s="31"/>
      <c r="B357" s="36"/>
      <c r="D357" s="100"/>
      <c r="E357" s="100"/>
      <c r="G357" s="33"/>
      <c r="H357" s="33"/>
    </row>
    <row r="358" spans="1:8" x14ac:dyDescent="0.25">
      <c r="A358" s="31"/>
      <c r="B358" s="36"/>
      <c r="D358" s="100"/>
      <c r="E358" s="100"/>
      <c r="G358" s="33"/>
      <c r="H358" s="33"/>
    </row>
    <row r="359" spans="1:8" x14ac:dyDescent="0.25">
      <c r="A359" s="31"/>
      <c r="B359" s="36"/>
      <c r="D359" s="100"/>
      <c r="E359" s="100"/>
      <c r="G359" s="33"/>
      <c r="H359" s="33"/>
    </row>
    <row r="360" spans="1:8" x14ac:dyDescent="0.25">
      <c r="A360" s="31"/>
      <c r="B360" s="36"/>
      <c r="D360" s="100"/>
      <c r="E360" s="100"/>
      <c r="G360" s="33"/>
      <c r="H360" s="33"/>
    </row>
    <row r="361" spans="1:8" x14ac:dyDescent="0.25">
      <c r="A361" s="31"/>
      <c r="B361" s="36"/>
      <c r="D361" s="100"/>
      <c r="E361" s="100"/>
      <c r="G361" s="33"/>
      <c r="H361" s="33"/>
    </row>
    <row r="362" spans="1:8" x14ac:dyDescent="0.25">
      <c r="A362" s="31"/>
      <c r="B362" s="36"/>
      <c r="D362" s="100"/>
      <c r="E362" s="100"/>
      <c r="G362" s="33"/>
      <c r="H362" s="33"/>
    </row>
    <row r="363" spans="1:8" x14ac:dyDescent="0.25">
      <c r="A363" s="31"/>
      <c r="B363" s="36"/>
      <c r="D363" s="100"/>
      <c r="E363" s="100"/>
      <c r="G363" s="33"/>
      <c r="H363" s="33"/>
    </row>
    <row r="364" spans="1:8" x14ac:dyDescent="0.25">
      <c r="A364" s="31"/>
      <c r="B364" s="36"/>
      <c r="D364" s="100"/>
      <c r="E364" s="100"/>
      <c r="G364" s="33"/>
      <c r="H364" s="33"/>
    </row>
    <row r="365" spans="1:8" x14ac:dyDescent="0.25">
      <c r="A365" s="31"/>
      <c r="B365" s="36"/>
      <c r="D365" s="100"/>
      <c r="E365" s="100"/>
      <c r="G365" s="33"/>
      <c r="H365" s="33"/>
    </row>
    <row r="366" spans="1:8" x14ac:dyDescent="0.25">
      <c r="A366" s="31"/>
      <c r="B366" s="36"/>
      <c r="D366" s="100"/>
      <c r="E366" s="100"/>
      <c r="G366" s="33"/>
      <c r="H366" s="33"/>
    </row>
    <row r="367" spans="1:8" x14ac:dyDescent="0.25">
      <c r="A367" s="31"/>
      <c r="B367" s="36"/>
      <c r="D367" s="100"/>
      <c r="E367" s="100"/>
      <c r="G367" s="33"/>
      <c r="H367" s="33"/>
    </row>
    <row r="368" spans="1:8" x14ac:dyDescent="0.25">
      <c r="A368" s="31"/>
      <c r="B368" s="36"/>
      <c r="D368" s="100"/>
      <c r="E368" s="100"/>
      <c r="G368" s="33"/>
      <c r="H368" s="33"/>
    </row>
    <row r="369" spans="1:8" x14ac:dyDescent="0.25">
      <c r="A369" s="31"/>
      <c r="B369" s="36"/>
      <c r="D369" s="100"/>
      <c r="E369" s="100"/>
      <c r="G369" s="33"/>
      <c r="H369" s="33"/>
    </row>
    <row r="370" spans="1:8" x14ac:dyDescent="0.25">
      <c r="A370" s="31"/>
      <c r="B370" s="36"/>
      <c r="D370" s="100"/>
      <c r="E370" s="100"/>
      <c r="G370" s="33"/>
      <c r="H370" s="33"/>
    </row>
    <row r="371" spans="1:8" x14ac:dyDescent="0.25">
      <c r="A371" s="31"/>
      <c r="B371" s="36"/>
      <c r="D371" s="100"/>
      <c r="E371" s="100"/>
      <c r="G371" s="33"/>
      <c r="H371" s="33"/>
    </row>
    <row r="372" spans="1:8" x14ac:dyDescent="0.25">
      <c r="A372" s="31"/>
      <c r="B372" s="36"/>
      <c r="D372" s="100"/>
      <c r="E372" s="100"/>
      <c r="G372" s="33"/>
      <c r="H372" s="33"/>
    </row>
    <row r="373" spans="1:8" x14ac:dyDescent="0.25">
      <c r="A373" s="31"/>
      <c r="B373" s="36"/>
      <c r="D373" s="100"/>
      <c r="E373" s="100"/>
      <c r="G373" s="33"/>
      <c r="H373" s="33"/>
    </row>
    <row r="374" spans="1:8" x14ac:dyDescent="0.25">
      <c r="A374" s="31"/>
      <c r="B374" s="36"/>
      <c r="D374" s="100"/>
      <c r="E374" s="100"/>
      <c r="G374" s="33"/>
      <c r="H374" s="33"/>
    </row>
    <row r="375" spans="1:8" x14ac:dyDescent="0.25">
      <c r="A375" s="31"/>
      <c r="B375" s="36"/>
      <c r="D375" s="100"/>
      <c r="E375" s="100"/>
      <c r="G375" s="33"/>
      <c r="H375" s="33"/>
    </row>
    <row r="376" spans="1:8" x14ac:dyDescent="0.25">
      <c r="A376" s="31"/>
      <c r="B376" s="36"/>
      <c r="D376" s="100"/>
      <c r="E376" s="100"/>
      <c r="G376" s="33"/>
      <c r="H376" s="33"/>
    </row>
    <row r="377" spans="1:8" x14ac:dyDescent="0.25">
      <c r="A377" s="31"/>
      <c r="B377" s="36"/>
      <c r="D377" s="100"/>
      <c r="E377" s="100"/>
      <c r="G377" s="33"/>
      <c r="H377" s="33"/>
    </row>
    <row r="378" spans="1:8" x14ac:dyDescent="0.25">
      <c r="A378" s="31"/>
      <c r="B378" s="36"/>
      <c r="D378" s="100"/>
      <c r="E378" s="100"/>
      <c r="G378" s="33"/>
      <c r="H378" s="33"/>
    </row>
    <row r="379" spans="1:8" x14ac:dyDescent="0.25">
      <c r="A379" s="31"/>
      <c r="B379" s="36"/>
      <c r="D379" s="100"/>
      <c r="E379" s="100"/>
      <c r="G379" s="33"/>
      <c r="H379" s="33"/>
    </row>
    <row r="380" spans="1:8" x14ac:dyDescent="0.25">
      <c r="A380" s="31"/>
      <c r="B380" s="36"/>
      <c r="D380" s="100"/>
      <c r="E380" s="100"/>
      <c r="G380" s="33"/>
      <c r="H380" s="33"/>
    </row>
    <row r="381" spans="1:8" x14ac:dyDescent="0.25">
      <c r="A381" s="31"/>
      <c r="B381" s="36"/>
      <c r="D381" s="100"/>
      <c r="E381" s="100"/>
      <c r="G381" s="33"/>
      <c r="H381" s="33"/>
    </row>
    <row r="382" spans="1:8" x14ac:dyDescent="0.25">
      <c r="A382" s="31"/>
      <c r="B382" s="36"/>
      <c r="D382" s="100"/>
      <c r="E382" s="100"/>
      <c r="G382" s="33"/>
      <c r="H382" s="33"/>
    </row>
    <row r="383" spans="1:8" x14ac:dyDescent="0.25">
      <c r="A383" s="31"/>
      <c r="B383" s="36"/>
      <c r="D383" s="100"/>
      <c r="E383" s="100"/>
      <c r="G383" s="33"/>
      <c r="H383" s="33"/>
    </row>
    <row r="384" spans="1:8" x14ac:dyDescent="0.25">
      <c r="A384" s="31"/>
      <c r="B384" s="36"/>
      <c r="D384" s="100"/>
      <c r="E384" s="100"/>
      <c r="G384" s="33"/>
      <c r="H384" s="33"/>
    </row>
    <row r="385" spans="1:8" x14ac:dyDescent="0.25">
      <c r="A385" s="31"/>
      <c r="B385" s="36"/>
      <c r="D385" s="100"/>
      <c r="E385" s="100"/>
      <c r="G385" s="33"/>
      <c r="H385" s="33"/>
    </row>
    <row r="386" spans="1:8" x14ac:dyDescent="0.25">
      <c r="A386" s="31"/>
      <c r="B386" s="36"/>
      <c r="D386" s="100"/>
      <c r="E386" s="100"/>
      <c r="G386" s="33"/>
      <c r="H386" s="33"/>
    </row>
    <row r="387" spans="1:8" x14ac:dyDescent="0.25">
      <c r="A387" s="31"/>
      <c r="B387" s="36"/>
      <c r="D387" s="100"/>
      <c r="E387" s="100"/>
      <c r="G387" s="33"/>
      <c r="H387" s="33"/>
    </row>
    <row r="388" spans="1:8" x14ac:dyDescent="0.25">
      <c r="A388" s="31"/>
      <c r="B388" s="36"/>
      <c r="D388" s="100"/>
      <c r="E388" s="100"/>
      <c r="G388" s="33"/>
      <c r="H388" s="33"/>
    </row>
    <row r="389" spans="1:8" x14ac:dyDescent="0.25">
      <c r="A389" s="31"/>
      <c r="B389" s="36"/>
      <c r="D389" s="100"/>
      <c r="E389" s="100"/>
      <c r="G389" s="33"/>
      <c r="H389" s="33"/>
    </row>
    <row r="390" spans="1:8" x14ac:dyDescent="0.25">
      <c r="A390" s="31"/>
      <c r="B390" s="36"/>
      <c r="D390" s="100"/>
      <c r="E390" s="100"/>
      <c r="G390" s="33"/>
      <c r="H390" s="33"/>
    </row>
    <row r="391" spans="1:8" x14ac:dyDescent="0.25">
      <c r="A391" s="31"/>
      <c r="B391" s="36"/>
      <c r="D391" s="100"/>
      <c r="E391" s="100"/>
      <c r="G391" s="33"/>
      <c r="H391" s="33"/>
    </row>
    <row r="392" spans="1:8" x14ac:dyDescent="0.25">
      <c r="A392" s="31"/>
      <c r="B392" s="36"/>
      <c r="D392" s="100"/>
      <c r="E392" s="100"/>
      <c r="G392" s="33"/>
      <c r="H392" s="33"/>
    </row>
    <row r="393" spans="1:8" x14ac:dyDescent="0.25">
      <c r="A393" s="31"/>
      <c r="B393" s="36"/>
      <c r="D393" s="100"/>
      <c r="E393" s="100"/>
      <c r="G393" s="33"/>
      <c r="H393" s="33"/>
    </row>
    <row r="394" spans="1:8" x14ac:dyDescent="0.25">
      <c r="A394" s="31"/>
      <c r="B394" s="36"/>
      <c r="D394" s="100"/>
      <c r="E394" s="100"/>
      <c r="G394" s="33"/>
      <c r="H394" s="33"/>
    </row>
    <row r="395" spans="1:8" x14ac:dyDescent="0.25">
      <c r="A395" s="31"/>
      <c r="B395" s="36"/>
      <c r="D395" s="100"/>
      <c r="E395" s="100"/>
      <c r="G395" s="33"/>
      <c r="H395" s="33"/>
    </row>
    <row r="396" spans="1:8" x14ac:dyDescent="0.25">
      <c r="A396" s="31"/>
      <c r="B396" s="36"/>
      <c r="D396" s="100"/>
      <c r="E396" s="100"/>
      <c r="G396" s="33"/>
      <c r="H396" s="33"/>
    </row>
    <row r="397" spans="1:8" x14ac:dyDescent="0.25">
      <c r="A397" s="31"/>
      <c r="B397" s="36"/>
      <c r="D397" s="100"/>
      <c r="E397" s="100"/>
      <c r="G397" s="33"/>
      <c r="H397" s="33"/>
    </row>
    <row r="398" spans="1:8" x14ac:dyDescent="0.25">
      <c r="A398" s="31"/>
      <c r="B398" s="36"/>
      <c r="D398" s="100"/>
      <c r="E398" s="100"/>
      <c r="G398" s="33"/>
      <c r="H398" s="33"/>
    </row>
    <row r="399" spans="1:8" x14ac:dyDescent="0.25">
      <c r="A399" s="31"/>
      <c r="B399" s="36"/>
      <c r="D399" s="100"/>
      <c r="E399" s="100"/>
      <c r="G399" s="33"/>
      <c r="H399" s="33"/>
    </row>
    <row r="400" spans="1:8" x14ac:dyDescent="0.25">
      <c r="A400" s="31"/>
      <c r="B400" s="36"/>
      <c r="D400" s="100"/>
      <c r="E400" s="100"/>
      <c r="G400" s="33"/>
      <c r="H400" s="33"/>
    </row>
    <row r="401" spans="1:8" x14ac:dyDescent="0.25">
      <c r="A401" s="31"/>
      <c r="B401" s="36"/>
      <c r="D401" s="100"/>
      <c r="E401" s="100"/>
      <c r="G401" s="33"/>
      <c r="H401" s="33"/>
    </row>
    <row r="402" spans="1:8" x14ac:dyDescent="0.25">
      <c r="A402" s="31"/>
      <c r="B402" s="36"/>
      <c r="D402" s="100"/>
      <c r="E402" s="100"/>
      <c r="G402" s="33"/>
      <c r="H402" s="33"/>
    </row>
    <row r="403" spans="1:8" x14ac:dyDescent="0.25">
      <c r="A403" s="31"/>
      <c r="B403" s="36"/>
      <c r="D403" s="100"/>
      <c r="E403" s="100"/>
      <c r="G403" s="33"/>
      <c r="H403" s="33"/>
    </row>
    <row r="404" spans="1:8" x14ac:dyDescent="0.25">
      <c r="A404" s="31"/>
      <c r="B404" s="36"/>
      <c r="D404" s="100"/>
      <c r="E404" s="100"/>
      <c r="G404" s="33"/>
      <c r="H404" s="33"/>
    </row>
    <row r="405" spans="1:8" x14ac:dyDescent="0.25">
      <c r="A405" s="31"/>
      <c r="B405" s="36"/>
      <c r="D405" s="100"/>
      <c r="E405" s="100"/>
      <c r="G405" s="33"/>
      <c r="H405" s="33"/>
    </row>
    <row r="406" spans="1:8" x14ac:dyDescent="0.25">
      <c r="A406" s="31"/>
      <c r="B406" s="36"/>
      <c r="D406" s="100"/>
      <c r="E406" s="100"/>
      <c r="G406" s="33"/>
      <c r="H406" s="33"/>
    </row>
    <row r="407" spans="1:8" x14ac:dyDescent="0.25">
      <c r="A407" s="31"/>
      <c r="B407" s="36"/>
      <c r="D407" s="100"/>
      <c r="E407" s="100"/>
      <c r="G407" s="33"/>
      <c r="H407" s="33"/>
    </row>
    <row r="408" spans="1:8" x14ac:dyDescent="0.25">
      <c r="A408" s="31"/>
      <c r="B408" s="36"/>
      <c r="D408" s="100"/>
      <c r="E408" s="100"/>
      <c r="G408" s="33"/>
      <c r="H408" s="33"/>
    </row>
    <row r="409" spans="1:8" x14ac:dyDescent="0.25">
      <c r="A409" s="31"/>
      <c r="B409" s="36"/>
      <c r="D409" s="100"/>
      <c r="E409" s="100"/>
      <c r="G409" s="33"/>
      <c r="H409" s="33"/>
    </row>
    <row r="410" spans="1:8" x14ac:dyDescent="0.25">
      <c r="A410" s="31"/>
      <c r="B410" s="36"/>
      <c r="D410" s="100"/>
      <c r="E410" s="100"/>
      <c r="G410" s="33"/>
      <c r="H410" s="33"/>
    </row>
    <row r="411" spans="1:8" x14ac:dyDescent="0.25">
      <c r="A411" s="31"/>
      <c r="B411" s="36"/>
      <c r="D411" s="100"/>
      <c r="E411" s="100"/>
      <c r="G411" s="33"/>
      <c r="H411" s="33"/>
    </row>
    <row r="412" spans="1:8" x14ac:dyDescent="0.25">
      <c r="A412" s="31"/>
      <c r="B412" s="36"/>
      <c r="D412" s="100"/>
      <c r="E412" s="100"/>
      <c r="G412" s="33"/>
      <c r="H412" s="33"/>
    </row>
    <row r="413" spans="1:8" x14ac:dyDescent="0.25">
      <c r="A413" s="31"/>
      <c r="B413" s="36"/>
      <c r="D413" s="100"/>
      <c r="E413" s="100"/>
      <c r="G413" s="33"/>
      <c r="H413" s="33"/>
    </row>
    <row r="414" spans="1:8" x14ac:dyDescent="0.25">
      <c r="A414" s="31"/>
      <c r="B414" s="36"/>
      <c r="D414" s="100"/>
      <c r="E414" s="100"/>
      <c r="G414" s="33"/>
      <c r="H414" s="33"/>
    </row>
    <row r="415" spans="1:8" x14ac:dyDescent="0.25">
      <c r="A415" s="31"/>
      <c r="B415" s="36"/>
      <c r="D415" s="100"/>
      <c r="E415" s="100"/>
      <c r="G415" s="33"/>
      <c r="H415" s="33"/>
    </row>
    <row r="416" spans="1:8" x14ac:dyDescent="0.25">
      <c r="A416" s="31"/>
      <c r="B416" s="36"/>
      <c r="D416" s="100"/>
      <c r="E416" s="100"/>
      <c r="G416" s="33"/>
      <c r="H416" s="33"/>
    </row>
    <row r="417" spans="1:8" x14ac:dyDescent="0.25">
      <c r="A417" s="31"/>
      <c r="B417" s="36"/>
      <c r="D417" s="100"/>
      <c r="E417" s="100"/>
      <c r="G417" s="33"/>
      <c r="H417" s="33"/>
    </row>
    <row r="418" spans="1:8" x14ac:dyDescent="0.25">
      <c r="A418" s="31"/>
      <c r="B418" s="36"/>
      <c r="D418" s="100"/>
      <c r="E418" s="100"/>
      <c r="G418" s="33"/>
      <c r="H418" s="33"/>
    </row>
    <row r="419" spans="1:8" x14ac:dyDescent="0.25">
      <c r="A419" s="31"/>
      <c r="B419" s="36"/>
      <c r="D419" s="100"/>
      <c r="E419" s="100"/>
      <c r="G419" s="33"/>
      <c r="H419" s="33"/>
    </row>
    <row r="420" spans="1:8" x14ac:dyDescent="0.25">
      <c r="A420" s="31"/>
      <c r="B420" s="36"/>
      <c r="D420" s="100"/>
      <c r="E420" s="100"/>
      <c r="G420" s="33"/>
      <c r="H420" s="33"/>
    </row>
    <row r="421" spans="1:8" x14ac:dyDescent="0.25">
      <c r="A421" s="31"/>
      <c r="B421" s="36"/>
      <c r="D421" s="100"/>
      <c r="E421" s="100"/>
      <c r="G421" s="33"/>
      <c r="H421" s="33"/>
    </row>
    <row r="422" spans="1:8" x14ac:dyDescent="0.25">
      <c r="A422" s="31"/>
      <c r="B422" s="36"/>
      <c r="D422" s="100"/>
      <c r="E422" s="100"/>
      <c r="G422" s="33"/>
      <c r="H422" s="33"/>
    </row>
    <row r="423" spans="1:8" x14ac:dyDescent="0.25">
      <c r="A423" s="31"/>
      <c r="B423" s="36"/>
      <c r="D423" s="100"/>
      <c r="E423" s="100"/>
      <c r="G423" s="33"/>
      <c r="H423" s="33"/>
    </row>
    <row r="424" spans="1:8" x14ac:dyDescent="0.25">
      <c r="A424" s="31"/>
      <c r="B424" s="36"/>
      <c r="D424" s="100"/>
      <c r="E424" s="100"/>
      <c r="G424" s="33"/>
      <c r="H424" s="33"/>
    </row>
    <row r="425" spans="1:8" x14ac:dyDescent="0.25">
      <c r="A425" s="31"/>
      <c r="B425" s="36"/>
      <c r="D425" s="100"/>
      <c r="E425" s="100"/>
      <c r="G425" s="33"/>
      <c r="H425" s="33"/>
    </row>
    <row r="426" spans="1:8" x14ac:dyDescent="0.25">
      <c r="A426" s="31"/>
      <c r="B426" s="36"/>
      <c r="D426" s="100"/>
      <c r="E426" s="100"/>
      <c r="G426" s="33"/>
      <c r="H426" s="33"/>
    </row>
    <row r="427" spans="1:8" x14ac:dyDescent="0.25">
      <c r="A427" s="31"/>
      <c r="B427" s="33"/>
      <c r="D427" s="100"/>
      <c r="E427" s="100"/>
      <c r="G427" s="33"/>
      <c r="H427" s="33"/>
    </row>
    <row r="428" spans="1:8" x14ac:dyDescent="0.25">
      <c r="A428" s="31"/>
      <c r="B428" s="33"/>
      <c r="D428" s="100"/>
      <c r="E428" s="100"/>
      <c r="G428" s="33"/>
      <c r="H428" s="33"/>
    </row>
    <row r="429" spans="1:8" x14ac:dyDescent="0.25">
      <c r="A429" s="31"/>
      <c r="B429" s="33"/>
      <c r="D429" s="100"/>
      <c r="E429" s="100"/>
      <c r="G429" s="33"/>
      <c r="H429" s="33"/>
    </row>
    <row r="430" spans="1:8" x14ac:dyDescent="0.25">
      <c r="A430" s="31"/>
      <c r="B430" s="33"/>
      <c r="D430" s="100"/>
      <c r="E430" s="100"/>
      <c r="G430" s="33"/>
      <c r="H430" s="33"/>
    </row>
    <row r="431" spans="1:8" x14ac:dyDescent="0.25">
      <c r="A431" s="31"/>
      <c r="B431" s="33"/>
      <c r="D431" s="100"/>
      <c r="E431" s="100"/>
      <c r="G431" s="33"/>
      <c r="H431" s="33"/>
    </row>
    <row r="432" spans="1:8" x14ac:dyDescent="0.25">
      <c r="A432" s="31"/>
      <c r="B432" s="33"/>
      <c r="D432" s="100"/>
      <c r="E432" s="100"/>
      <c r="G432" s="33"/>
      <c r="H432" s="33"/>
    </row>
    <row r="433" spans="1:8" x14ac:dyDescent="0.25">
      <c r="A433" s="31"/>
      <c r="B433" s="33"/>
      <c r="D433" s="100"/>
      <c r="E433" s="100"/>
      <c r="G433" s="33"/>
      <c r="H433" s="33"/>
    </row>
    <row r="434" spans="1:8" x14ac:dyDescent="0.25">
      <c r="A434" s="31"/>
      <c r="B434" s="33"/>
      <c r="D434" s="100"/>
      <c r="E434" s="100"/>
      <c r="G434" s="33"/>
      <c r="H434" s="33"/>
    </row>
    <row r="435" spans="1:8" x14ac:dyDescent="0.25">
      <c r="A435" s="31"/>
      <c r="B435" s="33"/>
      <c r="D435" s="100"/>
      <c r="E435" s="100"/>
      <c r="G435" s="33"/>
      <c r="H435" s="33"/>
    </row>
    <row r="436" spans="1:8" x14ac:dyDescent="0.25">
      <c r="A436" s="31"/>
      <c r="B436" s="33"/>
      <c r="D436" s="100"/>
      <c r="E436" s="100"/>
      <c r="G436" s="33"/>
      <c r="H436" s="33"/>
    </row>
    <row r="437" spans="1:8" x14ac:dyDescent="0.25">
      <c r="A437" s="31"/>
      <c r="B437" s="33"/>
      <c r="D437" s="100"/>
      <c r="E437" s="100"/>
      <c r="G437" s="33"/>
      <c r="H437" s="33"/>
    </row>
    <row r="438" spans="1:8" x14ac:dyDescent="0.25">
      <c r="A438" s="31"/>
      <c r="B438" s="33"/>
      <c r="D438" s="100"/>
      <c r="E438" s="100"/>
      <c r="G438" s="33"/>
      <c r="H438" s="33"/>
    </row>
    <row r="439" spans="1:8" x14ac:dyDescent="0.25">
      <c r="A439" s="31"/>
      <c r="B439" s="33"/>
      <c r="D439" s="100"/>
      <c r="E439" s="100"/>
      <c r="G439" s="33"/>
      <c r="H439" s="33"/>
    </row>
    <row r="440" spans="1:8" x14ac:dyDescent="0.25">
      <c r="A440" s="31"/>
      <c r="B440" s="33"/>
      <c r="D440" s="100"/>
      <c r="E440" s="100"/>
      <c r="G440" s="33"/>
      <c r="H440" s="33"/>
    </row>
    <row r="441" spans="1:8" x14ac:dyDescent="0.25">
      <c r="A441" s="31"/>
      <c r="B441" s="33"/>
      <c r="D441" s="100"/>
      <c r="E441" s="100"/>
      <c r="G441" s="33"/>
      <c r="H441" s="33"/>
    </row>
    <row r="442" spans="1:8" x14ac:dyDescent="0.25">
      <c r="A442" s="31"/>
      <c r="B442" s="17"/>
      <c r="D442" s="100"/>
      <c r="E442" s="100"/>
      <c r="G442" s="33"/>
      <c r="H442" s="33"/>
    </row>
    <row r="443" spans="1:8" x14ac:dyDescent="0.25">
      <c r="A443" s="31"/>
      <c r="B443" s="17"/>
      <c r="D443" s="100"/>
      <c r="E443" s="100"/>
      <c r="G443" s="33"/>
      <c r="H443" s="33"/>
    </row>
    <row r="444" spans="1:8" x14ac:dyDescent="0.25">
      <c r="A444" s="31"/>
      <c r="B444" s="17"/>
      <c r="D444" s="100"/>
      <c r="E444" s="100"/>
      <c r="G444" s="33"/>
      <c r="H444" s="33"/>
    </row>
    <row r="445" spans="1:8" x14ac:dyDescent="0.25">
      <c r="A445" s="31"/>
      <c r="B445" s="17"/>
      <c r="D445" s="100"/>
      <c r="E445" s="100"/>
      <c r="G445" s="33"/>
      <c r="H445" s="33"/>
    </row>
    <row r="446" spans="1:8" x14ac:dyDescent="0.25">
      <c r="A446" s="31"/>
      <c r="B446" s="17"/>
      <c r="D446" s="100"/>
      <c r="E446" s="100"/>
      <c r="G446" s="33"/>
      <c r="H446" s="33"/>
    </row>
    <row r="447" spans="1:8" x14ac:dyDescent="0.25">
      <c r="A447" s="31"/>
      <c r="B447" s="17"/>
      <c r="D447" s="100"/>
      <c r="E447" s="100"/>
      <c r="G447" s="33"/>
      <c r="H447" s="33"/>
    </row>
    <row r="448" spans="1:8" x14ac:dyDescent="0.25">
      <c r="A448" s="31"/>
      <c r="B448" s="17"/>
      <c r="D448" s="100"/>
      <c r="E448" s="100"/>
      <c r="G448" s="33"/>
      <c r="H448" s="33"/>
    </row>
    <row r="449" spans="1:8" x14ac:dyDescent="0.25">
      <c r="A449" s="31"/>
      <c r="B449" s="17"/>
      <c r="D449" s="100"/>
      <c r="E449" s="100"/>
      <c r="G449" s="33"/>
      <c r="H449" s="33"/>
    </row>
    <row r="450" spans="1:8" x14ac:dyDescent="0.25">
      <c r="A450" s="31"/>
      <c r="B450" s="17"/>
      <c r="D450" s="100"/>
      <c r="E450" s="100"/>
      <c r="G450" s="33"/>
      <c r="H450" s="33"/>
    </row>
    <row r="451" spans="1:8" x14ac:dyDescent="0.25">
      <c r="A451" s="31"/>
      <c r="B451" s="17"/>
      <c r="D451" s="100"/>
      <c r="E451" s="100"/>
      <c r="G451" s="33"/>
      <c r="H451" s="33"/>
    </row>
    <row r="452" spans="1:8" x14ac:dyDescent="0.25">
      <c r="A452" s="31"/>
      <c r="B452" s="17"/>
      <c r="D452" s="100"/>
      <c r="E452" s="100"/>
      <c r="G452" s="33"/>
      <c r="H452" s="33"/>
    </row>
    <row r="453" spans="1:8" x14ac:dyDescent="0.25">
      <c r="A453" s="31"/>
      <c r="B453" s="17"/>
      <c r="D453" s="100"/>
      <c r="E453" s="100"/>
      <c r="G453" s="33"/>
      <c r="H453" s="33"/>
    </row>
    <row r="454" spans="1:8" x14ac:dyDescent="0.25">
      <c r="A454" s="31"/>
      <c r="B454" s="17"/>
      <c r="D454" s="100"/>
      <c r="E454" s="100"/>
      <c r="G454" s="33"/>
      <c r="H454" s="33"/>
    </row>
    <row r="455" spans="1:8" x14ac:dyDescent="0.25">
      <c r="A455" s="31"/>
      <c r="B455" s="17"/>
      <c r="D455" s="100"/>
      <c r="E455" s="100"/>
      <c r="G455" s="33"/>
      <c r="H455" s="33"/>
    </row>
    <row r="456" spans="1:8" x14ac:dyDescent="0.25">
      <c r="A456" s="31"/>
      <c r="B456" s="17"/>
      <c r="D456" s="100"/>
      <c r="E456" s="100"/>
      <c r="G456" s="33"/>
      <c r="H456" s="33"/>
    </row>
    <row r="457" spans="1:8" x14ac:dyDescent="0.25">
      <c r="A457" s="31"/>
      <c r="B457" s="17"/>
      <c r="D457" s="100"/>
      <c r="E457" s="100"/>
      <c r="G457" s="33"/>
      <c r="H457" s="33"/>
    </row>
    <row r="458" spans="1:8" x14ac:dyDescent="0.25">
      <c r="A458" s="31"/>
      <c r="B458" s="17"/>
      <c r="D458" s="100"/>
      <c r="E458" s="100"/>
      <c r="G458" s="33"/>
      <c r="H458" s="33"/>
    </row>
    <row r="459" spans="1:8" x14ac:dyDescent="0.25">
      <c r="A459" s="31"/>
      <c r="B459" s="17"/>
      <c r="D459" s="100"/>
      <c r="E459" s="100"/>
      <c r="G459" s="33"/>
      <c r="H459" s="33"/>
    </row>
    <row r="460" spans="1:8" x14ac:dyDescent="0.25">
      <c r="A460" s="31"/>
      <c r="B460" s="17"/>
      <c r="D460" s="100"/>
      <c r="E460" s="100"/>
      <c r="G460" s="33"/>
      <c r="H460" s="33"/>
    </row>
    <row r="461" spans="1:8" x14ac:dyDescent="0.25">
      <c r="A461" s="31"/>
      <c r="B461" s="17"/>
      <c r="D461" s="100"/>
      <c r="E461" s="100"/>
      <c r="G461" s="33"/>
      <c r="H461" s="33"/>
    </row>
    <row r="462" spans="1:8" x14ac:dyDescent="0.25">
      <c r="A462" s="31"/>
      <c r="B462" s="17"/>
      <c r="D462" s="100"/>
      <c r="E462" s="100"/>
      <c r="G462" s="33"/>
      <c r="H462" s="33"/>
    </row>
    <row r="463" spans="1:8" x14ac:dyDescent="0.25">
      <c r="A463" s="31"/>
      <c r="B463" s="17"/>
      <c r="D463" s="100"/>
      <c r="E463" s="100"/>
      <c r="G463" s="33"/>
      <c r="H463" s="33"/>
    </row>
    <row r="464" spans="1:8" x14ac:dyDescent="0.25">
      <c r="A464" s="31"/>
      <c r="B464" s="17"/>
      <c r="D464" s="100"/>
      <c r="E464" s="100"/>
      <c r="G464" s="33"/>
      <c r="H464" s="33"/>
    </row>
    <row r="465" spans="1:8" x14ac:dyDescent="0.25">
      <c r="A465" s="31"/>
      <c r="B465" s="17"/>
      <c r="D465" s="100"/>
      <c r="E465" s="100"/>
      <c r="G465" s="33"/>
      <c r="H465" s="33"/>
    </row>
    <row r="466" spans="1:8" x14ac:dyDescent="0.25">
      <c r="A466" s="31"/>
      <c r="B466" s="17"/>
      <c r="D466" s="100"/>
      <c r="E466" s="100"/>
      <c r="G466" s="33"/>
      <c r="H466" s="33"/>
    </row>
    <row r="467" spans="1:8" x14ac:dyDescent="0.25">
      <c r="A467" s="31"/>
      <c r="B467" s="17"/>
      <c r="D467" s="100"/>
      <c r="E467" s="100"/>
      <c r="G467" s="33"/>
      <c r="H467" s="33"/>
    </row>
    <row r="468" spans="1:8" x14ac:dyDescent="0.25">
      <c r="A468" s="31"/>
      <c r="B468" s="17"/>
      <c r="D468" s="100"/>
      <c r="E468" s="100"/>
      <c r="G468" s="33"/>
      <c r="H468" s="33"/>
    </row>
    <row r="469" spans="1:8" x14ac:dyDescent="0.25">
      <c r="A469" s="31"/>
      <c r="B469" s="17"/>
      <c r="D469" s="100"/>
      <c r="E469" s="100"/>
      <c r="G469" s="33"/>
      <c r="H469" s="33"/>
    </row>
    <row r="470" spans="1:8" x14ac:dyDescent="0.25">
      <c r="A470" s="31"/>
      <c r="B470" s="17"/>
      <c r="D470" s="100"/>
      <c r="E470" s="100"/>
      <c r="G470" s="33"/>
      <c r="H470" s="33"/>
    </row>
    <row r="471" spans="1:8" x14ac:dyDescent="0.25">
      <c r="A471" s="31"/>
      <c r="B471" s="17"/>
      <c r="D471" s="100"/>
      <c r="E471" s="100"/>
      <c r="G471" s="33"/>
      <c r="H471" s="33"/>
    </row>
    <row r="472" spans="1:8" x14ac:dyDescent="0.25">
      <c r="A472" s="31"/>
      <c r="B472" s="17"/>
      <c r="D472" s="100"/>
      <c r="E472" s="100"/>
      <c r="G472" s="33"/>
      <c r="H472" s="33"/>
    </row>
    <row r="473" spans="1:8" x14ac:dyDescent="0.25">
      <c r="A473" s="31"/>
      <c r="B473" s="17"/>
      <c r="D473" s="100"/>
      <c r="E473" s="100"/>
      <c r="G473" s="33"/>
      <c r="H473" s="33"/>
    </row>
    <row r="474" spans="1:8" x14ac:dyDescent="0.25">
      <c r="A474" s="31"/>
      <c r="B474" s="17"/>
      <c r="D474" s="100"/>
      <c r="E474" s="100"/>
      <c r="G474" s="33"/>
      <c r="H474" s="33"/>
    </row>
    <row r="475" spans="1:8" x14ac:dyDescent="0.25">
      <c r="A475" s="31"/>
      <c r="B475" s="17"/>
      <c r="D475" s="100"/>
      <c r="E475" s="100"/>
      <c r="G475" s="33"/>
      <c r="H475" s="33"/>
    </row>
    <row r="476" spans="1:8" x14ac:dyDescent="0.25">
      <c r="A476" s="31"/>
      <c r="B476" s="17"/>
      <c r="D476" s="100"/>
      <c r="E476" s="100"/>
      <c r="G476" s="33"/>
      <c r="H476" s="33"/>
    </row>
    <row r="477" spans="1:8" x14ac:dyDescent="0.25">
      <c r="A477" s="31"/>
      <c r="B477" s="17"/>
      <c r="D477" s="100"/>
      <c r="E477" s="100"/>
      <c r="G477" s="33"/>
      <c r="H477" s="33"/>
    </row>
    <row r="478" spans="1:8" x14ac:dyDescent="0.25">
      <c r="A478" s="31"/>
      <c r="B478" s="17"/>
      <c r="D478" s="100"/>
      <c r="E478" s="100"/>
      <c r="G478" s="33"/>
      <c r="H478" s="33"/>
    </row>
    <row r="479" spans="1:8" x14ac:dyDescent="0.25">
      <c r="A479" s="31"/>
      <c r="B479" s="17"/>
      <c r="D479" s="100"/>
      <c r="E479" s="100"/>
      <c r="G479" s="33"/>
      <c r="H479" s="33"/>
    </row>
    <row r="480" spans="1:8" x14ac:dyDescent="0.25">
      <c r="A480" s="31"/>
      <c r="B480" s="17"/>
      <c r="D480" s="100"/>
      <c r="E480" s="100"/>
      <c r="G480" s="33"/>
      <c r="H480" s="33"/>
    </row>
    <row r="481" spans="1:8" x14ac:dyDescent="0.25">
      <c r="A481" s="31"/>
      <c r="B481" s="17"/>
      <c r="D481" s="100"/>
      <c r="E481" s="100"/>
      <c r="G481" s="33"/>
      <c r="H481" s="33"/>
    </row>
    <row r="482" spans="1:8" x14ac:dyDescent="0.25">
      <c r="A482" s="31"/>
      <c r="B482" s="17"/>
      <c r="D482" s="100"/>
      <c r="E482" s="100"/>
      <c r="G482" s="33"/>
      <c r="H482" s="33"/>
    </row>
    <row r="483" spans="1:8" x14ac:dyDescent="0.25">
      <c r="A483" s="31"/>
      <c r="B483" s="17"/>
      <c r="D483" s="100"/>
      <c r="E483" s="100"/>
      <c r="G483" s="33"/>
      <c r="H483" s="33"/>
    </row>
    <row r="484" spans="1:8" x14ac:dyDescent="0.25">
      <c r="A484" s="31"/>
      <c r="B484" s="17"/>
      <c r="D484" s="100"/>
      <c r="E484" s="100"/>
      <c r="G484" s="33"/>
      <c r="H484" s="33"/>
    </row>
    <row r="485" spans="1:8" x14ac:dyDescent="0.25">
      <c r="A485" s="31"/>
      <c r="B485" s="17"/>
      <c r="D485" s="100"/>
      <c r="E485" s="100"/>
      <c r="G485" s="33"/>
      <c r="H485" s="33"/>
    </row>
    <row r="486" spans="1:8" x14ac:dyDescent="0.25">
      <c r="A486" s="31"/>
      <c r="B486" s="17"/>
      <c r="D486" s="100"/>
      <c r="E486" s="100"/>
      <c r="G486" s="33"/>
      <c r="H486" s="33"/>
    </row>
    <row r="487" spans="1:8" x14ac:dyDescent="0.25">
      <c r="A487" s="31"/>
      <c r="B487" s="17"/>
      <c r="D487" s="100"/>
      <c r="E487" s="100"/>
      <c r="G487" s="33"/>
      <c r="H487" s="33"/>
    </row>
    <row r="488" spans="1:8" x14ac:dyDescent="0.25">
      <c r="A488" s="31"/>
      <c r="B488" s="17"/>
      <c r="D488" s="100"/>
      <c r="E488" s="100"/>
      <c r="G488" s="33"/>
      <c r="H488" s="33"/>
    </row>
    <row r="489" spans="1:8" x14ac:dyDescent="0.25">
      <c r="A489" s="31"/>
      <c r="B489" s="17"/>
      <c r="D489" s="100"/>
      <c r="E489" s="100"/>
      <c r="G489" s="33"/>
      <c r="H489" s="33"/>
    </row>
    <row r="490" spans="1:8" x14ac:dyDescent="0.25">
      <c r="A490" s="31"/>
      <c r="B490" s="17"/>
      <c r="D490" s="100"/>
      <c r="E490" s="100"/>
      <c r="G490" s="33"/>
      <c r="H490" s="33"/>
    </row>
    <row r="491" spans="1:8" x14ac:dyDescent="0.25">
      <c r="A491" s="31"/>
      <c r="B491" s="17"/>
      <c r="D491" s="100"/>
      <c r="E491" s="100"/>
      <c r="G491" s="33"/>
      <c r="H491" s="33"/>
    </row>
    <row r="492" spans="1:8" x14ac:dyDescent="0.25">
      <c r="A492" s="31"/>
      <c r="B492" s="17"/>
      <c r="D492" s="100"/>
      <c r="E492" s="100"/>
      <c r="G492" s="33"/>
      <c r="H492" s="33"/>
    </row>
    <row r="493" spans="1:8" x14ac:dyDescent="0.25">
      <c r="A493" s="31"/>
      <c r="B493" s="17"/>
      <c r="D493" s="100"/>
      <c r="E493" s="100"/>
      <c r="G493" s="33"/>
      <c r="H493" s="33"/>
    </row>
    <row r="494" spans="1:8" x14ac:dyDescent="0.25">
      <c r="A494" s="31"/>
      <c r="B494" s="17"/>
      <c r="D494" s="100"/>
      <c r="E494" s="100"/>
      <c r="G494" s="33"/>
      <c r="H494" s="33"/>
    </row>
    <row r="495" spans="1:8" x14ac:dyDescent="0.25">
      <c r="A495" s="31"/>
      <c r="B495" s="17"/>
      <c r="D495" s="100"/>
      <c r="E495" s="100"/>
      <c r="G495" s="33"/>
      <c r="H495" s="33"/>
    </row>
    <row r="496" spans="1:8" x14ac:dyDescent="0.25">
      <c r="A496" s="31"/>
      <c r="B496" s="17"/>
      <c r="D496" s="100"/>
      <c r="E496" s="100"/>
      <c r="G496" s="33"/>
      <c r="H496" s="33"/>
    </row>
    <row r="497" spans="1:8" x14ac:dyDescent="0.25">
      <c r="A497" s="31"/>
      <c r="B497" s="17"/>
      <c r="D497" s="100"/>
      <c r="E497" s="100"/>
      <c r="G497" s="33"/>
      <c r="H497" s="33"/>
    </row>
    <row r="498" spans="1:8" x14ac:dyDescent="0.25">
      <c r="A498" s="31"/>
      <c r="B498" s="17"/>
      <c r="D498" s="100"/>
      <c r="E498" s="100"/>
      <c r="G498" s="33"/>
      <c r="H498" s="33"/>
    </row>
    <row r="499" spans="1:8" x14ac:dyDescent="0.25">
      <c r="A499" s="31"/>
      <c r="B499" s="17"/>
      <c r="D499" s="100"/>
      <c r="E499" s="100"/>
      <c r="G499" s="33"/>
      <c r="H499" s="33"/>
    </row>
    <row r="500" spans="1:8" x14ac:dyDescent="0.25">
      <c r="A500" s="31"/>
      <c r="B500" s="17"/>
      <c r="D500" s="100"/>
      <c r="E500" s="100"/>
      <c r="G500" s="33"/>
      <c r="H500" s="33"/>
    </row>
    <row r="501" spans="1:8" x14ac:dyDescent="0.25">
      <c r="A501" s="31"/>
      <c r="B501" s="17"/>
      <c r="D501" s="100"/>
      <c r="E501" s="100"/>
      <c r="G501" s="33"/>
      <c r="H501" s="33"/>
    </row>
    <row r="502" spans="1:8" x14ac:dyDescent="0.25">
      <c r="A502" s="31"/>
      <c r="B502" s="17"/>
      <c r="D502" s="100"/>
      <c r="E502" s="100"/>
      <c r="G502" s="33"/>
      <c r="H502" s="33"/>
    </row>
    <row r="503" spans="1:8" x14ac:dyDescent="0.25">
      <c r="A503" s="31"/>
      <c r="B503" s="17"/>
      <c r="D503" s="100"/>
      <c r="E503" s="100"/>
      <c r="G503" s="33"/>
      <c r="H503" s="33"/>
    </row>
    <row r="504" spans="1:8" x14ac:dyDescent="0.25">
      <c r="A504" s="31"/>
      <c r="B504" s="17"/>
      <c r="D504" s="100"/>
      <c r="E504" s="100"/>
      <c r="G504" s="33"/>
      <c r="H504" s="33"/>
    </row>
    <row r="505" spans="1:8" x14ac:dyDescent="0.25">
      <c r="A505" s="31"/>
      <c r="B505" s="17"/>
      <c r="D505" s="100"/>
      <c r="E505" s="100"/>
      <c r="G505" s="33"/>
      <c r="H505" s="33"/>
    </row>
    <row r="506" spans="1:8" x14ac:dyDescent="0.25">
      <c r="A506" s="31"/>
      <c r="B506" s="17"/>
      <c r="D506" s="100"/>
      <c r="E506" s="100"/>
      <c r="G506" s="33"/>
      <c r="H506" s="33"/>
    </row>
    <row r="507" spans="1:8" x14ac:dyDescent="0.25">
      <c r="A507" s="31"/>
      <c r="B507" s="17"/>
      <c r="D507" s="100"/>
      <c r="E507" s="100"/>
      <c r="G507" s="33"/>
      <c r="H507" s="33"/>
    </row>
    <row r="508" spans="1:8" x14ac:dyDescent="0.25">
      <c r="A508" s="31"/>
      <c r="B508" s="17"/>
      <c r="D508" s="100"/>
      <c r="E508" s="100"/>
      <c r="G508" s="33"/>
      <c r="H508" s="33"/>
    </row>
    <row r="509" spans="1:8" x14ac:dyDescent="0.25">
      <c r="A509" s="31"/>
      <c r="B509" s="17"/>
      <c r="D509" s="100"/>
      <c r="E509" s="100"/>
      <c r="G509" s="33"/>
      <c r="H509" s="33"/>
    </row>
    <row r="510" spans="1:8" x14ac:dyDescent="0.25">
      <c r="A510" s="31"/>
      <c r="B510" s="17"/>
      <c r="D510" s="100"/>
      <c r="E510" s="100"/>
      <c r="G510" s="33"/>
      <c r="H510" s="33"/>
    </row>
    <row r="511" spans="1:8" x14ac:dyDescent="0.25">
      <c r="A511" s="31"/>
      <c r="B511" s="17"/>
      <c r="D511" s="100"/>
      <c r="E511" s="100"/>
      <c r="G511" s="33"/>
      <c r="H511" s="33"/>
    </row>
    <row r="512" spans="1:8" x14ac:dyDescent="0.25">
      <c r="A512" s="31"/>
      <c r="B512" s="17"/>
      <c r="D512" s="100"/>
      <c r="E512" s="100"/>
      <c r="G512" s="33"/>
      <c r="H512" s="33"/>
    </row>
    <row r="513" spans="1:8" x14ac:dyDescent="0.25">
      <c r="A513" s="31"/>
      <c r="B513" s="17"/>
      <c r="D513" s="100"/>
      <c r="E513" s="100"/>
      <c r="G513" s="33"/>
      <c r="H513" s="33"/>
    </row>
    <row r="514" spans="1:8" x14ac:dyDescent="0.25">
      <c r="A514" s="31"/>
      <c r="B514" s="17"/>
      <c r="D514" s="100"/>
      <c r="E514" s="100"/>
      <c r="G514" s="33"/>
      <c r="H514" s="33"/>
    </row>
    <row r="515" spans="1:8" x14ac:dyDescent="0.25">
      <c r="A515" s="31"/>
      <c r="B515" s="17"/>
      <c r="D515" s="100"/>
      <c r="E515" s="100"/>
      <c r="G515" s="33"/>
      <c r="H515" s="33"/>
    </row>
    <row r="516" spans="1:8" x14ac:dyDescent="0.25">
      <c r="A516" s="31"/>
      <c r="B516" s="17"/>
      <c r="D516" s="100"/>
      <c r="E516" s="100"/>
      <c r="G516" s="33"/>
      <c r="H516" s="33"/>
    </row>
    <row r="517" spans="1:8" x14ac:dyDescent="0.25">
      <c r="A517" s="31"/>
      <c r="B517" s="17"/>
      <c r="D517" s="100"/>
      <c r="E517" s="100"/>
      <c r="G517" s="33"/>
      <c r="H517" s="33"/>
    </row>
    <row r="518" spans="1:8" x14ac:dyDescent="0.25">
      <c r="A518" s="31"/>
      <c r="B518" s="17"/>
      <c r="D518" s="100"/>
      <c r="E518" s="100"/>
      <c r="G518" s="33"/>
      <c r="H518" s="33"/>
    </row>
    <row r="519" spans="1:8" x14ac:dyDescent="0.25">
      <c r="A519" s="31"/>
      <c r="B519" s="17"/>
      <c r="D519" s="100"/>
      <c r="E519" s="100"/>
      <c r="G519" s="33"/>
      <c r="H519" s="33"/>
    </row>
    <row r="520" spans="1:8" x14ac:dyDescent="0.25">
      <c r="A520" s="31"/>
      <c r="B520" s="17"/>
      <c r="D520" s="100"/>
      <c r="E520" s="100"/>
      <c r="G520" s="33"/>
      <c r="H520" s="33"/>
    </row>
    <row r="521" spans="1:8" x14ac:dyDescent="0.25">
      <c r="A521" s="31"/>
      <c r="B521" s="17"/>
      <c r="D521" s="100"/>
      <c r="E521" s="100"/>
      <c r="G521" s="33"/>
      <c r="H521" s="33"/>
    </row>
    <row r="522" spans="1:8" x14ac:dyDescent="0.25">
      <c r="A522" s="31"/>
      <c r="B522" s="17"/>
      <c r="D522" s="100"/>
      <c r="E522" s="100"/>
      <c r="G522" s="33"/>
      <c r="H522" s="33"/>
    </row>
    <row r="523" spans="1:8" x14ac:dyDescent="0.25">
      <c r="A523" s="31"/>
      <c r="B523" s="17"/>
      <c r="D523" s="100"/>
      <c r="E523" s="100"/>
      <c r="G523" s="33"/>
      <c r="H523" s="33"/>
    </row>
    <row r="524" spans="1:8" x14ac:dyDescent="0.25">
      <c r="A524" s="31"/>
      <c r="B524" s="17"/>
      <c r="D524" s="100"/>
      <c r="E524" s="100"/>
      <c r="G524" s="33"/>
      <c r="H524" s="33"/>
    </row>
    <row r="525" spans="1:8" x14ac:dyDescent="0.25">
      <c r="A525" s="31"/>
      <c r="B525" s="17"/>
      <c r="D525" s="100"/>
      <c r="E525" s="100"/>
      <c r="G525" s="33"/>
      <c r="H525" s="33"/>
    </row>
    <row r="526" spans="1:8" x14ac:dyDescent="0.25">
      <c r="A526" s="31"/>
      <c r="B526" s="17"/>
      <c r="D526" s="100"/>
      <c r="E526" s="100"/>
      <c r="G526" s="33"/>
      <c r="H526" s="33"/>
    </row>
    <row r="527" spans="1:8" x14ac:dyDescent="0.25">
      <c r="A527" s="31"/>
      <c r="B527" s="17"/>
      <c r="D527" s="100"/>
      <c r="E527" s="100"/>
      <c r="G527" s="33"/>
      <c r="H527" s="33"/>
    </row>
    <row r="528" spans="1:8" x14ac:dyDescent="0.25">
      <c r="A528" s="31"/>
      <c r="B528" s="17"/>
      <c r="D528" s="100"/>
      <c r="E528" s="100"/>
      <c r="G528" s="33"/>
      <c r="H528" s="33"/>
    </row>
    <row r="529" spans="1:8" x14ac:dyDescent="0.25">
      <c r="A529" s="31"/>
      <c r="B529" s="17"/>
      <c r="D529" s="100"/>
      <c r="E529" s="100"/>
      <c r="G529" s="33"/>
      <c r="H529" s="33"/>
    </row>
    <row r="530" spans="1:8" x14ac:dyDescent="0.25">
      <c r="A530" s="31"/>
      <c r="B530" s="17"/>
      <c r="D530" s="100"/>
      <c r="E530" s="100"/>
      <c r="G530" s="33"/>
      <c r="H530" s="33"/>
    </row>
    <row r="531" spans="1:8" x14ac:dyDescent="0.25">
      <c r="A531" s="31"/>
      <c r="B531" s="17"/>
      <c r="D531" s="100"/>
      <c r="E531" s="100"/>
      <c r="G531" s="33"/>
      <c r="H531" s="33"/>
    </row>
    <row r="532" spans="1:8" x14ac:dyDescent="0.25">
      <c r="A532" s="31"/>
      <c r="B532" s="17"/>
      <c r="D532" s="100"/>
      <c r="E532" s="100"/>
      <c r="G532" s="33"/>
      <c r="H532" s="33"/>
    </row>
    <row r="533" spans="1:8" x14ac:dyDescent="0.25">
      <c r="A533" s="31"/>
      <c r="B533" s="17"/>
      <c r="D533" s="100"/>
      <c r="E533" s="100"/>
      <c r="G533" s="33"/>
      <c r="H533" s="33"/>
    </row>
    <row r="534" spans="1:8" x14ac:dyDescent="0.25">
      <c r="A534" s="31"/>
      <c r="B534" s="17"/>
      <c r="D534" s="100"/>
      <c r="E534" s="100"/>
      <c r="G534" s="33"/>
      <c r="H534" s="33"/>
    </row>
    <row r="535" spans="1:8" x14ac:dyDescent="0.25">
      <c r="A535" s="31"/>
      <c r="B535" s="17"/>
      <c r="D535" s="100"/>
      <c r="E535" s="100"/>
      <c r="G535" s="33"/>
      <c r="H535" s="33"/>
    </row>
    <row r="536" spans="1:8" x14ac:dyDescent="0.25">
      <c r="A536" s="31"/>
      <c r="B536" s="17"/>
      <c r="D536" s="100"/>
      <c r="E536" s="100"/>
      <c r="G536" s="33"/>
      <c r="H536" s="33"/>
    </row>
    <row r="537" spans="1:8" x14ac:dyDescent="0.25">
      <c r="A537" s="31"/>
      <c r="B537" s="17"/>
      <c r="D537" s="100"/>
      <c r="E537" s="100"/>
      <c r="G537" s="33"/>
      <c r="H537" s="33"/>
    </row>
    <row r="538" spans="1:8" x14ac:dyDescent="0.25">
      <c r="A538" s="31"/>
      <c r="B538" s="17"/>
      <c r="D538" s="100"/>
      <c r="E538" s="100"/>
      <c r="G538" s="33"/>
      <c r="H538" s="33"/>
    </row>
    <row r="539" spans="1:8" x14ac:dyDescent="0.25">
      <c r="A539" s="31"/>
      <c r="B539" s="17"/>
      <c r="D539" s="100"/>
      <c r="E539" s="100"/>
      <c r="G539" s="33"/>
      <c r="H539" s="33"/>
    </row>
    <row r="540" spans="1:8" x14ac:dyDescent="0.25">
      <c r="A540" s="31"/>
      <c r="B540" s="17"/>
      <c r="D540" s="100"/>
      <c r="E540" s="100"/>
      <c r="G540" s="33"/>
      <c r="H540" s="33"/>
    </row>
    <row r="541" spans="1:8" x14ac:dyDescent="0.25">
      <c r="A541" s="31"/>
      <c r="B541" s="17"/>
      <c r="D541" s="100"/>
      <c r="E541" s="100"/>
      <c r="G541" s="33"/>
      <c r="H541" s="33"/>
    </row>
    <row r="542" spans="1:8" x14ac:dyDescent="0.25">
      <c r="A542" s="31"/>
      <c r="B542" s="17"/>
      <c r="D542" s="100"/>
      <c r="E542" s="100"/>
      <c r="G542" s="33"/>
      <c r="H542" s="33"/>
    </row>
    <row r="543" spans="1:8" x14ac:dyDescent="0.25">
      <c r="A543" s="31"/>
      <c r="B543" s="17"/>
      <c r="D543" s="100"/>
      <c r="E543" s="100"/>
      <c r="G543" s="33"/>
      <c r="H543" s="33"/>
    </row>
    <row r="544" spans="1:8" x14ac:dyDescent="0.25">
      <c r="A544" s="31"/>
      <c r="B544" s="17"/>
      <c r="D544" s="100"/>
      <c r="E544" s="100"/>
      <c r="G544" s="33"/>
      <c r="H544" s="33"/>
    </row>
    <row r="545" spans="1:8" x14ac:dyDescent="0.25">
      <c r="A545" s="31"/>
      <c r="B545" s="17"/>
      <c r="D545" s="100"/>
      <c r="E545" s="100"/>
      <c r="G545" s="33"/>
      <c r="H545" s="33"/>
    </row>
    <row r="546" spans="1:8" x14ac:dyDescent="0.25">
      <c r="A546" s="31"/>
      <c r="B546" s="17"/>
      <c r="D546" s="100"/>
      <c r="E546" s="100"/>
      <c r="G546" s="33"/>
      <c r="H546" s="33"/>
    </row>
    <row r="547" spans="1:8" x14ac:dyDescent="0.25">
      <c r="A547" s="31"/>
      <c r="B547" s="17"/>
      <c r="D547" s="100"/>
      <c r="E547" s="100"/>
      <c r="G547" s="33"/>
      <c r="H547" s="33"/>
    </row>
    <row r="548" spans="1:8" x14ac:dyDescent="0.25">
      <c r="A548" s="31"/>
      <c r="B548" s="17"/>
      <c r="D548" s="100"/>
      <c r="E548" s="100"/>
      <c r="G548" s="33"/>
      <c r="H548" s="33"/>
    </row>
    <row r="549" spans="1:8" x14ac:dyDescent="0.25">
      <c r="A549" s="31"/>
      <c r="B549" s="17"/>
      <c r="D549" s="100"/>
      <c r="E549" s="100"/>
      <c r="G549" s="33"/>
      <c r="H549" s="33"/>
    </row>
    <row r="550" spans="1:8" x14ac:dyDescent="0.25">
      <c r="A550" s="31"/>
      <c r="B550" s="17"/>
      <c r="D550" s="100"/>
      <c r="E550" s="100"/>
      <c r="G550" s="33"/>
      <c r="H550" s="33"/>
    </row>
    <row r="551" spans="1:8" x14ac:dyDescent="0.25">
      <c r="A551" s="31"/>
      <c r="B551" s="17"/>
      <c r="D551" s="100"/>
      <c r="E551" s="100"/>
      <c r="G551" s="33"/>
      <c r="H551" s="33"/>
    </row>
    <row r="552" spans="1:8" x14ac:dyDescent="0.25">
      <c r="A552" s="31"/>
      <c r="B552" s="17"/>
      <c r="D552" s="100"/>
      <c r="E552" s="100"/>
      <c r="G552" s="33"/>
      <c r="H552" s="33"/>
    </row>
    <row r="553" spans="1:8" x14ac:dyDescent="0.25">
      <c r="A553" s="31"/>
      <c r="B553" s="17"/>
      <c r="D553" s="100"/>
      <c r="E553" s="100"/>
      <c r="G553" s="33"/>
      <c r="H553" s="33"/>
    </row>
    <row r="554" spans="1:8" x14ac:dyDescent="0.25">
      <c r="A554" s="31"/>
      <c r="B554" s="17"/>
      <c r="D554" s="100"/>
      <c r="E554" s="100"/>
      <c r="G554" s="33"/>
      <c r="H554" s="33"/>
    </row>
    <row r="555" spans="1:8" x14ac:dyDescent="0.25">
      <c r="A555" s="31"/>
      <c r="B555" s="17"/>
      <c r="D555" s="100"/>
      <c r="E555" s="100"/>
      <c r="G555" s="33"/>
      <c r="H555" s="33"/>
    </row>
    <row r="556" spans="1:8" x14ac:dyDescent="0.25">
      <c r="A556" s="31"/>
      <c r="B556" s="17"/>
      <c r="D556" s="100"/>
      <c r="E556" s="100"/>
      <c r="G556" s="33"/>
      <c r="H556" s="33"/>
    </row>
    <row r="557" spans="1:8" x14ac:dyDescent="0.25">
      <c r="A557" s="31"/>
      <c r="B557" s="17"/>
      <c r="D557" s="100"/>
      <c r="E557" s="100"/>
      <c r="G557" s="33"/>
      <c r="H557" s="33"/>
    </row>
    <row r="558" spans="1:8" x14ac:dyDescent="0.25">
      <c r="A558" s="31"/>
      <c r="B558" s="17"/>
      <c r="D558" s="100"/>
      <c r="E558" s="100"/>
      <c r="G558" s="33"/>
      <c r="H558" s="33"/>
    </row>
    <row r="559" spans="1:8" x14ac:dyDescent="0.25">
      <c r="A559" s="31"/>
      <c r="B559" s="17"/>
      <c r="D559" s="100"/>
      <c r="E559" s="100"/>
      <c r="G559" s="33"/>
      <c r="H559" s="33"/>
    </row>
    <row r="560" spans="1:8" x14ac:dyDescent="0.25">
      <c r="A560" s="31"/>
      <c r="B560" s="17"/>
      <c r="D560" s="100"/>
      <c r="E560" s="100"/>
      <c r="G560" s="33"/>
      <c r="H560" s="33"/>
    </row>
    <row r="561" spans="1:8" x14ac:dyDescent="0.25">
      <c r="A561" s="31"/>
      <c r="B561" s="17"/>
      <c r="D561" s="100"/>
      <c r="E561" s="100"/>
      <c r="G561" s="33"/>
      <c r="H561" s="33"/>
    </row>
    <row r="562" spans="1:8" x14ac:dyDescent="0.25">
      <c r="A562" s="31"/>
      <c r="B562" s="17"/>
      <c r="D562" s="100"/>
      <c r="E562" s="100"/>
      <c r="G562" s="33"/>
      <c r="H562" s="33"/>
    </row>
    <row r="563" spans="1:8" x14ac:dyDescent="0.25">
      <c r="A563" s="31"/>
      <c r="B563" s="17"/>
      <c r="D563" s="100"/>
      <c r="E563" s="100"/>
      <c r="G563" s="33"/>
      <c r="H563" s="33"/>
    </row>
    <row r="564" spans="1:8" x14ac:dyDescent="0.25">
      <c r="A564" s="31"/>
      <c r="B564" s="17"/>
      <c r="D564" s="100"/>
      <c r="E564" s="100"/>
      <c r="G564" s="33"/>
      <c r="H564" s="33"/>
    </row>
    <row r="565" spans="1:8" x14ac:dyDescent="0.25">
      <c r="A565" s="31"/>
      <c r="B565" s="17"/>
      <c r="D565" s="100"/>
      <c r="E565" s="100"/>
      <c r="G565" s="33"/>
      <c r="H565" s="33"/>
    </row>
    <row r="566" spans="1:8" x14ac:dyDescent="0.25">
      <c r="A566" s="31"/>
      <c r="B566" s="17"/>
      <c r="D566" s="100"/>
      <c r="E566" s="100"/>
      <c r="G566" s="33"/>
      <c r="H566" s="33"/>
    </row>
    <row r="567" spans="1:8" x14ac:dyDescent="0.25">
      <c r="A567" s="31"/>
      <c r="B567" s="17"/>
      <c r="D567" s="100"/>
      <c r="E567" s="100"/>
      <c r="G567" s="33"/>
      <c r="H567" s="33"/>
    </row>
    <row r="568" spans="1:8" x14ac:dyDescent="0.25">
      <c r="A568" s="31"/>
      <c r="B568" s="17"/>
      <c r="D568" s="100"/>
      <c r="E568" s="100"/>
      <c r="G568" s="33"/>
      <c r="H568" s="33"/>
    </row>
    <row r="569" spans="1:8" x14ac:dyDescent="0.25">
      <c r="A569" s="31"/>
      <c r="B569" s="17"/>
      <c r="D569" s="100"/>
      <c r="E569" s="100"/>
      <c r="G569" s="33"/>
      <c r="H569" s="33"/>
    </row>
    <row r="570" spans="1:8" x14ac:dyDescent="0.25">
      <c r="A570" s="31"/>
      <c r="B570" s="17"/>
      <c r="D570" s="100"/>
      <c r="E570" s="100"/>
      <c r="G570" s="33"/>
      <c r="H570" s="33"/>
    </row>
    <row r="571" spans="1:8" x14ac:dyDescent="0.25">
      <c r="A571" s="31"/>
      <c r="B571" s="17"/>
      <c r="D571" s="100"/>
      <c r="E571" s="100"/>
      <c r="G571" s="33"/>
      <c r="H571" s="33"/>
    </row>
    <row r="572" spans="1:8" x14ac:dyDescent="0.25">
      <c r="A572" s="31"/>
      <c r="B572" s="17"/>
      <c r="D572" s="100"/>
      <c r="E572" s="100"/>
      <c r="G572" s="33"/>
      <c r="H572" s="33"/>
    </row>
    <row r="573" spans="1:8" x14ac:dyDescent="0.25">
      <c r="A573" s="31"/>
      <c r="B573" s="17"/>
      <c r="D573" s="100"/>
      <c r="E573" s="100"/>
      <c r="G573" s="33"/>
      <c r="H573" s="33"/>
    </row>
    <row r="574" spans="1:8" x14ac:dyDescent="0.25">
      <c r="A574" s="31"/>
      <c r="B574" s="17"/>
      <c r="D574" s="100"/>
      <c r="E574" s="100"/>
      <c r="G574" s="33"/>
      <c r="H574" s="33"/>
    </row>
    <row r="575" spans="1:8" x14ac:dyDescent="0.25">
      <c r="A575" s="31"/>
      <c r="B575" s="17"/>
      <c r="D575" s="100"/>
      <c r="E575" s="100"/>
      <c r="G575" s="33"/>
      <c r="H575" s="33"/>
    </row>
    <row r="576" spans="1:8" x14ac:dyDescent="0.25">
      <c r="A576" s="31"/>
      <c r="B576" s="17"/>
      <c r="D576" s="100"/>
      <c r="E576" s="100"/>
      <c r="G576" s="33"/>
      <c r="H576" s="33"/>
    </row>
    <row r="577" spans="1:8" x14ac:dyDescent="0.25">
      <c r="A577" s="31"/>
      <c r="B577" s="17"/>
      <c r="D577" s="100"/>
      <c r="E577" s="100"/>
      <c r="G577" s="33"/>
      <c r="H577" s="33"/>
    </row>
    <row r="578" spans="1:8" x14ac:dyDescent="0.25">
      <c r="A578" s="31"/>
      <c r="B578" s="33"/>
      <c r="D578" s="100"/>
      <c r="E578" s="100"/>
      <c r="G578" s="33"/>
      <c r="H578" s="33"/>
    </row>
    <row r="579" spans="1:8" x14ac:dyDescent="0.25">
      <c r="A579" s="31"/>
      <c r="B579" s="33"/>
      <c r="D579" s="100"/>
      <c r="E579" s="100"/>
      <c r="G579" s="33"/>
      <c r="H579" s="33"/>
    </row>
    <row r="580" spans="1:8" x14ac:dyDescent="0.25">
      <c r="A580" s="31"/>
      <c r="B580" s="33"/>
      <c r="D580" s="100"/>
      <c r="E580" s="100"/>
      <c r="G580" s="33"/>
      <c r="H580" s="33"/>
    </row>
    <row r="581" spans="1:8" x14ac:dyDescent="0.25">
      <c r="A581" s="31"/>
      <c r="B581" s="33"/>
      <c r="D581" s="100"/>
      <c r="E581" s="100"/>
      <c r="G581" s="33"/>
      <c r="H581" s="33"/>
    </row>
    <row r="582" spans="1:8" x14ac:dyDescent="0.25">
      <c r="A582" s="31"/>
      <c r="B582" s="33"/>
      <c r="D582" s="100"/>
      <c r="E582" s="100"/>
      <c r="G582" s="33"/>
      <c r="H582" s="33"/>
    </row>
    <row r="583" spans="1:8" x14ac:dyDescent="0.25">
      <c r="A583" s="31"/>
      <c r="B583" s="33"/>
      <c r="D583" s="100"/>
      <c r="E583" s="100"/>
      <c r="G583" s="33"/>
      <c r="H583" s="33"/>
    </row>
    <row r="584" spans="1:8" x14ac:dyDescent="0.25">
      <c r="A584" s="31"/>
      <c r="B584" s="33"/>
      <c r="D584" s="100"/>
      <c r="E584" s="100"/>
      <c r="G584" s="33"/>
      <c r="H584" s="33"/>
    </row>
    <row r="585" spans="1:8" x14ac:dyDescent="0.25">
      <c r="A585" s="31"/>
      <c r="B585" s="36"/>
      <c r="D585" s="100"/>
      <c r="E585" s="100"/>
      <c r="G585" s="33"/>
      <c r="H585" s="33"/>
    </row>
    <row r="586" spans="1:8" x14ac:dyDescent="0.25">
      <c r="A586" s="31"/>
      <c r="B586" s="36"/>
      <c r="D586" s="100"/>
      <c r="E586" s="100"/>
      <c r="G586" s="33"/>
      <c r="H586" s="33"/>
    </row>
    <row r="587" spans="1:8" x14ac:dyDescent="0.25">
      <c r="A587" s="31"/>
      <c r="B587" s="36"/>
      <c r="D587" s="100"/>
      <c r="E587" s="100"/>
      <c r="G587" s="33"/>
      <c r="H587" s="33"/>
    </row>
    <row r="588" spans="1:8" x14ac:dyDescent="0.25">
      <c r="A588" s="31"/>
      <c r="B588" s="36"/>
      <c r="D588" s="100"/>
      <c r="E588" s="100"/>
      <c r="G588" s="33"/>
      <c r="H588" s="33"/>
    </row>
    <row r="589" spans="1:8" x14ac:dyDescent="0.25">
      <c r="A589" s="31"/>
      <c r="B589" s="33"/>
      <c r="D589" s="100"/>
      <c r="E589" s="100"/>
      <c r="G589" s="33"/>
      <c r="H589" s="33"/>
    </row>
    <row r="590" spans="1:8" x14ac:dyDescent="0.25">
      <c r="A590" s="31"/>
      <c r="B590" s="33"/>
      <c r="D590" s="100"/>
      <c r="E590" s="100"/>
      <c r="G590" s="33"/>
      <c r="H590" s="33"/>
    </row>
    <row r="591" spans="1:8" x14ac:dyDescent="0.25">
      <c r="A591" s="31"/>
      <c r="B591" s="33"/>
      <c r="D591" s="100"/>
      <c r="E591" s="100"/>
      <c r="G591" s="33"/>
      <c r="H591" s="33"/>
    </row>
    <row r="592" spans="1:8" x14ac:dyDescent="0.25">
      <c r="A592" s="31"/>
      <c r="B592" s="33"/>
      <c r="D592" s="100"/>
      <c r="E592" s="100"/>
      <c r="G592" s="33"/>
      <c r="H592" s="33"/>
    </row>
    <row r="593" spans="1:8" x14ac:dyDescent="0.25">
      <c r="A593" s="31"/>
      <c r="B593" s="33"/>
      <c r="D593" s="100"/>
      <c r="E593" s="100"/>
      <c r="G593" s="33"/>
      <c r="H593" s="33"/>
    </row>
    <row r="594" spans="1:8" x14ac:dyDescent="0.25">
      <c r="A594" s="31"/>
      <c r="B594" s="33"/>
      <c r="D594" s="100"/>
      <c r="E594" s="100"/>
      <c r="G594" s="33"/>
      <c r="H594" s="33"/>
    </row>
    <row r="595" spans="1:8" x14ac:dyDescent="0.25">
      <c r="A595" s="31"/>
      <c r="B595" s="33"/>
      <c r="D595" s="100"/>
      <c r="E595" s="100"/>
      <c r="G595" s="33"/>
      <c r="H595" s="33"/>
    </row>
    <row r="596" spans="1:8" x14ac:dyDescent="0.25">
      <c r="A596" s="31"/>
      <c r="B596" s="33"/>
      <c r="D596" s="100"/>
      <c r="E596" s="100"/>
      <c r="G596" s="33"/>
      <c r="H596" s="33"/>
    </row>
    <row r="597" spans="1:8" x14ac:dyDescent="0.25">
      <c r="A597" s="31"/>
      <c r="B597" s="33"/>
      <c r="D597" s="100"/>
      <c r="E597" s="100"/>
      <c r="G597" s="33"/>
      <c r="H597" s="33"/>
    </row>
    <row r="598" spans="1:8" x14ac:dyDescent="0.25">
      <c r="A598" s="31"/>
      <c r="B598" s="33"/>
      <c r="D598" s="100"/>
      <c r="E598" s="100"/>
      <c r="G598" s="33"/>
      <c r="H598" s="33"/>
    </row>
    <row r="599" spans="1:8" x14ac:dyDescent="0.25">
      <c r="A599" s="31"/>
      <c r="B599" s="33"/>
      <c r="D599" s="100"/>
      <c r="E599" s="100"/>
      <c r="G599" s="33"/>
      <c r="H599" s="33"/>
    </row>
    <row r="600" spans="1:8" x14ac:dyDescent="0.25">
      <c r="A600" s="31"/>
      <c r="B600" s="33"/>
      <c r="D600" s="100"/>
      <c r="E600" s="100"/>
      <c r="G600" s="33"/>
      <c r="H600" s="33"/>
    </row>
    <row r="601" spans="1:8" x14ac:dyDescent="0.25">
      <c r="A601" s="31"/>
      <c r="B601" s="33"/>
      <c r="D601" s="100"/>
      <c r="E601" s="100"/>
      <c r="G601" s="33"/>
      <c r="H601" s="33"/>
    </row>
    <row r="602" spans="1:8" x14ac:dyDescent="0.25">
      <c r="A602" s="31"/>
      <c r="B602" s="33"/>
      <c r="D602" s="100"/>
      <c r="E602" s="100"/>
      <c r="G602" s="33"/>
      <c r="H602" s="33"/>
    </row>
    <row r="603" spans="1:8" x14ac:dyDescent="0.25">
      <c r="A603" s="31"/>
      <c r="B603" s="33"/>
      <c r="D603" s="100"/>
      <c r="E603" s="100"/>
      <c r="G603" s="33"/>
      <c r="H603" s="33"/>
    </row>
    <row r="604" spans="1:8" x14ac:dyDescent="0.25">
      <c r="A604" s="31"/>
      <c r="B604" s="33"/>
      <c r="D604" s="100"/>
      <c r="E604" s="100"/>
      <c r="G604" s="33"/>
      <c r="H604" s="33"/>
    </row>
    <row r="605" spans="1:8" x14ac:dyDescent="0.25">
      <c r="A605" s="31"/>
      <c r="B605" s="33"/>
      <c r="D605" s="100"/>
      <c r="E605" s="100"/>
      <c r="G605" s="33"/>
      <c r="H605" s="33"/>
    </row>
    <row r="606" spans="1:8" x14ac:dyDescent="0.25">
      <c r="A606" s="31"/>
      <c r="B606" s="33"/>
      <c r="D606" s="100"/>
      <c r="E606" s="100"/>
      <c r="G606" s="33"/>
      <c r="H606" s="33"/>
    </row>
    <row r="607" spans="1:8" x14ac:dyDescent="0.25">
      <c r="A607" s="31"/>
      <c r="B607" s="33"/>
      <c r="D607" s="100"/>
      <c r="E607" s="100"/>
      <c r="G607" s="33"/>
      <c r="H607" s="33"/>
    </row>
    <row r="608" spans="1:8" x14ac:dyDescent="0.25">
      <c r="A608" s="31"/>
      <c r="B608" s="33"/>
      <c r="D608" s="100"/>
      <c r="E608" s="100"/>
      <c r="G608" s="33"/>
      <c r="H608" s="33"/>
    </row>
    <row r="609" spans="1:8" x14ac:dyDescent="0.25">
      <c r="A609" s="31"/>
      <c r="B609" s="33"/>
      <c r="D609" s="100"/>
      <c r="E609" s="100"/>
      <c r="G609" s="33"/>
      <c r="H609" s="33"/>
    </row>
    <row r="610" spans="1:8" x14ac:dyDescent="0.25">
      <c r="A610" s="31"/>
      <c r="B610" s="33"/>
      <c r="D610" s="100"/>
      <c r="E610" s="100"/>
      <c r="G610" s="33"/>
      <c r="H610" s="33"/>
    </row>
    <row r="611" spans="1:8" x14ac:dyDescent="0.25">
      <c r="A611" s="31"/>
      <c r="B611" s="36"/>
      <c r="D611" s="100"/>
      <c r="E611" s="100"/>
      <c r="G611" s="33"/>
      <c r="H611" s="33"/>
    </row>
    <row r="612" spans="1:8" x14ac:dyDescent="0.25">
      <c r="A612" s="31"/>
      <c r="B612" s="33"/>
      <c r="D612" s="100"/>
      <c r="E612" s="100"/>
      <c r="G612" s="33"/>
      <c r="H612" s="33"/>
    </row>
    <row r="613" spans="1:8" x14ac:dyDescent="0.25">
      <c r="A613" s="31"/>
      <c r="B613" s="33"/>
      <c r="D613" s="100"/>
      <c r="E613" s="100"/>
      <c r="G613" s="33"/>
      <c r="H613" s="33"/>
    </row>
    <row r="614" spans="1:8" x14ac:dyDescent="0.25">
      <c r="A614" s="31"/>
      <c r="B614" s="33"/>
      <c r="D614" s="100"/>
      <c r="E614" s="100"/>
      <c r="G614" s="33"/>
      <c r="H614" s="33"/>
    </row>
    <row r="615" spans="1:8" x14ac:dyDescent="0.25">
      <c r="A615" s="31"/>
      <c r="B615" s="33"/>
      <c r="D615" s="100"/>
      <c r="E615" s="100"/>
      <c r="G615" s="33"/>
      <c r="H615" s="33"/>
    </row>
    <row r="616" spans="1:8" x14ac:dyDescent="0.25">
      <c r="A616" s="31"/>
      <c r="B616" s="33"/>
      <c r="D616" s="100"/>
      <c r="E616" s="100"/>
      <c r="G616" s="33"/>
      <c r="H616" s="33"/>
    </row>
    <row r="617" spans="1:8" x14ac:dyDescent="0.25">
      <c r="A617" s="31"/>
      <c r="B617" s="33"/>
      <c r="D617" s="100"/>
      <c r="E617" s="100"/>
      <c r="G617" s="33"/>
      <c r="H617" s="33"/>
    </row>
    <row r="618" spans="1:8" x14ac:dyDescent="0.25">
      <c r="A618" s="31"/>
      <c r="B618" s="33"/>
      <c r="D618" s="100"/>
      <c r="E618" s="100"/>
      <c r="G618" s="33"/>
      <c r="H618" s="33"/>
    </row>
    <row r="619" spans="1:8" x14ac:dyDescent="0.25">
      <c r="A619" s="31"/>
      <c r="B619" s="33"/>
      <c r="D619" s="100"/>
      <c r="E619" s="100"/>
      <c r="G619" s="33"/>
      <c r="H619" s="33"/>
    </row>
    <row r="620" spans="1:8" x14ac:dyDescent="0.25">
      <c r="A620" s="31"/>
      <c r="B620" s="33"/>
      <c r="D620" s="100"/>
      <c r="E620" s="100"/>
      <c r="G620" s="33"/>
      <c r="H620" s="33"/>
    </row>
    <row r="621" spans="1:8" x14ac:dyDescent="0.25">
      <c r="A621" s="31"/>
      <c r="B621" s="33"/>
      <c r="D621" s="100"/>
      <c r="E621" s="100"/>
      <c r="G621" s="33"/>
      <c r="H621" s="33"/>
    </row>
    <row r="622" spans="1:8" x14ac:dyDescent="0.25">
      <c r="A622" s="31"/>
      <c r="B622" s="33"/>
      <c r="D622" s="100"/>
      <c r="E622" s="100"/>
      <c r="G622" s="33"/>
      <c r="H622" s="33"/>
    </row>
    <row r="623" spans="1:8" x14ac:dyDescent="0.25">
      <c r="A623" s="31"/>
      <c r="B623" s="33"/>
      <c r="D623" s="100"/>
      <c r="E623" s="100"/>
      <c r="G623" s="33"/>
      <c r="H623" s="33"/>
    </row>
    <row r="624" spans="1:8" x14ac:dyDescent="0.25">
      <c r="A624" s="31"/>
      <c r="B624" s="33"/>
      <c r="D624" s="100"/>
      <c r="E624" s="100"/>
      <c r="G624" s="33"/>
      <c r="H624" s="33"/>
    </row>
    <row r="625" spans="1:8" x14ac:dyDescent="0.25">
      <c r="A625" s="31"/>
      <c r="B625" s="33"/>
      <c r="D625" s="100"/>
      <c r="E625" s="100"/>
      <c r="G625" s="33"/>
      <c r="H625" s="33"/>
    </row>
    <row r="626" spans="1:8" x14ac:dyDescent="0.25">
      <c r="A626" s="31"/>
      <c r="B626" s="33"/>
      <c r="D626" s="100"/>
      <c r="E626" s="100"/>
      <c r="G626" s="33"/>
      <c r="H626" s="33"/>
    </row>
    <row r="627" spans="1:8" x14ac:dyDescent="0.25">
      <c r="A627" s="31"/>
      <c r="B627" s="33"/>
      <c r="D627" s="100"/>
      <c r="E627" s="100"/>
      <c r="G627" s="33"/>
      <c r="H627" s="33"/>
    </row>
    <row r="628" spans="1:8" x14ac:dyDescent="0.25">
      <c r="A628" s="31"/>
      <c r="B628" s="33"/>
      <c r="D628" s="100"/>
      <c r="E628" s="100"/>
      <c r="G628" s="33"/>
      <c r="H628" s="33"/>
    </row>
    <row r="629" spans="1:8" x14ac:dyDescent="0.25">
      <c r="A629" s="31"/>
      <c r="B629" s="33"/>
      <c r="D629" s="100"/>
      <c r="E629" s="100"/>
      <c r="G629" s="33"/>
      <c r="H629" s="33"/>
    </row>
    <row r="630" spans="1:8" x14ac:dyDescent="0.25">
      <c r="A630" s="31"/>
      <c r="B630" s="33"/>
      <c r="D630" s="100"/>
      <c r="E630" s="100"/>
      <c r="G630" s="33"/>
      <c r="H630" s="33"/>
    </row>
    <row r="631" spans="1:8" x14ac:dyDescent="0.25">
      <c r="A631" s="31"/>
      <c r="B631" s="33"/>
      <c r="D631" s="100"/>
      <c r="E631" s="100"/>
      <c r="G631" s="33"/>
      <c r="H631" s="33"/>
    </row>
    <row r="632" spans="1:8" x14ac:dyDescent="0.25">
      <c r="A632" s="31"/>
      <c r="B632" s="33"/>
      <c r="D632" s="100"/>
      <c r="E632" s="100"/>
      <c r="G632" s="33"/>
      <c r="H632" s="33"/>
    </row>
    <row r="633" spans="1:8" x14ac:dyDescent="0.25">
      <c r="A633" s="31"/>
      <c r="B633" s="33"/>
      <c r="D633" s="100"/>
      <c r="E633" s="100"/>
      <c r="G633" s="33"/>
      <c r="H633" s="33"/>
    </row>
    <row r="634" spans="1:8" x14ac:dyDescent="0.25">
      <c r="A634" s="31"/>
      <c r="B634" s="33"/>
      <c r="D634" s="100"/>
      <c r="E634" s="100"/>
      <c r="G634" s="33"/>
      <c r="H634" s="33"/>
    </row>
    <row r="635" spans="1:8" x14ac:dyDescent="0.25">
      <c r="A635" s="31"/>
      <c r="B635" s="33"/>
      <c r="D635" s="100"/>
      <c r="E635" s="100"/>
      <c r="G635" s="33"/>
      <c r="H635" s="33"/>
    </row>
    <row r="636" spans="1:8" x14ac:dyDescent="0.25">
      <c r="A636" s="31"/>
      <c r="B636" s="33"/>
      <c r="D636" s="100"/>
      <c r="E636" s="100"/>
      <c r="G636" s="33"/>
      <c r="H636" s="33"/>
    </row>
    <row r="637" spans="1:8" x14ac:dyDescent="0.25">
      <c r="A637" s="31"/>
      <c r="B637" s="33"/>
      <c r="D637" s="100"/>
      <c r="E637" s="100"/>
      <c r="G637" s="33"/>
      <c r="H637" s="33"/>
    </row>
    <row r="638" spans="1:8" x14ac:dyDescent="0.25">
      <c r="A638" s="31"/>
      <c r="B638" s="36"/>
      <c r="D638" s="100"/>
      <c r="E638" s="100"/>
      <c r="G638" s="33"/>
      <c r="H638" s="33"/>
    </row>
    <row r="639" spans="1:8" x14ac:dyDescent="0.25">
      <c r="A639" s="31"/>
      <c r="B639" s="38"/>
      <c r="D639" s="100"/>
      <c r="E639" s="100"/>
      <c r="G639" s="33"/>
      <c r="H639" s="33"/>
    </row>
    <row r="640" spans="1:8" x14ac:dyDescent="0.25">
      <c r="A640" s="31"/>
      <c r="B640" s="33"/>
      <c r="D640" s="100"/>
      <c r="E640" s="100"/>
      <c r="G640" s="33"/>
      <c r="H640" s="33"/>
    </row>
    <row r="641" spans="1:8" x14ac:dyDescent="0.25">
      <c r="A641" s="31"/>
      <c r="B641" s="33"/>
      <c r="D641" s="100"/>
      <c r="E641" s="100"/>
      <c r="G641" s="33"/>
      <c r="H641" s="33"/>
    </row>
    <row r="642" spans="1:8" x14ac:dyDescent="0.25">
      <c r="A642" s="31"/>
      <c r="B642" s="33"/>
      <c r="D642" s="100"/>
      <c r="E642" s="100"/>
      <c r="G642" s="33"/>
      <c r="H642" s="33"/>
    </row>
    <row r="643" spans="1:8" x14ac:dyDescent="0.25">
      <c r="A643" s="31"/>
      <c r="B643" s="33"/>
      <c r="D643" s="100"/>
      <c r="E643" s="100"/>
      <c r="G643" s="33"/>
      <c r="H643" s="33"/>
    </row>
    <row r="644" spans="1:8" x14ac:dyDescent="0.25">
      <c r="A644" s="31"/>
      <c r="B644" s="33"/>
      <c r="D644" s="100"/>
      <c r="E644" s="100"/>
      <c r="G644" s="33"/>
      <c r="H644" s="33"/>
    </row>
    <row r="645" spans="1:8" x14ac:dyDescent="0.25">
      <c r="A645" s="31"/>
      <c r="B645" s="33"/>
      <c r="D645" s="100"/>
      <c r="E645" s="100"/>
      <c r="G645" s="33"/>
      <c r="H645" s="33"/>
    </row>
    <row r="646" spans="1:8" x14ac:dyDescent="0.25">
      <c r="A646" s="31"/>
      <c r="B646" s="33"/>
      <c r="D646" s="100"/>
      <c r="E646" s="100"/>
      <c r="G646" s="33"/>
      <c r="H646" s="33"/>
    </row>
    <row r="647" spans="1:8" x14ac:dyDescent="0.25">
      <c r="A647" s="31"/>
      <c r="B647" s="33"/>
      <c r="D647" s="100"/>
      <c r="E647" s="100"/>
      <c r="G647" s="33"/>
      <c r="H647" s="33"/>
    </row>
    <row r="648" spans="1:8" x14ac:dyDescent="0.25">
      <c r="A648" s="31"/>
      <c r="B648" s="33"/>
      <c r="D648" s="100"/>
      <c r="E648" s="100"/>
      <c r="G648" s="33"/>
      <c r="H648" s="33"/>
    </row>
    <row r="649" spans="1:8" x14ac:dyDescent="0.25">
      <c r="A649" s="31"/>
      <c r="B649" s="33"/>
      <c r="D649" s="100"/>
      <c r="E649" s="100"/>
      <c r="G649" s="33"/>
      <c r="H649" s="33"/>
    </row>
    <row r="650" spans="1:8" x14ac:dyDescent="0.25">
      <c r="A650" s="31"/>
      <c r="B650" s="33"/>
      <c r="D650" s="100"/>
      <c r="E650" s="100"/>
      <c r="G650" s="33"/>
      <c r="H650" s="33"/>
    </row>
    <row r="651" spans="1:8" x14ac:dyDescent="0.25">
      <c r="A651" s="31"/>
      <c r="B651" s="33"/>
      <c r="D651" s="100"/>
      <c r="E651" s="100"/>
      <c r="G651" s="33"/>
      <c r="H651" s="33"/>
    </row>
    <row r="652" spans="1:8" x14ac:dyDescent="0.25">
      <c r="A652" s="31"/>
      <c r="B652" s="33"/>
      <c r="D652" s="100"/>
      <c r="E652" s="100"/>
      <c r="G652" s="33"/>
      <c r="H652" s="33"/>
    </row>
    <row r="653" spans="1:8" x14ac:dyDescent="0.25">
      <c r="A653" s="31"/>
      <c r="B653" s="33"/>
      <c r="D653" s="100"/>
      <c r="E653" s="100"/>
      <c r="G653" s="33"/>
      <c r="H653" s="33"/>
    </row>
    <row r="654" spans="1:8" x14ac:dyDescent="0.25">
      <c r="A654" s="31"/>
      <c r="B654" s="33"/>
      <c r="D654" s="100"/>
      <c r="E654" s="100"/>
      <c r="G654" s="33"/>
      <c r="H654" s="33"/>
    </row>
    <row r="655" spans="1:8" x14ac:dyDescent="0.25">
      <c r="A655" s="31"/>
      <c r="B655" s="33"/>
      <c r="D655" s="100"/>
      <c r="E655" s="100"/>
      <c r="G655" s="33"/>
      <c r="H655" s="33"/>
    </row>
    <row r="656" spans="1:8" x14ac:dyDescent="0.25">
      <c r="A656" s="31"/>
      <c r="B656" s="33"/>
      <c r="D656" s="100"/>
      <c r="E656" s="100"/>
      <c r="G656" s="33"/>
      <c r="H656" s="33"/>
    </row>
    <row r="657" spans="1:8" x14ac:dyDescent="0.25">
      <c r="A657" s="31"/>
      <c r="B657" s="33"/>
      <c r="D657" s="100"/>
      <c r="E657" s="100"/>
      <c r="G657" s="33"/>
      <c r="H657" s="33"/>
    </row>
    <row r="658" spans="1:8" x14ac:dyDescent="0.25">
      <c r="A658" s="31"/>
      <c r="B658" s="33"/>
      <c r="D658" s="100"/>
      <c r="E658" s="100"/>
      <c r="G658" s="33"/>
      <c r="H658" s="33"/>
    </row>
    <row r="659" spans="1:8" x14ac:dyDescent="0.25">
      <c r="A659" s="31"/>
      <c r="B659" s="33"/>
      <c r="D659" s="100"/>
      <c r="E659" s="100"/>
      <c r="G659" s="33"/>
      <c r="H659" s="33"/>
    </row>
    <row r="660" spans="1:8" x14ac:dyDescent="0.25">
      <c r="A660" s="31"/>
      <c r="B660" s="33"/>
      <c r="D660" s="100"/>
      <c r="E660" s="100"/>
      <c r="G660" s="33"/>
      <c r="H660" s="33"/>
    </row>
    <row r="661" spans="1:8" x14ac:dyDescent="0.25">
      <c r="A661" s="31"/>
      <c r="B661" s="33"/>
      <c r="D661" s="100"/>
      <c r="E661" s="100"/>
      <c r="G661" s="33"/>
      <c r="H661" s="33"/>
    </row>
    <row r="662" spans="1:8" x14ac:dyDescent="0.25">
      <c r="A662" s="31"/>
      <c r="B662" s="33"/>
      <c r="D662" s="100"/>
      <c r="E662" s="100"/>
      <c r="G662" s="33"/>
      <c r="H662" s="33"/>
    </row>
    <row r="663" spans="1:8" x14ac:dyDescent="0.25">
      <c r="A663" s="31"/>
      <c r="B663" s="33"/>
      <c r="D663" s="100"/>
      <c r="E663" s="100"/>
      <c r="G663" s="33"/>
      <c r="H663" s="33"/>
    </row>
    <row r="664" spans="1:8" x14ac:dyDescent="0.25">
      <c r="A664" s="31"/>
      <c r="B664" s="33"/>
      <c r="D664" s="100"/>
      <c r="E664" s="100"/>
      <c r="G664" s="33"/>
      <c r="H664" s="33"/>
    </row>
    <row r="665" spans="1:8" x14ac:dyDescent="0.25">
      <c r="A665" s="31"/>
      <c r="B665" s="33"/>
      <c r="D665" s="100"/>
      <c r="E665" s="100"/>
      <c r="G665" s="33"/>
      <c r="H665" s="33"/>
    </row>
    <row r="666" spans="1:8" x14ac:dyDescent="0.25">
      <c r="A666" s="31"/>
      <c r="B666" s="33"/>
      <c r="D666" s="100"/>
      <c r="E666" s="100"/>
      <c r="G666" s="33"/>
      <c r="H666" s="33"/>
    </row>
    <row r="667" spans="1:8" x14ac:dyDescent="0.25">
      <c r="A667" s="31"/>
      <c r="B667" s="33"/>
      <c r="D667" s="100"/>
      <c r="E667" s="100"/>
      <c r="G667" s="33"/>
      <c r="H667" s="33"/>
    </row>
    <row r="668" spans="1:8" x14ac:dyDescent="0.25">
      <c r="A668" s="31"/>
      <c r="B668" s="33"/>
      <c r="D668" s="100"/>
      <c r="E668" s="100"/>
      <c r="G668" s="33"/>
      <c r="H668" s="33"/>
    </row>
    <row r="669" spans="1:8" x14ac:dyDescent="0.25">
      <c r="A669" s="31"/>
      <c r="B669" s="33"/>
      <c r="D669" s="100"/>
      <c r="E669" s="100"/>
      <c r="G669" s="33"/>
      <c r="H669" s="33"/>
    </row>
    <row r="670" spans="1:8" x14ac:dyDescent="0.25">
      <c r="A670" s="31"/>
      <c r="B670" s="33"/>
      <c r="D670" s="100"/>
      <c r="E670" s="100"/>
      <c r="G670" s="33"/>
      <c r="H670" s="33"/>
    </row>
    <row r="671" spans="1:8" x14ac:dyDescent="0.25">
      <c r="A671" s="31"/>
      <c r="B671" s="33"/>
      <c r="D671" s="100"/>
      <c r="E671" s="100"/>
      <c r="G671" s="33"/>
      <c r="H671" s="33"/>
    </row>
    <row r="672" spans="1:8" x14ac:dyDescent="0.25">
      <c r="A672" s="31"/>
      <c r="B672" s="33"/>
      <c r="D672" s="100"/>
      <c r="E672" s="100"/>
      <c r="G672" s="33"/>
      <c r="H672" s="33"/>
    </row>
    <row r="673" spans="1:8" x14ac:dyDescent="0.25">
      <c r="A673" s="31"/>
      <c r="B673" s="33"/>
      <c r="D673" s="100"/>
      <c r="E673" s="100"/>
      <c r="G673" s="33"/>
      <c r="H673" s="33"/>
    </row>
    <row r="674" spans="1:8" x14ac:dyDescent="0.25">
      <c r="A674" s="31"/>
      <c r="B674" s="33"/>
      <c r="D674" s="100"/>
      <c r="E674" s="100"/>
      <c r="G674" s="33"/>
      <c r="H674" s="33"/>
    </row>
    <row r="675" spans="1:8" x14ac:dyDescent="0.25">
      <c r="A675" s="31"/>
      <c r="B675" s="33"/>
      <c r="D675" s="100"/>
      <c r="E675" s="100"/>
      <c r="G675" s="33"/>
      <c r="H675" s="33"/>
    </row>
    <row r="676" spans="1:8" x14ac:dyDescent="0.25">
      <c r="A676" s="33"/>
      <c r="B676" s="33"/>
      <c r="D676" s="100"/>
      <c r="E676" s="100"/>
      <c r="G676" s="33"/>
      <c r="H676" s="33"/>
    </row>
    <row r="677" spans="1:8" x14ac:dyDescent="0.25">
      <c r="A677" s="33"/>
      <c r="B677" s="33"/>
      <c r="D677" s="100"/>
      <c r="E677" s="100"/>
      <c r="G677" s="33"/>
      <c r="H677" s="33"/>
    </row>
    <row r="678" spans="1:8" x14ac:dyDescent="0.25">
      <c r="A678" s="33"/>
      <c r="B678" s="33"/>
      <c r="D678" s="100"/>
      <c r="E678" s="100"/>
      <c r="G678" s="33"/>
      <c r="H678" s="33"/>
    </row>
    <row r="679" spans="1:8" x14ac:dyDescent="0.25">
      <c r="A679" s="33"/>
      <c r="B679" s="33"/>
      <c r="D679" s="100"/>
      <c r="E679" s="100"/>
      <c r="G679" s="33"/>
      <c r="H679" s="33"/>
    </row>
    <row r="680" spans="1:8" x14ac:dyDescent="0.25">
      <c r="A680" s="33"/>
      <c r="B680" s="39"/>
      <c r="C680" s="40"/>
      <c r="D680" s="100"/>
      <c r="E680" s="100"/>
      <c r="G680" s="33"/>
      <c r="H680" s="33"/>
    </row>
    <row r="681" spans="1:8" x14ac:dyDescent="0.25">
      <c r="A681" s="33"/>
      <c r="B681" s="39"/>
      <c r="C681" s="40"/>
      <c r="D681" s="100"/>
      <c r="E681" s="100"/>
      <c r="G681" s="33"/>
      <c r="H681" s="33"/>
    </row>
    <row r="682" spans="1:8" x14ac:dyDescent="0.25">
      <c r="A682" s="33"/>
      <c r="B682" s="33"/>
      <c r="D682" s="100"/>
      <c r="E682" s="100"/>
      <c r="G682" s="33"/>
      <c r="H682" s="33"/>
    </row>
    <row r="683" spans="1:8" x14ac:dyDescent="0.25">
      <c r="A683" s="33"/>
      <c r="B683" s="33"/>
      <c r="D683" s="100"/>
      <c r="E683" s="100"/>
      <c r="G683" s="33"/>
      <c r="H683" s="33"/>
    </row>
    <row r="684" spans="1:8" x14ac:dyDescent="0.25">
      <c r="A684" s="33"/>
      <c r="B684" s="33"/>
      <c r="D684" s="100"/>
      <c r="E684" s="100"/>
      <c r="G684" s="33"/>
      <c r="H684" s="33"/>
    </row>
    <row r="685" spans="1:8" x14ac:dyDescent="0.25">
      <c r="A685" s="33"/>
      <c r="B685" s="33"/>
      <c r="D685" s="100"/>
      <c r="E685" s="100"/>
      <c r="G685" s="33"/>
      <c r="H685" s="33"/>
    </row>
    <row r="686" spans="1:8" x14ac:dyDescent="0.25">
      <c r="A686" s="33"/>
      <c r="B686" s="33"/>
      <c r="C686" s="41"/>
      <c r="D686" s="100"/>
      <c r="E686" s="17"/>
      <c r="G686" s="33"/>
      <c r="H686" s="33"/>
    </row>
    <row r="687" spans="1:8" x14ac:dyDescent="0.25">
      <c r="A687" s="33"/>
      <c r="B687" s="33"/>
      <c r="C687" s="41"/>
      <c r="D687" s="100"/>
      <c r="E687" s="100"/>
      <c r="G687" s="33"/>
      <c r="H687" s="33"/>
    </row>
    <row r="688" spans="1:8" x14ac:dyDescent="0.25">
      <c r="A688" s="33"/>
      <c r="B688" s="33"/>
      <c r="C688" s="41"/>
      <c r="D688" s="100"/>
      <c r="E688" s="100"/>
      <c r="G688" s="33"/>
      <c r="H688" s="33"/>
    </row>
    <row r="689" spans="1:8" x14ac:dyDescent="0.25">
      <c r="A689" s="33"/>
      <c r="B689" s="33"/>
      <c r="C689" s="41"/>
      <c r="D689" s="100"/>
      <c r="E689" s="100"/>
      <c r="G689" s="33"/>
      <c r="H689" s="33"/>
    </row>
    <row r="690" spans="1:8" x14ac:dyDescent="0.25">
      <c r="A690" s="33"/>
      <c r="B690" s="33"/>
      <c r="C690" s="41"/>
      <c r="D690" s="100"/>
      <c r="E690" s="100"/>
      <c r="G690" s="33"/>
      <c r="H690" s="33"/>
    </row>
    <row r="691" spans="1:8" x14ac:dyDescent="0.25">
      <c r="A691" s="33"/>
      <c r="B691" s="33"/>
      <c r="C691" s="41"/>
      <c r="D691" s="100"/>
      <c r="E691" s="100"/>
      <c r="G691" s="33"/>
      <c r="H691" s="33"/>
    </row>
    <row r="692" spans="1:8" x14ac:dyDescent="0.25">
      <c r="A692" s="33"/>
      <c r="B692" s="33"/>
      <c r="D692" s="100"/>
      <c r="E692" s="100"/>
      <c r="G692" s="33"/>
      <c r="H692" s="33"/>
    </row>
    <row r="693" spans="1:8" x14ac:dyDescent="0.25">
      <c r="A693" s="33"/>
      <c r="B693" s="33"/>
      <c r="D693" s="100"/>
      <c r="E693" s="100"/>
      <c r="G693" s="33"/>
      <c r="H693" s="33"/>
    </row>
    <row r="694" spans="1:8" x14ac:dyDescent="0.25">
      <c r="A694" s="33"/>
      <c r="B694" s="33"/>
      <c r="D694" s="100"/>
      <c r="E694" s="100"/>
      <c r="G694" s="33"/>
      <c r="H694" s="33"/>
    </row>
    <row r="695" spans="1:8" x14ac:dyDescent="0.25">
      <c r="A695" s="33"/>
      <c r="B695" s="33"/>
      <c r="D695" s="100"/>
      <c r="E695" s="100"/>
      <c r="G695" s="33"/>
      <c r="H695" s="33"/>
    </row>
    <row r="696" spans="1:8" x14ac:dyDescent="0.25">
      <c r="A696" s="33"/>
      <c r="B696" s="33"/>
      <c r="D696" s="100"/>
      <c r="E696" s="100"/>
      <c r="G696" s="33"/>
      <c r="H696" s="33"/>
    </row>
    <row r="697" spans="1:8" x14ac:dyDescent="0.25">
      <c r="A697" s="33"/>
      <c r="B697" s="33"/>
      <c r="D697" s="100"/>
      <c r="E697" s="100"/>
      <c r="G697" s="33"/>
      <c r="H697" s="33"/>
    </row>
    <row r="698" spans="1:8" x14ac:dyDescent="0.25">
      <c r="A698" s="33"/>
      <c r="B698" s="33"/>
      <c r="D698" s="100"/>
      <c r="E698" s="100"/>
      <c r="G698" s="33"/>
      <c r="H698" s="33"/>
    </row>
    <row r="699" spans="1:8" x14ac:dyDescent="0.25">
      <c r="A699" s="33"/>
      <c r="B699" s="33"/>
      <c r="D699" s="100"/>
      <c r="E699" s="100"/>
      <c r="G699" s="33"/>
      <c r="H699" s="33"/>
    </row>
    <row r="700" spans="1:8" x14ac:dyDescent="0.25">
      <c r="A700" s="33"/>
      <c r="B700" s="33"/>
      <c r="D700" s="100"/>
      <c r="E700" s="100"/>
      <c r="G700" s="33"/>
      <c r="H700" s="33"/>
    </row>
    <row r="701" spans="1:8" x14ac:dyDescent="0.25">
      <c r="A701" s="33"/>
      <c r="B701" s="33"/>
      <c r="D701" s="100"/>
      <c r="E701" s="100"/>
      <c r="G701" s="33"/>
      <c r="H701" s="33"/>
    </row>
    <row r="702" spans="1:8" x14ac:dyDescent="0.25">
      <c r="A702" s="33"/>
      <c r="B702" s="33"/>
      <c r="D702" s="100"/>
      <c r="E702" s="100"/>
      <c r="G702" s="33"/>
      <c r="H702" s="33"/>
    </row>
    <row r="703" spans="1:8" x14ac:dyDescent="0.25">
      <c r="A703" s="33"/>
      <c r="B703" s="33"/>
      <c r="D703" s="100"/>
      <c r="E703" s="100"/>
      <c r="G703" s="33"/>
      <c r="H703" s="33"/>
    </row>
    <row r="704" spans="1:8" x14ac:dyDescent="0.25">
      <c r="A704" s="33"/>
      <c r="B704" s="33"/>
      <c r="D704" s="100"/>
      <c r="E704" s="100"/>
      <c r="G704" s="33"/>
      <c r="H704" s="33"/>
    </row>
    <row r="705" spans="1:8" x14ac:dyDescent="0.25">
      <c r="A705" s="33"/>
      <c r="B705" s="33"/>
      <c r="D705" s="100"/>
      <c r="E705" s="100"/>
      <c r="G705" s="33"/>
      <c r="H705" s="33"/>
    </row>
    <row r="706" spans="1:8" x14ac:dyDescent="0.25">
      <c r="A706" s="33"/>
      <c r="B706" s="33"/>
      <c r="D706" s="100"/>
      <c r="E706" s="100"/>
      <c r="G706" s="33"/>
      <c r="H706" s="33"/>
    </row>
    <row r="707" spans="1:8" x14ac:dyDescent="0.25">
      <c r="A707" s="33"/>
      <c r="B707" s="33"/>
      <c r="D707" s="100"/>
      <c r="E707" s="100"/>
      <c r="G707" s="33"/>
      <c r="H707" s="33"/>
    </row>
    <row r="708" spans="1:8" x14ac:dyDescent="0.25">
      <c r="A708" s="33"/>
      <c r="B708" s="33"/>
      <c r="D708" s="100"/>
      <c r="E708" s="100"/>
      <c r="G708" s="33"/>
      <c r="H708" s="33"/>
    </row>
    <row r="709" spans="1:8" x14ac:dyDescent="0.25">
      <c r="A709" s="33"/>
      <c r="B709" s="33"/>
      <c r="D709" s="100"/>
      <c r="E709" s="100"/>
      <c r="G709" s="33"/>
      <c r="H709" s="33"/>
    </row>
    <row r="710" spans="1:8" x14ac:dyDescent="0.25">
      <c r="A710" s="33"/>
      <c r="B710" s="33"/>
      <c r="D710" s="100"/>
      <c r="E710" s="17"/>
      <c r="G710" s="33"/>
      <c r="H710" s="33"/>
    </row>
    <row r="711" spans="1:8" x14ac:dyDescent="0.25">
      <c r="A711" s="33"/>
      <c r="B711" s="33"/>
      <c r="D711" s="100"/>
      <c r="E711" s="17"/>
      <c r="G711" s="33"/>
      <c r="H711" s="33"/>
    </row>
    <row r="712" spans="1:8" x14ac:dyDescent="0.25">
      <c r="A712" s="33"/>
      <c r="B712" s="33"/>
      <c r="D712" s="100"/>
      <c r="E712" s="17"/>
      <c r="G712" s="33"/>
      <c r="H712" s="33"/>
    </row>
    <row r="713" spans="1:8" x14ac:dyDescent="0.25">
      <c r="A713" s="33"/>
      <c r="B713" s="33"/>
      <c r="D713" s="100"/>
      <c r="E713" s="100"/>
      <c r="G713" s="33"/>
      <c r="H713" s="33"/>
    </row>
    <row r="714" spans="1:8" x14ac:dyDescent="0.25">
      <c r="A714" s="42"/>
      <c r="B714" s="33"/>
      <c r="C714" s="43"/>
      <c r="D714" s="100"/>
      <c r="E714" s="100"/>
      <c r="G714" s="33"/>
      <c r="H714" s="33"/>
    </row>
    <row r="715" spans="1:8" x14ac:dyDescent="0.25">
      <c r="A715" s="42"/>
      <c r="B715" s="33"/>
      <c r="C715" s="43"/>
      <c r="D715" s="100"/>
      <c r="E715" s="100"/>
      <c r="G715" s="33"/>
      <c r="H715" s="33"/>
    </row>
    <row r="716" spans="1:8" x14ac:dyDescent="0.25">
      <c r="A716" s="31"/>
      <c r="B716" s="44"/>
      <c r="C716" s="43"/>
      <c r="D716" s="100"/>
      <c r="E716" s="100"/>
      <c r="G716" s="33"/>
      <c r="H716" s="33"/>
    </row>
    <row r="717" spans="1:8" x14ac:dyDescent="0.25">
      <c r="A717" s="31"/>
      <c r="B717" s="44"/>
      <c r="C717" s="43"/>
      <c r="D717" s="100"/>
      <c r="E717" s="100"/>
      <c r="G717" s="33"/>
      <c r="H717" s="33"/>
    </row>
    <row r="718" spans="1:8" x14ac:dyDescent="0.25">
      <c r="A718" s="31"/>
      <c r="B718" s="44"/>
      <c r="C718" s="43"/>
      <c r="D718" s="100"/>
      <c r="E718" s="100"/>
      <c r="G718" s="33"/>
      <c r="H718" s="33"/>
    </row>
    <row r="719" spans="1:8" x14ac:dyDescent="0.25">
      <c r="A719" s="31"/>
      <c r="B719" s="33"/>
      <c r="D719" s="100"/>
      <c r="E719" s="100"/>
      <c r="G719" s="33"/>
      <c r="H719" s="33"/>
    </row>
    <row r="720" spans="1:8" x14ac:dyDescent="0.25">
      <c r="A720" s="31"/>
      <c r="B720" s="33"/>
      <c r="D720" s="100"/>
      <c r="E720" s="100"/>
      <c r="G720" s="33"/>
      <c r="H720" s="33"/>
    </row>
    <row r="721" spans="1:8" x14ac:dyDescent="0.25">
      <c r="A721" s="31"/>
      <c r="B721" s="33"/>
      <c r="D721" s="100"/>
      <c r="E721" s="100"/>
      <c r="G721" s="33"/>
      <c r="H721" s="33"/>
    </row>
    <row r="722" spans="1:8" x14ac:dyDescent="0.25">
      <c r="A722" s="31"/>
      <c r="B722" s="33"/>
      <c r="D722" s="100"/>
      <c r="E722" s="100"/>
      <c r="G722" s="33"/>
      <c r="H722" s="33"/>
    </row>
    <row r="723" spans="1:8" x14ac:dyDescent="0.25">
      <c r="A723" s="31"/>
      <c r="B723" s="33"/>
      <c r="D723" s="100"/>
      <c r="E723" s="100"/>
      <c r="G723" s="33"/>
      <c r="H723" s="33"/>
    </row>
    <row r="724" spans="1:8" x14ac:dyDescent="0.25">
      <c r="A724" s="31"/>
      <c r="B724" s="33"/>
      <c r="D724" s="100"/>
      <c r="E724" s="100"/>
      <c r="G724" s="33"/>
      <c r="H724" s="33"/>
    </row>
    <row r="725" spans="1:8" x14ac:dyDescent="0.25">
      <c r="A725" s="31"/>
      <c r="B725" s="33"/>
      <c r="D725" s="100"/>
      <c r="E725" s="100"/>
      <c r="G725" s="33"/>
      <c r="H725" s="33"/>
    </row>
    <row r="726" spans="1:8" x14ac:dyDescent="0.25">
      <c r="A726" s="31"/>
      <c r="B726" s="33"/>
      <c r="D726" s="100"/>
      <c r="E726" s="100"/>
      <c r="G726" s="33"/>
      <c r="H726" s="33"/>
    </row>
    <row r="727" spans="1:8" x14ac:dyDescent="0.25">
      <c r="A727" s="31"/>
      <c r="B727" s="33"/>
      <c r="D727" s="100"/>
      <c r="E727" s="100"/>
      <c r="G727" s="33"/>
      <c r="H727" s="33"/>
    </row>
    <row r="728" spans="1:8" x14ac:dyDescent="0.25">
      <c r="A728" s="31"/>
      <c r="B728" s="33"/>
      <c r="D728" s="100"/>
      <c r="E728" s="100"/>
      <c r="G728" s="33"/>
      <c r="H728" s="33"/>
    </row>
    <row r="729" spans="1:8" x14ac:dyDescent="0.25">
      <c r="A729" s="31"/>
      <c r="B729" s="33"/>
      <c r="D729" s="100"/>
      <c r="E729" s="100"/>
      <c r="G729" s="33"/>
      <c r="H729" s="33"/>
    </row>
    <row r="730" spans="1:8" x14ac:dyDescent="0.25">
      <c r="A730" s="31"/>
      <c r="B730" s="33"/>
      <c r="D730" s="100"/>
      <c r="E730" s="100"/>
      <c r="G730" s="33"/>
      <c r="H730" s="33"/>
    </row>
    <row r="731" spans="1:8" x14ac:dyDescent="0.25">
      <c r="A731" s="31"/>
      <c r="B731" s="33"/>
      <c r="D731" s="100"/>
      <c r="E731" s="100"/>
      <c r="G731" s="33"/>
      <c r="H731" s="33"/>
    </row>
    <row r="732" spans="1:8" x14ac:dyDescent="0.25">
      <c r="A732" s="31"/>
      <c r="B732" s="33"/>
      <c r="D732" s="100"/>
      <c r="E732" s="100"/>
      <c r="G732" s="33"/>
      <c r="H732" s="33"/>
    </row>
    <row r="733" spans="1:8" x14ac:dyDescent="0.25">
      <c r="A733" s="31"/>
      <c r="B733" s="33"/>
      <c r="C733" s="45"/>
      <c r="D733" s="100"/>
      <c r="E733" s="100"/>
      <c r="G733" s="33"/>
      <c r="H733" s="33"/>
    </row>
    <row r="734" spans="1:8" x14ac:dyDescent="0.25">
      <c r="A734" s="31"/>
      <c r="B734" s="33"/>
      <c r="C734" s="45"/>
      <c r="D734" s="100"/>
      <c r="E734" s="100"/>
      <c r="G734" s="33"/>
      <c r="H734" s="33"/>
    </row>
    <row r="735" spans="1:8" x14ac:dyDescent="0.25">
      <c r="A735" s="31"/>
      <c r="B735" s="33"/>
      <c r="C735" s="45"/>
      <c r="D735" s="100"/>
      <c r="E735" s="100"/>
      <c r="G735" s="33"/>
      <c r="H735" s="33"/>
    </row>
    <row r="736" spans="1:8" x14ac:dyDescent="0.25">
      <c r="A736" s="31"/>
      <c r="B736" s="33"/>
      <c r="C736" s="45"/>
      <c r="D736" s="100"/>
      <c r="E736" s="100"/>
      <c r="G736" s="33"/>
      <c r="H736" s="33"/>
    </row>
    <row r="737" spans="1:8" x14ac:dyDescent="0.25">
      <c r="A737" s="31"/>
      <c r="B737" s="33"/>
      <c r="C737" s="45"/>
      <c r="D737" s="100"/>
      <c r="E737" s="100"/>
      <c r="G737" s="33"/>
      <c r="H737" s="33"/>
    </row>
    <row r="738" spans="1:8" x14ac:dyDescent="0.25">
      <c r="A738" s="31"/>
      <c r="B738" s="33"/>
      <c r="C738" s="45"/>
      <c r="D738" s="100"/>
      <c r="E738" s="100"/>
      <c r="G738" s="33"/>
      <c r="H738" s="33"/>
    </row>
    <row r="739" spans="1:8" x14ac:dyDescent="0.25">
      <c r="A739" s="31"/>
      <c r="B739" s="33"/>
      <c r="C739" s="45"/>
      <c r="D739" s="100"/>
      <c r="E739" s="100"/>
      <c r="G739" s="33"/>
      <c r="H739" s="33"/>
    </row>
    <row r="740" spans="1:8" x14ac:dyDescent="0.25">
      <c r="A740" s="31"/>
      <c r="B740" s="33"/>
      <c r="C740" s="45"/>
      <c r="D740" s="100"/>
      <c r="E740" s="100"/>
      <c r="G740" s="33"/>
      <c r="H740" s="33"/>
    </row>
    <row r="741" spans="1:8" x14ac:dyDescent="0.25">
      <c r="A741" s="31"/>
      <c r="B741" s="33"/>
      <c r="C741" s="45"/>
      <c r="D741" s="100"/>
      <c r="E741" s="100"/>
      <c r="G741" s="33"/>
      <c r="H741" s="33"/>
    </row>
    <row r="742" spans="1:8" x14ac:dyDescent="0.25">
      <c r="A742" s="31"/>
      <c r="B742" s="33"/>
      <c r="C742" s="45"/>
      <c r="D742" s="100"/>
      <c r="E742" s="100"/>
      <c r="G742" s="33"/>
      <c r="H742" s="33"/>
    </row>
    <row r="743" spans="1:8" x14ac:dyDescent="0.25">
      <c r="A743" s="31"/>
      <c r="B743" s="33"/>
      <c r="C743" s="45"/>
      <c r="D743" s="100"/>
      <c r="E743" s="100"/>
      <c r="G743" s="33"/>
      <c r="H743" s="33"/>
    </row>
    <row r="744" spans="1:8" x14ac:dyDescent="0.25">
      <c r="A744" s="31"/>
      <c r="B744" s="33"/>
      <c r="C744" s="45"/>
      <c r="D744" s="100"/>
      <c r="E744" s="100"/>
      <c r="G744" s="33"/>
      <c r="H744" s="33"/>
    </row>
    <row r="745" spans="1:8" x14ac:dyDescent="0.25">
      <c r="A745" s="31"/>
      <c r="B745" s="33"/>
      <c r="C745" s="45"/>
      <c r="D745" s="100"/>
      <c r="E745" s="100"/>
      <c r="G745" s="33"/>
      <c r="H745" s="33"/>
    </row>
    <row r="746" spans="1:8" x14ac:dyDescent="0.25">
      <c r="A746" s="31"/>
      <c r="B746" s="33"/>
      <c r="C746" s="45"/>
      <c r="D746" s="100"/>
      <c r="E746" s="100"/>
      <c r="G746" s="33"/>
      <c r="H746" s="33"/>
    </row>
    <row r="747" spans="1:8" x14ac:dyDescent="0.25">
      <c r="A747" s="31"/>
      <c r="B747" s="33"/>
      <c r="C747" s="45"/>
      <c r="D747" s="100"/>
      <c r="E747" s="100"/>
      <c r="G747" s="33"/>
      <c r="H747" s="33"/>
    </row>
    <row r="748" spans="1:8" x14ac:dyDescent="0.25">
      <c r="A748" s="31"/>
      <c r="B748" s="33"/>
      <c r="C748" s="45"/>
      <c r="D748" s="100"/>
      <c r="E748" s="100"/>
      <c r="G748" s="33"/>
      <c r="H748" s="33"/>
    </row>
    <row r="749" spans="1:8" x14ac:dyDescent="0.25">
      <c r="A749" s="31"/>
      <c r="B749" s="46"/>
      <c r="C749" s="45"/>
      <c r="D749" s="100"/>
      <c r="E749" s="100"/>
      <c r="G749" s="33"/>
      <c r="H749" s="33"/>
    </row>
    <row r="750" spans="1:8" x14ac:dyDescent="0.25">
      <c r="A750" s="31"/>
      <c r="B750" s="33"/>
      <c r="C750" s="45"/>
      <c r="D750" s="100"/>
      <c r="E750" s="100"/>
      <c r="G750" s="33"/>
      <c r="H750" s="33"/>
    </row>
    <row r="751" spans="1:8" x14ac:dyDescent="0.25">
      <c r="A751" s="31"/>
      <c r="B751" s="33"/>
      <c r="C751" s="45"/>
      <c r="D751" s="100"/>
      <c r="E751" s="100"/>
      <c r="G751" s="33"/>
      <c r="H751" s="33"/>
    </row>
    <row r="752" spans="1:8" x14ac:dyDescent="0.25">
      <c r="A752" s="31"/>
      <c r="B752" s="33"/>
      <c r="C752" s="45"/>
      <c r="D752" s="100"/>
      <c r="E752" s="100"/>
      <c r="G752" s="33"/>
      <c r="H752" s="33"/>
    </row>
    <row r="753" spans="1:8" x14ac:dyDescent="0.25">
      <c r="A753" s="31"/>
      <c r="B753" s="33"/>
      <c r="C753" s="45"/>
      <c r="D753" s="100"/>
      <c r="E753" s="100"/>
      <c r="G753" s="33"/>
      <c r="H753" s="33"/>
    </row>
    <row r="754" spans="1:8" x14ac:dyDescent="0.25">
      <c r="A754" s="31"/>
      <c r="B754" s="33"/>
      <c r="C754" s="45"/>
      <c r="D754" s="100"/>
      <c r="E754" s="100"/>
      <c r="G754" s="33"/>
      <c r="H754" s="33"/>
    </row>
    <row r="755" spans="1:8" x14ac:dyDescent="0.25">
      <c r="A755" s="31"/>
      <c r="B755" s="33"/>
      <c r="C755" s="45"/>
      <c r="D755" s="100"/>
      <c r="E755" s="100"/>
      <c r="G755" s="33"/>
      <c r="H755" s="33"/>
    </row>
    <row r="756" spans="1:8" x14ac:dyDescent="0.25">
      <c r="A756" s="31"/>
      <c r="B756" s="33"/>
      <c r="C756" s="45"/>
      <c r="D756" s="100"/>
      <c r="E756" s="100"/>
      <c r="G756" s="33"/>
      <c r="H756" s="33"/>
    </row>
    <row r="757" spans="1:8" x14ac:dyDescent="0.25">
      <c r="A757" s="31"/>
      <c r="B757" s="33"/>
      <c r="C757" s="45"/>
      <c r="D757" s="100"/>
      <c r="E757" s="100"/>
      <c r="G757" s="33"/>
      <c r="H757" s="33"/>
    </row>
    <row r="758" spans="1:8" x14ac:dyDescent="0.25">
      <c r="A758" s="31"/>
      <c r="B758" s="33"/>
      <c r="C758" s="45"/>
      <c r="D758" s="100"/>
      <c r="E758" s="100"/>
      <c r="G758" s="33"/>
      <c r="H758" s="33"/>
    </row>
    <row r="759" spans="1:8" x14ac:dyDescent="0.25">
      <c r="A759" s="31"/>
      <c r="B759" s="33"/>
      <c r="C759" s="45"/>
      <c r="D759" s="100"/>
      <c r="E759" s="100"/>
      <c r="G759" s="33"/>
      <c r="H759" s="33"/>
    </row>
    <row r="760" spans="1:8" x14ac:dyDescent="0.25">
      <c r="A760" s="31"/>
      <c r="B760" s="33"/>
      <c r="C760" s="45"/>
      <c r="D760" s="100"/>
      <c r="E760" s="100"/>
      <c r="G760" s="33"/>
      <c r="H760" s="33"/>
    </row>
    <row r="761" spans="1:8" x14ac:dyDescent="0.25">
      <c r="A761" s="31"/>
      <c r="B761" s="33"/>
      <c r="C761" s="45"/>
      <c r="D761" s="100"/>
      <c r="E761" s="100"/>
      <c r="G761" s="33"/>
      <c r="H761" s="33"/>
    </row>
    <row r="762" spans="1:8" x14ac:dyDescent="0.25">
      <c r="A762" s="31"/>
      <c r="B762" s="33"/>
      <c r="C762" s="45"/>
      <c r="D762" s="100"/>
      <c r="E762" s="100"/>
      <c r="G762" s="33"/>
      <c r="H762" s="33"/>
    </row>
    <row r="763" spans="1:8" x14ac:dyDescent="0.25">
      <c r="A763" s="31"/>
      <c r="B763" s="33"/>
      <c r="C763" s="45"/>
      <c r="D763" s="100"/>
      <c r="E763" s="100"/>
      <c r="G763" s="33"/>
      <c r="H763" s="33"/>
    </row>
    <row r="764" spans="1:8" x14ac:dyDescent="0.25">
      <c r="A764" s="31"/>
      <c r="B764" s="33"/>
      <c r="C764" s="45"/>
      <c r="D764" s="100"/>
      <c r="E764" s="100"/>
      <c r="G764" s="33"/>
      <c r="H764" s="33"/>
    </row>
    <row r="765" spans="1:8" x14ac:dyDescent="0.25">
      <c r="A765" s="31"/>
      <c r="B765" s="33"/>
      <c r="C765" s="45"/>
      <c r="D765" s="100"/>
      <c r="E765" s="100"/>
      <c r="G765" s="33"/>
      <c r="H765" s="33"/>
    </row>
    <row r="766" spans="1:8" x14ac:dyDescent="0.25">
      <c r="A766" s="31"/>
      <c r="B766" s="33"/>
      <c r="C766" s="45"/>
      <c r="D766" s="100"/>
      <c r="E766" s="100"/>
      <c r="G766" s="33"/>
      <c r="H766" s="33"/>
    </row>
    <row r="767" spans="1:8" x14ac:dyDescent="0.25">
      <c r="A767" s="31"/>
      <c r="B767" s="33"/>
      <c r="C767" s="45"/>
      <c r="D767" s="100"/>
      <c r="E767" s="100"/>
      <c r="G767" s="33"/>
      <c r="H767" s="33"/>
    </row>
    <row r="768" spans="1:8" x14ac:dyDescent="0.25">
      <c r="A768" s="31"/>
      <c r="B768" s="47"/>
      <c r="C768" s="48"/>
      <c r="D768" s="100"/>
      <c r="E768" s="100"/>
      <c r="G768" s="33"/>
      <c r="H768" s="33"/>
    </row>
    <row r="769" spans="1:8" x14ac:dyDescent="0.25">
      <c r="A769" s="31"/>
      <c r="B769" s="47"/>
      <c r="C769" s="48"/>
      <c r="D769" s="100"/>
      <c r="E769" s="100"/>
      <c r="G769" s="33"/>
      <c r="H769" s="33"/>
    </row>
    <row r="770" spans="1:8" x14ac:dyDescent="0.25">
      <c r="A770" s="31"/>
      <c r="B770" s="47"/>
      <c r="C770" s="48"/>
      <c r="D770" s="100"/>
      <c r="E770" s="100"/>
      <c r="G770" s="33"/>
      <c r="H770" s="33"/>
    </row>
    <row r="771" spans="1:8" x14ac:dyDescent="0.25">
      <c r="A771" s="31"/>
      <c r="B771" s="33"/>
      <c r="C771" s="45"/>
      <c r="D771" s="100"/>
      <c r="E771" s="100"/>
      <c r="G771" s="33"/>
      <c r="H771" s="33"/>
    </row>
    <row r="772" spans="1:8" x14ac:dyDescent="0.25">
      <c r="A772" s="31"/>
      <c r="B772" s="33"/>
      <c r="C772" s="45"/>
      <c r="D772" s="100"/>
      <c r="E772" s="100"/>
      <c r="G772" s="33"/>
      <c r="H772" s="33"/>
    </row>
    <row r="773" spans="1:8" x14ac:dyDescent="0.25">
      <c r="A773" s="31"/>
      <c r="B773" s="33"/>
      <c r="C773" s="45"/>
      <c r="D773" s="100"/>
      <c r="E773" s="100"/>
      <c r="G773" s="33"/>
      <c r="H773" s="33"/>
    </row>
    <row r="774" spans="1:8" x14ac:dyDescent="0.25">
      <c r="A774" s="31"/>
      <c r="B774" s="33"/>
      <c r="C774" s="45"/>
      <c r="D774" s="100"/>
      <c r="E774" s="100"/>
      <c r="G774" s="33"/>
      <c r="H774" s="33"/>
    </row>
    <row r="775" spans="1:8" x14ac:dyDescent="0.25">
      <c r="A775" s="31"/>
      <c r="B775" s="33"/>
      <c r="C775" s="45"/>
      <c r="D775" s="100"/>
      <c r="E775" s="100"/>
      <c r="G775" s="33"/>
      <c r="H775" s="33"/>
    </row>
    <row r="776" spans="1:8" x14ac:dyDescent="0.25">
      <c r="A776" s="49"/>
      <c r="B776" s="47"/>
      <c r="C776" s="48"/>
      <c r="D776" s="100"/>
      <c r="E776" s="100"/>
      <c r="G776" s="33"/>
      <c r="H776" s="33"/>
    </row>
    <row r="777" spans="1:8" x14ac:dyDescent="0.25">
      <c r="A777" s="49"/>
      <c r="B777" s="47"/>
      <c r="C777" s="48"/>
      <c r="D777" s="100"/>
      <c r="E777" s="100"/>
      <c r="G777" s="33"/>
      <c r="H777" s="33"/>
    </row>
    <row r="778" spans="1:8" x14ac:dyDescent="0.25">
      <c r="A778" s="49"/>
      <c r="B778" s="47"/>
      <c r="C778" s="48"/>
      <c r="D778" s="100"/>
      <c r="E778" s="100"/>
      <c r="G778" s="33"/>
      <c r="H778" s="33"/>
    </row>
    <row r="779" spans="1:8" x14ac:dyDescent="0.25">
      <c r="A779" s="49"/>
      <c r="B779" s="47"/>
      <c r="C779" s="48"/>
      <c r="D779" s="100"/>
      <c r="E779" s="100"/>
      <c r="G779" s="33"/>
      <c r="H779" s="33"/>
    </row>
    <row r="780" spans="1:8" x14ac:dyDescent="0.25">
      <c r="A780" s="49"/>
      <c r="B780" s="47"/>
      <c r="C780" s="48"/>
      <c r="D780" s="100"/>
      <c r="E780" s="100"/>
      <c r="G780" s="33"/>
      <c r="H780" s="33"/>
    </row>
    <row r="781" spans="1:8" x14ac:dyDescent="0.25">
      <c r="A781" s="49"/>
      <c r="B781" s="33"/>
      <c r="C781" s="45"/>
      <c r="D781" s="100"/>
      <c r="E781" s="45"/>
      <c r="G781" s="33"/>
      <c r="H781" s="33"/>
    </row>
    <row r="782" spans="1:8" x14ac:dyDescent="0.25">
      <c r="A782" s="31"/>
      <c r="B782" s="33"/>
      <c r="D782" s="100"/>
      <c r="E782" s="100"/>
      <c r="G782" s="33"/>
      <c r="H782" s="33"/>
    </row>
    <row r="783" spans="1:8" x14ac:dyDescent="0.25">
      <c r="A783" s="31"/>
      <c r="B783" s="33"/>
      <c r="D783" s="100"/>
      <c r="E783" s="100"/>
      <c r="G783" s="33"/>
      <c r="H783" s="33"/>
    </row>
    <row r="784" spans="1:8" x14ac:dyDescent="0.25">
      <c r="A784" s="31"/>
      <c r="B784" s="33"/>
      <c r="D784" s="100"/>
      <c r="E784" s="100"/>
      <c r="G784" s="33"/>
      <c r="H784" s="33"/>
    </row>
    <row r="785" spans="1:8" x14ac:dyDescent="0.25">
      <c r="A785" s="31"/>
      <c r="B785" s="33"/>
      <c r="D785" s="100"/>
      <c r="E785" s="100"/>
      <c r="G785" s="33"/>
      <c r="H785" s="33"/>
    </row>
    <row r="786" spans="1:8" x14ac:dyDescent="0.25">
      <c r="A786" s="31"/>
      <c r="B786" s="33"/>
      <c r="D786" s="100"/>
      <c r="E786" s="100"/>
      <c r="G786" s="33"/>
      <c r="H786" s="33"/>
    </row>
    <row r="787" spans="1:8" x14ac:dyDescent="0.25">
      <c r="A787" s="31"/>
      <c r="B787" s="33"/>
      <c r="D787" s="100"/>
      <c r="E787" s="100"/>
      <c r="G787" s="33"/>
      <c r="H787" s="33"/>
    </row>
    <row r="788" spans="1:8" x14ac:dyDescent="0.25">
      <c r="A788" s="31"/>
      <c r="B788" s="33"/>
      <c r="D788" s="100"/>
      <c r="E788" s="100"/>
      <c r="G788" s="33"/>
      <c r="H788" s="33"/>
    </row>
    <row r="789" spans="1:8" x14ac:dyDescent="0.25">
      <c r="A789" s="31"/>
      <c r="B789" s="33"/>
      <c r="D789" s="100"/>
      <c r="E789" s="100"/>
      <c r="G789" s="33"/>
      <c r="H789" s="33"/>
    </row>
    <row r="790" spans="1:8" x14ac:dyDescent="0.25">
      <c r="A790" s="31"/>
      <c r="B790" s="33"/>
      <c r="D790" s="100"/>
      <c r="E790" s="100"/>
      <c r="G790" s="33"/>
      <c r="H790" s="33"/>
    </row>
    <row r="791" spans="1:8" x14ac:dyDescent="0.25">
      <c r="A791" s="31"/>
      <c r="B791" s="33"/>
      <c r="D791" s="100"/>
      <c r="E791" s="100"/>
      <c r="G791" s="33"/>
      <c r="H791" s="33"/>
    </row>
    <row r="792" spans="1:8" x14ac:dyDescent="0.25">
      <c r="A792" s="31"/>
      <c r="B792" s="33"/>
      <c r="D792" s="100"/>
      <c r="E792" s="100"/>
      <c r="G792" s="33"/>
      <c r="H792" s="33"/>
    </row>
    <row r="793" spans="1:8" x14ac:dyDescent="0.25">
      <c r="A793" s="31"/>
      <c r="B793" s="33"/>
      <c r="D793" s="100"/>
      <c r="E793" s="100"/>
      <c r="G793" s="33"/>
      <c r="H793" s="33"/>
    </row>
    <row r="794" spans="1:8" x14ac:dyDescent="0.25">
      <c r="A794" s="31"/>
      <c r="B794" s="33"/>
      <c r="D794" s="100"/>
      <c r="E794" s="100"/>
      <c r="G794" s="33"/>
      <c r="H794" s="33"/>
    </row>
    <row r="795" spans="1:8" x14ac:dyDescent="0.25">
      <c r="A795" s="31"/>
      <c r="B795" s="33"/>
      <c r="D795" s="100"/>
      <c r="E795" s="100"/>
      <c r="G795" s="33"/>
      <c r="H795" s="33"/>
    </row>
    <row r="796" spans="1:8" x14ac:dyDescent="0.25">
      <c r="A796" s="31"/>
      <c r="B796" s="33"/>
      <c r="D796" s="100"/>
      <c r="E796" s="100"/>
      <c r="G796" s="33"/>
      <c r="H796" s="33"/>
    </row>
    <row r="797" spans="1:8" x14ac:dyDescent="0.25">
      <c r="A797" s="31"/>
      <c r="B797" s="33"/>
      <c r="D797" s="100"/>
      <c r="E797" s="100"/>
      <c r="G797" s="33"/>
      <c r="H797" s="33"/>
    </row>
    <row r="798" spans="1:8" x14ac:dyDescent="0.25">
      <c r="A798" s="31"/>
      <c r="B798" s="33"/>
      <c r="D798" s="100"/>
      <c r="E798" s="100"/>
      <c r="G798" s="33"/>
      <c r="H798" s="33"/>
    </row>
    <row r="799" spans="1:8" x14ac:dyDescent="0.25">
      <c r="A799" s="31"/>
      <c r="B799" s="33"/>
      <c r="D799" s="100"/>
      <c r="E799" s="100"/>
      <c r="G799" s="33"/>
      <c r="H799" s="33"/>
    </row>
    <row r="800" spans="1:8" x14ac:dyDescent="0.25">
      <c r="A800" s="31"/>
      <c r="B800" s="33"/>
      <c r="D800" s="100"/>
      <c r="E800" s="100"/>
      <c r="G800" s="33"/>
      <c r="H800" s="33"/>
    </row>
    <row r="801" spans="1:8" x14ac:dyDescent="0.25">
      <c r="A801" s="31"/>
      <c r="B801" s="33"/>
      <c r="D801" s="100"/>
      <c r="E801" s="100"/>
      <c r="G801" s="33"/>
      <c r="H801" s="33"/>
    </row>
    <row r="802" spans="1:8" x14ac:dyDescent="0.25">
      <c r="A802" s="31"/>
      <c r="B802" s="33"/>
      <c r="D802" s="100"/>
      <c r="E802" s="100"/>
      <c r="G802" s="33"/>
      <c r="H802" s="33"/>
    </row>
    <row r="803" spans="1:8" x14ac:dyDescent="0.25">
      <c r="A803" s="31"/>
      <c r="B803" s="33"/>
      <c r="D803" s="100"/>
      <c r="E803" s="100"/>
      <c r="G803" s="33"/>
      <c r="H803" s="33"/>
    </row>
    <row r="804" spans="1:8" x14ac:dyDescent="0.25">
      <c r="A804" s="31"/>
      <c r="B804" s="33"/>
      <c r="D804" s="100"/>
      <c r="E804" s="100"/>
      <c r="G804" s="33"/>
      <c r="H804" s="33"/>
    </row>
    <row r="805" spans="1:8" x14ac:dyDescent="0.25">
      <c r="A805" s="31"/>
      <c r="B805" s="33"/>
      <c r="D805" s="100"/>
      <c r="E805" s="100"/>
      <c r="G805" s="33"/>
      <c r="H805" s="33"/>
    </row>
    <row r="806" spans="1:8" x14ac:dyDescent="0.25">
      <c r="A806" s="31"/>
      <c r="B806" s="33"/>
      <c r="D806" s="100"/>
      <c r="E806" s="100"/>
      <c r="G806" s="33"/>
      <c r="H806" s="33"/>
    </row>
    <row r="807" spans="1:8" x14ac:dyDescent="0.25">
      <c r="A807" s="31"/>
      <c r="B807" s="33"/>
      <c r="D807" s="100"/>
      <c r="E807" s="100"/>
      <c r="G807" s="33"/>
      <c r="H807" s="33"/>
    </row>
    <row r="808" spans="1:8" x14ac:dyDescent="0.25">
      <c r="A808" s="31"/>
      <c r="B808" s="33"/>
      <c r="D808" s="100"/>
      <c r="E808" s="100"/>
      <c r="G808" s="33"/>
      <c r="H808" s="33"/>
    </row>
    <row r="809" spans="1:8" x14ac:dyDescent="0.25">
      <c r="A809" s="31"/>
      <c r="B809" s="33"/>
      <c r="D809" s="100"/>
      <c r="E809" s="100"/>
      <c r="G809" s="33"/>
      <c r="H809" s="33"/>
    </row>
    <row r="810" spans="1:8" x14ac:dyDescent="0.25">
      <c r="A810" s="31"/>
      <c r="B810" s="33"/>
      <c r="D810" s="100"/>
      <c r="E810" s="100"/>
      <c r="G810" s="33"/>
      <c r="H810" s="33"/>
    </row>
    <row r="811" spans="1:8" x14ac:dyDescent="0.25">
      <c r="A811" s="31"/>
      <c r="B811" s="33"/>
      <c r="D811" s="100"/>
      <c r="E811" s="100"/>
      <c r="G811" s="33"/>
      <c r="H811" s="33"/>
    </row>
    <row r="812" spans="1:8" x14ac:dyDescent="0.25">
      <c r="A812" s="33"/>
      <c r="B812" s="50"/>
      <c r="C812" s="45"/>
      <c r="D812" s="100"/>
      <c r="E812" s="100"/>
      <c r="G812" s="33"/>
      <c r="H812" s="33"/>
    </row>
    <row r="813" spans="1:8" x14ac:dyDescent="0.25">
      <c r="A813" s="33"/>
      <c r="B813" s="51"/>
      <c r="C813" s="45"/>
      <c r="D813" s="100"/>
      <c r="E813" s="100"/>
      <c r="G813" s="33"/>
      <c r="H813" s="33"/>
    </row>
    <row r="814" spans="1:8" x14ac:dyDescent="0.25">
      <c r="A814" s="33"/>
      <c r="B814" s="50"/>
      <c r="C814" s="45"/>
      <c r="D814" s="100"/>
      <c r="E814" s="100"/>
      <c r="G814" s="33"/>
      <c r="H814" s="33"/>
    </row>
    <row r="815" spans="1:8" x14ac:dyDescent="0.25">
      <c r="A815" s="33"/>
      <c r="B815" s="50"/>
      <c r="C815" s="45"/>
      <c r="D815" s="100"/>
      <c r="E815" s="100"/>
      <c r="G815" s="33"/>
      <c r="H815" s="33"/>
    </row>
    <row r="816" spans="1:8" x14ac:dyDescent="0.25">
      <c r="A816" s="33"/>
      <c r="B816" s="46"/>
      <c r="C816" s="52"/>
      <c r="D816" s="100"/>
      <c r="E816" s="100"/>
      <c r="G816" s="33"/>
      <c r="H816" s="33"/>
    </row>
    <row r="817" spans="1:8" x14ac:dyDescent="0.25">
      <c r="A817" s="33"/>
      <c r="B817" s="46"/>
      <c r="C817" s="52"/>
      <c r="D817" s="100"/>
      <c r="E817" s="100"/>
      <c r="G817" s="33"/>
      <c r="H817" s="33"/>
    </row>
    <row r="818" spans="1:8" x14ac:dyDescent="0.25">
      <c r="A818" s="33"/>
      <c r="B818" s="46"/>
      <c r="C818" s="52"/>
      <c r="D818" s="100"/>
      <c r="E818" s="100"/>
      <c r="G818" s="33"/>
      <c r="H818" s="33"/>
    </row>
    <row r="819" spans="1:8" x14ac:dyDescent="0.25">
      <c r="A819" s="33"/>
      <c r="B819" s="46"/>
      <c r="C819" s="52"/>
      <c r="D819" s="100"/>
      <c r="E819" s="100"/>
      <c r="G819" s="33"/>
      <c r="H819" s="33"/>
    </row>
    <row r="820" spans="1:8" x14ac:dyDescent="0.25">
      <c r="A820" s="33"/>
      <c r="B820" s="46"/>
      <c r="C820" s="52"/>
      <c r="D820" s="100"/>
      <c r="E820" s="100"/>
      <c r="G820" s="33"/>
      <c r="H820" s="33"/>
    </row>
    <row r="821" spans="1:8" x14ac:dyDescent="0.25">
      <c r="A821" s="33"/>
      <c r="B821" s="46"/>
      <c r="C821" s="52"/>
      <c r="D821" s="100"/>
      <c r="E821" s="100"/>
      <c r="G821" s="33"/>
      <c r="H821" s="33"/>
    </row>
    <row r="822" spans="1:8" x14ac:dyDescent="0.25">
      <c r="A822" s="33"/>
      <c r="B822" s="46"/>
      <c r="C822" s="52"/>
      <c r="D822" s="100"/>
      <c r="E822" s="100"/>
      <c r="G822" s="33"/>
      <c r="H822" s="33"/>
    </row>
    <row r="823" spans="1:8" x14ac:dyDescent="0.25">
      <c r="A823" s="33"/>
      <c r="B823" s="46"/>
      <c r="C823" s="52"/>
      <c r="D823" s="100"/>
      <c r="E823" s="100"/>
      <c r="G823" s="33"/>
      <c r="H823" s="33"/>
    </row>
    <row r="824" spans="1:8" x14ac:dyDescent="0.25">
      <c r="A824" s="33"/>
      <c r="B824" s="46"/>
      <c r="C824" s="52"/>
      <c r="D824" s="100"/>
      <c r="E824" s="100"/>
      <c r="G824" s="33"/>
      <c r="H824" s="33"/>
    </row>
    <row r="825" spans="1:8" x14ac:dyDescent="0.25">
      <c r="A825" s="33"/>
      <c r="B825" s="46"/>
      <c r="C825" s="52"/>
      <c r="D825" s="100"/>
      <c r="E825" s="100"/>
      <c r="G825" s="33"/>
      <c r="H825" s="33"/>
    </row>
    <row r="826" spans="1:8" x14ac:dyDescent="0.25">
      <c r="A826" s="33"/>
      <c r="B826" s="46"/>
      <c r="C826" s="52"/>
      <c r="D826" s="100"/>
      <c r="E826" s="100"/>
      <c r="G826" s="33"/>
      <c r="H826" s="33"/>
    </row>
    <row r="827" spans="1:8" x14ac:dyDescent="0.25">
      <c r="A827" s="33"/>
      <c r="B827" s="46"/>
      <c r="C827" s="52"/>
      <c r="D827" s="100"/>
      <c r="E827" s="100"/>
      <c r="G827" s="33"/>
      <c r="H827" s="33"/>
    </row>
    <row r="828" spans="1:8" x14ac:dyDescent="0.25">
      <c r="A828" s="33"/>
      <c r="B828" s="46"/>
      <c r="C828" s="52"/>
      <c r="D828" s="100"/>
      <c r="E828" s="100"/>
      <c r="G828" s="33"/>
      <c r="H828" s="33"/>
    </row>
    <row r="829" spans="1:8" x14ac:dyDescent="0.25">
      <c r="A829" s="33"/>
      <c r="B829" s="46"/>
      <c r="C829" s="52"/>
      <c r="D829" s="100"/>
      <c r="E829" s="100"/>
      <c r="G829" s="33"/>
      <c r="H829" s="33"/>
    </row>
    <row r="830" spans="1:8" x14ac:dyDescent="0.25">
      <c r="A830" s="33"/>
      <c r="B830" s="46"/>
      <c r="C830" s="52"/>
      <c r="D830" s="100"/>
      <c r="E830" s="100"/>
      <c r="G830" s="33"/>
      <c r="H830" s="33"/>
    </row>
    <row r="831" spans="1:8" x14ac:dyDescent="0.25">
      <c r="A831" s="33"/>
      <c r="B831" s="46"/>
      <c r="C831" s="52"/>
      <c r="D831" s="100"/>
      <c r="E831" s="100"/>
      <c r="G831" s="33"/>
      <c r="H831" s="33"/>
    </row>
    <row r="832" spans="1:8" x14ac:dyDescent="0.25">
      <c r="A832" s="33"/>
      <c r="B832" s="46"/>
      <c r="C832" s="52"/>
      <c r="D832" s="100"/>
      <c r="E832" s="100"/>
      <c r="G832" s="33"/>
      <c r="H832" s="33"/>
    </row>
    <row r="833" spans="1:8" x14ac:dyDescent="0.25">
      <c r="A833" s="33"/>
      <c r="B833" s="46"/>
      <c r="C833" s="52"/>
      <c r="D833" s="100"/>
      <c r="E833" s="100"/>
      <c r="G833" s="33"/>
      <c r="H833" s="33"/>
    </row>
    <row r="834" spans="1:8" x14ac:dyDescent="0.25">
      <c r="A834" s="33"/>
      <c r="B834" s="46"/>
      <c r="C834" s="52"/>
      <c r="D834" s="100"/>
      <c r="E834" s="100"/>
      <c r="G834" s="33"/>
      <c r="H834" s="33"/>
    </row>
    <row r="835" spans="1:8" x14ac:dyDescent="0.25">
      <c r="A835" s="33"/>
      <c r="B835" s="46"/>
      <c r="C835" s="52"/>
      <c r="D835" s="100"/>
      <c r="E835" s="100"/>
      <c r="G835" s="33"/>
      <c r="H835" s="33"/>
    </row>
    <row r="836" spans="1:8" x14ac:dyDescent="0.25">
      <c r="A836" s="33"/>
      <c r="B836" s="46"/>
      <c r="C836" s="52"/>
      <c r="D836" s="100"/>
      <c r="E836" s="100"/>
      <c r="G836" s="33"/>
      <c r="H836" s="33"/>
    </row>
    <row r="837" spans="1:8" x14ac:dyDescent="0.25">
      <c r="A837" s="33"/>
      <c r="B837" s="46"/>
      <c r="C837" s="52"/>
      <c r="D837" s="100"/>
      <c r="E837" s="100"/>
      <c r="G837" s="33"/>
      <c r="H837" s="33"/>
    </row>
    <row r="838" spans="1:8" x14ac:dyDescent="0.25">
      <c r="A838" s="33"/>
      <c r="B838" s="46"/>
      <c r="C838" s="52"/>
      <c r="D838" s="100"/>
      <c r="E838" s="100"/>
      <c r="G838" s="33"/>
      <c r="H838" s="33"/>
    </row>
    <row r="839" spans="1:8" x14ac:dyDescent="0.25">
      <c r="A839" s="33"/>
      <c r="B839" s="46"/>
      <c r="C839" s="52"/>
      <c r="D839" s="100"/>
      <c r="E839" s="100"/>
      <c r="G839" s="33"/>
      <c r="H839" s="33"/>
    </row>
    <row r="840" spans="1:8" x14ac:dyDescent="0.25">
      <c r="A840" s="33"/>
      <c r="B840" s="46"/>
      <c r="C840" s="52"/>
      <c r="D840" s="100"/>
      <c r="E840" s="100"/>
      <c r="G840" s="33"/>
      <c r="H840" s="33"/>
    </row>
    <row r="841" spans="1:8" x14ac:dyDescent="0.25">
      <c r="A841" s="33"/>
      <c r="B841" s="46"/>
      <c r="C841" s="52"/>
      <c r="D841" s="100"/>
      <c r="E841" s="100"/>
      <c r="G841" s="33"/>
      <c r="H841" s="33"/>
    </row>
    <row r="842" spans="1:8" x14ac:dyDescent="0.25">
      <c r="A842" s="33"/>
      <c r="B842" s="46"/>
      <c r="C842" s="52"/>
      <c r="D842" s="100"/>
      <c r="E842" s="100"/>
      <c r="G842" s="33"/>
      <c r="H842" s="33"/>
    </row>
    <row r="843" spans="1:8" x14ac:dyDescent="0.25">
      <c r="A843" s="33"/>
      <c r="B843" s="46"/>
      <c r="C843" s="52"/>
      <c r="D843" s="100"/>
      <c r="E843" s="100"/>
      <c r="G843" s="33"/>
      <c r="H843" s="33"/>
    </row>
    <row r="844" spans="1:8" x14ac:dyDescent="0.25">
      <c r="A844" s="33"/>
      <c r="B844" s="46"/>
      <c r="C844" s="52"/>
      <c r="D844" s="100"/>
      <c r="E844" s="100"/>
      <c r="G844" s="33"/>
      <c r="H844" s="33"/>
    </row>
    <row r="845" spans="1:8" x14ac:dyDescent="0.25">
      <c r="A845" s="33"/>
      <c r="B845" s="46"/>
      <c r="C845" s="52"/>
      <c r="D845" s="100"/>
      <c r="E845" s="100"/>
      <c r="G845" s="33"/>
      <c r="H845" s="33"/>
    </row>
    <row r="846" spans="1:8" x14ac:dyDescent="0.25">
      <c r="A846" s="33"/>
      <c r="B846" s="46"/>
      <c r="C846" s="52"/>
      <c r="D846" s="100"/>
      <c r="E846" s="100"/>
      <c r="G846" s="33"/>
      <c r="H846" s="33"/>
    </row>
    <row r="847" spans="1:8" x14ac:dyDescent="0.25">
      <c r="A847" s="33"/>
      <c r="B847" s="46"/>
      <c r="C847" s="52"/>
      <c r="D847" s="100"/>
      <c r="E847" s="100"/>
      <c r="G847" s="33"/>
      <c r="H847" s="33"/>
    </row>
    <row r="848" spans="1:8" x14ac:dyDescent="0.25">
      <c r="A848" s="33"/>
      <c r="B848" s="46"/>
      <c r="C848" s="52"/>
      <c r="D848" s="100"/>
      <c r="E848" s="100"/>
      <c r="G848" s="33"/>
      <c r="H848" s="33"/>
    </row>
    <row r="849" spans="1:8" x14ac:dyDescent="0.25">
      <c r="A849" s="33"/>
      <c r="B849" s="46"/>
      <c r="C849" s="52"/>
      <c r="D849" s="100"/>
      <c r="E849" s="100"/>
      <c r="G849" s="33"/>
      <c r="H849" s="33"/>
    </row>
    <row r="850" spans="1:8" x14ac:dyDescent="0.25">
      <c r="A850" s="33"/>
      <c r="B850" s="46"/>
      <c r="C850" s="52"/>
      <c r="D850" s="100"/>
      <c r="E850" s="100"/>
      <c r="G850" s="33"/>
      <c r="H850" s="33"/>
    </row>
    <row r="851" spans="1:8" x14ac:dyDescent="0.25">
      <c r="A851" s="33"/>
      <c r="B851" s="46"/>
      <c r="C851" s="52"/>
      <c r="D851" s="100"/>
      <c r="E851" s="100"/>
      <c r="G851" s="33"/>
      <c r="H851" s="33"/>
    </row>
    <row r="852" spans="1:8" x14ac:dyDescent="0.25">
      <c r="A852" s="33"/>
      <c r="B852" s="46"/>
      <c r="C852" s="52"/>
      <c r="D852" s="100"/>
      <c r="E852" s="100"/>
      <c r="G852" s="33"/>
      <c r="H852" s="33"/>
    </row>
    <row r="853" spans="1:8" x14ac:dyDescent="0.25">
      <c r="A853" s="33"/>
      <c r="B853" s="46"/>
      <c r="C853" s="52"/>
      <c r="D853" s="100"/>
      <c r="E853" s="100"/>
      <c r="G853" s="33"/>
      <c r="H853" s="33"/>
    </row>
    <row r="854" spans="1:8" x14ac:dyDescent="0.25">
      <c r="A854" s="33"/>
      <c r="B854" s="46"/>
      <c r="C854" s="52"/>
      <c r="D854" s="100"/>
      <c r="E854" s="100"/>
      <c r="G854" s="33"/>
      <c r="H854" s="33"/>
    </row>
    <row r="855" spans="1:8" x14ac:dyDescent="0.25">
      <c r="A855" s="33"/>
      <c r="B855" s="46"/>
      <c r="C855" s="52"/>
      <c r="D855" s="100"/>
      <c r="E855" s="100"/>
      <c r="G855" s="33"/>
      <c r="H855" s="33"/>
    </row>
    <row r="856" spans="1:8" x14ac:dyDescent="0.25">
      <c r="A856" s="33"/>
      <c r="B856" s="46"/>
      <c r="C856" s="52"/>
      <c r="D856" s="100"/>
      <c r="E856" s="100"/>
      <c r="G856" s="33"/>
      <c r="H856" s="33"/>
    </row>
    <row r="857" spans="1:8" x14ac:dyDescent="0.25">
      <c r="A857" s="33"/>
      <c r="B857" s="46"/>
      <c r="C857" s="52"/>
      <c r="D857" s="100"/>
      <c r="E857" s="100"/>
      <c r="G857" s="33"/>
      <c r="H857" s="33"/>
    </row>
    <row r="858" spans="1:8" x14ac:dyDescent="0.25">
      <c r="A858" s="33"/>
      <c r="B858" s="46"/>
      <c r="C858" s="52"/>
      <c r="D858" s="100"/>
      <c r="E858" s="100"/>
      <c r="G858" s="33"/>
      <c r="H858" s="33"/>
    </row>
    <row r="859" spans="1:8" x14ac:dyDescent="0.25">
      <c r="A859" s="33"/>
      <c r="B859" s="46"/>
      <c r="C859" s="52"/>
      <c r="D859" s="100"/>
      <c r="E859" s="100"/>
      <c r="G859" s="33"/>
      <c r="H859" s="33"/>
    </row>
    <row r="860" spans="1:8" x14ac:dyDescent="0.25">
      <c r="A860" s="33"/>
      <c r="B860" s="46"/>
      <c r="C860" s="52"/>
      <c r="D860" s="100"/>
      <c r="E860" s="100"/>
      <c r="G860" s="33"/>
      <c r="H860" s="33"/>
    </row>
    <row r="861" spans="1:8" x14ac:dyDescent="0.25">
      <c r="A861" s="33"/>
      <c r="B861" s="46"/>
      <c r="C861" s="52"/>
      <c r="D861" s="100"/>
      <c r="E861" s="100"/>
      <c r="G861" s="33"/>
      <c r="H861" s="33"/>
    </row>
    <row r="862" spans="1:8" x14ac:dyDescent="0.25">
      <c r="A862" s="33"/>
      <c r="B862" s="46"/>
      <c r="C862" s="52"/>
      <c r="D862" s="100"/>
      <c r="E862" s="100"/>
      <c r="G862" s="33"/>
      <c r="H862" s="33"/>
    </row>
    <row r="863" spans="1:8" x14ac:dyDescent="0.25">
      <c r="A863" s="33"/>
      <c r="B863" s="46"/>
      <c r="C863" s="52"/>
      <c r="D863" s="100"/>
      <c r="E863" s="100"/>
      <c r="G863" s="33"/>
      <c r="H863" s="33"/>
    </row>
    <row r="864" spans="1:8" x14ac:dyDescent="0.25">
      <c r="A864" s="33"/>
      <c r="B864" s="46"/>
      <c r="C864" s="52"/>
      <c r="D864" s="100"/>
      <c r="E864" s="100"/>
      <c r="G864" s="33"/>
      <c r="H864" s="33"/>
    </row>
    <row r="865" spans="1:8" x14ac:dyDescent="0.25">
      <c r="A865" s="33"/>
      <c r="B865" s="46"/>
      <c r="C865" s="52"/>
      <c r="D865" s="100"/>
      <c r="E865" s="100"/>
      <c r="G865" s="33"/>
      <c r="H865" s="33"/>
    </row>
    <row r="866" spans="1:8" x14ac:dyDescent="0.25">
      <c r="A866" s="33"/>
      <c r="B866" s="46"/>
      <c r="C866" s="52"/>
      <c r="D866" s="100"/>
      <c r="E866" s="100"/>
      <c r="G866" s="33"/>
      <c r="H866" s="33"/>
    </row>
    <row r="867" spans="1:8" x14ac:dyDescent="0.25">
      <c r="A867" s="33"/>
      <c r="B867" s="46"/>
      <c r="C867" s="52"/>
      <c r="D867" s="100"/>
      <c r="E867" s="100"/>
      <c r="G867" s="33"/>
      <c r="H867" s="33"/>
    </row>
    <row r="868" spans="1:8" x14ac:dyDescent="0.25">
      <c r="A868" s="33"/>
      <c r="B868" s="46"/>
      <c r="C868" s="52"/>
      <c r="D868" s="100"/>
      <c r="E868" s="100"/>
      <c r="G868" s="33"/>
      <c r="H868" s="33"/>
    </row>
    <row r="869" spans="1:8" x14ac:dyDescent="0.25">
      <c r="A869" s="33"/>
      <c r="B869" s="46"/>
      <c r="C869" s="52"/>
      <c r="D869" s="100"/>
      <c r="E869" s="100"/>
      <c r="G869" s="33"/>
      <c r="H869" s="33"/>
    </row>
    <row r="870" spans="1:8" x14ac:dyDescent="0.25">
      <c r="A870" s="33"/>
      <c r="B870" s="46"/>
      <c r="C870" s="52"/>
      <c r="D870" s="100"/>
      <c r="E870" s="100"/>
      <c r="G870" s="33"/>
      <c r="H870" s="33"/>
    </row>
    <row r="871" spans="1:8" x14ac:dyDescent="0.25">
      <c r="A871" s="33"/>
      <c r="B871" s="46"/>
      <c r="C871" s="52"/>
      <c r="D871" s="100"/>
      <c r="E871" s="100"/>
      <c r="G871" s="33"/>
      <c r="H871" s="33"/>
    </row>
    <row r="872" spans="1:8" x14ac:dyDescent="0.25">
      <c r="A872" s="33"/>
      <c r="B872" s="46"/>
      <c r="C872" s="52"/>
      <c r="D872" s="100"/>
      <c r="E872" s="100"/>
      <c r="G872" s="33"/>
      <c r="H872" s="33"/>
    </row>
    <row r="873" spans="1:8" x14ac:dyDescent="0.25">
      <c r="A873" s="33"/>
      <c r="B873" s="46"/>
      <c r="C873" s="52"/>
      <c r="D873" s="100"/>
      <c r="E873" s="100"/>
      <c r="G873" s="33"/>
      <c r="H873" s="33"/>
    </row>
    <row r="874" spans="1:8" x14ac:dyDescent="0.25">
      <c r="A874" s="33"/>
      <c r="B874" s="46"/>
      <c r="C874" s="52"/>
      <c r="D874" s="100"/>
      <c r="E874" s="100"/>
      <c r="G874" s="33"/>
      <c r="H874" s="33"/>
    </row>
    <row r="875" spans="1:8" x14ac:dyDescent="0.25">
      <c r="A875" s="33"/>
      <c r="B875" s="46"/>
      <c r="C875" s="52"/>
      <c r="D875" s="100"/>
      <c r="E875" s="100"/>
      <c r="G875" s="33"/>
      <c r="H875" s="33"/>
    </row>
    <row r="876" spans="1:8" x14ac:dyDescent="0.25">
      <c r="A876" s="33"/>
      <c r="B876" s="46"/>
      <c r="C876" s="52"/>
      <c r="D876" s="100"/>
      <c r="E876" s="100"/>
      <c r="G876" s="33"/>
      <c r="H876" s="33"/>
    </row>
    <row r="877" spans="1:8" x14ac:dyDescent="0.25">
      <c r="A877" s="33"/>
      <c r="B877" s="46"/>
      <c r="C877" s="52"/>
      <c r="D877" s="100"/>
      <c r="E877" s="100"/>
      <c r="G877" s="33"/>
      <c r="H877" s="33"/>
    </row>
    <row r="878" spans="1:8" x14ac:dyDescent="0.25">
      <c r="A878" s="33"/>
      <c r="B878" s="46"/>
      <c r="C878" s="52"/>
      <c r="D878" s="100"/>
      <c r="E878" s="100"/>
      <c r="G878" s="33"/>
      <c r="H878" s="33"/>
    </row>
    <row r="879" spans="1:8" x14ac:dyDescent="0.25">
      <c r="A879" s="33"/>
      <c r="B879" s="46"/>
      <c r="C879" s="52"/>
      <c r="D879" s="100"/>
      <c r="E879" s="100"/>
      <c r="G879" s="33"/>
      <c r="H879" s="33"/>
    </row>
    <row r="880" spans="1:8" x14ac:dyDescent="0.25">
      <c r="A880" s="33"/>
      <c r="B880" s="46"/>
      <c r="C880" s="52"/>
      <c r="D880" s="100"/>
      <c r="E880" s="100"/>
      <c r="G880" s="33"/>
      <c r="H880" s="33"/>
    </row>
    <row r="881" spans="1:8" x14ac:dyDescent="0.25">
      <c r="A881" s="33"/>
      <c r="B881" s="46"/>
      <c r="C881" s="52"/>
      <c r="D881" s="100"/>
      <c r="E881" s="100"/>
      <c r="G881" s="33"/>
      <c r="H881" s="33"/>
    </row>
    <row r="882" spans="1:8" x14ac:dyDescent="0.25">
      <c r="A882" s="33"/>
      <c r="B882" s="46"/>
      <c r="C882" s="52"/>
      <c r="D882" s="100"/>
      <c r="E882" s="100"/>
      <c r="G882" s="33"/>
      <c r="H882" s="33"/>
    </row>
    <row r="883" spans="1:8" x14ac:dyDescent="0.25">
      <c r="A883" s="33"/>
      <c r="B883" s="46"/>
      <c r="C883" s="52"/>
      <c r="D883" s="100"/>
      <c r="E883" s="100"/>
      <c r="G883" s="33"/>
      <c r="H883" s="33"/>
    </row>
    <row r="884" spans="1:8" x14ac:dyDescent="0.25">
      <c r="A884" s="33"/>
      <c r="B884" s="46"/>
      <c r="C884" s="52"/>
      <c r="D884" s="100"/>
      <c r="E884" s="100"/>
      <c r="G884" s="33"/>
      <c r="H884" s="33"/>
    </row>
    <row r="885" spans="1:8" x14ac:dyDescent="0.25">
      <c r="A885" s="33"/>
      <c r="B885" s="46"/>
      <c r="C885" s="52"/>
      <c r="D885" s="100"/>
      <c r="E885" s="100"/>
      <c r="G885" s="33"/>
      <c r="H885" s="33"/>
    </row>
    <row r="886" spans="1:8" x14ac:dyDescent="0.25">
      <c r="A886" s="33"/>
      <c r="B886" s="46"/>
      <c r="C886" s="52"/>
      <c r="D886" s="100"/>
      <c r="E886" s="100"/>
      <c r="G886" s="33"/>
      <c r="H886" s="33"/>
    </row>
    <row r="887" spans="1:8" x14ac:dyDescent="0.25">
      <c r="A887" s="33"/>
      <c r="B887" s="46"/>
      <c r="C887" s="52"/>
      <c r="D887" s="100"/>
      <c r="E887" s="100"/>
      <c r="G887" s="33"/>
      <c r="H887" s="33"/>
    </row>
    <row r="888" spans="1:8" x14ac:dyDescent="0.25">
      <c r="A888" s="33"/>
      <c r="B888" s="46"/>
      <c r="C888" s="52"/>
      <c r="D888" s="100"/>
      <c r="E888" s="100"/>
      <c r="G888" s="33"/>
      <c r="H888" s="33"/>
    </row>
    <row r="889" spans="1:8" x14ac:dyDescent="0.25">
      <c r="A889" s="33"/>
      <c r="B889" s="46"/>
      <c r="C889" s="52"/>
      <c r="D889" s="100"/>
      <c r="E889" s="100"/>
      <c r="G889" s="33"/>
      <c r="H889" s="33"/>
    </row>
    <row r="890" spans="1:8" x14ac:dyDescent="0.25">
      <c r="A890" s="33"/>
      <c r="B890" s="46"/>
      <c r="C890" s="52"/>
      <c r="D890" s="100"/>
      <c r="E890" s="100"/>
      <c r="G890" s="33"/>
      <c r="H890" s="33"/>
    </row>
    <row r="891" spans="1:8" x14ac:dyDescent="0.25">
      <c r="A891" s="33"/>
      <c r="B891" s="46"/>
      <c r="C891" s="52"/>
      <c r="D891" s="100"/>
      <c r="E891" s="100"/>
      <c r="G891" s="33"/>
      <c r="H891" s="33"/>
    </row>
    <row r="892" spans="1:8" x14ac:dyDescent="0.25">
      <c r="A892" s="33"/>
      <c r="B892" s="46"/>
      <c r="C892" s="52"/>
      <c r="D892" s="100"/>
      <c r="E892" s="100"/>
      <c r="G892" s="33"/>
      <c r="H892" s="33"/>
    </row>
    <row r="893" spans="1:8" x14ac:dyDescent="0.25">
      <c r="A893" s="33"/>
      <c r="B893" s="46"/>
      <c r="C893" s="52"/>
      <c r="D893" s="100"/>
      <c r="E893" s="100"/>
      <c r="G893" s="33"/>
      <c r="H893" s="33"/>
    </row>
    <row r="894" spans="1:8" x14ac:dyDescent="0.25">
      <c r="A894" s="33"/>
      <c r="B894" s="46"/>
      <c r="C894" s="52"/>
      <c r="D894" s="100"/>
      <c r="E894" s="100"/>
      <c r="G894" s="33"/>
      <c r="H894" s="33"/>
    </row>
    <row r="895" spans="1:8" x14ac:dyDescent="0.25">
      <c r="A895" s="33"/>
      <c r="B895" s="46"/>
      <c r="C895" s="52"/>
      <c r="D895" s="100"/>
      <c r="E895" s="100"/>
      <c r="G895" s="33"/>
      <c r="H895" s="33"/>
    </row>
    <row r="896" spans="1:8" x14ac:dyDescent="0.25">
      <c r="A896" s="33"/>
      <c r="B896" s="46"/>
      <c r="C896" s="52"/>
      <c r="D896" s="100"/>
      <c r="E896" s="100"/>
      <c r="G896" s="33"/>
      <c r="H896" s="33"/>
    </row>
    <row r="897" spans="1:8" x14ac:dyDescent="0.25">
      <c r="A897" s="33"/>
      <c r="B897" s="46"/>
      <c r="C897" s="52"/>
      <c r="D897" s="100"/>
      <c r="E897" s="100"/>
      <c r="G897" s="33"/>
      <c r="H897" s="33"/>
    </row>
    <row r="898" spans="1:8" x14ac:dyDescent="0.25">
      <c r="A898" s="33"/>
      <c r="B898" s="46"/>
      <c r="C898" s="52"/>
      <c r="D898" s="100"/>
      <c r="E898" s="100"/>
      <c r="G898" s="33"/>
      <c r="H898" s="33"/>
    </row>
    <row r="899" spans="1:8" x14ac:dyDescent="0.25">
      <c r="A899" s="33"/>
      <c r="B899" s="46"/>
      <c r="C899" s="52"/>
      <c r="D899" s="100"/>
      <c r="E899" s="100"/>
      <c r="G899" s="33"/>
      <c r="H899" s="33"/>
    </row>
    <row r="900" spans="1:8" x14ac:dyDescent="0.25">
      <c r="A900" s="33"/>
      <c r="B900" s="46"/>
      <c r="C900" s="52"/>
      <c r="D900" s="100"/>
      <c r="E900" s="100"/>
      <c r="G900" s="33"/>
      <c r="H900" s="33"/>
    </row>
    <row r="901" spans="1:8" x14ac:dyDescent="0.25">
      <c r="A901" s="33"/>
      <c r="B901" s="46"/>
      <c r="C901" s="52"/>
      <c r="D901" s="100"/>
      <c r="E901" s="100"/>
      <c r="G901" s="33"/>
      <c r="H901" s="33"/>
    </row>
    <row r="902" spans="1:8" x14ac:dyDescent="0.25">
      <c r="A902" s="33"/>
      <c r="B902" s="46"/>
      <c r="C902" s="52"/>
      <c r="D902" s="100"/>
      <c r="E902" s="100"/>
      <c r="G902" s="33"/>
      <c r="H902" s="33"/>
    </row>
    <row r="903" spans="1:8" x14ac:dyDescent="0.25">
      <c r="A903" s="33"/>
      <c r="B903" s="46"/>
      <c r="C903" s="52"/>
      <c r="D903" s="100"/>
      <c r="E903" s="100"/>
      <c r="G903" s="33"/>
      <c r="H903" s="33"/>
    </row>
    <row r="904" spans="1:8" x14ac:dyDescent="0.25">
      <c r="A904" s="33"/>
      <c r="B904" s="46"/>
      <c r="C904" s="52"/>
      <c r="D904" s="100"/>
      <c r="E904" s="100"/>
      <c r="G904" s="33"/>
      <c r="H904" s="33"/>
    </row>
    <row r="905" spans="1:8" x14ac:dyDescent="0.25">
      <c r="A905" s="33"/>
      <c r="B905" s="46"/>
      <c r="C905" s="52"/>
      <c r="D905" s="100"/>
      <c r="E905" s="100"/>
      <c r="G905" s="33"/>
      <c r="H905" s="33"/>
    </row>
    <row r="906" spans="1:8" x14ac:dyDescent="0.25">
      <c r="A906" s="33"/>
      <c r="B906" s="46"/>
      <c r="C906" s="52"/>
      <c r="D906" s="100"/>
      <c r="E906" s="100"/>
      <c r="G906" s="33"/>
      <c r="H906" s="33"/>
    </row>
    <row r="907" spans="1:8" x14ac:dyDescent="0.25">
      <c r="A907" s="33"/>
      <c r="B907" s="46"/>
      <c r="C907" s="52"/>
      <c r="D907" s="100"/>
      <c r="E907" s="100"/>
      <c r="G907" s="33"/>
      <c r="H907" s="33"/>
    </row>
    <row r="908" spans="1:8" x14ac:dyDescent="0.25">
      <c r="A908" s="33"/>
      <c r="B908" s="46"/>
      <c r="C908" s="52"/>
      <c r="D908" s="100"/>
      <c r="E908" s="100"/>
      <c r="G908" s="33"/>
      <c r="H908" s="33"/>
    </row>
    <row r="909" spans="1:8" x14ac:dyDescent="0.25">
      <c r="A909" s="33"/>
      <c r="B909" s="46"/>
      <c r="C909" s="52"/>
      <c r="D909" s="100"/>
      <c r="E909" s="100"/>
      <c r="G909" s="33"/>
      <c r="H909" s="33"/>
    </row>
    <row r="910" spans="1:8" x14ac:dyDescent="0.25">
      <c r="A910" s="33"/>
      <c r="B910" s="46"/>
      <c r="C910" s="52"/>
      <c r="D910" s="100"/>
      <c r="E910" s="100"/>
      <c r="G910" s="33"/>
      <c r="H910" s="33"/>
    </row>
    <row r="911" spans="1:8" x14ac:dyDescent="0.25">
      <c r="A911" s="33"/>
      <c r="B911" s="46"/>
      <c r="C911" s="52"/>
      <c r="D911" s="100"/>
      <c r="E911" s="100"/>
      <c r="G911" s="33"/>
      <c r="H911" s="33"/>
    </row>
    <row r="912" spans="1:8" x14ac:dyDescent="0.25">
      <c r="A912" s="33"/>
      <c r="B912" s="46"/>
      <c r="C912" s="52"/>
      <c r="D912" s="100"/>
      <c r="E912" s="100"/>
      <c r="G912" s="33"/>
      <c r="H912" s="33"/>
    </row>
    <row r="913" spans="1:8" x14ac:dyDescent="0.25">
      <c r="A913" s="33"/>
      <c r="B913" s="46"/>
      <c r="C913" s="52"/>
      <c r="D913" s="100"/>
      <c r="E913" s="100"/>
      <c r="G913" s="33"/>
      <c r="H913" s="33"/>
    </row>
    <row r="914" spans="1:8" x14ac:dyDescent="0.25">
      <c r="A914" s="33"/>
      <c r="B914" s="46"/>
      <c r="C914" s="52"/>
      <c r="D914" s="100"/>
      <c r="E914" s="100"/>
      <c r="G914" s="33"/>
      <c r="H914" s="33"/>
    </row>
    <row r="915" spans="1:8" x14ac:dyDescent="0.25">
      <c r="A915" s="33"/>
      <c r="B915" s="46"/>
      <c r="C915" s="52"/>
      <c r="D915" s="100"/>
      <c r="E915" s="100"/>
      <c r="G915" s="33"/>
      <c r="H915" s="33"/>
    </row>
    <row r="916" spans="1:8" x14ac:dyDescent="0.25">
      <c r="A916" s="33"/>
      <c r="B916" s="46"/>
      <c r="C916" s="52"/>
      <c r="D916" s="100"/>
      <c r="E916" s="100"/>
      <c r="G916" s="33"/>
      <c r="H916" s="33"/>
    </row>
    <row r="917" spans="1:8" x14ac:dyDescent="0.25">
      <c r="A917" s="33"/>
      <c r="B917" s="46"/>
      <c r="C917" s="52"/>
      <c r="D917" s="100"/>
      <c r="E917" s="100"/>
      <c r="G917" s="33"/>
      <c r="H917" s="33"/>
    </row>
    <row r="918" spans="1:8" x14ac:dyDescent="0.25">
      <c r="A918" s="33"/>
      <c r="B918" s="46"/>
      <c r="C918" s="52"/>
      <c r="D918" s="100"/>
      <c r="E918" s="100"/>
      <c r="G918" s="33"/>
      <c r="H918" s="33"/>
    </row>
    <row r="919" spans="1:8" x14ac:dyDescent="0.25">
      <c r="A919" s="33"/>
      <c r="B919" s="46"/>
      <c r="C919" s="52"/>
      <c r="D919" s="100"/>
      <c r="E919" s="100"/>
      <c r="G919" s="33"/>
      <c r="H919" s="33"/>
    </row>
    <row r="920" spans="1:8" x14ac:dyDescent="0.25">
      <c r="A920" s="33"/>
      <c r="B920" s="46"/>
      <c r="C920" s="53"/>
      <c r="D920" s="100"/>
      <c r="E920" s="100"/>
      <c r="G920" s="33"/>
      <c r="H920" s="33"/>
    </row>
    <row r="921" spans="1:8" x14ac:dyDescent="0.25">
      <c r="A921" s="33"/>
      <c r="B921" s="46"/>
      <c r="C921" s="53"/>
      <c r="D921" s="100"/>
      <c r="E921" s="100"/>
      <c r="G921" s="33"/>
      <c r="H921" s="33"/>
    </row>
    <row r="922" spans="1:8" x14ac:dyDescent="0.25">
      <c r="A922" s="33"/>
      <c r="B922" s="46"/>
      <c r="C922" s="52"/>
      <c r="D922" s="100"/>
      <c r="E922" s="100"/>
      <c r="G922" s="33"/>
      <c r="H922" s="33"/>
    </row>
    <row r="923" spans="1:8" x14ac:dyDescent="0.25">
      <c r="A923" s="33"/>
      <c r="B923" s="46"/>
      <c r="C923" s="52"/>
      <c r="D923" s="100"/>
      <c r="E923" s="100"/>
      <c r="G923" s="33"/>
      <c r="H923" s="33"/>
    </row>
    <row r="924" spans="1:8" x14ac:dyDescent="0.25">
      <c r="A924" s="33"/>
      <c r="B924" s="46"/>
      <c r="C924" s="52"/>
      <c r="D924" s="100"/>
      <c r="E924" s="100"/>
      <c r="G924" s="33"/>
      <c r="H924" s="33"/>
    </row>
    <row r="925" spans="1:8" x14ac:dyDescent="0.25">
      <c r="A925" s="33"/>
      <c r="B925" s="46"/>
      <c r="C925" s="52"/>
      <c r="D925" s="100"/>
      <c r="E925" s="100"/>
      <c r="G925" s="33"/>
      <c r="H925" s="33"/>
    </row>
    <row r="926" spans="1:8" x14ac:dyDescent="0.25">
      <c r="A926" s="33"/>
      <c r="B926" s="46"/>
      <c r="C926" s="52"/>
      <c r="D926" s="100"/>
      <c r="E926" s="100"/>
      <c r="G926" s="33"/>
      <c r="H926" s="33"/>
    </row>
    <row r="927" spans="1:8" x14ac:dyDescent="0.25">
      <c r="A927" s="33"/>
      <c r="B927" s="46"/>
      <c r="C927" s="52"/>
      <c r="D927" s="100"/>
      <c r="E927" s="100"/>
      <c r="G927" s="33"/>
      <c r="H927" s="33"/>
    </row>
    <row r="928" spans="1:8" x14ac:dyDescent="0.25">
      <c r="A928" s="33"/>
      <c r="B928" s="46"/>
      <c r="C928" s="52"/>
      <c r="D928" s="100"/>
      <c r="E928" s="100"/>
      <c r="G928" s="33"/>
      <c r="H928" s="33"/>
    </row>
    <row r="929" spans="1:8" x14ac:dyDescent="0.25">
      <c r="A929" s="33"/>
      <c r="B929" s="46"/>
      <c r="C929" s="52"/>
      <c r="D929" s="100"/>
      <c r="E929" s="100"/>
      <c r="G929" s="33"/>
      <c r="H929" s="33"/>
    </row>
    <row r="930" spans="1:8" x14ac:dyDescent="0.25">
      <c r="A930" s="33"/>
      <c r="B930" s="46"/>
      <c r="C930" s="53"/>
      <c r="D930" s="100"/>
      <c r="E930" s="100"/>
      <c r="G930" s="33"/>
      <c r="H930" s="33"/>
    </row>
    <row r="931" spans="1:8" x14ac:dyDescent="0.25">
      <c r="A931" s="33"/>
      <c r="B931" s="46"/>
      <c r="C931" s="52"/>
      <c r="D931" s="100"/>
      <c r="E931" s="100"/>
      <c r="G931" s="33"/>
      <c r="H931" s="33"/>
    </row>
    <row r="932" spans="1:8" x14ac:dyDescent="0.25">
      <c r="A932" s="33"/>
      <c r="B932" s="46"/>
      <c r="C932" s="52"/>
      <c r="D932" s="100"/>
      <c r="E932" s="100"/>
      <c r="G932" s="33"/>
      <c r="H932" s="33"/>
    </row>
    <row r="933" spans="1:8" x14ac:dyDescent="0.25">
      <c r="A933" s="33"/>
      <c r="B933" s="46"/>
      <c r="C933" s="52"/>
      <c r="D933" s="100"/>
      <c r="E933" s="100"/>
      <c r="G933" s="33"/>
      <c r="H933" s="33"/>
    </row>
    <row r="934" spans="1:8" x14ac:dyDescent="0.25">
      <c r="A934" s="33"/>
      <c r="B934" s="46"/>
      <c r="C934" s="53"/>
      <c r="D934" s="100"/>
      <c r="E934" s="100"/>
      <c r="G934" s="33"/>
      <c r="H934" s="33"/>
    </row>
    <row r="935" spans="1:8" x14ac:dyDescent="0.25">
      <c r="A935" s="33"/>
      <c r="B935" s="46"/>
      <c r="C935" s="53"/>
      <c r="D935" s="100"/>
      <c r="E935" s="100"/>
      <c r="G935" s="33"/>
      <c r="H935" s="33"/>
    </row>
    <row r="936" spans="1:8" x14ac:dyDescent="0.25">
      <c r="A936" s="33"/>
      <c r="B936" s="46"/>
      <c r="C936" s="52"/>
      <c r="D936" s="100"/>
      <c r="E936" s="100"/>
      <c r="G936" s="33"/>
      <c r="H936" s="33"/>
    </row>
    <row r="937" spans="1:8" x14ac:dyDescent="0.25">
      <c r="A937" s="33"/>
      <c r="B937" s="46"/>
      <c r="C937" s="52"/>
      <c r="D937" s="100"/>
      <c r="E937" s="100"/>
      <c r="G937" s="33"/>
      <c r="H937" s="33"/>
    </row>
    <row r="938" spans="1:8" x14ac:dyDescent="0.25">
      <c r="A938" s="33"/>
      <c r="B938" s="46"/>
      <c r="C938" s="52"/>
      <c r="D938" s="100"/>
      <c r="E938" s="100"/>
      <c r="G938" s="33"/>
      <c r="H938" s="33"/>
    </row>
    <row r="939" spans="1:8" x14ac:dyDescent="0.25">
      <c r="A939" s="33"/>
      <c r="B939" s="46"/>
      <c r="C939" s="52"/>
      <c r="D939" s="100"/>
      <c r="E939" s="100"/>
      <c r="G939" s="33"/>
      <c r="H939" s="33"/>
    </row>
    <row r="940" spans="1:8" x14ac:dyDescent="0.25">
      <c r="A940" s="33"/>
      <c r="B940" s="46"/>
      <c r="C940" s="52"/>
      <c r="D940" s="100"/>
      <c r="E940" s="100"/>
      <c r="G940" s="33"/>
      <c r="H940" s="33"/>
    </row>
    <row r="941" spans="1:8" x14ac:dyDescent="0.25">
      <c r="A941" s="33"/>
      <c r="B941" s="46"/>
      <c r="C941" s="52"/>
      <c r="D941" s="100"/>
      <c r="E941" s="100"/>
      <c r="G941" s="33"/>
      <c r="H941" s="33"/>
    </row>
    <row r="942" spans="1:8" x14ac:dyDescent="0.25">
      <c r="A942" s="33"/>
      <c r="B942" s="46"/>
      <c r="C942" s="52"/>
      <c r="D942" s="100"/>
      <c r="E942" s="100"/>
      <c r="G942" s="33"/>
      <c r="H942" s="33"/>
    </row>
    <row r="943" spans="1:8" x14ac:dyDescent="0.25">
      <c r="A943" s="33"/>
      <c r="B943" s="46"/>
      <c r="C943" s="52"/>
      <c r="D943" s="100"/>
      <c r="E943" s="100"/>
      <c r="G943" s="33"/>
      <c r="H943" s="33"/>
    </row>
    <row r="944" spans="1:8" x14ac:dyDescent="0.25">
      <c r="A944" s="33"/>
      <c r="B944" s="46"/>
      <c r="C944" s="52"/>
      <c r="D944" s="100"/>
      <c r="E944" s="100"/>
      <c r="G944" s="33"/>
      <c r="H944" s="33"/>
    </row>
    <row r="945" spans="1:8" x14ac:dyDescent="0.25">
      <c r="A945" s="33"/>
      <c r="B945" s="46"/>
      <c r="C945" s="52"/>
      <c r="D945" s="100"/>
      <c r="E945" s="100"/>
      <c r="G945" s="33"/>
      <c r="H945" s="33"/>
    </row>
    <row r="946" spans="1:8" x14ac:dyDescent="0.25">
      <c r="A946" s="33"/>
      <c r="B946" s="46"/>
      <c r="C946" s="52"/>
      <c r="D946" s="100"/>
      <c r="E946" s="100"/>
      <c r="G946" s="33"/>
      <c r="H946" s="33"/>
    </row>
    <row r="947" spans="1:8" x14ac:dyDescent="0.25">
      <c r="A947" s="33"/>
      <c r="B947" s="46"/>
      <c r="C947" s="52"/>
      <c r="D947" s="100"/>
      <c r="E947" s="100"/>
      <c r="G947" s="33"/>
      <c r="H947" s="33"/>
    </row>
    <row r="948" spans="1:8" x14ac:dyDescent="0.25">
      <c r="A948" s="33"/>
      <c r="B948" s="46"/>
      <c r="C948" s="52"/>
      <c r="D948" s="100"/>
      <c r="E948" s="100"/>
      <c r="G948" s="33"/>
      <c r="H948" s="33"/>
    </row>
    <row r="949" spans="1:8" x14ac:dyDescent="0.25">
      <c r="A949" s="33"/>
      <c r="B949" s="46"/>
      <c r="C949" s="52"/>
      <c r="D949" s="100"/>
      <c r="E949" s="100"/>
      <c r="G949" s="33"/>
      <c r="H949" s="33"/>
    </row>
    <row r="950" spans="1:8" x14ac:dyDescent="0.25">
      <c r="A950" s="33"/>
      <c r="B950" s="46"/>
      <c r="C950" s="52"/>
      <c r="D950" s="100"/>
      <c r="E950" s="100"/>
      <c r="G950" s="33"/>
      <c r="H950" s="33"/>
    </row>
    <row r="951" spans="1:8" x14ac:dyDescent="0.25">
      <c r="A951" s="33"/>
      <c r="B951" s="46"/>
      <c r="C951" s="52"/>
      <c r="D951" s="100"/>
      <c r="E951" s="100"/>
      <c r="G951" s="33"/>
      <c r="H951" s="33"/>
    </row>
    <row r="952" spans="1:8" x14ac:dyDescent="0.25">
      <c r="A952" s="33"/>
      <c r="B952" s="46"/>
      <c r="C952" s="52"/>
      <c r="D952" s="100"/>
      <c r="E952" s="100"/>
      <c r="G952" s="33"/>
      <c r="H952" s="33"/>
    </row>
    <row r="953" spans="1:8" x14ac:dyDescent="0.25">
      <c r="A953" s="33"/>
      <c r="B953" s="46"/>
      <c r="C953" s="52"/>
      <c r="D953" s="100"/>
      <c r="E953" s="100"/>
      <c r="G953" s="33"/>
      <c r="H953" s="33"/>
    </row>
    <row r="954" spans="1:8" x14ac:dyDescent="0.25">
      <c r="A954" s="33"/>
      <c r="B954" s="46"/>
      <c r="C954" s="52"/>
      <c r="D954" s="100"/>
      <c r="E954" s="100"/>
      <c r="G954" s="33"/>
      <c r="H954" s="33"/>
    </row>
    <row r="955" spans="1:8" x14ac:dyDescent="0.25">
      <c r="A955" s="33"/>
      <c r="B955" s="46"/>
      <c r="C955" s="52"/>
      <c r="D955" s="100"/>
      <c r="E955" s="100"/>
      <c r="G955" s="33"/>
      <c r="H955" s="33"/>
    </row>
    <row r="956" spans="1:8" x14ac:dyDescent="0.25">
      <c r="A956" s="33"/>
      <c r="B956" s="46"/>
      <c r="C956" s="52"/>
      <c r="D956" s="100"/>
      <c r="E956" s="100"/>
      <c r="G956" s="33"/>
      <c r="H956" s="33"/>
    </row>
    <row r="957" spans="1:8" x14ac:dyDescent="0.25">
      <c r="A957" s="33"/>
      <c r="B957" s="46"/>
      <c r="C957" s="52"/>
      <c r="D957" s="100"/>
      <c r="E957" s="100"/>
      <c r="G957" s="33"/>
      <c r="H957" s="33"/>
    </row>
    <row r="958" spans="1:8" x14ac:dyDescent="0.25">
      <c r="A958" s="33"/>
      <c r="B958" s="46"/>
      <c r="C958" s="52"/>
      <c r="D958" s="100"/>
      <c r="E958" s="100"/>
      <c r="G958" s="33"/>
      <c r="H958" s="33"/>
    </row>
    <row r="959" spans="1:8" x14ac:dyDescent="0.25">
      <c r="A959" s="33"/>
      <c r="B959" s="46"/>
      <c r="C959" s="52"/>
      <c r="D959" s="100"/>
      <c r="E959" s="100"/>
      <c r="G959" s="33"/>
      <c r="H959" s="33"/>
    </row>
    <row r="960" spans="1:8" x14ac:dyDescent="0.25">
      <c r="A960" s="33"/>
      <c r="B960" s="46"/>
      <c r="C960" s="52"/>
      <c r="D960" s="100"/>
      <c r="E960" s="100"/>
      <c r="G960" s="33"/>
      <c r="H960" s="33"/>
    </row>
    <row r="961" spans="1:8" x14ac:dyDescent="0.25">
      <c r="A961" s="33"/>
      <c r="B961" s="46"/>
      <c r="C961" s="52"/>
      <c r="D961" s="100"/>
      <c r="E961" s="100"/>
      <c r="G961" s="33"/>
      <c r="H961" s="33"/>
    </row>
    <row r="962" spans="1:8" x14ac:dyDescent="0.25">
      <c r="A962" s="33"/>
      <c r="B962" s="46"/>
      <c r="C962" s="52"/>
      <c r="D962" s="100"/>
      <c r="E962" s="100"/>
      <c r="G962" s="33"/>
      <c r="H962" s="33"/>
    </row>
    <row r="963" spans="1:8" x14ac:dyDescent="0.25">
      <c r="A963" s="33"/>
      <c r="B963" s="46"/>
      <c r="C963" s="52"/>
      <c r="D963" s="100"/>
      <c r="E963" s="100"/>
      <c r="G963" s="33"/>
      <c r="H963" s="33"/>
    </row>
    <row r="964" spans="1:8" x14ac:dyDescent="0.25">
      <c r="A964" s="33"/>
      <c r="B964" s="46"/>
      <c r="C964" s="52"/>
      <c r="D964" s="100"/>
      <c r="E964" s="100"/>
      <c r="G964" s="33"/>
      <c r="H964" s="33"/>
    </row>
    <row r="965" spans="1:8" x14ac:dyDescent="0.25">
      <c r="A965" s="33"/>
      <c r="B965" s="46"/>
      <c r="C965" s="52"/>
      <c r="D965" s="100"/>
      <c r="E965" s="100"/>
      <c r="G965" s="33"/>
      <c r="H965" s="33"/>
    </row>
    <row r="966" spans="1:8" x14ac:dyDescent="0.25">
      <c r="A966" s="33"/>
      <c r="B966" s="46"/>
      <c r="C966" s="52"/>
      <c r="D966" s="100"/>
      <c r="E966" s="100"/>
      <c r="G966" s="33"/>
      <c r="H966" s="33"/>
    </row>
    <row r="967" spans="1:8" x14ac:dyDescent="0.25">
      <c r="A967" s="33"/>
      <c r="B967" s="46"/>
      <c r="C967" s="52"/>
      <c r="D967" s="100"/>
      <c r="E967" s="100"/>
      <c r="G967" s="33"/>
      <c r="H967" s="33"/>
    </row>
    <row r="968" spans="1:8" x14ac:dyDescent="0.25">
      <c r="A968" s="33"/>
      <c r="B968" s="46"/>
      <c r="C968" s="52"/>
      <c r="D968" s="100"/>
      <c r="E968" s="100"/>
      <c r="G968" s="33"/>
      <c r="H968" s="33"/>
    </row>
    <row r="969" spans="1:8" x14ac:dyDescent="0.25">
      <c r="A969" s="33"/>
      <c r="B969" s="46"/>
      <c r="C969" s="52"/>
      <c r="D969" s="100"/>
      <c r="E969" s="100"/>
      <c r="G969" s="33"/>
      <c r="H969" s="33"/>
    </row>
    <row r="970" spans="1:8" x14ac:dyDescent="0.25">
      <c r="A970" s="33"/>
      <c r="B970" s="46"/>
      <c r="C970" s="52"/>
      <c r="D970" s="100"/>
      <c r="E970" s="100"/>
      <c r="G970" s="33"/>
      <c r="H970" s="33"/>
    </row>
    <row r="971" spans="1:8" x14ac:dyDescent="0.25">
      <c r="A971" s="33"/>
      <c r="B971" s="46"/>
      <c r="C971" s="52"/>
      <c r="D971" s="100"/>
      <c r="E971" s="100"/>
      <c r="G971" s="33"/>
      <c r="H971" s="33"/>
    </row>
    <row r="972" spans="1:8" x14ac:dyDescent="0.25">
      <c r="A972" s="33"/>
      <c r="B972" s="46"/>
      <c r="C972" s="52"/>
      <c r="D972" s="100"/>
      <c r="E972" s="100"/>
      <c r="G972" s="33"/>
      <c r="H972" s="33"/>
    </row>
    <row r="973" spans="1:8" x14ac:dyDescent="0.25">
      <c r="A973" s="33"/>
      <c r="B973" s="46"/>
      <c r="C973" s="52"/>
      <c r="D973" s="100"/>
      <c r="E973" s="100"/>
      <c r="G973" s="33"/>
      <c r="H973" s="33"/>
    </row>
    <row r="974" spans="1:8" x14ac:dyDescent="0.25">
      <c r="A974" s="33"/>
      <c r="B974" s="46"/>
      <c r="C974" s="52"/>
      <c r="D974" s="100"/>
      <c r="E974" s="100"/>
      <c r="G974" s="33"/>
      <c r="H974" s="33"/>
    </row>
    <row r="975" spans="1:8" x14ac:dyDescent="0.25">
      <c r="A975" s="33"/>
      <c r="B975" s="46"/>
      <c r="C975" s="52"/>
      <c r="D975" s="100"/>
      <c r="E975" s="100"/>
      <c r="G975" s="33"/>
      <c r="H975" s="33"/>
    </row>
    <row r="976" spans="1:8" x14ac:dyDescent="0.25">
      <c r="A976" s="33"/>
      <c r="B976" s="46"/>
      <c r="C976" s="52"/>
      <c r="D976" s="100"/>
      <c r="E976" s="100"/>
      <c r="G976" s="33"/>
      <c r="H976" s="33"/>
    </row>
    <row r="977" spans="1:8" x14ac:dyDescent="0.25">
      <c r="A977" s="33"/>
      <c r="B977" s="46"/>
      <c r="C977" s="53"/>
      <c r="D977" s="100"/>
      <c r="E977" s="100"/>
      <c r="G977" s="33"/>
      <c r="H977" s="33"/>
    </row>
    <row r="978" spans="1:8" x14ac:dyDescent="0.25">
      <c r="A978" s="33"/>
      <c r="B978" s="46"/>
      <c r="C978" s="53"/>
      <c r="D978" s="100"/>
      <c r="E978" s="100"/>
      <c r="G978" s="33"/>
      <c r="H978" s="33"/>
    </row>
    <row r="979" spans="1:8" x14ac:dyDescent="0.25">
      <c r="A979" s="33"/>
      <c r="B979" s="46"/>
      <c r="C979" s="52"/>
      <c r="D979" s="100"/>
      <c r="E979" s="100"/>
      <c r="G979" s="33"/>
      <c r="H979" s="33"/>
    </row>
    <row r="980" spans="1:8" x14ac:dyDescent="0.25">
      <c r="A980" s="33"/>
      <c r="B980" s="46"/>
      <c r="C980" s="52"/>
      <c r="D980" s="100"/>
      <c r="E980" s="100"/>
      <c r="G980" s="33"/>
      <c r="H980" s="33"/>
    </row>
    <row r="981" spans="1:8" x14ac:dyDescent="0.25">
      <c r="A981" s="33"/>
      <c r="B981" s="46"/>
      <c r="C981" s="52"/>
      <c r="D981" s="100"/>
      <c r="E981" s="100"/>
      <c r="G981" s="33"/>
      <c r="H981" s="33"/>
    </row>
    <row r="982" spans="1:8" x14ac:dyDescent="0.25">
      <c r="A982" s="33"/>
      <c r="B982" s="46"/>
      <c r="C982" s="52"/>
      <c r="D982" s="100"/>
      <c r="E982" s="100"/>
      <c r="G982" s="33"/>
      <c r="H982" s="33"/>
    </row>
    <row r="983" spans="1:8" x14ac:dyDescent="0.25">
      <c r="A983" s="33"/>
      <c r="B983" s="46"/>
      <c r="C983" s="52"/>
      <c r="D983" s="100"/>
      <c r="E983" s="100"/>
      <c r="G983" s="33"/>
      <c r="H983" s="33"/>
    </row>
    <row r="984" spans="1:8" x14ac:dyDescent="0.25">
      <c r="A984" s="33"/>
      <c r="B984" s="46"/>
      <c r="C984" s="52"/>
      <c r="D984" s="100"/>
      <c r="E984" s="100"/>
      <c r="G984" s="33"/>
      <c r="H984" s="33"/>
    </row>
    <row r="985" spans="1:8" x14ac:dyDescent="0.25">
      <c r="A985" s="33"/>
      <c r="B985" s="46"/>
      <c r="C985" s="52"/>
      <c r="D985" s="100"/>
      <c r="E985" s="100"/>
      <c r="G985" s="33"/>
      <c r="H985" s="33"/>
    </row>
    <row r="986" spans="1:8" x14ac:dyDescent="0.25">
      <c r="A986" s="33"/>
      <c r="B986" s="46"/>
      <c r="C986" s="52"/>
      <c r="D986" s="100"/>
      <c r="E986" s="100"/>
      <c r="G986" s="33"/>
      <c r="H986" s="33"/>
    </row>
    <row r="987" spans="1:8" x14ac:dyDescent="0.25">
      <c r="A987" s="33"/>
      <c r="B987" s="46"/>
      <c r="C987" s="52"/>
      <c r="D987" s="100"/>
      <c r="E987" s="100"/>
      <c r="G987" s="33"/>
      <c r="H987" s="33"/>
    </row>
    <row r="988" spans="1:8" x14ac:dyDescent="0.25">
      <c r="A988" s="33"/>
      <c r="B988" s="46"/>
      <c r="C988" s="52"/>
      <c r="D988" s="100"/>
      <c r="E988" s="100"/>
      <c r="G988" s="33"/>
      <c r="H988" s="33"/>
    </row>
    <row r="989" spans="1:8" x14ac:dyDescent="0.25">
      <c r="A989" s="33"/>
      <c r="B989" s="46"/>
      <c r="C989" s="52"/>
      <c r="D989" s="100"/>
      <c r="E989" s="100"/>
      <c r="G989" s="33"/>
      <c r="H989" s="33"/>
    </row>
    <row r="990" spans="1:8" x14ac:dyDescent="0.25">
      <c r="A990" s="33"/>
      <c r="B990" s="46"/>
      <c r="C990" s="52"/>
      <c r="D990" s="100"/>
      <c r="E990" s="100"/>
      <c r="G990" s="33"/>
      <c r="H990" s="33"/>
    </row>
    <row r="991" spans="1:8" x14ac:dyDescent="0.25">
      <c r="A991" s="33"/>
      <c r="B991" s="46"/>
      <c r="C991" s="52"/>
      <c r="D991" s="100"/>
      <c r="E991" s="100"/>
      <c r="G991" s="33"/>
      <c r="H991" s="33"/>
    </row>
    <row r="992" spans="1:8" x14ac:dyDescent="0.25">
      <c r="A992" s="33"/>
      <c r="B992" s="46"/>
      <c r="C992" s="52"/>
      <c r="D992" s="100"/>
      <c r="E992" s="100"/>
      <c r="G992" s="33"/>
      <c r="H992" s="33"/>
    </row>
    <row r="993" spans="1:8" x14ac:dyDescent="0.25">
      <c r="A993" s="33"/>
      <c r="B993" s="46"/>
      <c r="C993" s="52"/>
      <c r="D993" s="100"/>
      <c r="E993" s="100"/>
      <c r="G993" s="33"/>
      <c r="H993" s="33"/>
    </row>
    <row r="994" spans="1:8" x14ac:dyDescent="0.25">
      <c r="A994" s="33"/>
      <c r="B994" s="46"/>
      <c r="C994" s="52"/>
      <c r="D994" s="100"/>
      <c r="E994" s="100"/>
      <c r="G994" s="33"/>
      <c r="H994" s="33"/>
    </row>
    <row r="995" spans="1:8" x14ac:dyDescent="0.25">
      <c r="A995" s="33"/>
      <c r="B995" s="46"/>
      <c r="C995" s="52"/>
      <c r="D995" s="100"/>
      <c r="E995" s="100"/>
      <c r="G995" s="33"/>
      <c r="H995" s="33"/>
    </row>
    <row r="996" spans="1:8" x14ac:dyDescent="0.25">
      <c r="A996" s="33"/>
      <c r="B996" s="46"/>
      <c r="C996" s="52"/>
      <c r="D996" s="100"/>
      <c r="E996" s="100"/>
      <c r="G996" s="33"/>
      <c r="H996" s="33"/>
    </row>
    <row r="997" spans="1:8" x14ac:dyDescent="0.25">
      <c r="A997" s="33"/>
      <c r="B997" s="46"/>
      <c r="C997" s="52"/>
      <c r="D997" s="100"/>
      <c r="E997" s="100"/>
      <c r="G997" s="33"/>
      <c r="H997" s="33"/>
    </row>
    <row r="998" spans="1:8" x14ac:dyDescent="0.25">
      <c r="A998" s="33"/>
      <c r="B998" s="46"/>
      <c r="C998" s="52"/>
      <c r="D998" s="100"/>
      <c r="E998" s="100"/>
      <c r="G998" s="33"/>
      <c r="H998" s="33"/>
    </row>
    <row r="999" spans="1:8" x14ac:dyDescent="0.25">
      <c r="A999" s="33"/>
      <c r="B999" s="46"/>
      <c r="C999" s="52"/>
      <c r="D999" s="100"/>
      <c r="E999" s="100"/>
      <c r="G999" s="33"/>
      <c r="H999" s="33"/>
    </row>
    <row r="1000" spans="1:8" x14ac:dyDescent="0.25">
      <c r="A1000" s="33"/>
      <c r="B1000" s="46"/>
      <c r="C1000" s="52"/>
      <c r="D1000" s="100"/>
      <c r="E1000" s="100"/>
      <c r="G1000" s="33"/>
      <c r="H1000" s="33"/>
    </row>
    <row r="1001" spans="1:8" x14ac:dyDescent="0.25">
      <c r="A1001" s="33"/>
      <c r="B1001" s="46"/>
      <c r="C1001" s="52"/>
      <c r="D1001" s="100"/>
      <c r="E1001" s="100"/>
      <c r="G1001" s="33"/>
      <c r="H1001" s="33"/>
    </row>
    <row r="1002" spans="1:8" x14ac:dyDescent="0.25">
      <c r="A1002" s="33"/>
      <c r="B1002" s="46"/>
      <c r="C1002" s="52"/>
      <c r="D1002" s="100"/>
      <c r="E1002" s="100"/>
      <c r="G1002" s="33"/>
      <c r="H1002" s="33"/>
    </row>
    <row r="1003" spans="1:8" x14ac:dyDescent="0.25">
      <c r="A1003" s="33"/>
      <c r="B1003" s="46"/>
      <c r="C1003" s="52"/>
      <c r="D1003" s="100"/>
      <c r="E1003" s="100"/>
      <c r="G1003" s="33"/>
      <c r="H1003" s="33"/>
    </row>
    <row r="1004" spans="1:8" x14ac:dyDescent="0.25">
      <c r="A1004" s="33"/>
      <c r="B1004" s="46"/>
      <c r="C1004" s="52"/>
      <c r="D1004" s="100"/>
      <c r="E1004" s="100"/>
      <c r="G1004" s="33"/>
      <c r="H1004" s="33"/>
    </row>
    <row r="1005" spans="1:8" x14ac:dyDescent="0.25">
      <c r="A1005" s="33"/>
      <c r="B1005" s="46"/>
      <c r="C1005" s="52"/>
      <c r="D1005" s="100"/>
      <c r="E1005" s="100"/>
      <c r="G1005" s="33"/>
      <c r="H1005" s="33"/>
    </row>
    <row r="1006" spans="1:8" x14ac:dyDescent="0.25">
      <c r="A1006" s="33"/>
      <c r="B1006" s="46"/>
      <c r="C1006" s="52"/>
      <c r="D1006" s="100"/>
      <c r="E1006" s="100"/>
      <c r="G1006" s="33"/>
      <c r="H1006" s="33"/>
    </row>
    <row r="1007" spans="1:8" x14ac:dyDescent="0.25">
      <c r="A1007" s="33"/>
      <c r="B1007" s="46"/>
      <c r="C1007" s="52"/>
      <c r="D1007" s="100"/>
      <c r="E1007" s="100"/>
      <c r="G1007" s="33"/>
      <c r="H1007" s="33"/>
    </row>
    <row r="1008" spans="1:8" x14ac:dyDescent="0.25">
      <c r="A1008" s="33"/>
      <c r="B1008" s="46"/>
      <c r="C1008" s="52"/>
      <c r="D1008" s="100"/>
      <c r="E1008" s="100"/>
      <c r="G1008" s="33"/>
      <c r="H1008" s="33"/>
    </row>
    <row r="1009" spans="1:8" x14ac:dyDescent="0.25">
      <c r="A1009" s="33"/>
      <c r="B1009" s="46"/>
      <c r="C1009" s="52"/>
      <c r="D1009" s="100"/>
      <c r="E1009" s="100"/>
      <c r="G1009" s="33"/>
      <c r="H1009" s="33"/>
    </row>
    <row r="1010" spans="1:8" x14ac:dyDescent="0.25">
      <c r="A1010" s="33"/>
      <c r="B1010" s="46"/>
      <c r="C1010" s="52"/>
      <c r="D1010" s="100"/>
      <c r="E1010" s="100"/>
      <c r="G1010" s="33"/>
      <c r="H1010" s="37"/>
    </row>
    <row r="1011" spans="1:8" x14ac:dyDescent="0.25">
      <c r="A1011" s="33"/>
      <c r="B1011" s="46"/>
      <c r="C1011" s="52"/>
      <c r="D1011" s="100"/>
      <c r="E1011" s="100"/>
      <c r="G1011" s="33"/>
      <c r="H1011" s="33"/>
    </row>
    <row r="1012" spans="1:8" x14ac:dyDescent="0.25">
      <c r="A1012" s="33"/>
      <c r="B1012" s="46"/>
      <c r="C1012" s="52"/>
      <c r="D1012" s="100"/>
      <c r="E1012" s="100"/>
      <c r="G1012" s="33"/>
      <c r="H1012" s="33"/>
    </row>
    <row r="1013" spans="1:8" x14ac:dyDescent="0.25">
      <c r="A1013" s="33"/>
      <c r="B1013" s="46"/>
      <c r="C1013" s="52"/>
      <c r="D1013" s="100"/>
      <c r="E1013" s="100"/>
      <c r="G1013" s="33"/>
      <c r="H1013" s="33"/>
    </row>
    <row r="1014" spans="1:8" x14ac:dyDescent="0.25">
      <c r="A1014" s="33"/>
      <c r="B1014" s="46"/>
      <c r="C1014" s="52"/>
      <c r="D1014" s="100"/>
      <c r="E1014" s="100"/>
      <c r="G1014" s="33"/>
      <c r="H1014" s="33"/>
    </row>
    <row r="1015" spans="1:8" x14ac:dyDescent="0.25">
      <c r="A1015" s="33"/>
      <c r="B1015" s="46"/>
      <c r="C1015" s="52"/>
      <c r="D1015" s="100"/>
      <c r="E1015" s="100"/>
      <c r="G1015" s="33"/>
      <c r="H1015" s="33"/>
    </row>
    <row r="1016" spans="1:8" x14ac:dyDescent="0.25">
      <c r="A1016" s="33"/>
      <c r="B1016" s="46"/>
      <c r="C1016" s="52"/>
      <c r="D1016" s="100"/>
      <c r="E1016" s="100"/>
      <c r="G1016" s="33"/>
      <c r="H1016" s="33"/>
    </row>
    <row r="1017" spans="1:8" x14ac:dyDescent="0.25">
      <c r="A1017" s="33"/>
      <c r="B1017" s="46"/>
      <c r="C1017" s="52"/>
      <c r="D1017" s="100"/>
      <c r="E1017" s="100"/>
      <c r="G1017" s="33"/>
      <c r="H1017" s="33"/>
    </row>
    <row r="1018" spans="1:8" x14ac:dyDescent="0.25">
      <c r="A1018" s="33"/>
      <c r="B1018" s="46"/>
      <c r="C1018" s="53"/>
      <c r="D1018" s="100"/>
      <c r="E1018" s="100"/>
      <c r="G1018" s="33"/>
      <c r="H1018" s="33"/>
    </row>
    <row r="1019" spans="1:8" x14ac:dyDescent="0.25">
      <c r="A1019" s="33"/>
      <c r="B1019" s="46"/>
      <c r="C1019" s="53"/>
      <c r="D1019" s="100"/>
      <c r="E1019" s="100"/>
      <c r="G1019" s="33"/>
      <c r="H1019" s="33"/>
    </row>
    <row r="1020" spans="1:8" x14ac:dyDescent="0.25">
      <c r="A1020" s="33"/>
      <c r="B1020" s="46"/>
      <c r="C1020" s="53"/>
      <c r="D1020" s="100"/>
      <c r="E1020" s="100"/>
      <c r="G1020" s="33"/>
      <c r="H1020" s="33"/>
    </row>
    <row r="1021" spans="1:8" x14ac:dyDescent="0.25">
      <c r="A1021" s="33"/>
      <c r="B1021" s="46"/>
      <c r="C1021" s="53"/>
      <c r="D1021" s="100"/>
      <c r="E1021" s="100"/>
      <c r="G1021" s="33"/>
      <c r="H1021" s="33"/>
    </row>
    <row r="1022" spans="1:8" x14ac:dyDescent="0.25">
      <c r="A1022" s="33"/>
      <c r="B1022" s="46"/>
      <c r="C1022" s="52"/>
      <c r="D1022" s="100"/>
      <c r="E1022" s="100"/>
      <c r="G1022" s="33"/>
      <c r="H1022" s="33"/>
    </row>
    <row r="1023" spans="1:8" x14ac:dyDescent="0.25">
      <c r="A1023" s="33"/>
      <c r="B1023" s="46"/>
      <c r="C1023" s="53"/>
      <c r="D1023" s="100"/>
      <c r="E1023" s="100"/>
      <c r="G1023" s="33"/>
      <c r="H1023" s="33"/>
    </row>
    <row r="1024" spans="1:8" x14ac:dyDescent="0.25">
      <c r="A1024" s="33"/>
      <c r="B1024" s="46"/>
      <c r="C1024" s="52"/>
      <c r="D1024" s="100"/>
      <c r="E1024" s="100"/>
      <c r="G1024" s="33"/>
      <c r="H1024" s="33"/>
    </row>
    <row r="1025" spans="1:8" x14ac:dyDescent="0.25">
      <c r="A1025" s="33"/>
      <c r="B1025" s="46"/>
      <c r="C1025" s="52"/>
      <c r="D1025" s="100"/>
      <c r="E1025" s="100"/>
      <c r="G1025" s="33"/>
      <c r="H1025" s="33"/>
    </row>
    <row r="1026" spans="1:8" x14ac:dyDescent="0.25">
      <c r="A1026" s="33"/>
      <c r="B1026" s="46"/>
      <c r="C1026" s="53"/>
      <c r="D1026" s="100"/>
      <c r="E1026" s="100"/>
      <c r="G1026" s="33"/>
      <c r="H1026" s="33"/>
    </row>
    <row r="1027" spans="1:8" x14ac:dyDescent="0.25">
      <c r="A1027" s="33"/>
      <c r="B1027" s="46"/>
      <c r="C1027" s="53"/>
      <c r="D1027" s="100"/>
      <c r="E1027" s="100"/>
      <c r="G1027" s="33"/>
      <c r="H1027" s="33"/>
    </row>
    <row r="1028" spans="1:8" x14ac:dyDescent="0.25">
      <c r="A1028" s="33"/>
      <c r="B1028" s="46"/>
      <c r="C1028" s="52"/>
      <c r="D1028" s="100"/>
      <c r="E1028" s="100"/>
      <c r="G1028" s="33"/>
      <c r="H1028" s="33"/>
    </row>
    <row r="1029" spans="1:8" x14ac:dyDescent="0.25">
      <c r="A1029" s="33"/>
      <c r="B1029" s="46"/>
      <c r="C1029" s="52"/>
      <c r="D1029" s="100"/>
      <c r="E1029" s="100"/>
      <c r="G1029" s="33"/>
      <c r="H1029" s="33"/>
    </row>
    <row r="1030" spans="1:8" x14ac:dyDescent="0.25">
      <c r="A1030" s="33"/>
      <c r="B1030" s="46"/>
      <c r="C1030" s="52"/>
      <c r="D1030" s="100"/>
      <c r="E1030" s="100"/>
      <c r="G1030" s="33"/>
      <c r="H1030" s="33"/>
    </row>
    <row r="1031" spans="1:8" x14ac:dyDescent="0.25">
      <c r="A1031" s="33"/>
      <c r="B1031" s="46"/>
      <c r="C1031" s="52"/>
      <c r="D1031" s="100"/>
      <c r="E1031" s="100"/>
      <c r="G1031" s="33"/>
      <c r="H1031" s="33"/>
    </row>
    <row r="1032" spans="1:8" x14ac:dyDescent="0.25">
      <c r="A1032" s="33"/>
      <c r="B1032" s="46"/>
      <c r="C1032" s="52"/>
      <c r="D1032" s="100"/>
      <c r="E1032" s="100"/>
      <c r="G1032" s="33"/>
      <c r="H1032" s="33"/>
    </row>
    <row r="1033" spans="1:8" x14ac:dyDescent="0.25">
      <c r="A1033" s="33"/>
      <c r="B1033" s="46"/>
      <c r="C1033" s="52"/>
      <c r="D1033" s="100"/>
      <c r="E1033" s="100"/>
      <c r="G1033" s="33"/>
      <c r="H1033" s="33"/>
    </row>
    <row r="1034" spans="1:8" x14ac:dyDescent="0.25">
      <c r="A1034" s="33"/>
      <c r="B1034" s="46"/>
      <c r="C1034" s="52"/>
      <c r="D1034" s="100"/>
      <c r="E1034" s="100"/>
      <c r="G1034" s="33"/>
      <c r="H1034" s="33"/>
    </row>
    <row r="1035" spans="1:8" x14ac:dyDescent="0.25">
      <c r="A1035" s="33"/>
      <c r="B1035" s="46"/>
      <c r="C1035" s="52"/>
      <c r="D1035" s="100"/>
      <c r="E1035" s="100"/>
      <c r="G1035" s="33"/>
      <c r="H1035" s="33"/>
    </row>
    <row r="1036" spans="1:8" x14ac:dyDescent="0.25">
      <c r="A1036" s="33"/>
      <c r="B1036" s="46"/>
      <c r="C1036" s="52"/>
      <c r="D1036" s="100"/>
      <c r="E1036" s="100"/>
      <c r="G1036" s="33"/>
      <c r="H1036" s="33"/>
    </row>
    <row r="1037" spans="1:8" x14ac:dyDescent="0.25">
      <c r="A1037" s="33"/>
      <c r="B1037" s="46"/>
      <c r="C1037" s="52"/>
      <c r="D1037" s="100"/>
      <c r="E1037" s="100"/>
      <c r="G1037" s="33"/>
      <c r="H1037" s="33"/>
    </row>
    <row r="1038" spans="1:8" x14ac:dyDescent="0.25">
      <c r="A1038" s="33"/>
      <c r="B1038" s="46"/>
      <c r="C1038" s="52"/>
      <c r="D1038" s="100"/>
      <c r="E1038" s="100"/>
      <c r="G1038" s="33"/>
      <c r="H1038" s="33"/>
    </row>
    <row r="1039" spans="1:8" x14ac:dyDescent="0.25">
      <c r="A1039" s="33"/>
      <c r="B1039" s="46"/>
      <c r="C1039" s="52"/>
      <c r="D1039" s="100"/>
      <c r="E1039" s="100"/>
      <c r="G1039" s="33"/>
      <c r="H1039" s="33"/>
    </row>
    <row r="1040" spans="1:8" x14ac:dyDescent="0.25">
      <c r="A1040" s="33"/>
      <c r="B1040" s="46"/>
      <c r="C1040" s="52"/>
      <c r="D1040" s="100"/>
      <c r="E1040" s="100"/>
      <c r="G1040" s="33"/>
      <c r="H1040" s="33"/>
    </row>
    <row r="1041" spans="1:8" x14ac:dyDescent="0.25">
      <c r="A1041" s="33"/>
      <c r="B1041" s="46"/>
      <c r="C1041" s="52"/>
      <c r="D1041" s="100"/>
      <c r="E1041" s="100"/>
      <c r="G1041" s="33"/>
      <c r="H1041" s="33"/>
    </row>
    <row r="1042" spans="1:8" x14ac:dyDescent="0.25">
      <c r="A1042" s="33"/>
      <c r="B1042" s="46"/>
      <c r="C1042" s="52"/>
      <c r="D1042" s="100"/>
      <c r="E1042" s="100"/>
      <c r="G1042" s="33"/>
      <c r="H1042" s="33"/>
    </row>
    <row r="1043" spans="1:8" x14ac:dyDescent="0.25">
      <c r="A1043" s="33"/>
      <c r="B1043" s="46"/>
      <c r="C1043" s="52"/>
      <c r="D1043" s="100"/>
      <c r="E1043" s="100"/>
      <c r="G1043" s="33"/>
      <c r="H1043" s="33"/>
    </row>
    <row r="1044" spans="1:8" x14ac:dyDescent="0.25">
      <c r="A1044" s="33"/>
      <c r="B1044" s="46"/>
      <c r="C1044" s="52"/>
      <c r="D1044" s="100"/>
      <c r="E1044" s="100"/>
      <c r="G1044" s="33"/>
      <c r="H1044" s="33"/>
    </row>
    <row r="1045" spans="1:8" x14ac:dyDescent="0.25">
      <c r="A1045" s="33"/>
      <c r="B1045" s="46"/>
      <c r="C1045" s="52"/>
      <c r="D1045" s="100"/>
      <c r="E1045" s="100"/>
      <c r="G1045" s="33"/>
      <c r="H1045" s="33"/>
    </row>
    <row r="1046" spans="1:8" x14ac:dyDescent="0.25">
      <c r="A1046" s="33"/>
      <c r="B1046" s="46"/>
      <c r="C1046" s="52"/>
      <c r="D1046" s="100"/>
      <c r="E1046" s="100"/>
      <c r="G1046" s="33"/>
      <c r="H1046" s="33"/>
    </row>
    <row r="1047" spans="1:8" x14ac:dyDescent="0.25">
      <c r="A1047" s="33"/>
      <c r="B1047" s="46"/>
      <c r="C1047" s="52"/>
      <c r="D1047" s="100"/>
      <c r="E1047" s="100"/>
      <c r="G1047" s="33"/>
      <c r="H1047" s="33"/>
    </row>
    <row r="1048" spans="1:8" x14ac:dyDescent="0.25">
      <c r="A1048" s="33"/>
      <c r="B1048" s="46"/>
      <c r="C1048" s="52"/>
      <c r="D1048" s="100"/>
      <c r="E1048" s="100"/>
      <c r="G1048" s="33"/>
      <c r="H1048" s="33"/>
    </row>
    <row r="1049" spans="1:8" x14ac:dyDescent="0.25">
      <c r="A1049" s="33"/>
      <c r="B1049" s="46"/>
      <c r="C1049" s="52"/>
      <c r="D1049" s="100"/>
      <c r="E1049" s="100"/>
      <c r="G1049" s="33"/>
      <c r="H1049" s="33"/>
    </row>
    <row r="1050" spans="1:8" x14ac:dyDescent="0.25">
      <c r="A1050" s="33"/>
      <c r="B1050" s="46"/>
      <c r="C1050" s="52"/>
      <c r="D1050" s="100"/>
      <c r="E1050" s="100"/>
      <c r="G1050" s="33"/>
      <c r="H1050" s="33"/>
    </row>
    <row r="1051" spans="1:8" x14ac:dyDescent="0.25">
      <c r="A1051" s="33"/>
      <c r="B1051" s="46"/>
      <c r="C1051" s="52"/>
      <c r="D1051" s="100"/>
      <c r="E1051" s="100"/>
      <c r="G1051" s="33"/>
      <c r="H1051" s="33"/>
    </row>
    <row r="1052" spans="1:8" x14ac:dyDescent="0.25">
      <c r="A1052" s="33"/>
      <c r="B1052" s="46"/>
      <c r="C1052" s="52"/>
      <c r="D1052" s="100"/>
      <c r="E1052" s="100"/>
      <c r="G1052" s="33"/>
      <c r="H1052" s="33"/>
    </row>
    <row r="1053" spans="1:8" x14ac:dyDescent="0.25">
      <c r="A1053" s="33"/>
      <c r="B1053" s="46"/>
      <c r="C1053" s="52"/>
      <c r="D1053" s="100"/>
      <c r="E1053" s="100"/>
      <c r="G1053" s="33"/>
      <c r="H1053" s="33"/>
    </row>
    <row r="1054" spans="1:8" x14ac:dyDescent="0.25">
      <c r="A1054" s="33"/>
      <c r="B1054" s="46"/>
      <c r="C1054" s="52"/>
      <c r="D1054" s="100"/>
      <c r="E1054" s="100"/>
      <c r="G1054" s="33"/>
      <c r="H1054" s="33"/>
    </row>
    <row r="1055" spans="1:8" x14ac:dyDescent="0.25">
      <c r="A1055" s="33"/>
      <c r="B1055" s="46"/>
      <c r="C1055" s="52"/>
      <c r="D1055" s="100"/>
      <c r="E1055" s="100"/>
      <c r="G1055" s="33"/>
      <c r="H1055" s="33"/>
    </row>
    <row r="1056" spans="1:8" x14ac:dyDescent="0.25">
      <c r="A1056" s="33"/>
      <c r="B1056" s="46"/>
      <c r="C1056" s="52"/>
      <c r="D1056" s="100"/>
      <c r="E1056" s="100"/>
      <c r="G1056" s="33"/>
      <c r="H1056" s="33"/>
    </row>
    <row r="1057" spans="1:8" x14ac:dyDescent="0.25">
      <c r="A1057" s="33"/>
      <c r="B1057" s="46"/>
      <c r="C1057" s="52"/>
      <c r="D1057" s="100"/>
      <c r="E1057" s="100"/>
      <c r="G1057" s="33"/>
      <c r="H1057" s="33"/>
    </row>
    <row r="1058" spans="1:8" x14ac:dyDescent="0.25">
      <c r="A1058" s="33"/>
      <c r="B1058" s="46"/>
      <c r="C1058" s="52"/>
      <c r="D1058" s="100"/>
      <c r="E1058" s="100"/>
      <c r="G1058" s="33"/>
      <c r="H1058" s="33"/>
    </row>
    <row r="1059" spans="1:8" x14ac:dyDescent="0.25">
      <c r="A1059" s="33"/>
      <c r="B1059" s="46"/>
      <c r="C1059" s="52"/>
      <c r="D1059" s="100"/>
      <c r="E1059" s="100"/>
      <c r="G1059" s="33"/>
      <c r="H1059" s="33"/>
    </row>
    <row r="1060" spans="1:8" x14ac:dyDescent="0.25">
      <c r="A1060" s="33"/>
      <c r="B1060" s="46"/>
      <c r="C1060" s="52"/>
      <c r="D1060" s="100"/>
      <c r="E1060" s="100"/>
      <c r="G1060" s="33"/>
      <c r="H1060" s="33"/>
    </row>
    <row r="1061" spans="1:8" x14ac:dyDescent="0.25">
      <c r="A1061" s="33"/>
      <c r="B1061" s="46"/>
      <c r="C1061" s="52"/>
      <c r="D1061" s="100"/>
      <c r="E1061" s="100"/>
      <c r="G1061" s="33"/>
      <c r="H1061" s="33"/>
    </row>
    <row r="1062" spans="1:8" x14ac:dyDescent="0.25">
      <c r="A1062" s="33"/>
      <c r="B1062" s="46"/>
      <c r="C1062" s="52"/>
      <c r="D1062" s="100"/>
      <c r="E1062" s="100"/>
      <c r="G1062" s="33"/>
      <c r="H1062" s="33"/>
    </row>
    <row r="1063" spans="1:8" x14ac:dyDescent="0.25">
      <c r="A1063" s="33"/>
      <c r="B1063" s="46"/>
      <c r="C1063" s="52"/>
      <c r="D1063" s="100"/>
      <c r="E1063" s="100"/>
      <c r="G1063" s="33"/>
      <c r="H1063" s="33"/>
    </row>
    <row r="1064" spans="1:8" x14ac:dyDescent="0.25">
      <c r="A1064" s="33"/>
      <c r="B1064" s="46"/>
      <c r="C1064" s="52"/>
      <c r="D1064" s="100"/>
      <c r="E1064" s="100"/>
      <c r="G1064" s="33"/>
      <c r="H1064" s="33"/>
    </row>
    <row r="1065" spans="1:8" x14ac:dyDescent="0.25">
      <c r="A1065" s="33"/>
      <c r="B1065" s="46"/>
      <c r="C1065" s="52"/>
      <c r="D1065" s="100"/>
      <c r="E1065" s="100"/>
      <c r="G1065" s="33"/>
      <c r="H1065" s="33"/>
    </row>
    <row r="1066" spans="1:8" x14ac:dyDescent="0.25">
      <c r="A1066" s="33"/>
      <c r="B1066" s="46"/>
      <c r="C1066" s="52"/>
      <c r="D1066" s="100"/>
      <c r="E1066" s="100"/>
      <c r="G1066" s="33"/>
      <c r="H1066" s="33"/>
    </row>
    <row r="1067" spans="1:8" x14ac:dyDescent="0.25">
      <c r="A1067" s="33"/>
      <c r="B1067" s="46"/>
      <c r="C1067" s="52"/>
      <c r="D1067" s="100"/>
      <c r="E1067" s="100"/>
      <c r="G1067" s="33"/>
      <c r="H1067" s="33"/>
    </row>
    <row r="1068" spans="1:8" x14ac:dyDescent="0.25">
      <c r="A1068" s="33"/>
      <c r="B1068" s="46"/>
      <c r="C1068" s="52"/>
      <c r="D1068" s="100"/>
      <c r="E1068" s="100"/>
      <c r="G1068" s="33"/>
      <c r="H1068" s="33"/>
    </row>
    <row r="1069" spans="1:8" x14ac:dyDescent="0.25">
      <c r="A1069" s="33"/>
      <c r="B1069" s="46"/>
      <c r="C1069" s="52"/>
      <c r="D1069" s="100"/>
      <c r="E1069" s="100"/>
      <c r="G1069" s="33"/>
      <c r="H1069" s="33"/>
    </row>
    <row r="1070" spans="1:8" x14ac:dyDescent="0.25">
      <c r="A1070" s="33"/>
      <c r="B1070" s="46"/>
      <c r="C1070" s="52"/>
      <c r="D1070" s="100"/>
      <c r="E1070" s="100"/>
      <c r="G1070" s="33"/>
      <c r="H1070" s="33"/>
    </row>
    <row r="1071" spans="1:8" x14ac:dyDescent="0.25">
      <c r="A1071" s="33"/>
      <c r="B1071" s="46"/>
      <c r="C1071" s="52"/>
      <c r="D1071" s="100"/>
      <c r="E1071" s="100"/>
      <c r="G1071" s="33"/>
      <c r="H1071" s="33"/>
    </row>
    <row r="1072" spans="1:8" x14ac:dyDescent="0.25">
      <c r="A1072" s="33"/>
      <c r="B1072" s="46"/>
      <c r="C1072" s="52"/>
      <c r="D1072" s="100"/>
      <c r="E1072" s="100"/>
      <c r="G1072" s="33"/>
      <c r="H1072" s="33"/>
    </row>
    <row r="1073" spans="1:8" x14ac:dyDescent="0.25">
      <c r="A1073" s="33"/>
      <c r="B1073" s="46"/>
      <c r="C1073" s="52"/>
      <c r="D1073" s="100"/>
      <c r="E1073" s="100"/>
      <c r="G1073" s="33"/>
      <c r="H1073" s="33"/>
    </row>
    <row r="1074" spans="1:8" x14ac:dyDescent="0.25">
      <c r="A1074" s="33"/>
      <c r="B1074" s="46"/>
      <c r="C1074" s="52"/>
      <c r="D1074" s="100"/>
      <c r="E1074" s="100"/>
      <c r="G1074" s="33"/>
      <c r="H1074" s="33"/>
    </row>
    <row r="1075" spans="1:8" x14ac:dyDescent="0.25">
      <c r="A1075" s="33"/>
      <c r="B1075" s="46"/>
      <c r="C1075" s="52"/>
      <c r="D1075" s="100"/>
      <c r="E1075" s="100"/>
      <c r="G1075" s="33"/>
      <c r="H1075" s="33"/>
    </row>
    <row r="1076" spans="1:8" x14ac:dyDescent="0.25">
      <c r="A1076" s="33"/>
      <c r="B1076" s="46"/>
      <c r="C1076" s="52"/>
      <c r="D1076" s="100"/>
      <c r="E1076" s="100"/>
      <c r="G1076" s="33"/>
      <c r="H1076" s="33"/>
    </row>
    <row r="1077" spans="1:8" x14ac:dyDescent="0.25">
      <c r="A1077" s="33"/>
      <c r="B1077" s="46"/>
      <c r="C1077" s="52"/>
      <c r="D1077" s="100"/>
      <c r="E1077" s="100"/>
      <c r="G1077" s="33"/>
      <c r="H1077" s="33"/>
    </row>
    <row r="1078" spans="1:8" x14ac:dyDescent="0.25">
      <c r="A1078" s="33"/>
      <c r="B1078" s="46"/>
      <c r="C1078" s="52"/>
      <c r="D1078" s="100"/>
      <c r="E1078" s="100"/>
      <c r="G1078" s="33"/>
      <c r="H1078" s="33"/>
    </row>
    <row r="1079" spans="1:8" x14ac:dyDescent="0.25">
      <c r="A1079" s="33"/>
      <c r="B1079" s="46"/>
      <c r="C1079" s="52"/>
      <c r="D1079" s="100"/>
      <c r="E1079" s="100"/>
      <c r="G1079" s="33"/>
      <c r="H1079" s="33"/>
    </row>
    <row r="1080" spans="1:8" x14ac:dyDescent="0.25">
      <c r="A1080" s="33"/>
      <c r="B1080" s="46"/>
      <c r="C1080" s="52"/>
      <c r="D1080" s="100"/>
      <c r="E1080" s="100"/>
      <c r="G1080" s="33"/>
      <c r="H1080" s="33"/>
    </row>
    <row r="1081" spans="1:8" x14ac:dyDescent="0.25">
      <c r="A1081" s="33"/>
      <c r="B1081" s="46"/>
      <c r="C1081" s="52"/>
      <c r="D1081" s="100"/>
      <c r="E1081" s="100"/>
      <c r="G1081" s="33"/>
      <c r="H1081" s="33"/>
    </row>
    <row r="1082" spans="1:8" x14ac:dyDescent="0.25">
      <c r="A1082" s="33"/>
      <c r="B1082" s="46"/>
      <c r="C1082" s="52"/>
      <c r="D1082" s="100"/>
      <c r="E1082" s="100"/>
      <c r="G1082" s="33"/>
      <c r="H1082" s="33"/>
    </row>
    <row r="1083" spans="1:8" x14ac:dyDescent="0.25">
      <c r="A1083" s="33"/>
      <c r="B1083" s="46"/>
      <c r="C1083" s="52"/>
      <c r="D1083" s="100"/>
      <c r="E1083" s="100"/>
      <c r="G1083" s="33"/>
      <c r="H1083" s="33"/>
    </row>
    <row r="1084" spans="1:8" x14ac:dyDescent="0.25">
      <c r="A1084" s="33"/>
      <c r="B1084" s="46"/>
      <c r="C1084" s="52"/>
      <c r="D1084" s="100"/>
      <c r="E1084" s="100"/>
      <c r="G1084" s="33"/>
      <c r="H1084" s="33"/>
    </row>
    <row r="1085" spans="1:8" x14ac:dyDescent="0.25">
      <c r="A1085" s="33"/>
      <c r="B1085" s="46"/>
      <c r="C1085" s="52"/>
      <c r="D1085" s="100"/>
      <c r="E1085" s="100"/>
      <c r="G1085" s="33"/>
      <c r="H1085" s="33"/>
    </row>
    <row r="1086" spans="1:8" x14ac:dyDescent="0.25">
      <c r="A1086" s="33"/>
      <c r="B1086" s="46"/>
      <c r="C1086" s="52"/>
      <c r="D1086" s="100"/>
      <c r="E1086" s="100"/>
      <c r="G1086" s="33"/>
      <c r="H1086" s="33"/>
    </row>
    <row r="1087" spans="1:8" x14ac:dyDescent="0.25">
      <c r="A1087" s="33"/>
      <c r="B1087" s="46"/>
      <c r="C1087" s="52"/>
      <c r="D1087" s="100"/>
      <c r="E1087" s="100"/>
      <c r="G1087" s="33"/>
      <c r="H1087" s="33"/>
    </row>
    <row r="1088" spans="1:8" x14ac:dyDescent="0.25">
      <c r="A1088" s="33"/>
      <c r="B1088" s="46"/>
      <c r="C1088" s="52"/>
      <c r="D1088" s="100"/>
      <c r="E1088" s="100"/>
      <c r="G1088" s="33"/>
      <c r="H1088" s="33"/>
    </row>
    <row r="1089" spans="1:8" x14ac:dyDescent="0.25">
      <c r="A1089" s="33"/>
      <c r="B1089" s="46"/>
      <c r="C1089" s="52"/>
      <c r="D1089" s="100"/>
      <c r="E1089" s="100"/>
      <c r="G1089" s="33"/>
      <c r="H1089" s="33"/>
    </row>
    <row r="1090" spans="1:8" x14ac:dyDescent="0.25">
      <c r="A1090" s="33"/>
      <c r="B1090" s="46"/>
      <c r="C1090" s="52"/>
      <c r="D1090" s="100"/>
      <c r="E1090" s="100"/>
      <c r="G1090" s="33"/>
      <c r="H1090" s="33"/>
    </row>
    <row r="1091" spans="1:8" x14ac:dyDescent="0.25">
      <c r="A1091" s="33"/>
      <c r="B1091" s="46"/>
      <c r="C1091" s="52"/>
      <c r="D1091" s="100"/>
      <c r="E1091" s="100"/>
      <c r="G1091" s="33"/>
      <c r="H1091" s="33"/>
    </row>
    <row r="1092" spans="1:8" x14ac:dyDescent="0.25">
      <c r="A1092" s="33"/>
      <c r="B1092" s="46"/>
      <c r="C1092" s="52"/>
      <c r="D1092" s="100"/>
      <c r="E1092" s="100"/>
      <c r="G1092" s="33"/>
      <c r="H1092" s="33"/>
    </row>
    <row r="1093" spans="1:8" x14ac:dyDescent="0.25">
      <c r="A1093" s="33"/>
      <c r="B1093" s="46"/>
      <c r="C1093" s="52"/>
      <c r="D1093" s="100"/>
      <c r="E1093" s="100"/>
      <c r="G1093" s="33"/>
      <c r="H1093" s="33"/>
    </row>
    <row r="1094" spans="1:8" x14ac:dyDescent="0.25">
      <c r="A1094" s="33"/>
      <c r="B1094" s="46"/>
      <c r="C1094" s="52"/>
      <c r="D1094" s="100"/>
      <c r="E1094" s="100"/>
      <c r="G1094" s="33"/>
      <c r="H1094" s="33"/>
    </row>
    <row r="1095" spans="1:8" x14ac:dyDescent="0.25">
      <c r="A1095" s="33"/>
      <c r="B1095" s="46"/>
      <c r="C1095" s="52"/>
      <c r="D1095" s="100"/>
      <c r="E1095" s="100"/>
      <c r="G1095" s="33"/>
      <c r="H1095" s="33"/>
    </row>
    <row r="1096" spans="1:8" x14ac:dyDescent="0.25">
      <c r="A1096" s="33"/>
      <c r="B1096" s="46"/>
      <c r="C1096" s="52"/>
      <c r="D1096" s="100"/>
      <c r="E1096" s="100"/>
      <c r="G1096" s="33"/>
      <c r="H1096" s="33"/>
    </row>
    <row r="1097" spans="1:8" x14ac:dyDescent="0.25">
      <c r="A1097" s="33"/>
      <c r="B1097" s="46"/>
      <c r="C1097" s="52"/>
      <c r="D1097" s="100"/>
      <c r="E1097" s="100"/>
      <c r="G1097" s="33"/>
      <c r="H1097" s="33"/>
    </row>
    <row r="1098" spans="1:8" x14ac:dyDescent="0.25">
      <c r="A1098" s="33"/>
      <c r="B1098" s="46"/>
      <c r="C1098" s="52"/>
      <c r="D1098" s="100"/>
      <c r="E1098" s="100"/>
      <c r="G1098" s="33"/>
      <c r="H1098" s="33"/>
    </row>
    <row r="1099" spans="1:8" x14ac:dyDescent="0.25">
      <c r="A1099" s="33"/>
      <c r="B1099" s="46"/>
      <c r="C1099" s="52"/>
      <c r="D1099" s="100"/>
      <c r="E1099" s="100"/>
      <c r="G1099" s="33"/>
      <c r="H1099" s="33"/>
    </row>
    <row r="1100" spans="1:8" x14ac:dyDescent="0.25">
      <c r="A1100" s="33"/>
      <c r="B1100" s="46"/>
      <c r="C1100" s="52"/>
      <c r="D1100" s="100"/>
      <c r="E1100" s="100"/>
      <c r="G1100" s="33"/>
      <c r="H1100" s="33"/>
    </row>
    <row r="1101" spans="1:8" x14ac:dyDescent="0.25">
      <c r="A1101" s="33"/>
      <c r="B1101" s="46"/>
      <c r="C1101" s="52"/>
      <c r="D1101" s="100"/>
      <c r="E1101" s="100"/>
      <c r="G1101" s="33"/>
      <c r="H1101" s="33"/>
    </row>
    <row r="1102" spans="1:8" x14ac:dyDescent="0.25">
      <c r="A1102" s="33"/>
      <c r="B1102" s="46"/>
      <c r="C1102" s="52"/>
      <c r="D1102" s="100"/>
      <c r="E1102" s="100"/>
      <c r="G1102" s="33"/>
      <c r="H1102" s="33"/>
    </row>
    <row r="1103" spans="1:8" x14ac:dyDescent="0.25">
      <c r="A1103" s="33"/>
      <c r="B1103" s="46"/>
      <c r="C1103" s="52"/>
      <c r="D1103" s="100"/>
      <c r="E1103" s="100"/>
      <c r="G1103" s="33"/>
      <c r="H1103" s="33"/>
    </row>
    <row r="1104" spans="1:8" x14ac:dyDescent="0.25">
      <c r="A1104" s="33"/>
      <c r="B1104" s="46"/>
      <c r="C1104" s="53"/>
      <c r="D1104" s="100"/>
      <c r="E1104" s="100"/>
      <c r="G1104" s="33"/>
      <c r="H1104" s="33"/>
    </row>
    <row r="1105" spans="1:8" x14ac:dyDescent="0.25">
      <c r="A1105" s="33"/>
      <c r="B1105" s="46"/>
      <c r="C1105" s="53"/>
      <c r="D1105" s="100"/>
      <c r="E1105" s="100"/>
      <c r="G1105" s="33"/>
      <c r="H1105" s="33"/>
    </row>
    <row r="1106" spans="1:8" x14ac:dyDescent="0.25">
      <c r="A1106" s="33"/>
      <c r="B1106" s="46"/>
      <c r="C1106" s="53"/>
      <c r="D1106" s="100"/>
      <c r="E1106" s="100"/>
      <c r="G1106" s="33"/>
      <c r="H1106" s="33"/>
    </row>
    <row r="1107" spans="1:8" x14ac:dyDescent="0.25">
      <c r="A1107" s="33"/>
      <c r="B1107" s="46"/>
      <c r="C1107" s="53"/>
      <c r="D1107" s="100"/>
      <c r="E1107" s="100"/>
      <c r="G1107" s="33"/>
      <c r="H1107" s="33"/>
    </row>
    <row r="1108" spans="1:8" x14ac:dyDescent="0.25">
      <c r="A1108" s="33"/>
      <c r="B1108" s="46"/>
      <c r="C1108" s="53"/>
      <c r="D1108" s="100"/>
      <c r="E1108" s="100"/>
      <c r="G1108" s="33"/>
      <c r="H1108" s="33"/>
    </row>
    <row r="1109" spans="1:8" x14ac:dyDescent="0.25">
      <c r="A1109" s="33"/>
      <c r="B1109" s="46"/>
      <c r="C1109" s="53"/>
      <c r="D1109" s="100"/>
      <c r="E1109" s="100"/>
      <c r="G1109" s="33"/>
      <c r="H1109" s="33"/>
    </row>
    <row r="1110" spans="1:8" x14ac:dyDescent="0.25">
      <c r="A1110" s="33"/>
      <c r="B1110" s="46"/>
      <c r="C1110" s="53"/>
      <c r="D1110" s="100"/>
      <c r="E1110" s="100"/>
      <c r="G1110" s="33"/>
      <c r="H1110" s="33"/>
    </row>
    <row r="1111" spans="1:8" x14ac:dyDescent="0.25">
      <c r="A1111" s="33"/>
      <c r="B1111" s="46"/>
      <c r="C1111" s="53"/>
      <c r="D1111" s="100"/>
      <c r="E1111" s="100"/>
      <c r="G1111" s="33"/>
      <c r="H1111" s="33"/>
    </row>
    <row r="1112" spans="1:8" x14ac:dyDescent="0.25">
      <c r="A1112" s="33"/>
      <c r="B1112" s="46"/>
      <c r="C1112" s="53"/>
      <c r="D1112" s="100"/>
      <c r="E1112" s="100"/>
      <c r="G1112" s="33"/>
      <c r="H1112" s="33"/>
    </row>
    <row r="1113" spans="1:8" x14ac:dyDescent="0.25">
      <c r="A1113" s="33"/>
      <c r="B1113" s="46"/>
      <c r="C1113" s="53"/>
      <c r="D1113" s="100"/>
      <c r="E1113" s="100"/>
      <c r="G1113" s="33"/>
      <c r="H1113" s="33"/>
    </row>
    <row r="1114" spans="1:8" x14ac:dyDescent="0.25">
      <c r="A1114" s="33"/>
      <c r="B1114" s="46"/>
      <c r="C1114" s="53"/>
      <c r="D1114" s="100"/>
      <c r="E1114" s="100"/>
      <c r="G1114" s="33"/>
      <c r="H1114" s="33"/>
    </row>
    <row r="1115" spans="1:8" x14ac:dyDescent="0.25">
      <c r="A1115" s="33"/>
      <c r="B1115" s="46"/>
      <c r="C1115" s="53"/>
      <c r="D1115" s="100"/>
      <c r="E1115" s="100"/>
      <c r="G1115" s="33"/>
      <c r="H1115" s="33"/>
    </row>
    <row r="1116" spans="1:8" x14ac:dyDescent="0.25">
      <c r="A1116" s="33"/>
      <c r="B1116" s="46"/>
      <c r="C1116" s="53"/>
      <c r="D1116" s="100"/>
      <c r="E1116" s="100"/>
      <c r="G1116" s="33"/>
      <c r="H1116" s="33"/>
    </row>
    <row r="1117" spans="1:8" x14ac:dyDescent="0.25">
      <c r="A1117" s="33"/>
      <c r="B1117" s="46"/>
      <c r="C1117" s="53"/>
      <c r="D1117" s="100"/>
      <c r="E1117" s="100"/>
      <c r="G1117" s="33"/>
      <c r="H1117" s="33"/>
    </row>
    <row r="1118" spans="1:8" x14ac:dyDescent="0.25">
      <c r="A1118" s="33"/>
      <c r="B1118" s="46"/>
      <c r="C1118" s="53"/>
      <c r="D1118" s="100"/>
      <c r="E1118" s="100"/>
      <c r="G1118" s="33"/>
      <c r="H1118" s="33"/>
    </row>
    <row r="1119" spans="1:8" x14ac:dyDescent="0.25">
      <c r="A1119" s="33"/>
      <c r="B1119" s="46"/>
      <c r="C1119" s="53"/>
      <c r="D1119" s="100"/>
      <c r="E1119" s="100"/>
      <c r="G1119" s="33"/>
      <c r="H1119" s="33"/>
    </row>
    <row r="1120" spans="1:8" x14ac:dyDescent="0.25">
      <c r="A1120" s="33"/>
      <c r="B1120" s="46"/>
      <c r="C1120" s="53"/>
      <c r="D1120" s="100"/>
      <c r="E1120" s="100"/>
      <c r="G1120" s="33"/>
      <c r="H1120" s="33"/>
    </row>
    <row r="1121" spans="1:8" x14ac:dyDescent="0.25">
      <c r="A1121" s="33"/>
      <c r="B1121" s="46"/>
      <c r="C1121" s="53"/>
      <c r="D1121" s="100"/>
      <c r="E1121" s="100"/>
      <c r="G1121" s="33"/>
      <c r="H1121" s="33"/>
    </row>
    <row r="1122" spans="1:8" x14ac:dyDescent="0.25">
      <c r="A1122" s="33"/>
      <c r="B1122" s="46"/>
      <c r="C1122" s="52"/>
      <c r="D1122" s="100"/>
      <c r="E1122" s="100"/>
      <c r="G1122" s="33"/>
      <c r="H1122" s="33"/>
    </row>
    <row r="1123" spans="1:8" x14ac:dyDescent="0.25">
      <c r="A1123" s="33"/>
      <c r="B1123" s="46"/>
      <c r="C1123" s="53"/>
      <c r="D1123" s="100"/>
      <c r="E1123" s="100"/>
      <c r="G1123" s="33"/>
      <c r="H1123" s="33"/>
    </row>
    <row r="1124" spans="1:8" x14ac:dyDescent="0.25">
      <c r="A1124" s="33"/>
      <c r="B1124" s="46"/>
      <c r="C1124" s="53"/>
      <c r="D1124" s="100"/>
      <c r="E1124" s="100"/>
      <c r="G1124" s="33"/>
      <c r="H1124" s="33"/>
    </row>
    <row r="1125" spans="1:8" x14ac:dyDescent="0.25">
      <c r="A1125" s="33"/>
      <c r="B1125" s="46"/>
      <c r="C1125" s="53"/>
      <c r="D1125" s="100"/>
      <c r="E1125" s="100"/>
      <c r="G1125" s="33"/>
      <c r="H1125" s="33"/>
    </row>
    <row r="1126" spans="1:8" x14ac:dyDescent="0.25">
      <c r="A1126" s="33"/>
      <c r="B1126" s="46"/>
      <c r="C1126" s="53"/>
      <c r="D1126" s="100"/>
      <c r="E1126" s="100"/>
      <c r="G1126" s="33"/>
      <c r="H1126" s="33"/>
    </row>
    <row r="1127" spans="1:8" x14ac:dyDescent="0.25">
      <c r="A1127" s="33"/>
      <c r="B1127" s="46"/>
      <c r="C1127" s="53"/>
      <c r="D1127" s="100"/>
      <c r="E1127" s="100"/>
      <c r="G1127" s="33"/>
      <c r="H1127" s="33"/>
    </row>
    <row r="1128" spans="1:8" x14ac:dyDescent="0.25">
      <c r="A1128" s="33"/>
      <c r="B1128" s="46"/>
      <c r="C1128" s="53"/>
      <c r="D1128" s="100"/>
      <c r="E1128" s="100"/>
      <c r="G1128" s="33"/>
      <c r="H1128" s="33"/>
    </row>
    <row r="1129" spans="1:8" x14ac:dyDescent="0.25">
      <c r="A1129" s="33"/>
      <c r="B1129" s="46"/>
      <c r="C1129" s="52"/>
      <c r="D1129" s="100"/>
      <c r="E1129" s="100"/>
      <c r="G1129" s="33"/>
      <c r="H1129" s="33"/>
    </row>
    <row r="1130" spans="1:8" x14ac:dyDescent="0.25">
      <c r="A1130" s="33"/>
      <c r="B1130" s="46"/>
      <c r="C1130" s="53"/>
      <c r="D1130" s="100"/>
      <c r="E1130" s="100"/>
      <c r="G1130" s="33"/>
      <c r="H1130" s="33"/>
    </row>
    <row r="1131" spans="1:8" x14ac:dyDescent="0.25">
      <c r="A1131" s="33"/>
      <c r="B1131" s="46"/>
      <c r="C1131" s="53"/>
      <c r="D1131" s="100"/>
      <c r="E1131" s="100"/>
      <c r="G1131" s="33"/>
      <c r="H1131" s="33"/>
    </row>
    <row r="1132" spans="1:8" x14ac:dyDescent="0.25">
      <c r="A1132" s="33"/>
      <c r="B1132" s="46"/>
      <c r="C1132" s="53"/>
      <c r="D1132" s="100"/>
      <c r="E1132" s="100"/>
      <c r="G1132" s="33"/>
      <c r="H1132" s="33"/>
    </row>
    <row r="1133" spans="1:8" x14ac:dyDescent="0.25">
      <c r="A1133" s="33"/>
      <c r="B1133" s="46"/>
      <c r="C1133" s="52"/>
      <c r="D1133" s="100"/>
      <c r="E1133" s="100"/>
      <c r="G1133" s="33"/>
      <c r="H1133" s="33"/>
    </row>
    <row r="1134" spans="1:8" x14ac:dyDescent="0.25">
      <c r="A1134" s="33"/>
      <c r="B1134" s="46"/>
      <c r="C1134" s="52"/>
      <c r="D1134" s="100"/>
      <c r="E1134" s="100"/>
      <c r="G1134" s="33"/>
      <c r="H1134" s="33"/>
    </row>
    <row r="1135" spans="1:8" x14ac:dyDescent="0.25">
      <c r="A1135" s="33"/>
      <c r="B1135" s="46"/>
      <c r="C1135" s="52"/>
      <c r="D1135" s="100"/>
      <c r="E1135" s="100"/>
      <c r="G1135" s="33"/>
      <c r="H1135" s="33"/>
    </row>
    <row r="1136" spans="1:8" x14ac:dyDescent="0.25">
      <c r="A1136" s="33"/>
      <c r="B1136" s="46"/>
      <c r="C1136" s="52"/>
      <c r="D1136" s="100"/>
      <c r="E1136" s="100"/>
      <c r="G1136" s="33"/>
      <c r="H1136" s="33"/>
    </row>
    <row r="1137" spans="1:8" x14ac:dyDescent="0.25">
      <c r="A1137" s="33"/>
      <c r="B1137" s="46"/>
      <c r="C1137" s="52"/>
      <c r="D1137" s="100"/>
      <c r="E1137" s="100"/>
      <c r="G1137" s="33"/>
      <c r="H1137" s="33"/>
    </row>
    <row r="1138" spans="1:8" x14ac:dyDescent="0.25">
      <c r="A1138" s="33"/>
      <c r="B1138" s="46"/>
      <c r="C1138" s="52"/>
      <c r="D1138" s="100"/>
      <c r="E1138" s="100"/>
      <c r="G1138" s="33"/>
      <c r="H1138" s="33"/>
    </row>
    <row r="1139" spans="1:8" x14ac:dyDescent="0.25">
      <c r="A1139" s="33"/>
      <c r="B1139" s="46"/>
      <c r="C1139" s="52"/>
      <c r="D1139" s="100"/>
      <c r="E1139" s="100"/>
      <c r="G1139" s="33"/>
      <c r="H1139" s="33"/>
    </row>
    <row r="1140" spans="1:8" x14ac:dyDescent="0.25">
      <c r="A1140" s="33"/>
      <c r="B1140" s="46"/>
      <c r="C1140" s="52"/>
      <c r="D1140" s="100"/>
      <c r="E1140" s="100"/>
      <c r="G1140" s="33"/>
      <c r="H1140" s="33"/>
    </row>
    <row r="1141" spans="1:8" x14ac:dyDescent="0.25">
      <c r="A1141" s="33"/>
      <c r="B1141" s="46"/>
      <c r="C1141" s="52"/>
      <c r="D1141" s="100"/>
      <c r="E1141" s="100"/>
      <c r="G1141" s="33"/>
      <c r="H1141" s="33"/>
    </row>
    <row r="1142" spans="1:8" x14ac:dyDescent="0.25">
      <c r="A1142" s="33"/>
      <c r="B1142" s="46"/>
      <c r="C1142" s="52"/>
      <c r="D1142" s="100"/>
      <c r="E1142" s="100"/>
      <c r="G1142" s="33"/>
      <c r="H1142" s="33"/>
    </row>
    <row r="1143" spans="1:8" x14ac:dyDescent="0.25">
      <c r="A1143" s="33"/>
      <c r="B1143" s="46"/>
      <c r="C1143" s="52"/>
      <c r="D1143" s="100"/>
      <c r="E1143" s="100"/>
      <c r="G1143" s="33"/>
      <c r="H1143" s="33"/>
    </row>
    <row r="1144" spans="1:8" x14ac:dyDescent="0.25">
      <c r="A1144" s="33"/>
      <c r="B1144" s="46"/>
      <c r="C1144" s="52"/>
      <c r="D1144" s="100"/>
      <c r="E1144" s="100"/>
      <c r="G1144" s="33"/>
      <c r="H1144" s="33"/>
    </row>
    <row r="1145" spans="1:8" x14ac:dyDescent="0.25">
      <c r="A1145" s="33"/>
      <c r="B1145" s="46"/>
      <c r="C1145" s="52"/>
      <c r="D1145" s="100"/>
      <c r="E1145" s="100"/>
      <c r="G1145" s="33"/>
      <c r="H1145" s="33"/>
    </row>
    <row r="1146" spans="1:8" x14ac:dyDescent="0.25">
      <c r="A1146" s="33"/>
      <c r="B1146" s="46"/>
      <c r="C1146" s="52"/>
      <c r="D1146" s="100"/>
      <c r="E1146" s="100"/>
      <c r="G1146" s="33"/>
      <c r="H1146" s="33"/>
    </row>
    <row r="1147" spans="1:8" x14ac:dyDescent="0.25">
      <c r="A1147" s="33"/>
      <c r="B1147" s="46"/>
      <c r="C1147" s="52"/>
      <c r="D1147" s="100"/>
      <c r="E1147" s="100"/>
      <c r="G1147" s="33"/>
      <c r="H1147" s="33"/>
    </row>
    <row r="1148" spans="1:8" x14ac:dyDescent="0.25">
      <c r="A1148" s="33"/>
      <c r="B1148" s="46"/>
      <c r="C1148" s="52"/>
      <c r="D1148" s="100"/>
      <c r="E1148" s="100"/>
      <c r="G1148" s="33"/>
      <c r="H1148" s="33"/>
    </row>
    <row r="1149" spans="1:8" x14ac:dyDescent="0.25">
      <c r="A1149" s="33"/>
      <c r="B1149" s="46"/>
      <c r="C1149" s="52"/>
      <c r="D1149" s="100"/>
      <c r="E1149" s="100"/>
      <c r="G1149" s="33"/>
      <c r="H1149" s="33"/>
    </row>
    <row r="1150" spans="1:8" x14ac:dyDescent="0.25">
      <c r="A1150" s="33"/>
      <c r="B1150" s="46"/>
      <c r="C1150" s="52"/>
      <c r="D1150" s="100"/>
      <c r="E1150" s="100"/>
      <c r="G1150" s="33"/>
      <c r="H1150" s="33"/>
    </row>
    <row r="1151" spans="1:8" x14ac:dyDescent="0.25">
      <c r="A1151" s="33"/>
      <c r="B1151" s="46"/>
      <c r="C1151" s="52"/>
      <c r="D1151" s="100"/>
      <c r="E1151" s="100"/>
      <c r="G1151" s="33"/>
      <c r="H1151" s="33"/>
    </row>
    <row r="1152" spans="1:8" x14ac:dyDescent="0.25">
      <c r="A1152" s="33"/>
      <c r="B1152" s="46"/>
      <c r="C1152" s="52"/>
      <c r="D1152" s="100"/>
      <c r="E1152" s="100"/>
      <c r="G1152" s="33"/>
      <c r="H1152" s="33"/>
    </row>
    <row r="1153" spans="1:8" x14ac:dyDescent="0.25">
      <c r="A1153" s="33"/>
      <c r="B1153" s="46"/>
      <c r="C1153" s="52"/>
      <c r="D1153" s="100"/>
      <c r="E1153" s="100"/>
      <c r="G1153" s="33"/>
      <c r="H1153" s="33"/>
    </row>
    <row r="1154" spans="1:8" x14ac:dyDescent="0.25">
      <c r="A1154" s="33"/>
      <c r="B1154" s="46"/>
      <c r="C1154" s="52"/>
      <c r="D1154" s="100"/>
      <c r="E1154" s="100"/>
      <c r="G1154" s="33"/>
      <c r="H1154" s="33"/>
    </row>
    <row r="1155" spans="1:8" x14ac:dyDescent="0.25">
      <c r="A1155" s="33"/>
      <c r="B1155" s="46"/>
      <c r="C1155" s="52"/>
      <c r="D1155" s="100"/>
      <c r="E1155" s="100"/>
      <c r="G1155" s="33"/>
      <c r="H1155" s="33"/>
    </row>
    <row r="1156" spans="1:8" x14ac:dyDescent="0.25">
      <c r="A1156" s="33"/>
      <c r="B1156" s="46"/>
      <c r="C1156" s="52"/>
      <c r="D1156" s="100"/>
      <c r="E1156" s="100"/>
      <c r="G1156" s="33"/>
      <c r="H1156" s="33"/>
    </row>
    <row r="1157" spans="1:8" x14ac:dyDescent="0.25">
      <c r="A1157" s="33"/>
      <c r="B1157" s="46"/>
      <c r="C1157" s="52"/>
      <c r="D1157" s="100"/>
      <c r="E1157" s="100"/>
      <c r="G1157" s="33"/>
      <c r="H1157" s="33"/>
    </row>
    <row r="1158" spans="1:8" x14ac:dyDescent="0.25">
      <c r="A1158" s="33"/>
      <c r="B1158" s="46"/>
      <c r="C1158" s="52"/>
      <c r="D1158" s="100"/>
      <c r="E1158" s="100"/>
      <c r="G1158" s="33"/>
      <c r="H1158" s="33"/>
    </row>
    <row r="1159" spans="1:8" x14ac:dyDescent="0.25">
      <c r="A1159" s="33"/>
      <c r="B1159" s="46"/>
      <c r="C1159" s="52"/>
      <c r="D1159" s="100"/>
      <c r="E1159" s="100"/>
      <c r="G1159" s="33"/>
      <c r="H1159" s="33"/>
    </row>
    <row r="1160" spans="1:8" x14ac:dyDescent="0.25">
      <c r="A1160" s="33"/>
      <c r="B1160" s="46"/>
      <c r="C1160" s="52"/>
      <c r="D1160" s="100"/>
      <c r="E1160" s="100"/>
      <c r="G1160" s="33"/>
      <c r="H1160" s="33"/>
    </row>
    <row r="1161" spans="1:8" x14ac:dyDescent="0.25">
      <c r="A1161" s="33"/>
      <c r="B1161" s="46"/>
      <c r="C1161" s="52"/>
      <c r="D1161" s="100"/>
      <c r="E1161" s="100"/>
      <c r="G1161" s="33"/>
      <c r="H1161" s="33"/>
    </row>
    <row r="1162" spans="1:8" x14ac:dyDescent="0.25">
      <c r="A1162" s="33"/>
      <c r="B1162" s="46"/>
      <c r="C1162" s="52"/>
      <c r="D1162" s="100"/>
      <c r="E1162" s="100"/>
      <c r="G1162" s="33"/>
      <c r="H1162" s="33"/>
    </row>
    <row r="1163" spans="1:8" x14ac:dyDescent="0.25">
      <c r="A1163" s="33"/>
      <c r="B1163" s="46"/>
      <c r="C1163" s="52"/>
      <c r="D1163" s="100"/>
      <c r="E1163" s="100"/>
      <c r="G1163" s="33"/>
      <c r="H1163" s="33"/>
    </row>
    <row r="1164" spans="1:8" x14ac:dyDescent="0.25">
      <c r="A1164" s="33"/>
      <c r="B1164" s="46"/>
      <c r="C1164" s="53"/>
      <c r="D1164" s="100"/>
      <c r="E1164" s="100"/>
      <c r="G1164" s="33"/>
      <c r="H1164" s="33"/>
    </row>
    <row r="1165" spans="1:8" x14ac:dyDescent="0.25">
      <c r="A1165" s="33"/>
      <c r="B1165" s="46"/>
      <c r="C1165" s="53"/>
      <c r="D1165" s="100"/>
      <c r="E1165" s="100"/>
      <c r="G1165" s="33"/>
      <c r="H1165" s="33"/>
    </row>
    <row r="1166" spans="1:8" x14ac:dyDescent="0.25">
      <c r="A1166" s="33"/>
      <c r="B1166" s="46"/>
      <c r="C1166" s="52"/>
      <c r="D1166" s="100"/>
      <c r="E1166" s="100"/>
      <c r="G1166" s="33"/>
      <c r="H1166" s="33"/>
    </row>
    <row r="1167" spans="1:8" x14ac:dyDescent="0.25">
      <c r="A1167" s="33"/>
      <c r="B1167" s="46"/>
      <c r="C1167" s="52"/>
      <c r="D1167" s="100"/>
      <c r="E1167" s="100"/>
      <c r="G1167" s="33"/>
      <c r="H1167" s="33"/>
    </row>
    <row r="1168" spans="1:8" x14ac:dyDescent="0.25">
      <c r="A1168" s="33"/>
      <c r="B1168" s="46"/>
      <c r="C1168" s="52"/>
      <c r="D1168" s="100"/>
      <c r="E1168" s="100"/>
      <c r="G1168" s="33"/>
      <c r="H1168" s="33"/>
    </row>
    <row r="1169" spans="1:8" x14ac:dyDescent="0.25">
      <c r="A1169" s="33"/>
      <c r="B1169" s="46"/>
      <c r="C1169" s="52"/>
      <c r="D1169" s="100"/>
      <c r="E1169" s="100"/>
      <c r="G1169" s="33"/>
      <c r="H1169" s="33"/>
    </row>
    <row r="1170" spans="1:8" x14ac:dyDescent="0.25">
      <c r="A1170" s="33"/>
      <c r="B1170" s="46"/>
      <c r="C1170" s="52"/>
      <c r="D1170" s="100"/>
      <c r="E1170" s="100"/>
      <c r="G1170" s="33"/>
      <c r="H1170" s="33"/>
    </row>
    <row r="1171" spans="1:8" x14ac:dyDescent="0.25">
      <c r="A1171" s="33"/>
      <c r="B1171" s="46"/>
      <c r="C1171" s="52"/>
      <c r="D1171" s="100"/>
      <c r="E1171" s="100"/>
      <c r="G1171" s="33"/>
      <c r="H1171" s="33"/>
    </row>
    <row r="1172" spans="1:8" x14ac:dyDescent="0.25">
      <c r="A1172" s="33"/>
      <c r="B1172" s="46"/>
      <c r="C1172" s="52"/>
      <c r="D1172" s="100"/>
      <c r="E1172" s="100"/>
      <c r="G1172" s="33"/>
      <c r="H1172" s="33"/>
    </row>
    <row r="1173" spans="1:8" x14ac:dyDescent="0.25">
      <c r="A1173" s="33"/>
      <c r="B1173" s="46"/>
      <c r="C1173" s="52"/>
      <c r="D1173" s="100"/>
      <c r="E1173" s="100"/>
      <c r="G1173" s="33"/>
      <c r="H1173" s="33"/>
    </row>
    <row r="1174" spans="1:8" x14ac:dyDescent="0.25">
      <c r="A1174" s="33"/>
      <c r="B1174" s="46"/>
      <c r="C1174" s="52"/>
      <c r="D1174" s="100"/>
      <c r="E1174" s="100"/>
      <c r="G1174" s="33"/>
      <c r="H1174" s="33"/>
    </row>
    <row r="1175" spans="1:8" x14ac:dyDescent="0.25">
      <c r="A1175" s="33"/>
      <c r="B1175" s="46"/>
      <c r="C1175" s="52"/>
      <c r="D1175" s="100"/>
      <c r="E1175" s="100"/>
      <c r="G1175" s="33"/>
      <c r="H1175" s="33"/>
    </row>
    <row r="1176" spans="1:8" x14ac:dyDescent="0.25">
      <c r="A1176" s="33"/>
      <c r="B1176" s="46"/>
      <c r="C1176" s="52"/>
      <c r="D1176" s="100"/>
      <c r="E1176" s="100"/>
      <c r="G1176" s="33"/>
      <c r="H1176" s="33"/>
    </row>
    <row r="1177" spans="1:8" x14ac:dyDescent="0.25">
      <c r="A1177" s="33"/>
      <c r="B1177" s="46"/>
      <c r="C1177" s="52"/>
      <c r="D1177" s="100"/>
      <c r="E1177" s="100"/>
      <c r="G1177" s="33"/>
      <c r="H1177" s="33"/>
    </row>
    <row r="1178" spans="1:8" x14ac:dyDescent="0.25">
      <c r="A1178" s="33"/>
      <c r="B1178" s="46"/>
      <c r="C1178" s="52"/>
      <c r="D1178" s="100"/>
      <c r="E1178" s="100"/>
      <c r="G1178" s="33"/>
      <c r="H1178" s="33"/>
    </row>
    <row r="1179" spans="1:8" x14ac:dyDescent="0.25">
      <c r="A1179" s="33"/>
      <c r="B1179" s="46"/>
      <c r="C1179" s="52"/>
      <c r="D1179" s="100"/>
      <c r="E1179" s="100"/>
      <c r="G1179" s="33"/>
      <c r="H1179" s="33"/>
    </row>
    <row r="1180" spans="1:8" x14ac:dyDescent="0.25">
      <c r="A1180" s="33"/>
      <c r="B1180" s="46"/>
      <c r="C1180" s="52"/>
      <c r="D1180" s="100"/>
      <c r="E1180" s="100"/>
      <c r="G1180" s="33"/>
      <c r="H1180" s="33"/>
    </row>
    <row r="1181" spans="1:8" x14ac:dyDescent="0.25">
      <c r="A1181" s="33"/>
      <c r="B1181" s="46"/>
      <c r="C1181" s="52"/>
      <c r="D1181" s="100"/>
      <c r="E1181" s="100"/>
      <c r="G1181" s="33"/>
      <c r="H1181" s="33"/>
    </row>
    <row r="1182" spans="1:8" x14ac:dyDescent="0.25">
      <c r="A1182" s="33"/>
      <c r="B1182" s="46"/>
      <c r="C1182" s="52"/>
      <c r="D1182" s="100"/>
      <c r="E1182" s="100"/>
      <c r="G1182" s="33"/>
      <c r="H1182" s="33"/>
    </row>
    <row r="1183" spans="1:8" x14ac:dyDescent="0.25">
      <c r="A1183" s="33"/>
      <c r="B1183" s="46"/>
      <c r="C1183" s="52"/>
      <c r="D1183" s="100"/>
      <c r="E1183" s="100"/>
      <c r="G1183" s="33"/>
      <c r="H1183" s="33"/>
    </row>
    <row r="1184" spans="1:8" x14ac:dyDescent="0.25">
      <c r="A1184" s="33"/>
      <c r="B1184" s="46"/>
      <c r="C1184" s="52"/>
      <c r="D1184" s="100"/>
      <c r="E1184" s="100"/>
      <c r="G1184" s="33"/>
      <c r="H1184" s="33"/>
    </row>
    <row r="1185" spans="1:8" x14ac:dyDescent="0.25">
      <c r="A1185" s="33"/>
      <c r="B1185" s="46"/>
      <c r="C1185" s="52"/>
      <c r="D1185" s="100"/>
      <c r="E1185" s="100"/>
      <c r="G1185" s="33"/>
      <c r="H1185" s="33"/>
    </row>
    <row r="1186" spans="1:8" x14ac:dyDescent="0.25">
      <c r="A1186" s="33"/>
      <c r="B1186" s="46"/>
      <c r="C1186" s="52"/>
      <c r="D1186" s="100"/>
      <c r="E1186" s="100"/>
      <c r="G1186" s="33"/>
      <c r="H1186" s="33"/>
    </row>
    <row r="1187" spans="1:8" x14ac:dyDescent="0.25">
      <c r="A1187" s="33"/>
      <c r="B1187" s="46"/>
      <c r="C1187" s="52"/>
      <c r="D1187" s="100"/>
      <c r="E1187" s="100"/>
      <c r="G1187" s="33"/>
      <c r="H1187" s="33"/>
    </row>
    <row r="1188" spans="1:8" x14ac:dyDescent="0.25">
      <c r="A1188" s="33"/>
      <c r="B1188" s="46"/>
      <c r="C1188" s="52"/>
      <c r="D1188" s="100"/>
      <c r="E1188" s="100"/>
      <c r="G1188" s="33"/>
      <c r="H1188" s="33"/>
    </row>
    <row r="1189" spans="1:8" x14ac:dyDescent="0.25">
      <c r="A1189" s="33"/>
      <c r="B1189" s="46"/>
      <c r="C1189" s="52"/>
      <c r="D1189" s="100"/>
      <c r="E1189" s="100"/>
      <c r="G1189" s="33"/>
      <c r="H1189" s="33"/>
    </row>
    <row r="1190" spans="1:8" x14ac:dyDescent="0.25">
      <c r="A1190" s="33"/>
      <c r="B1190" s="46"/>
      <c r="C1190" s="52"/>
      <c r="D1190" s="100"/>
      <c r="E1190" s="100"/>
      <c r="G1190" s="33"/>
      <c r="H1190" s="33"/>
    </row>
    <row r="1191" spans="1:8" x14ac:dyDescent="0.25">
      <c r="A1191" s="33"/>
      <c r="B1191" s="46"/>
      <c r="C1191" s="52"/>
      <c r="D1191" s="100"/>
      <c r="E1191" s="100"/>
      <c r="G1191" s="33"/>
      <c r="H1191" s="33"/>
    </row>
    <row r="1192" spans="1:8" x14ac:dyDescent="0.25">
      <c r="A1192" s="33"/>
      <c r="B1192" s="46"/>
      <c r="C1192" s="52"/>
      <c r="D1192" s="100"/>
      <c r="E1192" s="100"/>
      <c r="G1192" s="33"/>
      <c r="H1192" s="33"/>
    </row>
    <row r="1193" spans="1:8" x14ac:dyDescent="0.25">
      <c r="A1193" s="33"/>
      <c r="B1193" s="46"/>
      <c r="C1193" s="52"/>
      <c r="D1193" s="100"/>
      <c r="E1193" s="100"/>
      <c r="G1193" s="33"/>
      <c r="H1193" s="33"/>
    </row>
    <row r="1194" spans="1:8" x14ac:dyDescent="0.25">
      <c r="A1194" s="33"/>
      <c r="B1194" s="46"/>
      <c r="C1194" s="52"/>
      <c r="D1194" s="100"/>
      <c r="E1194" s="100"/>
      <c r="G1194" s="33"/>
      <c r="H1194" s="33"/>
    </row>
    <row r="1195" spans="1:8" x14ac:dyDescent="0.25">
      <c r="A1195" s="33"/>
      <c r="B1195" s="46"/>
      <c r="C1195" s="52"/>
      <c r="D1195" s="100"/>
      <c r="E1195" s="100"/>
      <c r="G1195" s="33"/>
      <c r="H1195" s="33"/>
    </row>
    <row r="1196" spans="1:8" x14ac:dyDescent="0.25">
      <c r="A1196" s="33"/>
      <c r="B1196" s="46"/>
      <c r="C1196" s="52"/>
      <c r="D1196" s="100"/>
      <c r="E1196" s="100"/>
      <c r="G1196" s="33"/>
      <c r="H1196" s="33"/>
    </row>
    <row r="1197" spans="1:8" x14ac:dyDescent="0.25">
      <c r="A1197" s="33"/>
      <c r="B1197" s="46"/>
      <c r="C1197" s="52"/>
      <c r="D1197" s="100"/>
      <c r="E1197" s="100"/>
      <c r="G1197" s="33"/>
      <c r="H1197" s="33"/>
    </row>
    <row r="1198" spans="1:8" x14ac:dyDescent="0.25">
      <c r="A1198" s="33"/>
      <c r="B1198" s="46"/>
      <c r="C1198" s="52"/>
      <c r="D1198" s="100"/>
      <c r="E1198" s="100"/>
      <c r="G1198" s="33"/>
      <c r="H1198" s="33"/>
    </row>
    <row r="1199" spans="1:8" x14ac:dyDescent="0.25">
      <c r="A1199" s="33"/>
      <c r="B1199" s="46"/>
      <c r="C1199" s="52"/>
      <c r="D1199" s="100"/>
      <c r="E1199" s="100"/>
      <c r="G1199" s="33"/>
      <c r="H1199" s="33"/>
    </row>
    <row r="1200" spans="1:8" x14ac:dyDescent="0.25">
      <c r="A1200" s="33"/>
      <c r="B1200" s="46"/>
      <c r="C1200" s="52"/>
      <c r="D1200" s="100"/>
      <c r="E1200" s="100"/>
      <c r="G1200" s="33"/>
      <c r="H1200" s="33"/>
    </row>
    <row r="1201" spans="1:8" x14ac:dyDescent="0.25">
      <c r="A1201" s="33"/>
      <c r="B1201" s="46"/>
      <c r="C1201" s="52"/>
      <c r="D1201" s="100"/>
      <c r="E1201" s="100"/>
      <c r="G1201" s="33"/>
      <c r="H1201" s="33"/>
    </row>
    <row r="1202" spans="1:8" x14ac:dyDescent="0.25">
      <c r="A1202" s="33"/>
      <c r="B1202" s="46"/>
      <c r="C1202" s="52"/>
      <c r="D1202" s="100"/>
      <c r="E1202" s="100"/>
      <c r="G1202" s="33"/>
      <c r="H1202" s="33"/>
    </row>
    <row r="1203" spans="1:8" x14ac:dyDescent="0.25">
      <c r="A1203" s="33"/>
      <c r="B1203" s="46"/>
      <c r="C1203" s="52"/>
      <c r="D1203" s="100"/>
      <c r="E1203" s="100"/>
      <c r="G1203" s="33"/>
      <c r="H1203" s="33"/>
    </row>
    <row r="1204" spans="1:8" x14ac:dyDescent="0.25">
      <c r="A1204" s="33"/>
      <c r="B1204" s="46"/>
      <c r="C1204" s="52"/>
      <c r="D1204" s="100"/>
      <c r="E1204" s="100"/>
      <c r="G1204" s="33"/>
      <c r="H1204" s="33"/>
    </row>
    <row r="1205" spans="1:8" x14ac:dyDescent="0.25">
      <c r="A1205" s="33"/>
      <c r="B1205" s="46"/>
      <c r="C1205" s="53"/>
      <c r="D1205" s="100"/>
      <c r="E1205" s="100"/>
      <c r="G1205" s="33"/>
      <c r="H1205" s="33"/>
    </row>
    <row r="1206" spans="1:8" x14ac:dyDescent="0.25">
      <c r="A1206" s="33"/>
      <c r="B1206" s="46"/>
      <c r="C1206" s="52"/>
      <c r="D1206" s="100"/>
      <c r="E1206" s="100"/>
      <c r="G1206" s="33"/>
      <c r="H1206" s="33"/>
    </row>
    <row r="1207" spans="1:8" x14ac:dyDescent="0.25">
      <c r="A1207" s="33"/>
      <c r="B1207" s="46"/>
      <c r="C1207" s="52"/>
      <c r="D1207" s="100"/>
      <c r="E1207" s="100"/>
      <c r="G1207" s="33"/>
      <c r="H1207" s="33"/>
    </row>
    <row r="1208" spans="1:8" x14ac:dyDescent="0.25">
      <c r="A1208" s="33"/>
      <c r="B1208" s="46"/>
      <c r="C1208" s="52"/>
      <c r="D1208" s="100"/>
      <c r="E1208" s="100"/>
      <c r="G1208" s="33"/>
      <c r="H1208" s="33"/>
    </row>
    <row r="1209" spans="1:8" x14ac:dyDescent="0.25">
      <c r="A1209" s="33"/>
      <c r="B1209" s="46"/>
      <c r="C1209" s="52"/>
      <c r="D1209" s="100"/>
      <c r="E1209" s="100"/>
      <c r="G1209" s="33"/>
      <c r="H1209" s="33"/>
    </row>
    <row r="1210" spans="1:8" x14ac:dyDescent="0.25">
      <c r="A1210" s="33"/>
      <c r="B1210" s="46"/>
      <c r="C1210" s="52"/>
      <c r="D1210" s="100"/>
      <c r="E1210" s="100"/>
      <c r="G1210" s="33"/>
      <c r="H1210" s="33"/>
    </row>
    <row r="1211" spans="1:8" x14ac:dyDescent="0.25">
      <c r="A1211" s="33"/>
      <c r="B1211" s="46"/>
      <c r="C1211" s="52"/>
      <c r="D1211" s="100"/>
      <c r="E1211" s="100"/>
      <c r="G1211" s="33"/>
      <c r="H1211" s="33"/>
    </row>
    <row r="1212" spans="1:8" x14ac:dyDescent="0.25">
      <c r="A1212" s="33"/>
      <c r="B1212" s="46"/>
      <c r="C1212" s="52"/>
      <c r="D1212" s="100"/>
      <c r="E1212" s="100"/>
      <c r="G1212" s="33"/>
      <c r="H1212" s="33"/>
    </row>
    <row r="1213" spans="1:8" x14ac:dyDescent="0.25">
      <c r="A1213" s="33"/>
      <c r="B1213" s="46"/>
      <c r="C1213" s="52"/>
      <c r="D1213" s="100"/>
      <c r="E1213" s="100"/>
      <c r="G1213" s="33"/>
      <c r="H1213" s="33"/>
    </row>
    <row r="1214" spans="1:8" x14ac:dyDescent="0.25">
      <c r="A1214" s="33"/>
      <c r="B1214" s="46"/>
      <c r="C1214" s="52"/>
      <c r="D1214" s="100"/>
      <c r="E1214" s="100"/>
      <c r="G1214" s="33"/>
      <c r="H1214" s="33"/>
    </row>
    <row r="1215" spans="1:8" x14ac:dyDescent="0.25">
      <c r="A1215" s="33"/>
      <c r="B1215" s="46"/>
      <c r="C1215" s="52"/>
      <c r="D1215" s="100"/>
      <c r="E1215" s="100"/>
      <c r="G1215" s="33"/>
      <c r="H1215" s="33"/>
    </row>
    <row r="1216" spans="1:8" x14ac:dyDescent="0.25">
      <c r="A1216" s="33"/>
      <c r="B1216" s="46"/>
      <c r="C1216" s="52"/>
      <c r="D1216" s="100"/>
      <c r="E1216" s="100"/>
      <c r="G1216" s="33"/>
      <c r="H1216" s="33"/>
    </row>
    <row r="1217" spans="1:8" x14ac:dyDescent="0.25">
      <c r="A1217" s="33"/>
      <c r="B1217" s="46"/>
      <c r="C1217" s="52"/>
      <c r="D1217" s="100"/>
      <c r="E1217" s="100"/>
      <c r="G1217" s="33"/>
      <c r="H1217" s="33"/>
    </row>
    <row r="1218" spans="1:8" x14ac:dyDescent="0.25">
      <c r="A1218" s="33"/>
      <c r="B1218" s="46"/>
      <c r="C1218" s="52"/>
      <c r="D1218" s="100"/>
      <c r="E1218" s="100"/>
      <c r="G1218" s="33"/>
      <c r="H1218" s="33"/>
    </row>
    <row r="1219" spans="1:8" x14ac:dyDescent="0.25">
      <c r="A1219" s="33"/>
      <c r="B1219" s="46"/>
      <c r="C1219" s="52"/>
      <c r="D1219" s="100"/>
      <c r="E1219" s="100"/>
      <c r="G1219" s="33"/>
      <c r="H1219" s="33"/>
    </row>
    <row r="1220" spans="1:8" x14ac:dyDescent="0.25">
      <c r="A1220" s="33"/>
      <c r="B1220" s="46"/>
      <c r="C1220" s="52"/>
      <c r="D1220" s="100"/>
      <c r="E1220" s="100"/>
      <c r="G1220" s="33"/>
      <c r="H1220" s="33"/>
    </row>
    <row r="1221" spans="1:8" x14ac:dyDescent="0.25">
      <c r="A1221" s="33"/>
      <c r="B1221" s="46"/>
      <c r="C1221" s="52"/>
      <c r="D1221" s="100"/>
      <c r="E1221" s="100"/>
      <c r="G1221" s="33"/>
      <c r="H1221" s="33"/>
    </row>
    <row r="1222" spans="1:8" x14ac:dyDescent="0.25">
      <c r="A1222" s="33"/>
      <c r="B1222" s="46"/>
      <c r="C1222" s="52"/>
      <c r="D1222" s="100"/>
      <c r="E1222" s="100"/>
      <c r="G1222" s="33"/>
      <c r="H1222" s="33"/>
    </row>
    <row r="1223" spans="1:8" x14ac:dyDescent="0.25">
      <c r="A1223" s="33"/>
      <c r="B1223" s="46"/>
      <c r="C1223" s="53"/>
      <c r="D1223" s="100"/>
      <c r="E1223" s="100"/>
      <c r="G1223" s="33"/>
      <c r="H1223" s="33"/>
    </row>
    <row r="1224" spans="1:8" x14ac:dyDescent="0.25">
      <c r="A1224" s="33"/>
      <c r="B1224" s="46"/>
      <c r="C1224" s="52"/>
      <c r="D1224" s="100"/>
      <c r="E1224" s="100"/>
      <c r="G1224" s="33"/>
      <c r="H1224" s="33"/>
    </row>
    <row r="1225" spans="1:8" x14ac:dyDescent="0.25">
      <c r="A1225" s="33"/>
      <c r="B1225" s="46"/>
      <c r="C1225" s="52"/>
      <c r="D1225" s="100"/>
      <c r="E1225" s="100"/>
      <c r="G1225" s="33"/>
      <c r="H1225" s="33"/>
    </row>
    <row r="1226" spans="1:8" x14ac:dyDescent="0.25">
      <c r="A1226" s="33"/>
      <c r="B1226" s="46"/>
      <c r="C1226" s="52"/>
      <c r="D1226" s="100"/>
      <c r="E1226" s="100"/>
      <c r="G1226" s="33"/>
      <c r="H1226" s="33"/>
    </row>
    <row r="1227" spans="1:8" x14ac:dyDescent="0.25">
      <c r="A1227" s="33"/>
      <c r="B1227" s="46"/>
      <c r="C1227" s="52"/>
      <c r="D1227" s="100"/>
      <c r="E1227" s="100"/>
      <c r="G1227" s="33"/>
      <c r="H1227" s="33"/>
    </row>
    <row r="1228" spans="1:8" x14ac:dyDescent="0.25">
      <c r="A1228" s="33"/>
      <c r="B1228" s="46"/>
      <c r="C1228" s="52"/>
      <c r="D1228" s="100"/>
      <c r="E1228" s="100"/>
      <c r="G1228" s="33"/>
      <c r="H1228" s="33"/>
    </row>
    <row r="1229" spans="1:8" x14ac:dyDescent="0.25">
      <c r="A1229" s="33"/>
      <c r="B1229" s="46"/>
      <c r="C1229" s="52"/>
      <c r="D1229" s="100"/>
      <c r="E1229" s="100"/>
      <c r="G1229" s="33"/>
      <c r="H1229" s="33"/>
    </row>
    <row r="1230" spans="1:8" x14ac:dyDescent="0.25">
      <c r="A1230" s="33"/>
      <c r="B1230" s="46"/>
      <c r="C1230" s="52"/>
      <c r="D1230" s="100"/>
      <c r="E1230" s="100"/>
      <c r="G1230" s="33"/>
      <c r="H1230" s="33"/>
    </row>
    <row r="1231" spans="1:8" x14ac:dyDescent="0.25">
      <c r="A1231" s="33"/>
      <c r="B1231" s="46"/>
      <c r="C1231" s="52"/>
      <c r="D1231" s="100"/>
      <c r="E1231" s="100"/>
      <c r="G1231" s="33"/>
      <c r="H1231" s="33"/>
    </row>
    <row r="1232" spans="1:8" x14ac:dyDescent="0.25">
      <c r="A1232" s="33"/>
      <c r="B1232" s="46"/>
      <c r="C1232" s="52"/>
      <c r="D1232" s="100"/>
      <c r="E1232" s="100"/>
      <c r="G1232" s="33"/>
      <c r="H1232" s="33"/>
    </row>
    <row r="1233" spans="1:8" x14ac:dyDescent="0.25">
      <c r="A1233" s="33"/>
      <c r="B1233" s="46"/>
      <c r="C1233" s="53"/>
      <c r="D1233" s="100"/>
      <c r="E1233" s="100"/>
      <c r="G1233" s="33"/>
      <c r="H1233" s="33"/>
    </row>
    <row r="1234" spans="1:8" x14ac:dyDescent="0.25">
      <c r="A1234" s="33"/>
      <c r="B1234" s="46"/>
      <c r="C1234" s="53"/>
      <c r="D1234" s="100"/>
      <c r="E1234" s="100"/>
      <c r="G1234" s="33"/>
      <c r="H1234" s="33"/>
    </row>
    <row r="1235" spans="1:8" x14ac:dyDescent="0.25">
      <c r="A1235" s="33"/>
      <c r="B1235" s="46"/>
      <c r="C1235" s="53"/>
      <c r="D1235" s="100"/>
      <c r="E1235" s="100"/>
      <c r="G1235" s="33"/>
      <c r="H1235" s="33"/>
    </row>
    <row r="1236" spans="1:8" x14ac:dyDescent="0.25">
      <c r="A1236" s="33"/>
      <c r="B1236" s="46"/>
      <c r="C1236" s="53"/>
      <c r="D1236" s="100"/>
      <c r="E1236" s="100"/>
      <c r="G1236" s="33"/>
      <c r="H1236" s="33"/>
    </row>
    <row r="1237" spans="1:8" x14ac:dyDescent="0.25">
      <c r="A1237" s="33"/>
      <c r="B1237" s="46"/>
      <c r="C1237" s="53"/>
      <c r="D1237" s="100"/>
      <c r="E1237" s="100"/>
      <c r="G1237" s="33"/>
      <c r="H1237" s="33"/>
    </row>
    <row r="1238" spans="1:8" x14ac:dyDescent="0.25">
      <c r="A1238" s="33"/>
      <c r="B1238" s="46"/>
      <c r="C1238" s="52"/>
      <c r="D1238" s="100"/>
      <c r="E1238" s="100"/>
      <c r="G1238" s="33"/>
      <c r="H1238" s="33"/>
    </row>
    <row r="1239" spans="1:8" x14ac:dyDescent="0.25">
      <c r="A1239" s="33"/>
      <c r="B1239" s="46"/>
      <c r="C1239" s="53"/>
      <c r="D1239" s="100"/>
      <c r="E1239" s="100"/>
      <c r="G1239" s="33"/>
      <c r="H1239" s="33"/>
    </row>
    <row r="1240" spans="1:8" x14ac:dyDescent="0.25">
      <c r="A1240" s="33"/>
      <c r="B1240" s="46"/>
      <c r="C1240" s="53"/>
      <c r="D1240" s="100"/>
      <c r="E1240" s="100"/>
      <c r="G1240" s="33"/>
      <c r="H1240" s="33"/>
    </row>
    <row r="1241" spans="1:8" x14ac:dyDescent="0.25">
      <c r="A1241" s="33"/>
      <c r="B1241" s="46"/>
      <c r="C1241" s="53"/>
      <c r="D1241" s="100"/>
      <c r="E1241" s="100"/>
      <c r="G1241" s="33"/>
      <c r="H1241" s="33"/>
    </row>
    <row r="1242" spans="1:8" x14ac:dyDescent="0.25">
      <c r="A1242" s="33"/>
      <c r="B1242" s="46"/>
      <c r="C1242" s="53"/>
      <c r="D1242" s="100"/>
      <c r="E1242" s="100"/>
      <c r="G1242" s="33"/>
      <c r="H1242" s="33"/>
    </row>
    <row r="1243" spans="1:8" x14ac:dyDescent="0.25">
      <c r="A1243" s="33"/>
      <c r="B1243" s="46"/>
      <c r="C1243" s="53"/>
      <c r="D1243" s="100"/>
      <c r="E1243" s="100"/>
      <c r="G1243" s="33"/>
      <c r="H1243" s="33"/>
    </row>
    <row r="1244" spans="1:8" x14ac:dyDescent="0.25">
      <c r="A1244" s="33"/>
      <c r="B1244" s="46"/>
      <c r="C1244" s="52"/>
      <c r="D1244" s="100"/>
      <c r="E1244" s="100"/>
      <c r="G1244" s="33"/>
      <c r="H1244" s="33"/>
    </row>
    <row r="1245" spans="1:8" x14ac:dyDescent="0.25">
      <c r="A1245" s="33"/>
      <c r="B1245" s="46"/>
      <c r="C1245" s="52"/>
      <c r="D1245" s="100"/>
      <c r="E1245" s="100"/>
      <c r="G1245" s="33"/>
      <c r="H1245" s="33"/>
    </row>
    <row r="1246" spans="1:8" x14ac:dyDescent="0.25">
      <c r="A1246" s="33"/>
      <c r="B1246" s="46"/>
      <c r="C1246" s="52"/>
      <c r="D1246" s="100"/>
      <c r="E1246" s="100"/>
      <c r="G1246" s="33"/>
      <c r="H1246" s="33"/>
    </row>
    <row r="1247" spans="1:8" x14ac:dyDescent="0.25">
      <c r="A1247" s="33"/>
      <c r="B1247" s="46"/>
      <c r="C1247" s="52"/>
      <c r="D1247" s="100"/>
      <c r="E1247" s="100"/>
      <c r="G1247" s="33"/>
      <c r="H1247" s="33"/>
    </row>
    <row r="1248" spans="1:8" x14ac:dyDescent="0.25">
      <c r="A1248" s="33"/>
      <c r="B1248" s="46"/>
      <c r="C1248" s="52"/>
      <c r="D1248" s="100"/>
      <c r="E1248" s="100"/>
      <c r="G1248" s="33"/>
      <c r="H1248" s="33"/>
    </row>
    <row r="1249" spans="1:8" x14ac:dyDescent="0.25">
      <c r="A1249" s="33"/>
      <c r="B1249" s="46"/>
      <c r="C1249" s="52"/>
      <c r="D1249" s="100"/>
      <c r="E1249" s="100"/>
      <c r="G1249" s="33"/>
      <c r="H1249" s="33"/>
    </row>
    <row r="1250" spans="1:8" x14ac:dyDescent="0.25">
      <c r="A1250" s="33"/>
      <c r="B1250" s="33"/>
      <c r="C1250" s="45"/>
      <c r="D1250" s="100"/>
      <c r="E1250" s="100"/>
      <c r="G1250" s="33"/>
      <c r="H1250" s="33"/>
    </row>
    <row r="1251" spans="1:8" x14ac:dyDescent="0.25">
      <c r="A1251" s="33"/>
      <c r="B1251" s="33"/>
      <c r="C1251" s="45"/>
      <c r="D1251" s="100"/>
      <c r="E1251" s="100"/>
      <c r="G1251" s="33"/>
      <c r="H1251" s="33"/>
    </row>
    <row r="1252" spans="1:8" x14ac:dyDescent="0.25">
      <c r="A1252" s="33"/>
      <c r="B1252" s="33"/>
      <c r="C1252" s="45"/>
      <c r="D1252" s="100"/>
      <c r="E1252" s="100"/>
      <c r="G1252" s="33"/>
      <c r="H1252" s="33"/>
    </row>
    <row r="1253" spans="1:8" x14ac:dyDescent="0.25">
      <c r="A1253" s="33"/>
      <c r="B1253" s="33"/>
      <c r="C1253" s="45"/>
      <c r="D1253" s="100"/>
      <c r="E1253" s="100"/>
      <c r="G1253" s="33"/>
      <c r="H1253" s="33"/>
    </row>
    <row r="1254" spans="1:8" x14ac:dyDescent="0.25">
      <c r="A1254" s="33"/>
      <c r="B1254" s="33"/>
      <c r="C1254" s="45"/>
      <c r="D1254" s="100"/>
      <c r="E1254" s="100"/>
      <c r="G1254" s="33"/>
      <c r="H1254" s="33"/>
    </row>
    <row r="1255" spans="1:8" x14ac:dyDescent="0.25">
      <c r="A1255" s="33"/>
      <c r="B1255" s="33"/>
      <c r="C1255" s="45"/>
      <c r="D1255" s="100"/>
      <c r="E1255" s="100"/>
      <c r="G1255" s="33"/>
      <c r="H1255" s="33"/>
    </row>
    <row r="1256" spans="1:8" x14ac:dyDescent="0.25">
      <c r="A1256" s="33"/>
      <c r="B1256" s="33"/>
      <c r="C1256" s="54"/>
      <c r="D1256" s="100"/>
      <c r="E1256" s="100"/>
      <c r="G1256" s="33"/>
      <c r="H1256" s="33"/>
    </row>
    <row r="1257" spans="1:8" x14ac:dyDescent="0.25">
      <c r="A1257" s="33"/>
      <c r="B1257" s="33"/>
      <c r="C1257" s="45"/>
      <c r="D1257" s="100"/>
      <c r="E1257" s="100"/>
      <c r="G1257" s="33"/>
      <c r="H1257" s="33"/>
    </row>
    <row r="1258" spans="1:8" x14ac:dyDescent="0.25">
      <c r="A1258" s="33"/>
      <c r="B1258" s="33"/>
      <c r="C1258" s="45"/>
      <c r="D1258" s="100"/>
      <c r="E1258" s="100"/>
      <c r="G1258" s="33"/>
      <c r="H1258" s="33"/>
    </row>
    <row r="1259" spans="1:8" x14ac:dyDescent="0.25">
      <c r="A1259" s="33"/>
      <c r="B1259" s="33"/>
      <c r="E1259" s="100"/>
      <c r="G1259" s="33"/>
      <c r="H1259" s="33"/>
    </row>
    <row r="1260" spans="1:8" x14ac:dyDescent="0.25">
      <c r="A1260" s="33"/>
      <c r="B1260" s="33"/>
      <c r="E1260" s="100"/>
      <c r="G1260" s="33"/>
      <c r="H1260" s="33"/>
    </row>
    <row r="1261" spans="1:8" x14ac:dyDescent="0.25">
      <c r="A1261" s="33"/>
      <c r="B1261" s="33"/>
      <c r="C1261" s="55"/>
      <c r="E1261" s="100"/>
      <c r="G1261" s="33"/>
      <c r="H1261" s="33"/>
    </row>
    <row r="1262" spans="1:8" x14ac:dyDescent="0.25">
      <c r="A1262" s="33"/>
      <c r="B1262" s="33"/>
      <c r="E1262" s="100"/>
      <c r="G1262" s="33"/>
      <c r="H1262" s="33"/>
    </row>
    <row r="1263" spans="1:8" x14ac:dyDescent="0.25">
      <c r="A1263" s="33"/>
      <c r="B1263" s="33"/>
      <c r="E1263" s="100"/>
      <c r="G1263" s="33"/>
      <c r="H1263" s="33"/>
    </row>
    <row r="1264" spans="1:8" x14ac:dyDescent="0.25">
      <c r="A1264" s="33"/>
      <c r="B1264" s="33"/>
      <c r="E1264" s="100"/>
      <c r="G1264" s="33"/>
      <c r="H1264" s="33"/>
    </row>
    <row r="1265" spans="1:8" x14ac:dyDescent="0.25">
      <c r="A1265" s="33"/>
      <c r="B1265" s="33"/>
      <c r="E1265" s="100"/>
      <c r="G1265" s="33"/>
      <c r="H1265" s="33"/>
    </row>
    <row r="1266" spans="1:8" x14ac:dyDescent="0.25">
      <c r="A1266" s="33"/>
      <c r="B1266" s="33"/>
      <c r="C1266" s="45"/>
      <c r="D1266" s="100"/>
      <c r="E1266" s="100"/>
      <c r="G1266" s="33"/>
      <c r="H1266" s="33"/>
    </row>
    <row r="1267" spans="1:8" x14ac:dyDescent="0.25">
      <c r="A1267" s="33"/>
      <c r="B1267" s="33"/>
      <c r="C1267" s="45"/>
      <c r="D1267" s="100"/>
      <c r="E1267" s="100"/>
      <c r="G1267" s="33"/>
      <c r="H1267" s="33"/>
    </row>
    <row r="1268" spans="1:8" x14ac:dyDescent="0.25">
      <c r="A1268" s="33"/>
      <c r="B1268" s="33"/>
      <c r="C1268" s="45"/>
      <c r="D1268" s="100"/>
      <c r="E1268" s="100"/>
      <c r="G1268" s="33"/>
      <c r="H1268" s="33"/>
    </row>
    <row r="1269" spans="1:8" x14ac:dyDescent="0.25">
      <c r="A1269" s="33"/>
      <c r="B1269" s="33"/>
      <c r="C1269" s="45"/>
      <c r="D1269" s="100"/>
      <c r="E1269" s="100"/>
      <c r="G1269" s="33"/>
      <c r="H1269" s="33"/>
    </row>
    <row r="1270" spans="1:8" x14ac:dyDescent="0.25">
      <c r="A1270" s="33"/>
      <c r="B1270" s="33"/>
      <c r="C1270" s="45"/>
      <c r="D1270" s="100"/>
      <c r="E1270" s="100"/>
      <c r="G1270" s="33"/>
      <c r="H1270" s="33"/>
    </row>
    <row r="1271" spans="1:8" x14ac:dyDescent="0.25">
      <c r="A1271" s="33"/>
      <c r="B1271" s="33"/>
      <c r="C1271" s="45"/>
      <c r="D1271" s="100"/>
      <c r="E1271" s="100"/>
      <c r="G1271" s="33"/>
      <c r="H1271" s="33"/>
    </row>
    <row r="1272" spans="1:8" x14ac:dyDescent="0.25">
      <c r="A1272" s="33"/>
      <c r="B1272" s="33"/>
      <c r="C1272" s="45"/>
      <c r="D1272" s="100"/>
      <c r="E1272" s="100"/>
      <c r="G1272" s="33"/>
      <c r="H1272" s="33"/>
    </row>
    <row r="1273" spans="1:8" x14ac:dyDescent="0.25">
      <c r="A1273" s="33"/>
      <c r="B1273" s="33"/>
      <c r="C1273" s="45"/>
      <c r="D1273" s="100"/>
      <c r="E1273" s="100"/>
      <c r="G1273" s="33"/>
      <c r="H1273" s="33"/>
    </row>
    <row r="1274" spans="1:8" x14ac:dyDescent="0.25">
      <c r="A1274" s="33"/>
      <c r="B1274" s="33"/>
      <c r="C1274" s="45"/>
      <c r="D1274" s="100"/>
      <c r="E1274" s="100"/>
      <c r="G1274" s="33"/>
      <c r="H1274" s="33"/>
    </row>
    <row r="1275" spans="1:8" x14ac:dyDescent="0.25">
      <c r="A1275" s="33"/>
      <c r="B1275" s="33"/>
      <c r="C1275" s="45"/>
      <c r="D1275" s="100"/>
      <c r="E1275" s="100"/>
      <c r="G1275" s="33"/>
      <c r="H1275" s="33"/>
    </row>
    <row r="1276" spans="1:8" x14ac:dyDescent="0.25">
      <c r="A1276" s="33"/>
      <c r="B1276" s="33"/>
      <c r="C1276" s="45"/>
      <c r="D1276" s="100"/>
      <c r="E1276" s="100"/>
      <c r="G1276" s="33"/>
      <c r="H1276" s="33"/>
    </row>
    <row r="1277" spans="1:8" x14ac:dyDescent="0.25">
      <c r="A1277" s="33"/>
      <c r="B1277" s="33"/>
      <c r="C1277" s="45"/>
      <c r="D1277" s="100"/>
      <c r="E1277" s="100"/>
      <c r="G1277" s="33"/>
      <c r="H1277" s="33"/>
    </row>
    <row r="1278" spans="1:8" x14ac:dyDescent="0.25">
      <c r="A1278" s="33"/>
      <c r="B1278" s="33"/>
      <c r="C1278" s="45"/>
      <c r="D1278" s="100"/>
      <c r="E1278" s="100"/>
      <c r="G1278" s="33"/>
      <c r="H1278" s="33"/>
    </row>
    <row r="1279" spans="1:8" x14ac:dyDescent="0.25">
      <c r="A1279" s="33"/>
      <c r="B1279" s="33"/>
      <c r="C1279" s="45"/>
      <c r="D1279" s="100"/>
      <c r="E1279" s="100"/>
      <c r="G1279" s="33"/>
      <c r="H1279" s="33"/>
    </row>
    <row r="1280" spans="1:8" x14ac:dyDescent="0.25">
      <c r="A1280" s="33"/>
      <c r="B1280" s="33"/>
      <c r="C1280" s="45"/>
      <c r="D1280" s="100"/>
      <c r="E1280" s="100"/>
      <c r="G1280" s="33"/>
      <c r="H1280" s="33"/>
    </row>
    <row r="1281" spans="1:8" x14ac:dyDescent="0.25">
      <c r="A1281" s="33"/>
      <c r="B1281" s="33"/>
      <c r="C1281" s="45"/>
      <c r="D1281" s="100"/>
      <c r="E1281" s="100"/>
      <c r="G1281" s="33"/>
      <c r="H1281" s="33"/>
    </row>
    <row r="1282" spans="1:8" x14ac:dyDescent="0.25">
      <c r="A1282" s="33"/>
      <c r="B1282" s="33"/>
      <c r="C1282" s="45"/>
      <c r="D1282" s="100"/>
      <c r="E1282" s="100"/>
      <c r="G1282" s="33"/>
      <c r="H1282" s="33"/>
    </row>
    <row r="1283" spans="1:8" x14ac:dyDescent="0.25">
      <c r="A1283" s="33"/>
      <c r="B1283" s="33"/>
      <c r="C1283" s="45"/>
      <c r="D1283" s="100"/>
      <c r="E1283" s="100"/>
      <c r="G1283" s="33"/>
      <c r="H1283" s="33"/>
    </row>
    <row r="1284" spans="1:8" x14ac:dyDescent="0.25">
      <c r="A1284" s="33"/>
      <c r="B1284" s="33"/>
      <c r="C1284" s="45"/>
      <c r="D1284" s="100"/>
      <c r="E1284" s="100"/>
      <c r="G1284" s="33"/>
      <c r="H1284" s="33"/>
    </row>
    <row r="1285" spans="1:8" x14ac:dyDescent="0.25">
      <c r="A1285" s="33"/>
      <c r="B1285" s="33"/>
      <c r="C1285" s="45"/>
      <c r="D1285" s="100"/>
      <c r="E1285" s="100"/>
      <c r="G1285" s="33"/>
      <c r="H1285" s="33"/>
    </row>
    <row r="1286" spans="1:8" x14ac:dyDescent="0.25">
      <c r="A1286" s="33"/>
      <c r="B1286" s="33"/>
      <c r="C1286" s="45"/>
      <c r="D1286" s="100"/>
      <c r="E1286" s="100"/>
      <c r="G1286" s="33"/>
      <c r="H1286" s="33"/>
    </row>
    <row r="1287" spans="1:8" x14ac:dyDescent="0.25">
      <c r="A1287" s="33"/>
      <c r="B1287" s="33"/>
      <c r="C1287" s="45"/>
      <c r="D1287" s="100"/>
      <c r="E1287" s="100"/>
      <c r="G1287" s="33"/>
      <c r="H1287" s="33"/>
    </row>
    <row r="1288" spans="1:8" x14ac:dyDescent="0.25">
      <c r="A1288" s="33"/>
      <c r="B1288" s="33"/>
      <c r="C1288" s="45"/>
      <c r="D1288" s="100"/>
      <c r="E1288" s="100"/>
      <c r="G1288" s="33"/>
      <c r="H1288" s="33"/>
    </row>
    <row r="1289" spans="1:8" x14ac:dyDescent="0.25">
      <c r="A1289" s="33"/>
      <c r="B1289" s="33"/>
      <c r="C1289" s="45"/>
      <c r="D1289" s="100"/>
      <c r="E1289" s="100"/>
      <c r="G1289" s="33"/>
      <c r="H1289" s="33"/>
    </row>
    <row r="1290" spans="1:8" x14ac:dyDescent="0.25">
      <c r="A1290" s="33"/>
      <c r="B1290" s="33"/>
      <c r="C1290" s="45"/>
      <c r="D1290" s="100"/>
      <c r="E1290" s="100"/>
      <c r="G1290" s="33"/>
      <c r="H1290" s="33"/>
    </row>
    <row r="1291" spans="1:8" x14ac:dyDescent="0.25">
      <c r="A1291" s="33"/>
      <c r="B1291" s="33"/>
      <c r="C1291" s="45"/>
      <c r="D1291" s="100"/>
      <c r="E1291" s="100"/>
      <c r="G1291" s="33"/>
      <c r="H1291" s="33"/>
    </row>
    <row r="1292" spans="1:8" x14ac:dyDescent="0.25">
      <c r="A1292" s="33"/>
      <c r="B1292" s="33"/>
      <c r="C1292" s="45"/>
      <c r="D1292" s="100"/>
      <c r="E1292" s="100"/>
      <c r="G1292" s="33"/>
      <c r="H1292" s="33"/>
    </row>
    <row r="1293" spans="1:8" x14ac:dyDescent="0.25">
      <c r="A1293" s="33"/>
      <c r="B1293" s="33"/>
      <c r="C1293" s="45"/>
      <c r="D1293" s="100"/>
      <c r="E1293" s="100"/>
      <c r="G1293" s="33"/>
      <c r="H1293" s="33"/>
    </row>
    <row r="1294" spans="1:8" x14ac:dyDescent="0.25">
      <c r="A1294" s="33"/>
      <c r="B1294" s="33"/>
      <c r="C1294" s="45"/>
      <c r="D1294" s="100"/>
      <c r="E1294" s="100"/>
      <c r="G1294" s="33"/>
      <c r="H1294" s="33"/>
    </row>
    <row r="1295" spans="1:8" x14ac:dyDescent="0.25">
      <c r="A1295" s="33"/>
      <c r="B1295" s="33"/>
      <c r="C1295" s="45"/>
      <c r="D1295" s="100"/>
      <c r="E1295" s="100"/>
      <c r="G1295" s="33"/>
      <c r="H1295" s="33"/>
    </row>
    <row r="1296" spans="1:8" x14ac:dyDescent="0.25">
      <c r="A1296" s="33"/>
      <c r="B1296" s="33"/>
      <c r="C1296" s="45"/>
      <c r="D1296" s="100"/>
      <c r="E1296" s="100"/>
      <c r="G1296" s="33"/>
      <c r="H1296" s="33"/>
    </row>
    <row r="1297" spans="1:8" x14ac:dyDescent="0.25">
      <c r="A1297" s="33"/>
      <c r="B1297" s="33"/>
      <c r="C1297" s="45"/>
      <c r="D1297" s="100"/>
      <c r="E1297" s="100"/>
      <c r="G1297" s="33"/>
      <c r="H1297" s="33"/>
    </row>
    <row r="1298" spans="1:8" x14ac:dyDescent="0.25">
      <c r="A1298" s="33"/>
      <c r="B1298" s="33"/>
      <c r="C1298" s="45"/>
      <c r="D1298" s="100"/>
      <c r="E1298" s="100"/>
      <c r="G1298" s="33"/>
      <c r="H1298" s="33"/>
    </row>
    <row r="1299" spans="1:8" x14ac:dyDescent="0.25">
      <c r="A1299" s="33"/>
      <c r="B1299" s="33"/>
      <c r="C1299" s="45"/>
      <c r="D1299" s="100"/>
      <c r="E1299" s="100"/>
      <c r="G1299" s="33"/>
      <c r="H1299" s="33"/>
    </row>
    <row r="1300" spans="1:8" x14ac:dyDescent="0.25">
      <c r="A1300" s="33"/>
      <c r="B1300" s="33"/>
      <c r="C1300" s="45"/>
      <c r="D1300" s="100"/>
      <c r="E1300" s="100"/>
      <c r="G1300" s="33"/>
      <c r="H1300" s="33"/>
    </row>
    <row r="1301" spans="1:8" x14ac:dyDescent="0.25">
      <c r="A1301" s="33"/>
      <c r="B1301" s="33"/>
      <c r="C1301" s="45"/>
      <c r="D1301" s="100"/>
      <c r="E1301" s="100"/>
      <c r="G1301" s="33"/>
      <c r="H1301" s="33"/>
    </row>
    <row r="1302" spans="1:8" x14ac:dyDescent="0.25">
      <c r="A1302" s="33"/>
      <c r="B1302" s="33"/>
      <c r="C1302" s="45"/>
      <c r="D1302" s="100"/>
      <c r="E1302" s="100"/>
      <c r="G1302" s="33"/>
      <c r="H1302" s="33"/>
    </row>
    <row r="1303" spans="1:8" x14ac:dyDescent="0.25">
      <c r="A1303" s="33"/>
      <c r="B1303" s="33"/>
      <c r="C1303" s="45"/>
      <c r="D1303" s="100"/>
      <c r="E1303" s="100"/>
      <c r="G1303" s="33"/>
      <c r="H1303" s="33"/>
    </row>
    <row r="1304" spans="1:8" x14ac:dyDescent="0.25">
      <c r="A1304" s="33"/>
      <c r="B1304" s="33"/>
      <c r="C1304" s="45"/>
      <c r="D1304" s="100"/>
      <c r="E1304" s="100"/>
      <c r="G1304" s="33"/>
      <c r="H1304" s="33"/>
    </row>
    <row r="1305" spans="1:8" x14ac:dyDescent="0.25">
      <c r="A1305" s="33"/>
      <c r="B1305" s="33"/>
      <c r="C1305" s="45"/>
      <c r="D1305" s="100"/>
      <c r="E1305" s="100"/>
      <c r="G1305" s="33"/>
      <c r="H1305" s="33"/>
    </row>
    <row r="1306" spans="1:8" x14ac:dyDescent="0.25">
      <c r="A1306" s="33"/>
      <c r="B1306" s="33"/>
      <c r="C1306" s="45"/>
      <c r="D1306" s="100"/>
      <c r="E1306" s="100"/>
      <c r="G1306" s="33"/>
      <c r="H1306" s="33"/>
    </row>
    <row r="1307" spans="1:8" x14ac:dyDescent="0.25">
      <c r="A1307" s="33"/>
      <c r="B1307" s="33"/>
      <c r="C1307" s="45"/>
      <c r="D1307" s="100"/>
      <c r="E1307" s="100"/>
      <c r="G1307" s="33"/>
      <c r="H1307" s="33"/>
    </row>
    <row r="1308" spans="1:8" x14ac:dyDescent="0.25">
      <c r="A1308" s="33"/>
      <c r="B1308" s="33"/>
      <c r="C1308" s="45"/>
      <c r="D1308" s="100"/>
      <c r="E1308" s="100"/>
      <c r="G1308" s="33"/>
      <c r="H1308" s="33"/>
    </row>
    <row r="1309" spans="1:8" x14ac:dyDescent="0.25">
      <c r="A1309" s="33"/>
      <c r="B1309" s="33"/>
      <c r="C1309" s="45"/>
      <c r="D1309" s="100"/>
      <c r="E1309" s="100"/>
      <c r="G1309" s="33"/>
      <c r="H1309" s="33"/>
    </row>
    <row r="1310" spans="1:8" x14ac:dyDescent="0.25">
      <c r="A1310" s="33"/>
      <c r="B1310" s="33"/>
      <c r="C1310" s="45"/>
      <c r="D1310" s="100"/>
      <c r="E1310" s="100"/>
      <c r="G1310" s="33"/>
      <c r="H1310" s="33"/>
    </row>
    <row r="1311" spans="1:8" x14ac:dyDescent="0.25">
      <c r="A1311" s="33"/>
      <c r="B1311" s="33"/>
      <c r="C1311" s="45"/>
      <c r="D1311" s="100"/>
      <c r="E1311" s="100"/>
      <c r="G1311" s="33"/>
      <c r="H1311" s="33"/>
    </row>
    <row r="1312" spans="1:8" x14ac:dyDescent="0.25">
      <c r="A1312" s="33"/>
      <c r="B1312" s="33"/>
      <c r="C1312" s="45"/>
      <c r="D1312" s="100"/>
      <c r="E1312" s="100"/>
      <c r="G1312" s="33"/>
      <c r="H1312" s="33"/>
    </row>
    <row r="1313" spans="1:8" x14ac:dyDescent="0.25">
      <c r="A1313" s="33"/>
      <c r="B1313" s="33"/>
      <c r="C1313" s="45"/>
      <c r="D1313" s="100"/>
      <c r="E1313" s="100"/>
      <c r="G1313" s="33"/>
      <c r="H1313" s="33"/>
    </row>
    <row r="1314" spans="1:8" x14ac:dyDescent="0.25">
      <c r="A1314" s="33"/>
      <c r="B1314" s="33"/>
      <c r="C1314" s="45"/>
      <c r="D1314" s="100"/>
      <c r="E1314" s="100"/>
      <c r="G1314" s="33"/>
      <c r="H1314" s="33"/>
    </row>
    <row r="1315" spans="1:8" x14ac:dyDescent="0.25">
      <c r="A1315" s="33"/>
      <c r="B1315" s="33"/>
      <c r="C1315" s="45"/>
      <c r="D1315" s="100"/>
      <c r="E1315" s="100"/>
      <c r="G1315" s="33"/>
      <c r="H1315" s="33"/>
    </row>
    <row r="1316" spans="1:8" x14ac:dyDescent="0.25">
      <c r="A1316" s="33"/>
      <c r="B1316" s="33"/>
      <c r="C1316" s="45"/>
      <c r="D1316" s="100"/>
      <c r="E1316" s="100"/>
      <c r="G1316" s="33"/>
      <c r="H1316" s="33"/>
    </row>
    <row r="1317" spans="1:8" x14ac:dyDescent="0.25">
      <c r="A1317" s="33"/>
      <c r="B1317" s="33"/>
      <c r="C1317" s="45"/>
      <c r="D1317" s="100"/>
      <c r="E1317" s="100"/>
      <c r="G1317" s="33"/>
      <c r="H1317" s="33"/>
    </row>
    <row r="1318" spans="1:8" x14ac:dyDescent="0.25">
      <c r="A1318" s="33"/>
      <c r="B1318" s="33"/>
      <c r="C1318" s="45"/>
      <c r="D1318" s="100"/>
      <c r="E1318" s="100"/>
      <c r="G1318" s="33"/>
      <c r="H1318" s="33"/>
    </row>
    <row r="1319" spans="1:8" x14ac:dyDescent="0.25">
      <c r="A1319" s="33"/>
      <c r="B1319" s="33"/>
      <c r="C1319" s="45"/>
      <c r="D1319" s="100"/>
      <c r="E1319" s="100"/>
      <c r="G1319" s="33"/>
      <c r="H1319" s="33"/>
    </row>
    <row r="1320" spans="1:8" x14ac:dyDescent="0.25">
      <c r="A1320" s="33"/>
      <c r="B1320" s="33"/>
      <c r="C1320" s="45"/>
      <c r="D1320" s="100"/>
      <c r="E1320" s="100"/>
      <c r="G1320" s="33"/>
      <c r="H1320" s="33"/>
    </row>
    <row r="1321" spans="1:8" x14ac:dyDescent="0.25">
      <c r="A1321" s="33"/>
      <c r="B1321" s="33"/>
      <c r="C1321" s="45"/>
      <c r="D1321" s="100"/>
      <c r="E1321" s="100"/>
      <c r="G1321" s="33"/>
      <c r="H1321" s="33"/>
    </row>
    <row r="1322" spans="1:8" x14ac:dyDescent="0.25">
      <c r="A1322" s="33"/>
      <c r="B1322" s="33"/>
      <c r="C1322" s="45"/>
      <c r="D1322" s="100"/>
      <c r="E1322" s="100"/>
      <c r="G1322" s="33"/>
      <c r="H1322" s="33"/>
    </row>
    <row r="1323" spans="1:8" x14ac:dyDescent="0.25">
      <c r="A1323" s="33"/>
      <c r="B1323" s="33"/>
      <c r="C1323" s="45"/>
      <c r="D1323" s="100"/>
      <c r="E1323" s="100"/>
      <c r="G1323" s="33"/>
      <c r="H1323" s="33"/>
    </row>
    <row r="1324" spans="1:8" x14ac:dyDescent="0.25">
      <c r="A1324" s="33"/>
      <c r="B1324" s="33"/>
      <c r="C1324" s="45"/>
      <c r="D1324" s="100"/>
      <c r="E1324" s="100"/>
      <c r="G1324" s="33"/>
      <c r="H1324" s="33"/>
    </row>
    <row r="1325" spans="1:8" x14ac:dyDescent="0.25">
      <c r="A1325" s="33"/>
      <c r="B1325" s="33"/>
      <c r="C1325" s="45"/>
      <c r="D1325" s="100"/>
      <c r="E1325" s="100"/>
      <c r="G1325" s="33"/>
      <c r="H1325" s="33"/>
    </row>
    <row r="1326" spans="1:8" x14ac:dyDescent="0.25">
      <c r="A1326" s="33"/>
      <c r="B1326" s="33"/>
      <c r="C1326" s="45"/>
      <c r="D1326" s="100"/>
      <c r="E1326" s="100"/>
      <c r="G1326" s="33"/>
      <c r="H1326" s="33"/>
    </row>
    <row r="1327" spans="1:8" x14ac:dyDescent="0.25">
      <c r="A1327" s="33"/>
      <c r="B1327" s="33"/>
      <c r="C1327" s="45"/>
      <c r="D1327" s="100"/>
      <c r="E1327" s="100"/>
      <c r="G1327" s="33"/>
      <c r="H1327" s="33"/>
    </row>
    <row r="1328" spans="1:8" x14ac:dyDescent="0.25">
      <c r="A1328" s="33"/>
      <c r="B1328" s="33"/>
      <c r="C1328" s="45"/>
      <c r="D1328" s="100"/>
      <c r="E1328" s="100"/>
      <c r="G1328" s="33"/>
      <c r="H1328" s="33"/>
    </row>
    <row r="1329" spans="1:8" x14ac:dyDescent="0.25">
      <c r="A1329" s="33"/>
      <c r="B1329" s="33"/>
      <c r="C1329" s="45"/>
      <c r="D1329" s="100"/>
      <c r="E1329" s="100"/>
      <c r="G1329" s="33"/>
      <c r="H1329" s="33"/>
    </row>
    <row r="1330" spans="1:8" x14ac:dyDescent="0.25">
      <c r="A1330" s="33"/>
      <c r="B1330" s="33"/>
      <c r="C1330" s="45"/>
      <c r="D1330" s="100"/>
      <c r="E1330" s="100"/>
      <c r="G1330" s="33"/>
      <c r="H1330" s="33"/>
    </row>
    <row r="1331" spans="1:8" x14ac:dyDescent="0.25">
      <c r="A1331" s="33"/>
      <c r="B1331" s="33"/>
      <c r="C1331" s="45"/>
      <c r="D1331" s="100"/>
      <c r="E1331" s="100"/>
      <c r="G1331" s="33"/>
      <c r="H1331" s="33"/>
    </row>
    <row r="1332" spans="1:8" x14ac:dyDescent="0.25">
      <c r="A1332" s="33"/>
      <c r="B1332" s="33"/>
      <c r="C1332" s="45"/>
      <c r="D1332" s="100"/>
      <c r="E1332" s="100"/>
      <c r="G1332" s="33"/>
      <c r="H1332" s="33"/>
    </row>
    <row r="1333" spans="1:8" x14ac:dyDescent="0.25">
      <c r="A1333" s="33"/>
      <c r="B1333" s="33"/>
      <c r="C1333" s="45"/>
      <c r="D1333" s="100"/>
      <c r="E1333" s="100"/>
      <c r="G1333" s="33"/>
      <c r="H1333" s="33"/>
    </row>
    <row r="1334" spans="1:8" x14ac:dyDescent="0.25">
      <c r="A1334" s="33"/>
      <c r="B1334" s="33"/>
      <c r="C1334" s="45"/>
      <c r="D1334" s="100"/>
      <c r="E1334" s="100"/>
      <c r="G1334" s="33"/>
      <c r="H1334" s="33"/>
    </row>
    <row r="1335" spans="1:8" x14ac:dyDescent="0.25">
      <c r="A1335" s="33"/>
      <c r="B1335" s="33"/>
      <c r="C1335" s="45"/>
      <c r="D1335" s="100"/>
      <c r="E1335" s="100"/>
      <c r="G1335" s="33"/>
      <c r="H1335" s="33"/>
    </row>
    <row r="1336" spans="1:8" x14ac:dyDescent="0.25">
      <c r="A1336" s="33"/>
      <c r="B1336" s="33"/>
      <c r="C1336" s="45"/>
      <c r="D1336" s="100"/>
      <c r="E1336" s="100"/>
      <c r="G1336" s="33"/>
      <c r="H1336" s="33"/>
    </row>
    <row r="1337" spans="1:8" x14ac:dyDescent="0.25">
      <c r="A1337" s="33"/>
      <c r="B1337" s="33"/>
      <c r="C1337" s="45"/>
      <c r="D1337" s="100"/>
      <c r="E1337" s="100"/>
      <c r="G1337" s="33"/>
      <c r="H1337" s="33"/>
    </row>
    <row r="1338" spans="1:8" x14ac:dyDescent="0.25">
      <c r="A1338" s="33"/>
      <c r="B1338" s="33"/>
      <c r="C1338" s="45"/>
      <c r="D1338" s="100"/>
      <c r="E1338" s="100"/>
      <c r="G1338" s="33"/>
      <c r="H1338" s="33"/>
    </row>
    <row r="1339" spans="1:8" x14ac:dyDescent="0.25">
      <c r="A1339" s="33"/>
      <c r="B1339" s="33"/>
      <c r="C1339" s="45"/>
      <c r="D1339" s="100"/>
      <c r="E1339" s="100"/>
      <c r="G1339" s="33"/>
      <c r="H1339" s="33"/>
    </row>
    <row r="1340" spans="1:8" x14ac:dyDescent="0.25">
      <c r="A1340" s="33"/>
      <c r="B1340" s="33"/>
      <c r="C1340" s="45"/>
      <c r="D1340" s="100"/>
      <c r="E1340" s="100"/>
      <c r="G1340" s="33"/>
      <c r="H1340" s="33"/>
    </row>
    <row r="1341" spans="1:8" x14ac:dyDescent="0.25">
      <c r="A1341" s="33"/>
      <c r="B1341" s="33"/>
      <c r="C1341" s="45"/>
      <c r="D1341" s="100"/>
      <c r="E1341" s="100"/>
      <c r="G1341" s="33"/>
      <c r="H1341" s="33"/>
    </row>
    <row r="1342" spans="1:8" x14ac:dyDescent="0.25">
      <c r="A1342" s="33"/>
      <c r="B1342" s="33"/>
      <c r="C1342" s="45"/>
      <c r="D1342" s="100"/>
      <c r="E1342" s="100"/>
      <c r="G1342" s="33"/>
      <c r="H1342" s="33"/>
    </row>
    <row r="1343" spans="1:8" x14ac:dyDescent="0.25">
      <c r="A1343" s="33"/>
      <c r="B1343" s="33"/>
      <c r="C1343" s="45"/>
      <c r="D1343" s="100"/>
      <c r="E1343" s="100"/>
      <c r="G1343" s="33"/>
      <c r="H1343" s="33"/>
    </row>
    <row r="1344" spans="1:8" x14ac:dyDescent="0.25">
      <c r="A1344" s="33"/>
      <c r="B1344" s="33"/>
      <c r="C1344" s="45"/>
      <c r="D1344" s="100"/>
      <c r="E1344" s="100"/>
      <c r="G1344" s="33"/>
      <c r="H1344" s="33"/>
    </row>
    <row r="1345" spans="1:8" x14ac:dyDescent="0.25">
      <c r="A1345" s="33"/>
      <c r="B1345" s="33"/>
      <c r="C1345" s="45"/>
      <c r="D1345" s="100"/>
      <c r="E1345" s="100"/>
      <c r="G1345" s="33"/>
      <c r="H1345" s="33"/>
    </row>
    <row r="1346" spans="1:8" x14ac:dyDescent="0.25">
      <c r="A1346" s="33"/>
      <c r="B1346" s="33"/>
      <c r="C1346" s="45"/>
      <c r="D1346" s="100"/>
      <c r="E1346" s="100"/>
      <c r="G1346" s="33"/>
      <c r="H1346" s="33"/>
    </row>
    <row r="1347" spans="1:8" x14ac:dyDescent="0.25">
      <c r="A1347" s="33"/>
      <c r="B1347" s="33"/>
      <c r="C1347" s="45"/>
      <c r="D1347" s="100"/>
      <c r="E1347" s="100"/>
      <c r="G1347" s="33"/>
      <c r="H1347" s="33"/>
    </row>
    <row r="1348" spans="1:8" x14ac:dyDescent="0.25">
      <c r="A1348" s="33"/>
      <c r="B1348" s="33"/>
      <c r="C1348" s="45"/>
      <c r="D1348" s="100"/>
      <c r="E1348" s="100"/>
      <c r="G1348" s="33"/>
      <c r="H1348" s="33"/>
    </row>
    <row r="1349" spans="1:8" x14ac:dyDescent="0.25">
      <c r="A1349" s="33"/>
      <c r="B1349" s="33"/>
      <c r="C1349" s="45"/>
      <c r="D1349" s="100"/>
      <c r="E1349" s="100"/>
      <c r="G1349" s="33"/>
      <c r="H1349" s="33"/>
    </row>
    <row r="1350" spans="1:8" x14ac:dyDescent="0.25">
      <c r="A1350" s="33"/>
      <c r="B1350" s="33"/>
      <c r="C1350" s="45"/>
      <c r="D1350" s="100"/>
      <c r="E1350" s="100"/>
      <c r="G1350" s="33"/>
      <c r="H1350" s="33"/>
    </row>
    <row r="1351" spans="1:8" x14ac:dyDescent="0.25">
      <c r="A1351" s="33"/>
      <c r="B1351" s="33"/>
      <c r="C1351" s="45"/>
      <c r="D1351" s="100"/>
      <c r="E1351" s="100"/>
      <c r="G1351" s="33"/>
      <c r="H1351" s="33"/>
    </row>
    <row r="1352" spans="1:8" x14ac:dyDescent="0.25">
      <c r="A1352" s="33"/>
      <c r="B1352" s="33"/>
      <c r="C1352" s="45"/>
      <c r="D1352" s="100"/>
      <c r="E1352" s="100"/>
      <c r="G1352" s="33"/>
      <c r="H1352" s="33"/>
    </row>
    <row r="1353" spans="1:8" x14ac:dyDescent="0.25">
      <c r="A1353" s="33"/>
      <c r="B1353" s="33"/>
      <c r="C1353" s="45"/>
      <c r="D1353" s="100"/>
      <c r="E1353" s="100"/>
      <c r="G1353" s="33"/>
      <c r="H1353" s="33"/>
    </row>
    <row r="1354" spans="1:8" x14ac:dyDescent="0.25">
      <c r="A1354" s="33"/>
      <c r="B1354" s="33"/>
      <c r="C1354" s="45"/>
      <c r="D1354" s="100"/>
      <c r="E1354" s="100"/>
      <c r="G1354" s="33"/>
      <c r="H1354" s="33"/>
    </row>
    <row r="1355" spans="1:8" x14ac:dyDescent="0.25">
      <c r="A1355" s="33"/>
      <c r="B1355" s="33"/>
      <c r="C1355" s="45"/>
      <c r="D1355" s="100"/>
      <c r="E1355" s="100"/>
      <c r="G1355" s="33"/>
      <c r="H1355" s="33"/>
    </row>
    <row r="1356" spans="1:8" x14ac:dyDescent="0.25">
      <c r="A1356" s="33"/>
      <c r="B1356" s="33"/>
      <c r="C1356" s="45"/>
      <c r="D1356" s="100"/>
      <c r="E1356" s="100"/>
      <c r="G1356" s="33"/>
      <c r="H1356" s="33"/>
    </row>
    <row r="1357" spans="1:8" x14ac:dyDescent="0.25">
      <c r="A1357" s="33"/>
      <c r="B1357" s="33"/>
      <c r="C1357" s="45"/>
      <c r="D1357" s="100"/>
      <c r="E1357" s="100"/>
      <c r="G1357" s="33"/>
      <c r="H1357" s="33"/>
    </row>
    <row r="1358" spans="1:8" x14ac:dyDescent="0.25">
      <c r="A1358" s="33"/>
      <c r="B1358" s="33"/>
      <c r="C1358" s="45"/>
      <c r="D1358" s="100"/>
      <c r="E1358" s="100"/>
      <c r="G1358" s="33"/>
      <c r="H1358" s="33"/>
    </row>
    <row r="1359" spans="1:8" x14ac:dyDescent="0.25">
      <c r="A1359" s="33"/>
      <c r="B1359" s="33"/>
      <c r="C1359" s="45"/>
      <c r="D1359" s="100"/>
      <c r="E1359" s="100"/>
      <c r="G1359" s="33"/>
      <c r="H1359" s="33"/>
    </row>
    <row r="1360" spans="1:8" x14ac:dyDescent="0.25">
      <c r="A1360" s="33"/>
      <c r="B1360" s="33"/>
      <c r="C1360" s="45"/>
      <c r="D1360" s="100"/>
      <c r="E1360" s="100"/>
      <c r="G1360" s="33"/>
      <c r="H1360" s="33"/>
    </row>
    <row r="1361" spans="1:8" x14ac:dyDescent="0.25">
      <c r="A1361" s="33"/>
      <c r="B1361" s="33"/>
      <c r="C1361" s="45"/>
      <c r="D1361" s="100"/>
      <c r="E1361" s="100"/>
      <c r="G1361" s="33"/>
      <c r="H1361" s="33"/>
    </row>
    <row r="1362" spans="1:8" x14ac:dyDescent="0.25">
      <c r="A1362" s="33"/>
      <c r="B1362" s="33"/>
      <c r="C1362" s="45"/>
      <c r="D1362" s="100"/>
      <c r="E1362" s="100"/>
      <c r="G1362" s="33"/>
      <c r="H1362" s="33"/>
    </row>
    <row r="1363" spans="1:8" x14ac:dyDescent="0.25">
      <c r="A1363" s="33"/>
      <c r="B1363" s="33"/>
      <c r="C1363" s="45"/>
      <c r="D1363" s="100"/>
      <c r="E1363" s="100"/>
      <c r="G1363" s="33"/>
      <c r="H1363" s="33"/>
    </row>
    <row r="1364" spans="1:8" x14ac:dyDescent="0.25">
      <c r="A1364" s="33"/>
      <c r="B1364" s="33"/>
      <c r="C1364" s="45"/>
      <c r="D1364" s="100"/>
      <c r="E1364" s="100"/>
      <c r="G1364" s="33"/>
      <c r="H1364" s="33"/>
    </row>
    <row r="1365" spans="1:8" x14ac:dyDescent="0.25">
      <c r="A1365" s="33"/>
      <c r="B1365" s="33"/>
      <c r="C1365" s="45"/>
      <c r="D1365" s="100"/>
      <c r="E1365" s="100"/>
      <c r="G1365" s="33"/>
      <c r="H1365" s="33"/>
    </row>
    <row r="1366" spans="1:8" x14ac:dyDescent="0.25">
      <c r="A1366" s="33"/>
      <c r="B1366" s="33"/>
      <c r="C1366" s="45"/>
      <c r="D1366" s="100"/>
      <c r="E1366" s="100"/>
      <c r="G1366" s="33"/>
      <c r="H1366" s="33"/>
    </row>
    <row r="1367" spans="1:8" x14ac:dyDescent="0.25">
      <c r="A1367" s="33"/>
      <c r="B1367" s="33"/>
      <c r="C1367" s="45"/>
      <c r="D1367" s="100"/>
      <c r="E1367" s="100"/>
      <c r="G1367" s="33"/>
      <c r="H1367" s="33"/>
    </row>
    <row r="1368" spans="1:8" x14ac:dyDescent="0.25">
      <c r="A1368" s="33"/>
      <c r="B1368" s="33"/>
      <c r="C1368" s="45"/>
      <c r="D1368" s="100"/>
      <c r="E1368" s="100"/>
      <c r="G1368" s="33"/>
      <c r="H1368" s="33"/>
    </row>
    <row r="1369" spans="1:8" x14ac:dyDescent="0.25">
      <c r="A1369" s="33"/>
      <c r="B1369" s="33"/>
      <c r="C1369" s="45"/>
      <c r="D1369" s="100"/>
      <c r="E1369" s="100"/>
      <c r="G1369" s="33"/>
      <c r="H1369" s="33"/>
    </row>
    <row r="1370" spans="1:8" x14ac:dyDescent="0.25">
      <c r="A1370" s="33"/>
      <c r="B1370" s="33"/>
      <c r="C1370" s="45"/>
      <c r="D1370" s="100"/>
      <c r="E1370" s="100"/>
      <c r="G1370" s="33"/>
      <c r="H1370" s="33"/>
    </row>
    <row r="1371" spans="1:8" x14ac:dyDescent="0.25">
      <c r="A1371" s="33"/>
      <c r="B1371" s="33"/>
      <c r="C1371" s="45"/>
      <c r="D1371" s="100"/>
      <c r="E1371" s="100"/>
      <c r="G1371" s="33"/>
      <c r="H1371" s="33"/>
    </row>
    <row r="1372" spans="1:8" x14ac:dyDescent="0.25">
      <c r="A1372" s="33"/>
      <c r="B1372" s="33"/>
      <c r="C1372" s="45"/>
      <c r="D1372" s="100"/>
      <c r="E1372" s="100"/>
      <c r="G1372" s="33"/>
      <c r="H1372" s="33"/>
    </row>
    <row r="1373" spans="1:8" x14ac:dyDescent="0.25">
      <c r="A1373" s="33"/>
      <c r="B1373" s="33"/>
      <c r="C1373" s="45"/>
      <c r="D1373" s="100"/>
      <c r="E1373" s="100"/>
      <c r="G1373" s="33"/>
      <c r="H1373" s="33"/>
    </row>
  </sheetData>
  <autoFilter ref="A1:F1" xr:uid="{8F5AEFA3-F3FD-4C47-861A-A02FA27404B9}">
    <sortState xmlns:xlrd2="http://schemas.microsoft.com/office/spreadsheetml/2017/richdata2" ref="A2:F39">
      <sortCondition descending="1" ref="F1"/>
    </sortState>
  </autoFilter>
  <sortState xmlns:xlrd2="http://schemas.microsoft.com/office/spreadsheetml/2017/richdata2" ref="A1:E622">
    <sortCondition descending="1" ref="D1:D622"/>
  </sortState>
  <conditionalFormatting sqref="D38:D39 D1:D3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MHS - Retail Tracking File</vt:lpstr>
      <vt:lpstr>CPH Tracking File</vt:lpstr>
      <vt:lpstr>Customer Account Numbers</vt:lpstr>
    </vt:vector>
  </TitlesOfParts>
  <Company>McKesson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elus8mb</dc:creator>
  <cp:lastModifiedBy>Berlan, Kevin</cp:lastModifiedBy>
  <cp:lastPrinted>2015-09-14T16:25:41Z</cp:lastPrinted>
  <dcterms:created xsi:type="dcterms:W3CDTF">2015-01-17T23:18:57Z</dcterms:created>
  <dcterms:modified xsi:type="dcterms:W3CDTF">2023-11-17T14:47:58Z</dcterms:modified>
</cp:coreProperties>
</file>