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eygo40n\Desktop\McKesson\Service-Level-Analysis\"/>
    </mc:Choice>
  </mc:AlternateContent>
  <xr:revisionPtr revIDLastSave="0" documentId="8_{4136FF00-5779-49A0-9B97-442E448DE6A9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MHS - Retail Tracking File" sheetId="1" r:id="rId1"/>
    <sheet name="CPH Tracking File" sheetId="2" r:id="rId2"/>
    <sheet name="Customer Account Numbers" sheetId="3" state="hidden" r:id="rId3"/>
  </sheets>
  <definedNames>
    <definedName name="_xlnm._FilterDatabase" localSheetId="1" hidden="1">'CPH Tracking File'!$A$1:$Z$784</definedName>
    <definedName name="_xlnm._FilterDatabase" localSheetId="2" hidden="1">'Customer Account Numbers'!$A$1:$F$1</definedName>
    <definedName name="_xlnm._FilterDatabase" localSheetId="0" hidden="1">'MHS - Retail Tracking File'!$A$1:$XEZ$58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J61" i="1" l="1"/>
  <c r="AI61" i="1"/>
  <c r="AJ62" i="1"/>
  <c r="AI62" i="1"/>
  <c r="AJ63" i="1"/>
  <c r="AI63" i="1"/>
  <c r="AJ64" i="1"/>
  <c r="AI64" i="1"/>
  <c r="P795" i="2"/>
  <c r="Y795" i="2"/>
  <c r="P794" i="2"/>
  <c r="Y794" i="2"/>
  <c r="P793" i="2"/>
  <c r="Y793" i="2"/>
  <c r="P792" i="2"/>
  <c r="Y792" i="2"/>
  <c r="P791" i="2"/>
  <c r="Y791" i="2"/>
  <c r="P790" i="2"/>
  <c r="Y790" i="2"/>
  <c r="P789" i="2"/>
  <c r="Y789" i="2"/>
  <c r="P788" i="2"/>
  <c r="Y788" i="2"/>
  <c r="P787" i="2"/>
  <c r="Y787" i="2"/>
  <c r="X787" i="2" s="1"/>
  <c r="P786" i="2"/>
  <c r="Y786" i="2"/>
  <c r="X786" i="2" s="1"/>
  <c r="P785" i="2"/>
  <c r="Y785" i="2"/>
  <c r="X785" i="2" s="1"/>
  <c r="Y774" i="2" l="1"/>
  <c r="X774" i="2" s="1"/>
  <c r="U784" i="2"/>
  <c r="U783" i="2"/>
  <c r="U782" i="2"/>
  <c r="U781" i="2"/>
  <c r="U780" i="2"/>
  <c r="U779" i="2"/>
  <c r="U778" i="2"/>
  <c r="U777" i="2"/>
  <c r="U776" i="2"/>
  <c r="U775" i="2"/>
  <c r="U774" i="2"/>
  <c r="U773" i="2"/>
  <c r="U772" i="2"/>
  <c r="U771" i="2"/>
  <c r="U770" i="2"/>
  <c r="U769" i="2"/>
  <c r="U767" i="2"/>
  <c r="U765" i="2"/>
  <c r="P774" i="2"/>
  <c r="Y720" i="2"/>
  <c r="X720" i="2" s="1"/>
  <c r="V715" i="2"/>
  <c r="V713" i="2"/>
  <c r="V703" i="2"/>
  <c r="K776" i="2"/>
  <c r="V776" i="2" s="1"/>
  <c r="W776" i="2" s="1"/>
  <c r="P776" i="2"/>
  <c r="Y776" i="2"/>
  <c r="X776" i="2" s="1"/>
  <c r="K782" i="2"/>
  <c r="V782" i="2" s="1"/>
  <c r="W782" i="2" s="1"/>
  <c r="P782" i="2"/>
  <c r="Y782" i="2"/>
  <c r="X782" i="2" s="1"/>
  <c r="K767" i="2"/>
  <c r="V767" i="2" s="1"/>
  <c r="W767" i="2" s="1"/>
  <c r="P767" i="2"/>
  <c r="Y767" i="2"/>
  <c r="X767" i="2" s="1"/>
  <c r="K770" i="2"/>
  <c r="V770" i="2" s="1"/>
  <c r="W770" i="2" s="1"/>
  <c r="P770" i="2"/>
  <c r="Y770" i="2"/>
  <c r="X770" i="2" s="1"/>
  <c r="K777" i="2"/>
  <c r="V777" i="2" s="1"/>
  <c r="W777" i="2" s="1"/>
  <c r="P777" i="2"/>
  <c r="Y777" i="2"/>
  <c r="X777" i="2" s="1"/>
  <c r="K759" i="2"/>
  <c r="V759" i="2" s="1"/>
  <c r="W759" i="2" s="1"/>
  <c r="P759" i="2"/>
  <c r="Y759" i="2"/>
  <c r="X759" i="2" s="1"/>
  <c r="K762" i="2"/>
  <c r="V762" i="2" s="1"/>
  <c r="W762" i="2" s="1"/>
  <c r="P762" i="2"/>
  <c r="Y762" i="2"/>
  <c r="X762" i="2" s="1"/>
  <c r="K753" i="2"/>
  <c r="V753" i="2" s="1"/>
  <c r="W753" i="2" s="1"/>
  <c r="P753" i="2"/>
  <c r="Y753" i="2"/>
  <c r="X753" i="2" s="1"/>
  <c r="K781" i="2"/>
  <c r="V781" i="2" s="1"/>
  <c r="W781" i="2" s="1"/>
  <c r="P781" i="2"/>
  <c r="Y781" i="2"/>
  <c r="X781" i="2" s="1"/>
  <c r="K756" i="2"/>
  <c r="V756" i="2" s="1"/>
  <c r="W756" i="2" s="1"/>
  <c r="P756" i="2"/>
  <c r="Y756" i="2"/>
  <c r="X756" i="2" s="1"/>
  <c r="V726" i="2"/>
  <c r="V736" i="2"/>
  <c r="V724" i="2"/>
  <c r="V723" i="2"/>
  <c r="V722" i="2"/>
  <c r="V720" i="2"/>
  <c r="V719" i="2"/>
  <c r="V718" i="2"/>
  <c r="U722" i="2"/>
  <c r="P725" i="2"/>
  <c r="U755" i="2"/>
  <c r="U754" i="2"/>
  <c r="U768" i="2"/>
  <c r="U766" i="2"/>
  <c r="U764" i="2"/>
  <c r="U763" i="2"/>
  <c r="U760" i="2"/>
  <c r="K774" i="2"/>
  <c r="V774" i="2" s="1"/>
  <c r="W774" i="2" s="1"/>
  <c r="K779" i="2"/>
  <c r="V779" i="2" s="1"/>
  <c r="W779" i="2" s="1"/>
  <c r="P779" i="2"/>
  <c r="Y779" i="2"/>
  <c r="X779" i="2" s="1"/>
  <c r="K771" i="2"/>
  <c r="V771" i="2" s="1"/>
  <c r="W771" i="2" s="1"/>
  <c r="P771" i="2"/>
  <c r="Y771" i="2"/>
  <c r="X771" i="2" s="1"/>
  <c r="K760" i="2"/>
  <c r="V760" i="2" s="1"/>
  <c r="W760" i="2" s="1"/>
  <c r="P760" i="2"/>
  <c r="Y760" i="2"/>
  <c r="X760" i="2" s="1"/>
  <c r="K778" i="2"/>
  <c r="V778" i="2" s="1"/>
  <c r="W778" i="2" s="1"/>
  <c r="P778" i="2"/>
  <c r="Y778" i="2"/>
  <c r="X778" i="2" s="1"/>
  <c r="K754" i="2"/>
  <c r="V754" i="2" s="1"/>
  <c r="W754" i="2" s="1"/>
  <c r="P754" i="2"/>
  <c r="Y754" i="2"/>
  <c r="X754" i="2" s="1"/>
  <c r="K755" i="2"/>
  <c r="V755" i="2" s="1"/>
  <c r="W755" i="2" s="1"/>
  <c r="P755" i="2"/>
  <c r="Y755" i="2"/>
  <c r="X755" i="2" s="1"/>
  <c r="K773" i="2"/>
  <c r="V773" i="2" s="1"/>
  <c r="W773" i="2" s="1"/>
  <c r="P773" i="2"/>
  <c r="Y773" i="2"/>
  <c r="X773" i="2" s="1"/>
  <c r="K751" i="2"/>
  <c r="V751" i="2" s="1"/>
  <c r="W751" i="2" s="1"/>
  <c r="P751" i="2"/>
  <c r="Y751" i="2"/>
  <c r="X751" i="2" s="1"/>
  <c r="U748" i="2"/>
  <c r="K783" i="2"/>
  <c r="V783" i="2" s="1"/>
  <c r="W783" i="2" s="1"/>
  <c r="P783" i="2"/>
  <c r="Y783" i="2"/>
  <c r="X783" i="2" s="1"/>
  <c r="K748" i="2"/>
  <c r="V748" i="2" s="1"/>
  <c r="W748" i="2" s="1"/>
  <c r="P748" i="2"/>
  <c r="Y748" i="2"/>
  <c r="X748" i="2" s="1"/>
  <c r="AI58" i="1"/>
  <c r="Y732" i="2"/>
  <c r="X732" i="2" s="1"/>
  <c r="U732" i="2"/>
  <c r="U746" i="2"/>
  <c r="P746" i="2"/>
  <c r="P784" i="2"/>
  <c r="P780" i="2"/>
  <c r="P775" i="2"/>
  <c r="P772" i="2"/>
  <c r="P769" i="2"/>
  <c r="P768" i="2"/>
  <c r="P766" i="2"/>
  <c r="P765" i="2"/>
  <c r="P764" i="2"/>
  <c r="P763" i="2"/>
  <c r="P761" i="2"/>
  <c r="P758" i="2"/>
  <c r="P757" i="2"/>
  <c r="P752" i="2"/>
  <c r="P750" i="2"/>
  <c r="P749" i="2"/>
  <c r="P747" i="2"/>
  <c r="P745" i="2"/>
  <c r="P744" i="2"/>
  <c r="P732" i="2"/>
  <c r="K746" i="2"/>
  <c r="V746" i="2" s="1"/>
  <c r="W746" i="2" s="1"/>
  <c r="Y746" i="2"/>
  <c r="X746" i="2" s="1"/>
  <c r="Y784" i="2"/>
  <c r="X784" i="2" s="1"/>
  <c r="Y780" i="2"/>
  <c r="X780" i="2" s="1"/>
  <c r="Y769" i="2"/>
  <c r="X769" i="2" s="1"/>
  <c r="Y768" i="2"/>
  <c r="X768" i="2" s="1"/>
  <c r="Y765" i="2"/>
  <c r="X765" i="2" s="1"/>
  <c r="Y764" i="2"/>
  <c r="X764" i="2" s="1"/>
  <c r="Y763" i="2"/>
  <c r="X763" i="2" s="1"/>
  <c r="Y761" i="2"/>
  <c r="X761" i="2" s="1"/>
  <c r="Y758" i="2"/>
  <c r="X758" i="2" s="1"/>
  <c r="Y757" i="2"/>
  <c r="X757" i="2" s="1"/>
  <c r="Y752" i="2"/>
  <c r="X752" i="2" s="1"/>
  <c r="Y750" i="2"/>
  <c r="X750" i="2" s="1"/>
  <c r="U761" i="2"/>
  <c r="U758" i="2"/>
  <c r="U757" i="2"/>
  <c r="U752" i="2"/>
  <c r="U750" i="2"/>
  <c r="AI57" i="1"/>
  <c r="Y745" i="2"/>
  <c r="X745" i="2" s="1"/>
  <c r="Y744" i="2"/>
  <c r="X744" i="2" s="1"/>
  <c r="Y739" i="2"/>
  <c r="X739" i="2" s="1"/>
  <c r="Y725" i="2"/>
  <c r="X725" i="2" s="1"/>
  <c r="U747" i="2"/>
  <c r="U744" i="2"/>
  <c r="U739" i="2"/>
  <c r="P720" i="2"/>
  <c r="K765" i="2"/>
  <c r="V765" i="2" s="1"/>
  <c r="W765" i="2" s="1"/>
  <c r="K761" i="2"/>
  <c r="V761" i="2" s="1"/>
  <c r="W761" i="2" s="1"/>
  <c r="K739" i="2"/>
  <c r="K725" i="2"/>
  <c r="K758" i="2"/>
  <c r="V758" i="2" s="1"/>
  <c r="W758" i="2" s="1"/>
  <c r="K764" i="2"/>
  <c r="V764" i="2" s="1"/>
  <c r="W764" i="2" s="1"/>
  <c r="K763" i="2"/>
  <c r="V763" i="2" s="1"/>
  <c r="W763" i="2" s="1"/>
  <c r="K768" i="2" l="1"/>
  <c r="V768" i="2" s="1"/>
  <c r="W768" i="2" s="1"/>
  <c r="K780" i="2"/>
  <c r="V780" i="2" s="1"/>
  <c r="W780" i="2" s="1"/>
  <c r="AD54" i="1" l="1"/>
  <c r="K769" i="2"/>
  <c r="V769" i="2" s="1"/>
  <c r="W769" i="2" s="1"/>
  <c r="K757" i="2"/>
  <c r="V757" i="2" s="1"/>
  <c r="W757" i="2" s="1"/>
  <c r="K752" i="2"/>
  <c r="V752" i="2" s="1"/>
  <c r="W752" i="2" s="1"/>
  <c r="K732" i="2"/>
  <c r="V732" i="2" s="1"/>
  <c r="W732" i="2" s="1"/>
  <c r="K784" i="2"/>
  <c r="V784" i="2" s="1"/>
  <c r="W784" i="2" s="1"/>
  <c r="K745" i="2"/>
  <c r="V745" i="2" s="1"/>
  <c r="W745" i="2" s="1"/>
  <c r="AJ56" i="1"/>
  <c r="AI56" i="1"/>
  <c r="AD56" i="1"/>
  <c r="Y766" i="2"/>
  <c r="X766" i="2" s="1"/>
  <c r="Y775" i="2"/>
  <c r="X775" i="2" s="1"/>
  <c r="K766" i="2"/>
  <c r="V766" i="2" s="1"/>
  <c r="W766" i="2" s="1"/>
  <c r="Y743" i="2"/>
  <c r="X743" i="2" s="1"/>
  <c r="Y736" i="2"/>
  <c r="X736" i="2" s="1"/>
  <c r="U737" i="2"/>
  <c r="P743" i="2"/>
  <c r="P742" i="2"/>
  <c r="P741" i="2"/>
  <c r="P740" i="2"/>
  <c r="P737" i="2"/>
  <c r="P736" i="2"/>
  <c r="K743" i="2"/>
  <c r="K736" i="2"/>
  <c r="K744" i="2"/>
  <c r="K750" i="2"/>
  <c r="V750" i="2" s="1"/>
  <c r="W750" i="2" s="1"/>
  <c r="K775" i="2"/>
  <c r="V775" i="2" s="1"/>
  <c r="W775" i="2" s="1"/>
  <c r="K737" i="2"/>
  <c r="Y737" i="2"/>
  <c r="X737" i="2" s="1"/>
  <c r="K747" i="2"/>
  <c r="V747" i="2" s="1"/>
  <c r="W747" i="2" s="1"/>
  <c r="Y747" i="2"/>
  <c r="X747" i="2" s="1"/>
  <c r="U742" i="2"/>
  <c r="K772" i="2"/>
  <c r="V772" i="2" s="1"/>
  <c r="W772" i="2" s="1"/>
  <c r="Y772" i="2"/>
  <c r="X772" i="2" s="1"/>
  <c r="K742" i="2"/>
  <c r="Y742" i="2"/>
  <c r="X742" i="2" s="1"/>
  <c r="AJ2" i="1"/>
  <c r="P735" i="2"/>
  <c r="P734" i="2"/>
  <c r="P733" i="2"/>
  <c r="P731" i="2"/>
  <c r="P730" i="2"/>
  <c r="P726" i="2"/>
  <c r="P724" i="2"/>
  <c r="P723" i="2"/>
  <c r="AJ54" i="1"/>
  <c r="AI54" i="1"/>
  <c r="AD55" i="1"/>
  <c r="U740" i="2"/>
  <c r="K740" i="2"/>
  <c r="Y740" i="2"/>
  <c r="X740" i="2" s="1"/>
  <c r="K735" i="2"/>
  <c r="Y735" i="2"/>
  <c r="X735" i="2" s="1"/>
  <c r="U733" i="2"/>
  <c r="K733" i="2"/>
  <c r="Y733" i="2"/>
  <c r="X733" i="2" s="1"/>
  <c r="AI55" i="1" l="1"/>
  <c r="AJ55" i="1"/>
  <c r="AD50" i="1"/>
  <c r="AJ50" i="1"/>
  <c r="AI50" i="1"/>
  <c r="U749" i="2"/>
  <c r="U724" i="2"/>
  <c r="U723" i="2"/>
  <c r="K749" i="2"/>
  <c r="V749" i="2" s="1"/>
  <c r="W749" i="2" s="1"/>
  <c r="Y749" i="2"/>
  <c r="X749" i="2" s="1"/>
  <c r="P722" i="2"/>
  <c r="P721" i="2"/>
  <c r="K723" i="2"/>
  <c r="W723" i="2" s="1"/>
  <c r="Y723" i="2"/>
  <c r="X723" i="2" s="1"/>
  <c r="K724" i="2"/>
  <c r="W724" i="2" s="1"/>
  <c r="Y724" i="2"/>
  <c r="X724" i="2" s="1"/>
  <c r="K715" i="2"/>
  <c r="W715" i="2" s="1"/>
  <c r="Y715" i="2"/>
  <c r="X715" i="2" s="1"/>
  <c r="K738" i="2"/>
  <c r="V738" i="2" s="1"/>
  <c r="W738" i="2" s="1"/>
  <c r="Y738" i="2"/>
  <c r="X738" i="2" s="1"/>
  <c r="U741" i="2"/>
  <c r="K741" i="2"/>
  <c r="Y741" i="2"/>
  <c r="X741" i="2" s="1"/>
  <c r="AJ53" i="1"/>
  <c r="AJ52" i="1"/>
  <c r="AJ49" i="1"/>
  <c r="AJ48" i="1"/>
  <c r="AJ51" i="1"/>
  <c r="AJ47" i="1"/>
  <c r="AJ46" i="1"/>
  <c r="AJ45" i="1"/>
  <c r="AJ44" i="1"/>
  <c r="AJ43" i="1"/>
  <c r="AJ42" i="1"/>
  <c r="AJ41" i="1"/>
  <c r="AJ40" i="1"/>
  <c r="AJ39" i="1"/>
  <c r="AJ38" i="1"/>
  <c r="AJ37" i="1"/>
  <c r="AJ36" i="1"/>
  <c r="AJ35" i="1"/>
  <c r="AJ34" i="1"/>
  <c r="AJ33" i="1"/>
  <c r="AJ32" i="1"/>
  <c r="AJ31" i="1"/>
  <c r="AJ30" i="1"/>
  <c r="AJ29" i="1"/>
  <c r="AJ28" i="1"/>
  <c r="AJ27" i="1"/>
  <c r="AJ26" i="1"/>
  <c r="AJ25" i="1"/>
  <c r="AJ24" i="1"/>
  <c r="AJ23" i="1"/>
  <c r="AJ22" i="1"/>
  <c r="AJ21" i="1"/>
  <c r="AJ20" i="1"/>
  <c r="AJ19" i="1"/>
  <c r="AJ18" i="1"/>
  <c r="AJ17" i="1"/>
  <c r="AJ16" i="1"/>
  <c r="AJ15" i="1"/>
  <c r="AJ14" i="1"/>
  <c r="AJ13" i="1"/>
  <c r="AJ12" i="1"/>
  <c r="AJ11" i="1"/>
  <c r="AJ10" i="1"/>
  <c r="AJ9" i="1"/>
  <c r="AJ8" i="1"/>
  <c r="AJ7" i="1"/>
  <c r="AJ6" i="1"/>
  <c r="AJ5" i="1"/>
  <c r="AJ4" i="1"/>
  <c r="AJ3" i="1"/>
  <c r="AD53" i="1"/>
  <c r="AD51" i="1"/>
  <c r="AD47" i="1"/>
  <c r="AD46" i="1"/>
  <c r="AD45" i="1"/>
  <c r="AD44" i="1"/>
  <c r="AD22" i="1"/>
  <c r="AD20" i="1"/>
  <c r="AD12" i="1"/>
  <c r="AD10" i="1"/>
  <c r="AD52" i="1"/>
  <c r="AD49" i="1"/>
  <c r="AD48" i="1"/>
  <c r="AD42" i="1"/>
  <c r="AD40" i="1"/>
  <c r="AD39" i="1"/>
  <c r="AD38" i="1"/>
  <c r="AD35" i="1"/>
  <c r="AD34" i="1"/>
  <c r="AD33" i="1"/>
  <c r="AD32" i="1"/>
  <c r="AD28" i="1"/>
  <c r="AD27" i="1"/>
  <c r="AD26" i="1"/>
  <c r="AD24" i="1"/>
  <c r="AD21" i="1"/>
  <c r="AD19" i="1"/>
  <c r="AD16" i="1"/>
  <c r="AD15" i="1"/>
  <c r="AD14" i="1"/>
  <c r="AD13" i="1"/>
  <c r="AD11" i="1"/>
  <c r="AD9" i="1"/>
  <c r="N53" i="1"/>
  <c r="K722" i="2"/>
  <c r="W722" i="2" s="1"/>
  <c r="Y722" i="2"/>
  <c r="X722" i="2" s="1"/>
  <c r="U734" i="2"/>
  <c r="U718" i="2"/>
  <c r="U719" i="2"/>
  <c r="U730" i="2"/>
  <c r="K731" i="2"/>
  <c r="V731" i="2" s="1"/>
  <c r="W731" i="2" s="1"/>
  <c r="Y731" i="2"/>
  <c r="X731" i="2" s="1"/>
  <c r="AI53" i="1"/>
  <c r="AA43" i="1"/>
  <c r="Z43" i="1"/>
  <c r="AA46" i="1"/>
  <c r="Z46" i="1"/>
  <c r="K734" i="2"/>
  <c r="Y734" i="2"/>
  <c r="X734" i="2" s="1"/>
  <c r="AI52" i="1"/>
  <c r="AI49" i="1"/>
  <c r="AI48" i="1"/>
  <c r="AI51" i="1"/>
  <c r="AI47" i="1"/>
  <c r="AI46" i="1"/>
  <c r="AI45" i="1"/>
  <c r="AI44" i="1"/>
  <c r="AI43" i="1"/>
  <c r="AI42" i="1"/>
  <c r="AI41" i="1"/>
  <c r="AI40" i="1"/>
  <c r="AI39" i="1"/>
  <c r="AI38" i="1"/>
  <c r="AI37" i="1"/>
  <c r="AI36" i="1"/>
  <c r="AI35" i="1"/>
  <c r="AI34" i="1"/>
  <c r="AI33" i="1"/>
  <c r="AI32" i="1"/>
  <c r="AI31" i="1"/>
  <c r="AI30" i="1"/>
  <c r="AI29" i="1"/>
  <c r="AI28" i="1"/>
  <c r="AI27" i="1"/>
  <c r="AI26" i="1"/>
  <c r="AI25" i="1"/>
  <c r="AI24" i="1"/>
  <c r="AI23" i="1"/>
  <c r="AI22" i="1"/>
  <c r="AI21" i="1"/>
  <c r="AI20" i="1"/>
  <c r="AI19" i="1"/>
  <c r="AI18" i="1"/>
  <c r="AI17" i="1"/>
  <c r="AI16" i="1"/>
  <c r="AI15" i="1"/>
  <c r="AI14" i="1"/>
  <c r="AI13" i="1"/>
  <c r="AI12" i="1"/>
  <c r="AI11" i="1"/>
  <c r="AI10" i="1"/>
  <c r="AI9" i="1"/>
  <c r="AI8" i="1"/>
  <c r="AI7" i="1"/>
  <c r="AI6" i="1"/>
  <c r="AI5" i="1"/>
  <c r="AI4" i="1"/>
  <c r="AI3" i="1"/>
  <c r="AA44" i="1"/>
  <c r="Z44" i="1"/>
  <c r="K713" i="2"/>
  <c r="W713" i="2" s="1"/>
  <c r="Y713" i="2"/>
  <c r="X713" i="2" s="1"/>
  <c r="AA45" i="1"/>
  <c r="Z45" i="1"/>
  <c r="K718" i="2"/>
  <c r="W718" i="2" s="1"/>
  <c r="Y718" i="2"/>
  <c r="X718" i="2" s="1"/>
  <c r="K719" i="2"/>
  <c r="W719" i="2" s="1"/>
  <c r="Y719" i="2"/>
  <c r="X719" i="2" s="1"/>
  <c r="K730" i="2"/>
  <c r="Y730" i="2"/>
  <c r="X730" i="2" s="1"/>
  <c r="K707" i="2"/>
  <c r="V707" i="2" s="1"/>
  <c r="W707" i="2" s="1"/>
  <c r="Y716" i="2"/>
  <c r="X716" i="2" s="1"/>
  <c r="Y717" i="2"/>
  <c r="X717" i="2" s="1"/>
  <c r="Y714" i="2"/>
  <c r="X714" i="2" s="1"/>
  <c r="Y712" i="2"/>
  <c r="X712" i="2" s="1"/>
  <c r="Y711" i="2"/>
  <c r="X711" i="2" s="1"/>
  <c r="Y710" i="2"/>
  <c r="X710" i="2" s="1"/>
  <c r="Y709" i="2"/>
  <c r="X709" i="2" s="1"/>
  <c r="Y708" i="2"/>
  <c r="X708" i="2" s="1"/>
  <c r="Y707" i="2"/>
  <c r="X707" i="2" s="1"/>
  <c r="Y706" i="2"/>
  <c r="X706" i="2" s="1"/>
  <c r="Y705" i="2"/>
  <c r="X705" i="2" s="1"/>
  <c r="U717" i="2"/>
  <c r="U714" i="2"/>
  <c r="V714" i="2" s="1"/>
  <c r="U712" i="2"/>
  <c r="U711" i="2"/>
  <c r="U709" i="2"/>
  <c r="U708" i="2"/>
  <c r="U707" i="2"/>
  <c r="U706" i="2"/>
  <c r="U705" i="2"/>
  <c r="U704" i="2"/>
  <c r="U701" i="2"/>
  <c r="U700" i="2"/>
  <c r="U699" i="2"/>
  <c r="U691" i="2"/>
  <c r="P702" i="2"/>
  <c r="Y664" i="2"/>
  <c r="X664" i="2" s="1"/>
  <c r="Y649" i="2"/>
  <c r="Y647" i="2"/>
  <c r="Y646" i="2"/>
  <c r="Y645" i="2"/>
  <c r="Y642" i="2"/>
  <c r="Y641" i="2"/>
  <c r="X641" i="2" s="1"/>
  <c r="Y635" i="2"/>
  <c r="X635" i="2" s="1"/>
  <c r="Y633" i="2"/>
  <c r="Y631" i="2"/>
  <c r="X631" i="2" s="1"/>
  <c r="Y629" i="2"/>
  <c r="X629" i="2" s="1"/>
  <c r="Y622" i="2"/>
  <c r="X622" i="2" s="1"/>
  <c r="Y613" i="2"/>
  <c r="X613" i="2" s="1"/>
  <c r="Y605" i="2"/>
  <c r="X605" i="2" s="1"/>
  <c r="Y604" i="2"/>
  <c r="X604" i="2" s="1"/>
  <c r="Y598" i="2"/>
  <c r="X598" i="2" s="1"/>
  <c r="Y594" i="2"/>
  <c r="X594" i="2" s="1"/>
  <c r="Y592" i="2"/>
  <c r="X592" i="2" s="1"/>
  <c r="Y591" i="2"/>
  <c r="X591" i="2" s="1"/>
  <c r="Y590" i="2"/>
  <c r="X590" i="2" s="1"/>
  <c r="Y587" i="2"/>
  <c r="Y585" i="2"/>
  <c r="X585" i="2" s="1"/>
  <c r="Y584" i="2"/>
  <c r="X584" i="2" s="1"/>
  <c r="Y582" i="2"/>
  <c r="X582" i="2" s="1"/>
  <c r="Y581" i="2"/>
  <c r="X581" i="2" s="1"/>
  <c r="Y578" i="2"/>
  <c r="X578" i="2" s="1"/>
  <c r="Y577" i="2"/>
  <c r="X577" i="2" s="1"/>
  <c r="Y576" i="2"/>
  <c r="X576" i="2" s="1"/>
  <c r="Y575" i="2"/>
  <c r="X575" i="2" s="1"/>
  <c r="Y572" i="2"/>
  <c r="X572" i="2" s="1"/>
  <c r="Y571" i="2"/>
  <c r="X571" i="2" s="1"/>
  <c r="Y569" i="2"/>
  <c r="X569" i="2" s="1"/>
  <c r="Y567" i="2"/>
  <c r="X567" i="2" s="1"/>
  <c r="Y566" i="2"/>
  <c r="X566" i="2" s="1"/>
  <c r="Y563" i="2"/>
  <c r="X563" i="2" s="1"/>
  <c r="Y561" i="2"/>
  <c r="X561" i="2" s="1"/>
  <c r="Y560" i="2"/>
  <c r="X560" i="2" s="1"/>
  <c r="Y558" i="2"/>
  <c r="X558" i="2" s="1"/>
  <c r="Y557" i="2"/>
  <c r="X557" i="2" s="1"/>
  <c r="Y553" i="2"/>
  <c r="X553" i="2" s="1"/>
  <c r="Y551" i="2"/>
  <c r="X551" i="2" s="1"/>
  <c r="Y550" i="2"/>
  <c r="X550" i="2" s="1"/>
  <c r="Y549" i="2"/>
  <c r="X549" i="2" s="1"/>
  <c r="Y548" i="2"/>
  <c r="X548" i="2" s="1"/>
  <c r="Y547" i="2"/>
  <c r="X547" i="2" s="1"/>
  <c r="Y544" i="2"/>
  <c r="X544" i="2" s="1"/>
  <c r="Y543" i="2"/>
  <c r="X543" i="2" s="1"/>
  <c r="Y542" i="2"/>
  <c r="X542" i="2" s="1"/>
  <c r="Y541" i="2"/>
  <c r="X541" i="2" s="1"/>
  <c r="Y540" i="2"/>
  <c r="X540" i="2" s="1"/>
  <c r="Y539" i="2"/>
  <c r="X539" i="2" s="1"/>
  <c r="Y538" i="2"/>
  <c r="X538" i="2" s="1"/>
  <c r="Y537" i="2"/>
  <c r="X537" i="2" s="1"/>
  <c r="Y536" i="2"/>
  <c r="X536" i="2" s="1"/>
  <c r="Y534" i="2"/>
  <c r="X534" i="2" s="1"/>
  <c r="Y529" i="2"/>
  <c r="X529" i="2" s="1"/>
  <c r="Y528" i="2"/>
  <c r="X528" i="2" s="1"/>
  <c r="Y527" i="2"/>
  <c r="X527" i="2" s="1"/>
  <c r="Y526" i="2"/>
  <c r="X526" i="2" s="1"/>
  <c r="Y525" i="2"/>
  <c r="X525" i="2" s="1"/>
  <c r="Y524" i="2"/>
  <c r="Y522" i="2"/>
  <c r="X522" i="2" s="1"/>
  <c r="Y521" i="2"/>
  <c r="X521" i="2" s="1"/>
  <c r="Y520" i="2"/>
  <c r="X520" i="2" s="1"/>
  <c r="Y515" i="2"/>
  <c r="X515" i="2" s="1"/>
  <c r="Y514" i="2"/>
  <c r="X514" i="2" s="1"/>
  <c r="Y512" i="2"/>
  <c r="X512" i="2" s="1"/>
  <c r="Y507" i="2"/>
  <c r="X507" i="2" s="1"/>
  <c r="Y502" i="2"/>
  <c r="X502" i="2" s="1"/>
  <c r="Y500" i="2"/>
  <c r="X500" i="2" s="1"/>
  <c r="Y497" i="2"/>
  <c r="X497" i="2" s="1"/>
  <c r="Y495" i="2"/>
  <c r="X495" i="2" s="1"/>
  <c r="Y492" i="2"/>
  <c r="X492" i="2" s="1"/>
  <c r="Y491" i="2"/>
  <c r="X491" i="2" s="1"/>
  <c r="Y490" i="2"/>
  <c r="X490" i="2" s="1"/>
  <c r="Y489" i="2"/>
  <c r="X489" i="2" s="1"/>
  <c r="Y486" i="2"/>
  <c r="X486" i="2" s="1"/>
  <c r="Y484" i="2"/>
  <c r="X484" i="2" s="1"/>
  <c r="Y483" i="2"/>
  <c r="X483" i="2" s="1"/>
  <c r="Y482" i="2"/>
  <c r="X482" i="2" s="1"/>
  <c r="Y480" i="2"/>
  <c r="X480" i="2" s="1"/>
  <c r="Y479" i="2"/>
  <c r="X479" i="2" s="1"/>
  <c r="Y478" i="2"/>
  <c r="X478" i="2" s="1"/>
  <c r="Y477" i="2"/>
  <c r="X477" i="2" s="1"/>
  <c r="Y476" i="2"/>
  <c r="X476" i="2" s="1"/>
  <c r="Y472" i="2"/>
  <c r="X472" i="2" s="1"/>
  <c r="Y471" i="2"/>
  <c r="X471" i="2" s="1"/>
  <c r="Y470" i="2"/>
  <c r="X470" i="2" s="1"/>
  <c r="Y469" i="2"/>
  <c r="X469" i="2" s="1"/>
  <c r="Y468" i="2"/>
  <c r="X468" i="2" s="1"/>
  <c r="Y464" i="2"/>
  <c r="X464" i="2" s="1"/>
  <c r="Y463" i="2"/>
  <c r="X463" i="2" s="1"/>
  <c r="Y461" i="2"/>
  <c r="X461" i="2" s="1"/>
  <c r="Y460" i="2"/>
  <c r="X460" i="2" s="1"/>
  <c r="Y458" i="2"/>
  <c r="Y457" i="2"/>
  <c r="X457" i="2" s="1"/>
  <c r="Y455" i="2"/>
  <c r="X455" i="2" s="1"/>
  <c r="Y454" i="2"/>
  <c r="X454" i="2" s="1"/>
  <c r="Y451" i="2"/>
  <c r="X451" i="2" s="1"/>
  <c r="Y450" i="2"/>
  <c r="X450" i="2" s="1"/>
  <c r="Y448" i="2"/>
  <c r="X448" i="2" s="1"/>
  <c r="Y447" i="2"/>
  <c r="X447" i="2" s="1"/>
  <c r="Y446" i="2"/>
  <c r="X446" i="2" s="1"/>
  <c r="Y445" i="2"/>
  <c r="X445" i="2" s="1"/>
  <c r="Y441" i="2"/>
  <c r="X441" i="2" s="1"/>
  <c r="Y440" i="2"/>
  <c r="Y437" i="2"/>
  <c r="X437" i="2" s="1"/>
  <c r="Y434" i="2"/>
  <c r="X434" i="2" s="1"/>
  <c r="Y433" i="2"/>
  <c r="X433" i="2" s="1"/>
  <c r="Y429" i="2"/>
  <c r="X429" i="2" s="1"/>
  <c r="Y428" i="2"/>
  <c r="X428" i="2" s="1"/>
  <c r="Y426" i="2"/>
  <c r="X426" i="2" s="1"/>
  <c r="V426" i="2"/>
  <c r="W426" i="2" s="1"/>
  <c r="Y425" i="2"/>
  <c r="X425" i="2" s="1"/>
  <c r="Y424" i="2"/>
  <c r="X424" i="2" s="1"/>
  <c r="Y423" i="2"/>
  <c r="X423" i="2" s="1"/>
  <c r="Y422" i="2"/>
  <c r="X422" i="2" s="1"/>
  <c r="Y421" i="2"/>
  <c r="X421" i="2" s="1"/>
  <c r="Y420" i="2"/>
  <c r="X420" i="2" s="1"/>
  <c r="V420" i="2"/>
  <c r="W420" i="2" s="1"/>
  <c r="Y419" i="2"/>
  <c r="X419" i="2" s="1"/>
  <c r="Y418" i="2"/>
  <c r="X418" i="2" s="1"/>
  <c r="Y417" i="2"/>
  <c r="X417" i="2" s="1"/>
  <c r="Y416" i="2"/>
  <c r="X416" i="2" s="1"/>
  <c r="Y415" i="2"/>
  <c r="X415" i="2" s="1"/>
  <c r="Y414" i="2"/>
  <c r="X414" i="2" s="1"/>
  <c r="Y413" i="2"/>
  <c r="X413" i="2" s="1"/>
  <c r="Y410" i="2"/>
  <c r="Y409" i="2"/>
  <c r="Y403" i="2"/>
  <c r="X403" i="2" s="1"/>
  <c r="Y401" i="2"/>
  <c r="X401" i="2" s="1"/>
  <c r="Y400" i="2"/>
  <c r="X400" i="2" s="1"/>
  <c r="Y399" i="2"/>
  <c r="X399" i="2" s="1"/>
  <c r="Y398" i="2"/>
  <c r="X398" i="2" s="1"/>
  <c r="Y397" i="2"/>
  <c r="X397" i="2" s="1"/>
  <c r="Y396" i="2"/>
  <c r="X396" i="2" s="1"/>
  <c r="Y394" i="2"/>
  <c r="X394" i="2" s="1"/>
  <c r="Y393" i="2"/>
  <c r="X393" i="2" s="1"/>
  <c r="Y390" i="2"/>
  <c r="X390" i="2" s="1"/>
  <c r="Y389" i="2"/>
  <c r="Y388" i="2"/>
  <c r="X388" i="2" s="1"/>
  <c r="Y386" i="2"/>
  <c r="X386" i="2" s="1"/>
  <c r="Y384" i="2"/>
  <c r="X384" i="2" s="1"/>
  <c r="Y381" i="2"/>
  <c r="X381" i="2" s="1"/>
  <c r="Y380" i="2"/>
  <c r="X380" i="2" s="1"/>
  <c r="Y379" i="2"/>
  <c r="X379" i="2" s="1"/>
  <c r="Y375" i="2"/>
  <c r="X375" i="2" s="1"/>
  <c r="Y374" i="2"/>
  <c r="X374" i="2" s="1"/>
  <c r="Y373" i="2"/>
  <c r="X373" i="2" s="1"/>
  <c r="Y367" i="2"/>
  <c r="X367" i="2" s="1"/>
  <c r="Y362" i="2"/>
  <c r="X362" i="2" s="1"/>
  <c r="Y361" i="2"/>
  <c r="X361" i="2" s="1"/>
  <c r="Y357" i="2"/>
  <c r="X357" i="2" s="1"/>
  <c r="Y352" i="2"/>
  <c r="X352" i="2" s="1"/>
  <c r="Y349" i="2"/>
  <c r="X349" i="2" s="1"/>
  <c r="Y346" i="2"/>
  <c r="X346" i="2" s="1"/>
  <c r="Y345" i="2"/>
  <c r="X345" i="2" s="1"/>
  <c r="Y343" i="2"/>
  <c r="X343" i="2" s="1"/>
  <c r="Y342" i="2"/>
  <c r="X342" i="2" s="1"/>
  <c r="Y341" i="2"/>
  <c r="X341" i="2" s="1"/>
  <c r="Y340" i="2"/>
  <c r="X340" i="2" s="1"/>
  <c r="Y337" i="2"/>
  <c r="X337" i="2" s="1"/>
  <c r="Y335" i="2"/>
  <c r="X335" i="2" s="1"/>
  <c r="Y333" i="2"/>
  <c r="X333" i="2" s="1"/>
  <c r="Y328" i="2"/>
  <c r="X328" i="2" s="1"/>
  <c r="Y327" i="2"/>
  <c r="X327" i="2" s="1"/>
  <c r="Y326" i="2"/>
  <c r="X326" i="2" s="1"/>
  <c r="Y325" i="2"/>
  <c r="X325" i="2" s="1"/>
  <c r="Y324" i="2"/>
  <c r="X324" i="2" s="1"/>
  <c r="Y322" i="2"/>
  <c r="X322" i="2" s="1"/>
  <c r="Y320" i="2"/>
  <c r="X320" i="2" s="1"/>
  <c r="Y319" i="2"/>
  <c r="X319" i="2" s="1"/>
  <c r="Y318" i="2"/>
  <c r="X318" i="2" s="1"/>
  <c r="Y317" i="2"/>
  <c r="X317" i="2" s="1"/>
  <c r="Y316" i="2"/>
  <c r="X316" i="2" s="1"/>
  <c r="Y315" i="2"/>
  <c r="X315" i="2" s="1"/>
  <c r="Y314" i="2"/>
  <c r="X314" i="2" s="1"/>
  <c r="Y313" i="2"/>
  <c r="X313" i="2" s="1"/>
  <c r="Y311" i="2"/>
  <c r="X311" i="2" s="1"/>
  <c r="Y310" i="2"/>
  <c r="X310" i="2" s="1"/>
  <c r="Y309" i="2"/>
  <c r="X309" i="2" s="1"/>
  <c r="Y307" i="2"/>
  <c r="X307" i="2" s="1"/>
  <c r="Y306" i="2"/>
  <c r="Y305" i="2"/>
  <c r="X305" i="2" s="1"/>
  <c r="Y304" i="2"/>
  <c r="X304" i="2" s="1"/>
  <c r="Y303" i="2"/>
  <c r="X303" i="2" s="1"/>
  <c r="Y302" i="2"/>
  <c r="Y301" i="2"/>
  <c r="X301" i="2" s="1"/>
  <c r="Y297" i="2"/>
  <c r="X297" i="2" s="1"/>
  <c r="Y290" i="2"/>
  <c r="Y288" i="2"/>
  <c r="X288" i="2" s="1"/>
  <c r="Y287" i="2"/>
  <c r="X287" i="2" s="1"/>
  <c r="Y286" i="2"/>
  <c r="X286" i="2" s="1"/>
  <c r="Y284" i="2"/>
  <c r="X284" i="2" s="1"/>
  <c r="Y283" i="2"/>
  <c r="X283" i="2" s="1"/>
  <c r="Y282" i="2"/>
  <c r="X282" i="2" s="1"/>
  <c r="Y280" i="2"/>
  <c r="X280" i="2" s="1"/>
  <c r="Y278" i="2"/>
  <c r="X278" i="2" s="1"/>
  <c r="Y277" i="2"/>
  <c r="X277" i="2" s="1"/>
  <c r="Y276" i="2"/>
  <c r="X276" i="2" s="1"/>
  <c r="Y274" i="2"/>
  <c r="Y273" i="2"/>
  <c r="X273" i="2" s="1"/>
  <c r="Y270" i="2"/>
  <c r="X270" i="2" s="1"/>
  <c r="Y269" i="2"/>
  <c r="X269" i="2" s="1"/>
  <c r="Y264" i="2"/>
  <c r="X264" i="2" s="1"/>
  <c r="Y262" i="2"/>
  <c r="X262" i="2" s="1"/>
  <c r="Y260" i="2"/>
  <c r="X260" i="2" s="1"/>
  <c r="Y259" i="2"/>
  <c r="X259" i="2" s="1"/>
  <c r="Y256" i="2"/>
  <c r="X256" i="2" s="1"/>
  <c r="Y255" i="2"/>
  <c r="X255" i="2" s="1"/>
  <c r="Y254" i="2"/>
  <c r="X254" i="2" s="1"/>
  <c r="Y253" i="2"/>
  <c r="X253" i="2" s="1"/>
  <c r="Y251" i="2"/>
  <c r="X251" i="2" s="1"/>
  <c r="Y250" i="2"/>
  <c r="X250" i="2" s="1"/>
  <c r="Y249" i="2"/>
  <c r="X249" i="2" s="1"/>
  <c r="Y247" i="2"/>
  <c r="X247" i="2" s="1"/>
  <c r="Y246" i="2"/>
  <c r="X246" i="2" s="1"/>
  <c r="Y245" i="2"/>
  <c r="X245" i="2" s="1"/>
  <c r="Y239" i="2"/>
  <c r="X239" i="2" s="1"/>
  <c r="Y238" i="2"/>
  <c r="X238" i="2" s="1"/>
  <c r="Y237" i="2"/>
  <c r="X237" i="2" s="1"/>
  <c r="Y236" i="2"/>
  <c r="X236" i="2" s="1"/>
  <c r="Y235" i="2"/>
  <c r="X235" i="2" s="1"/>
  <c r="Y233" i="2"/>
  <c r="X233" i="2" s="1"/>
  <c r="Y232" i="2"/>
  <c r="X232" i="2" s="1"/>
  <c r="Y231" i="2"/>
  <c r="X231" i="2" s="1"/>
  <c r="Y229" i="2"/>
  <c r="X229" i="2" s="1"/>
  <c r="Y225" i="2"/>
  <c r="X225" i="2" s="1"/>
  <c r="Y223" i="2"/>
  <c r="X223" i="2" s="1"/>
  <c r="Y222" i="2"/>
  <c r="X222" i="2" s="1"/>
  <c r="Y221" i="2"/>
  <c r="X221" i="2" s="1"/>
  <c r="Y220" i="2"/>
  <c r="X220" i="2" s="1"/>
  <c r="Y217" i="2"/>
  <c r="X217" i="2" s="1"/>
  <c r="Y216" i="2"/>
  <c r="X216" i="2" s="1"/>
  <c r="Y214" i="2"/>
  <c r="X214" i="2" s="1"/>
  <c r="Y213" i="2"/>
  <c r="X213" i="2" s="1"/>
  <c r="Y211" i="2"/>
  <c r="X211" i="2" s="1"/>
  <c r="Y210" i="2"/>
  <c r="X210" i="2" s="1"/>
  <c r="Y209" i="2"/>
  <c r="X209" i="2" s="1"/>
  <c r="Y207" i="2"/>
  <c r="X207" i="2" s="1"/>
  <c r="Y206" i="2"/>
  <c r="X206" i="2" s="1"/>
  <c r="Y205" i="2"/>
  <c r="X205" i="2" s="1"/>
  <c r="Y204" i="2"/>
  <c r="X204" i="2" s="1"/>
  <c r="Y203" i="2"/>
  <c r="X203" i="2" s="1"/>
  <c r="Y202" i="2"/>
  <c r="X202" i="2" s="1"/>
  <c r="Y201" i="2"/>
  <c r="X201" i="2" s="1"/>
  <c r="Y200" i="2"/>
  <c r="X200" i="2" s="1"/>
  <c r="Y198" i="2"/>
  <c r="X198" i="2" s="1"/>
  <c r="Y197" i="2"/>
  <c r="X197" i="2" s="1"/>
  <c r="Y196" i="2"/>
  <c r="X196" i="2" s="1"/>
  <c r="Y195" i="2"/>
  <c r="Y194" i="2"/>
  <c r="X194" i="2" s="1"/>
  <c r="Y193" i="2"/>
  <c r="X193" i="2" s="1"/>
  <c r="Y190" i="2"/>
  <c r="X190" i="2" s="1"/>
  <c r="Y189" i="2"/>
  <c r="X189" i="2" s="1"/>
  <c r="Y188" i="2"/>
  <c r="X188" i="2" s="1"/>
  <c r="Y187" i="2"/>
  <c r="X187" i="2" s="1"/>
  <c r="Y186" i="2"/>
  <c r="X186" i="2" s="1"/>
  <c r="Y185" i="2"/>
  <c r="X185" i="2" s="1"/>
  <c r="Y184" i="2"/>
  <c r="X184" i="2" s="1"/>
  <c r="Y183" i="2"/>
  <c r="X183" i="2" s="1"/>
  <c r="Y181" i="2"/>
  <c r="X181" i="2" s="1"/>
  <c r="Y180" i="2"/>
  <c r="X180" i="2" s="1"/>
  <c r="Y179" i="2"/>
  <c r="X179" i="2" s="1"/>
  <c r="Y174" i="2"/>
  <c r="Y172" i="2"/>
  <c r="X172" i="2" s="1"/>
  <c r="Y171" i="2"/>
  <c r="X171" i="2" s="1"/>
  <c r="Y170" i="2"/>
  <c r="X170" i="2" s="1"/>
  <c r="Y169" i="2"/>
  <c r="X169" i="2" s="1"/>
  <c r="Y168" i="2"/>
  <c r="X168" i="2" s="1"/>
  <c r="Y166" i="2"/>
  <c r="X166" i="2" s="1"/>
  <c r="Y165" i="2"/>
  <c r="X165" i="2" s="1"/>
  <c r="Y164" i="2"/>
  <c r="Y163" i="2"/>
  <c r="X163" i="2" s="1"/>
  <c r="Y161" i="2"/>
  <c r="X161" i="2" s="1"/>
  <c r="Y157" i="2"/>
  <c r="X157" i="2" s="1"/>
  <c r="Y154" i="2"/>
  <c r="X154" i="2" s="1"/>
  <c r="Y153" i="2"/>
  <c r="X153" i="2" s="1"/>
  <c r="Y152" i="2"/>
  <c r="X152" i="2" s="1"/>
  <c r="Y151" i="2"/>
  <c r="X151" i="2" s="1"/>
  <c r="Y149" i="2"/>
  <c r="X149" i="2" s="1"/>
  <c r="Y148" i="2"/>
  <c r="X148" i="2" s="1"/>
  <c r="Y147" i="2"/>
  <c r="X147" i="2" s="1"/>
  <c r="Y146" i="2"/>
  <c r="X146" i="2" s="1"/>
  <c r="V146" i="2"/>
  <c r="W146" i="2" s="1"/>
  <c r="Y145" i="2"/>
  <c r="X145" i="2" s="1"/>
  <c r="Y144" i="2"/>
  <c r="X144" i="2" s="1"/>
  <c r="Y143" i="2"/>
  <c r="X143" i="2" s="1"/>
  <c r="Y141" i="2"/>
  <c r="X141" i="2" s="1"/>
  <c r="Y140" i="2"/>
  <c r="X140" i="2" s="1"/>
  <c r="Y139" i="2"/>
  <c r="X139" i="2" s="1"/>
  <c r="V139" i="2"/>
  <c r="W139" i="2" s="1"/>
  <c r="Y138" i="2"/>
  <c r="X138" i="2" s="1"/>
  <c r="Y137" i="2"/>
  <c r="X137" i="2" s="1"/>
  <c r="Y136" i="2"/>
  <c r="X136" i="2" s="1"/>
  <c r="Y135" i="2"/>
  <c r="X135" i="2" s="1"/>
  <c r="Y134" i="2"/>
  <c r="X134" i="2" s="1"/>
  <c r="Y133" i="2"/>
  <c r="X133" i="2" s="1"/>
  <c r="Y131" i="2"/>
  <c r="X131" i="2" s="1"/>
  <c r="Y130" i="2"/>
  <c r="X130" i="2" s="1"/>
  <c r="Y129" i="2"/>
  <c r="X129" i="2" s="1"/>
  <c r="Y128" i="2"/>
  <c r="Y127" i="2"/>
  <c r="X127" i="2" s="1"/>
  <c r="Y126" i="2"/>
  <c r="X126" i="2" s="1"/>
  <c r="Y125" i="2"/>
  <c r="X125" i="2" s="1"/>
  <c r="Y123" i="2"/>
  <c r="X123" i="2" s="1"/>
  <c r="Y122" i="2"/>
  <c r="X122" i="2" s="1"/>
  <c r="Y121" i="2"/>
  <c r="X121" i="2" s="1"/>
  <c r="Y120" i="2"/>
  <c r="X120" i="2" s="1"/>
  <c r="Y119" i="2"/>
  <c r="X119" i="2" s="1"/>
  <c r="Y118" i="2"/>
  <c r="X118" i="2" s="1"/>
  <c r="Y117" i="2"/>
  <c r="X117" i="2" s="1"/>
  <c r="Y116" i="2"/>
  <c r="X116" i="2" s="1"/>
  <c r="Y115" i="2"/>
  <c r="X115" i="2" s="1"/>
  <c r="Y114" i="2"/>
  <c r="X114" i="2" s="1"/>
  <c r="Y113" i="2"/>
  <c r="X113" i="2" s="1"/>
  <c r="Y112" i="2"/>
  <c r="X112" i="2" s="1"/>
  <c r="Y111" i="2"/>
  <c r="X111" i="2" s="1"/>
  <c r="Y110" i="2"/>
  <c r="X110" i="2" s="1"/>
  <c r="Y109" i="2"/>
  <c r="X109" i="2" s="1"/>
  <c r="Y108" i="2"/>
  <c r="X108" i="2" s="1"/>
  <c r="Y107" i="2"/>
  <c r="X107" i="2" s="1"/>
  <c r="Y106" i="2"/>
  <c r="X106" i="2" s="1"/>
  <c r="Y105" i="2"/>
  <c r="X105" i="2" s="1"/>
  <c r="Y104" i="2"/>
  <c r="X104" i="2" s="1"/>
  <c r="Y103" i="2"/>
  <c r="X103" i="2" s="1"/>
  <c r="Y102" i="2"/>
  <c r="Y101" i="2"/>
  <c r="X101" i="2" s="1"/>
  <c r="Y100" i="2"/>
  <c r="X100" i="2" s="1"/>
  <c r="Y99" i="2"/>
  <c r="X99" i="2" s="1"/>
  <c r="Y98" i="2"/>
  <c r="X98" i="2" s="1"/>
  <c r="Y97" i="2"/>
  <c r="X97" i="2" s="1"/>
  <c r="Y96" i="2"/>
  <c r="X96" i="2" s="1"/>
  <c r="Y95" i="2"/>
  <c r="X95" i="2" s="1"/>
  <c r="Y93" i="2"/>
  <c r="X93" i="2" s="1"/>
  <c r="Y90" i="2"/>
  <c r="X90" i="2" s="1"/>
  <c r="Y88" i="2"/>
  <c r="X88" i="2" s="1"/>
  <c r="Y87" i="2"/>
  <c r="X87" i="2" s="1"/>
  <c r="Y85" i="2"/>
  <c r="X85" i="2" s="1"/>
  <c r="Y84" i="2"/>
  <c r="X84" i="2" s="1"/>
  <c r="Y83" i="2"/>
  <c r="X83" i="2" s="1"/>
  <c r="Y82" i="2"/>
  <c r="X82" i="2" s="1"/>
  <c r="Y81" i="2"/>
  <c r="Y80" i="2"/>
  <c r="X80" i="2" s="1"/>
  <c r="Y77" i="2"/>
  <c r="X77" i="2" s="1"/>
  <c r="Y76" i="2"/>
  <c r="X76" i="2" s="1"/>
  <c r="Y75" i="2"/>
  <c r="X75" i="2" s="1"/>
  <c r="Y74" i="2"/>
  <c r="Y73" i="2"/>
  <c r="X73" i="2" s="1"/>
  <c r="Y72" i="2"/>
  <c r="X72" i="2" s="1"/>
  <c r="Y71" i="2"/>
  <c r="X71" i="2" s="1"/>
  <c r="Y69" i="2"/>
  <c r="X69" i="2" s="1"/>
  <c r="Y68" i="2"/>
  <c r="X68" i="2" s="1"/>
  <c r="Y65" i="2"/>
  <c r="X65" i="2" s="1"/>
  <c r="Y64" i="2"/>
  <c r="X64" i="2" s="1"/>
  <c r="Y63" i="2"/>
  <c r="X63" i="2" s="1"/>
  <c r="Y62" i="2"/>
  <c r="X62" i="2" s="1"/>
  <c r="Y59" i="2"/>
  <c r="Y556" i="2"/>
  <c r="X556" i="2" s="1"/>
  <c r="U556" i="2"/>
  <c r="Y580" i="2"/>
  <c r="X580" i="2" s="1"/>
  <c r="U580" i="2"/>
  <c r="Y651" i="2"/>
  <c r="U651" i="2"/>
  <c r="V91" i="2"/>
  <c r="W91" i="2" s="1"/>
  <c r="Y684" i="2"/>
  <c r="X684" i="2" s="1"/>
  <c r="Y663" i="2"/>
  <c r="X663" i="2" s="1"/>
  <c r="Y661" i="2"/>
  <c r="X661" i="2" s="1"/>
  <c r="Y660" i="2"/>
  <c r="X660" i="2" s="1"/>
  <c r="Y659" i="2"/>
  <c r="X659" i="2" s="1"/>
  <c r="Y657" i="2"/>
  <c r="X657" i="2" s="1"/>
  <c r="Y656" i="2"/>
  <c r="X656" i="2" s="1"/>
  <c r="Y655" i="2"/>
  <c r="X655" i="2" s="1"/>
  <c r="Y658" i="2"/>
  <c r="X658" i="2" s="1"/>
  <c r="Y654" i="2"/>
  <c r="U630" i="2"/>
  <c r="K721" i="2"/>
  <c r="V721" i="2" s="1"/>
  <c r="W721" i="2" s="1"/>
  <c r="Y721" i="2"/>
  <c r="X721" i="2" s="1"/>
  <c r="K697" i="2"/>
  <c r="V697" i="2" s="1"/>
  <c r="W697" i="2" s="1"/>
  <c r="Y697" i="2"/>
  <c r="X697" i="2" s="1"/>
  <c r="K691" i="2"/>
  <c r="V691" i="2" s="1"/>
  <c r="W691" i="2" s="1"/>
  <c r="Y691" i="2"/>
  <c r="X691" i="2" s="1"/>
  <c r="K711" i="2"/>
  <c r="V711" i="2" s="1"/>
  <c r="W711" i="2" s="1"/>
  <c r="K716" i="2"/>
  <c r="V716" i="2" s="1"/>
  <c r="W716" i="2" s="1"/>
  <c r="K712" i="2"/>
  <c r="V712" i="2" s="1"/>
  <c r="W712" i="2" s="1"/>
  <c r="K709" i="2"/>
  <c r="V709" i="2" s="1"/>
  <c r="W709" i="2" s="1"/>
  <c r="K710" i="2"/>
  <c r="V710" i="2" s="1"/>
  <c r="W710" i="2" s="1"/>
  <c r="K717" i="2"/>
  <c r="V717" i="2" s="1"/>
  <c r="W717" i="2" s="1"/>
  <c r="K708" i="2"/>
  <c r="V708" i="2" s="1"/>
  <c r="W708" i="2" s="1"/>
  <c r="K684" i="2"/>
  <c r="V684" i="2" s="1"/>
  <c r="W684" i="2" s="1"/>
  <c r="AA42" i="1"/>
  <c r="Z42" i="1"/>
  <c r="AA41" i="1"/>
  <c r="Z41" i="1"/>
  <c r="Y693" i="2"/>
  <c r="X693" i="2" s="1"/>
  <c r="U694" i="2"/>
  <c r="Z38" i="1"/>
  <c r="Z37" i="1"/>
  <c r="Z34" i="1"/>
  <c r="AA39" i="1"/>
  <c r="AA38" i="1"/>
  <c r="AA37" i="1"/>
  <c r="AA36" i="1"/>
  <c r="AA34" i="1"/>
  <c r="AA35" i="1"/>
  <c r="Z35" i="1"/>
  <c r="K714" i="2"/>
  <c r="K694" i="2"/>
  <c r="V694" i="2" s="1"/>
  <c r="W694" i="2" s="1"/>
  <c r="K705" i="2"/>
  <c r="V705" i="2" s="1"/>
  <c r="W705" i="2" s="1"/>
  <c r="Y726" i="2"/>
  <c r="X726" i="2" s="1"/>
  <c r="Y729" i="2"/>
  <c r="X729" i="2" s="1"/>
  <c r="Y727" i="2"/>
  <c r="X727" i="2" s="1"/>
  <c r="Y728" i="2"/>
  <c r="X728" i="2" s="1"/>
  <c r="Y704" i="2"/>
  <c r="X704" i="2" s="1"/>
  <c r="Y703" i="2"/>
  <c r="X703" i="2" s="1"/>
  <c r="Y702" i="2"/>
  <c r="X702" i="2" s="1"/>
  <c r="Y701" i="2"/>
  <c r="X701" i="2" s="1"/>
  <c r="Y700" i="2"/>
  <c r="Y699" i="2"/>
  <c r="X699" i="2" s="1"/>
  <c r="Y698" i="2"/>
  <c r="X698" i="2" s="1"/>
  <c r="Y696" i="2"/>
  <c r="X696" i="2" s="1"/>
  <c r="Y695" i="2"/>
  <c r="X695" i="2" s="1"/>
  <c r="Y694" i="2"/>
  <c r="X694" i="2" s="1"/>
  <c r="Y692" i="2"/>
  <c r="X692" i="2" s="1"/>
  <c r="Y690" i="2"/>
  <c r="X690" i="2" s="1"/>
  <c r="Y689" i="2"/>
  <c r="X689" i="2" s="1"/>
  <c r="Y688" i="2"/>
  <c r="X688" i="2" s="1"/>
  <c r="X687" i="2"/>
  <c r="U698" i="2"/>
  <c r="U695" i="2"/>
  <c r="U693" i="2"/>
  <c r="U692" i="2"/>
  <c r="U690" i="2"/>
  <c r="U689" i="2"/>
  <c r="U687" i="2"/>
  <c r="K726" i="2"/>
  <c r="W726" i="2" s="1"/>
  <c r="K704" i="2"/>
  <c r="V704" i="2" s="1"/>
  <c r="W704" i="2" s="1"/>
  <c r="K687" i="2"/>
  <c r="V687" i="2" s="1"/>
  <c r="W687" i="2" s="1"/>
  <c r="K696" i="2"/>
  <c r="V696" i="2" s="1"/>
  <c r="W696" i="2" s="1"/>
  <c r="K693" i="2"/>
  <c r="V693" i="2" s="1"/>
  <c r="W693" i="2" s="1"/>
  <c r="K729" i="2"/>
  <c r="V729" i="2" s="1"/>
  <c r="W729" i="2" s="1"/>
  <c r="K695" i="2"/>
  <c r="V695" i="2" s="1"/>
  <c r="W695" i="2" s="1"/>
  <c r="K703" i="2"/>
  <c r="W703" i="2" s="1"/>
  <c r="K728" i="2"/>
  <c r="V728" i="2" s="1"/>
  <c r="W728" i="2" s="1"/>
  <c r="Y685" i="2"/>
  <c r="X685" i="2" s="1"/>
  <c r="Y686" i="2"/>
  <c r="X686" i="2" s="1"/>
  <c r="Y683" i="2"/>
  <c r="X683" i="2" s="1"/>
  <c r="X682" i="2"/>
  <c r="Y681" i="2"/>
  <c r="X681" i="2" s="1"/>
  <c r="X680" i="2"/>
  <c r="Y679" i="2"/>
  <c r="X679" i="2" s="1"/>
  <c r="Y678" i="2"/>
  <c r="X678" i="2" s="1"/>
  <c r="Y677" i="2"/>
  <c r="X677" i="2" s="1"/>
  <c r="Y676" i="2"/>
  <c r="X676" i="2" s="1"/>
  <c r="Y675" i="2"/>
  <c r="X675" i="2" s="1"/>
  <c r="Y674" i="2"/>
  <c r="X674" i="2" s="1"/>
  <c r="Y673" i="2"/>
  <c r="X673" i="2" s="1"/>
  <c r="Y672" i="2"/>
  <c r="X672" i="2" s="1"/>
  <c r="K681" i="2"/>
  <c r="V681" i="2" s="1"/>
  <c r="W681" i="2" s="1"/>
  <c r="K699" i="2"/>
  <c r="V699" i="2" s="1"/>
  <c r="W699" i="2" s="1"/>
  <c r="U688" i="2"/>
  <c r="K727" i="2"/>
  <c r="V727" i="2" s="1"/>
  <c r="W727" i="2" s="1"/>
  <c r="K690" i="2"/>
  <c r="V690" i="2" s="1"/>
  <c r="W690" i="2" s="1"/>
  <c r="Z39" i="1"/>
  <c r="Y36" i="1"/>
  <c r="Z36" i="1" s="1"/>
  <c r="U675" i="2"/>
  <c r="U674" i="2"/>
  <c r="U673" i="2"/>
  <c r="U672" i="2"/>
  <c r="U679" i="2"/>
  <c r="Y671" i="2"/>
  <c r="X671" i="2" s="1"/>
  <c r="U671" i="2"/>
  <c r="Y670" i="2"/>
  <c r="X670" i="2" s="1"/>
  <c r="U670" i="2"/>
  <c r="Y669" i="2"/>
  <c r="X669" i="2" s="1"/>
  <c r="U669" i="2"/>
  <c r="Y668" i="2"/>
  <c r="X668" i="2" s="1"/>
  <c r="U668" i="2"/>
  <c r="Y667" i="2"/>
  <c r="X667" i="2" s="1"/>
  <c r="Y666" i="2"/>
  <c r="X666" i="2" s="1"/>
  <c r="U666" i="2"/>
  <c r="Y665" i="2"/>
  <c r="X665" i="2" s="1"/>
  <c r="U665" i="2"/>
  <c r="U664" i="2"/>
  <c r="Y662" i="2"/>
  <c r="X662" i="2" s="1"/>
  <c r="U662" i="2"/>
  <c r="Y644" i="2"/>
  <c r="U644" i="2"/>
  <c r="Y640" i="2"/>
  <c r="X640" i="2" s="1"/>
  <c r="U640" i="2"/>
  <c r="Y639" i="2"/>
  <c r="U639" i="2"/>
  <c r="Y630" i="2"/>
  <c r="X630" i="2" s="1"/>
  <c r="K692" i="2"/>
  <c r="V692" i="2" s="1"/>
  <c r="W692" i="2" s="1"/>
  <c r="K675" i="2"/>
  <c r="V675" i="2" s="1"/>
  <c r="W675" i="2" s="1"/>
  <c r="K662" i="2"/>
  <c r="V662" i="2" s="1"/>
  <c r="W662" i="2" s="1"/>
  <c r="K667" i="2"/>
  <c r="V667" i="2" s="1"/>
  <c r="W667" i="2" s="1"/>
  <c r="K689" i="2"/>
  <c r="V689" i="2" s="1"/>
  <c r="W689" i="2" s="1"/>
  <c r="K672" i="2"/>
  <c r="V672" i="2" s="1"/>
  <c r="W672" i="2" s="1"/>
  <c r="K674" i="2"/>
  <c r="V674" i="2" s="1"/>
  <c r="W674" i="2" s="1"/>
  <c r="K673" i="2"/>
  <c r="V673" i="2" s="1"/>
  <c r="W673" i="2" s="1"/>
  <c r="W714" i="2" l="1"/>
  <c r="X644" i="2"/>
  <c r="V735" i="2"/>
  <c r="W735" i="2" s="1"/>
  <c r="X642" i="2"/>
  <c r="V733" i="2"/>
  <c r="W733" i="2" s="1"/>
  <c r="X639" i="2"/>
  <c r="V730" i="2"/>
  <c r="W730" i="2" s="1"/>
  <c r="X651" i="2"/>
  <c r="V742" i="2"/>
  <c r="W742" i="2" s="1"/>
  <c r="X654" i="2"/>
  <c r="V744" i="2"/>
  <c r="W744" i="2" s="1"/>
  <c r="X645" i="2"/>
  <c r="W736" i="2"/>
  <c r="X646" i="2"/>
  <c r="V737" i="2"/>
  <c r="W737" i="2" s="1"/>
  <c r="X649" i="2"/>
  <c r="V740" i="2"/>
  <c r="W740" i="2" s="1"/>
  <c r="AB43" i="1"/>
  <c r="AB46" i="1"/>
  <c r="AB44" i="1"/>
  <c r="AB42" i="1"/>
  <c r="AB45" i="1"/>
  <c r="AB37" i="1"/>
  <c r="AB38" i="1"/>
  <c r="AB41" i="1"/>
  <c r="AB39" i="1"/>
  <c r="AB36" i="1"/>
  <c r="AB34" i="1"/>
  <c r="AB35" i="1"/>
  <c r="K706" i="2"/>
  <c r="V706" i="2" s="1"/>
  <c r="W706" i="2" s="1"/>
  <c r="K679" i="2"/>
  <c r="V679" i="2" s="1"/>
  <c r="W679" i="2" s="1"/>
  <c r="K688" i="2"/>
  <c r="V688" i="2" s="1"/>
  <c r="W688" i="2" s="1"/>
  <c r="K665" i="2"/>
  <c r="V665" i="2" s="1"/>
  <c r="W665" i="2" s="1"/>
  <c r="K666" i="2"/>
  <c r="V666" i="2" s="1"/>
  <c r="W666" i="2" s="1"/>
  <c r="U646" i="2"/>
  <c r="U581" i="2"/>
  <c r="U658" i="2"/>
  <c r="U654" i="2"/>
  <c r="U685" i="2"/>
  <c r="U686" i="2"/>
  <c r="U683" i="2"/>
  <c r="U682" i="2"/>
  <c r="U680" i="2"/>
  <c r="U678" i="2"/>
  <c r="U677" i="2"/>
  <c r="U676" i="2"/>
  <c r="Y625" i="2"/>
  <c r="X625" i="2" s="1"/>
  <c r="Y620" i="2"/>
  <c r="X620" i="2" s="1"/>
  <c r="Y619" i="2"/>
  <c r="X619" i="2" s="1"/>
  <c r="K685" i="2"/>
  <c r="V685" i="2" s="1"/>
  <c r="W685" i="2" s="1"/>
  <c r="K625" i="2"/>
  <c r="V625" i="2" s="1"/>
  <c r="W625" i="2" s="1"/>
  <c r="K701" i="2"/>
  <c r="V701" i="2" s="1"/>
  <c r="W701" i="2" s="1"/>
  <c r="K670" i="2"/>
  <c r="V670" i="2" s="1"/>
  <c r="W670" i="2" s="1"/>
  <c r="K676" i="2"/>
  <c r="V676" i="2" s="1"/>
  <c r="W676" i="2" s="1"/>
  <c r="K702" i="2"/>
  <c r="V702" i="2" s="1"/>
  <c r="W702" i="2" s="1"/>
  <c r="K654" i="2"/>
  <c r="V654" i="2" s="1"/>
  <c r="W654" i="2" s="1"/>
  <c r="K668" i="2"/>
  <c r="V668" i="2" s="1"/>
  <c r="W668" i="2" s="1"/>
  <c r="K651" i="2"/>
  <c r="V651" i="2" s="1"/>
  <c r="W651" i="2" s="1"/>
  <c r="K639" i="2"/>
  <c r="V639" i="2" s="1"/>
  <c r="W639" i="2" s="1"/>
  <c r="K640" i="2"/>
  <c r="V640" i="2" s="1"/>
  <c r="W640" i="2" s="1"/>
  <c r="K683" i="2"/>
  <c r="V683" i="2" s="1"/>
  <c r="W683" i="2" s="1"/>
  <c r="K658" i="2"/>
  <c r="V658" i="2" s="1"/>
  <c r="W658" i="2" s="1"/>
  <c r="K644" i="2"/>
  <c r="V644" i="2" s="1"/>
  <c r="W644" i="2" s="1"/>
  <c r="J580" i="2"/>
  <c r="K580" i="2" s="1"/>
  <c r="V580" i="2" s="1"/>
  <c r="W580" i="2" s="1"/>
  <c r="K664" i="2"/>
  <c r="V664" i="2" s="1"/>
  <c r="W664" i="2" s="1"/>
  <c r="K671" i="2"/>
  <c r="V671" i="2" s="1"/>
  <c r="W671" i="2" s="1"/>
  <c r="K630" i="2"/>
  <c r="V630" i="2" s="1"/>
  <c r="W630" i="2" s="1"/>
  <c r="U663" i="2"/>
  <c r="U657" i="2"/>
  <c r="U661" i="2"/>
  <c r="U660" i="2"/>
  <c r="U659" i="2"/>
  <c r="U656" i="2"/>
  <c r="K669" i="2"/>
  <c r="V669" i="2" s="1"/>
  <c r="W669" i="2" s="1"/>
  <c r="K663" i="2"/>
  <c r="V663" i="2" s="1"/>
  <c r="W663" i="2" s="1"/>
  <c r="K657" i="2"/>
  <c r="V657" i="2" s="1"/>
  <c r="W657" i="2" s="1"/>
  <c r="K682" i="2"/>
  <c r="V682" i="2" s="1"/>
  <c r="W682" i="2" s="1"/>
  <c r="U620" i="2"/>
  <c r="U619" i="2"/>
  <c r="U653" i="2"/>
  <c r="U652" i="2"/>
  <c r="U650" i="2"/>
  <c r="U649" i="2"/>
  <c r="U648" i="2"/>
  <c r="U647" i="2"/>
  <c r="U645" i="2"/>
  <c r="U643" i="2"/>
  <c r="U642" i="2"/>
  <c r="K620" i="2"/>
  <c r="V620" i="2" s="1"/>
  <c r="W620" i="2" s="1"/>
  <c r="K619" i="2"/>
  <c r="V619" i="2" s="1"/>
  <c r="W619" i="2" s="1"/>
  <c r="K660" i="2"/>
  <c r="V660" i="2" s="1"/>
  <c r="W660" i="2" s="1"/>
  <c r="K677" i="2"/>
  <c r="V677" i="2" s="1"/>
  <c r="W677" i="2" s="1"/>
  <c r="K642" i="2"/>
  <c r="V642" i="2" s="1"/>
  <c r="W642" i="2" s="1"/>
  <c r="Y653" i="2"/>
  <c r="Y652" i="2"/>
  <c r="X652" i="2" s="1"/>
  <c r="Y650" i="2"/>
  <c r="Y648" i="2"/>
  <c r="Y643" i="2"/>
  <c r="Y638" i="2"/>
  <c r="X638" i="2" s="1"/>
  <c r="Y637" i="2"/>
  <c r="X637" i="2" s="1"/>
  <c r="Y636" i="2"/>
  <c r="X636" i="2" s="1"/>
  <c r="Y634" i="2"/>
  <c r="X634" i="2" s="1"/>
  <c r="Y632" i="2"/>
  <c r="X632" i="2" s="1"/>
  <c r="U631" i="2"/>
  <c r="U637" i="2"/>
  <c r="U655" i="2"/>
  <c r="U634" i="2"/>
  <c r="K678" i="2"/>
  <c r="V678" i="2" s="1"/>
  <c r="W678" i="2" s="1"/>
  <c r="K631" i="2"/>
  <c r="V631" i="2" s="1"/>
  <c r="W631" i="2" s="1"/>
  <c r="K637" i="2"/>
  <c r="V637" i="2" s="1"/>
  <c r="W637" i="2" s="1"/>
  <c r="K655" i="2"/>
  <c r="V655" i="2" s="1"/>
  <c r="W655" i="2" s="1"/>
  <c r="K634" i="2"/>
  <c r="V634" i="2" s="1"/>
  <c r="W634" i="2" s="1"/>
  <c r="U641" i="2"/>
  <c r="U638" i="2"/>
  <c r="U636" i="2"/>
  <c r="U635" i="2"/>
  <c r="U633" i="2"/>
  <c r="U543" i="2"/>
  <c r="U483" i="2"/>
  <c r="U629" i="2"/>
  <c r="U628" i="2"/>
  <c r="U627" i="2"/>
  <c r="U626" i="2"/>
  <c r="U624" i="2"/>
  <c r="U623" i="2"/>
  <c r="K650" i="2"/>
  <c r="V650" i="2" s="1"/>
  <c r="W650" i="2" s="1"/>
  <c r="K686" i="2"/>
  <c r="V686" i="2" s="1"/>
  <c r="W686" i="2" s="1"/>
  <c r="K656" i="2"/>
  <c r="V656" i="2" s="1"/>
  <c r="W656" i="2" s="1"/>
  <c r="K661" i="2"/>
  <c r="V661" i="2" s="1"/>
  <c r="W661" i="2" s="1"/>
  <c r="K648" i="2"/>
  <c r="V648" i="2" s="1"/>
  <c r="W648" i="2" s="1"/>
  <c r="K645" i="2"/>
  <c r="V645" i="2" s="1"/>
  <c r="W645" i="2" s="1"/>
  <c r="K649" i="2"/>
  <c r="V649" i="2" s="1"/>
  <c r="W649" i="2" s="1"/>
  <c r="K638" i="2"/>
  <c r="V638" i="2" s="1"/>
  <c r="W638" i="2" s="1"/>
  <c r="K659" i="2"/>
  <c r="V659" i="2" s="1"/>
  <c r="W659" i="2" s="1"/>
  <c r="K623" i="2"/>
  <c r="V623" i="2" s="1"/>
  <c r="W623" i="2" s="1"/>
  <c r="Y623" i="2"/>
  <c r="X623" i="2" s="1"/>
  <c r="K624" i="2"/>
  <c r="V624" i="2" s="1"/>
  <c r="W624" i="2" s="1"/>
  <c r="Y624" i="2"/>
  <c r="X624" i="2" s="1"/>
  <c r="K635" i="2"/>
  <c r="V635" i="2" s="1"/>
  <c r="W635" i="2" s="1"/>
  <c r="K628" i="2"/>
  <c r="V628" i="2" s="1"/>
  <c r="W628" i="2" s="1"/>
  <c r="Y628" i="2"/>
  <c r="X628" i="2" s="1"/>
  <c r="K646" i="2"/>
  <c r="V646" i="2" s="1"/>
  <c r="W646" i="2" s="1"/>
  <c r="Y626" i="2"/>
  <c r="X626" i="2" s="1"/>
  <c r="K626" i="2"/>
  <c r="V626" i="2" s="1"/>
  <c r="W626" i="2" s="1"/>
  <c r="Y627" i="2"/>
  <c r="X627" i="2" s="1"/>
  <c r="K627" i="2"/>
  <c r="V627" i="2" s="1"/>
  <c r="W627" i="2" s="1"/>
  <c r="K629" i="2"/>
  <c r="V629" i="2" s="1"/>
  <c r="W629" i="2" s="1"/>
  <c r="U605" i="2"/>
  <c r="U616" i="2"/>
  <c r="U518" i="2"/>
  <c r="K605" i="2"/>
  <c r="V605" i="2" s="1"/>
  <c r="W605" i="2" s="1"/>
  <c r="K652" i="2"/>
  <c r="V652" i="2" s="1"/>
  <c r="W652" i="2" s="1"/>
  <c r="Y616" i="2"/>
  <c r="X616" i="2" s="1"/>
  <c r="Y518" i="2"/>
  <c r="X518" i="2" s="1"/>
  <c r="K616" i="2"/>
  <c r="V616" i="2" s="1"/>
  <c r="W616" i="2" s="1"/>
  <c r="K518" i="2"/>
  <c r="V518" i="2" s="1"/>
  <c r="W518" i="2" s="1"/>
  <c r="Y621" i="2"/>
  <c r="X621" i="2" s="1"/>
  <c r="Y618" i="2"/>
  <c r="X618" i="2" s="1"/>
  <c r="Y617" i="2"/>
  <c r="X617" i="2" s="1"/>
  <c r="Y615" i="2"/>
  <c r="X615" i="2" s="1"/>
  <c r="Y614" i="2"/>
  <c r="X614" i="2" s="1"/>
  <c r="Y612" i="2"/>
  <c r="X612" i="2" s="1"/>
  <c r="Y611" i="2"/>
  <c r="X611" i="2" s="1"/>
  <c r="Y610" i="2"/>
  <c r="X610" i="2" s="1"/>
  <c r="Y609" i="2"/>
  <c r="X609" i="2" s="1"/>
  <c r="Y608" i="2"/>
  <c r="X608" i="2" s="1"/>
  <c r="Y607" i="2"/>
  <c r="X607" i="2" s="1"/>
  <c r="Y606" i="2"/>
  <c r="X606" i="2" s="1"/>
  <c r="Y603" i="2"/>
  <c r="X603" i="2" s="1"/>
  <c r="Y602" i="2"/>
  <c r="X602" i="2" s="1"/>
  <c r="U618" i="2"/>
  <c r="U617" i="2"/>
  <c r="K419" i="2"/>
  <c r="V419" i="2" s="1"/>
  <c r="W419" i="2" s="1"/>
  <c r="U632" i="2"/>
  <c r="U622" i="2"/>
  <c r="U621" i="2"/>
  <c r="U615" i="2"/>
  <c r="U614" i="2"/>
  <c r="U613" i="2"/>
  <c r="U612" i="2"/>
  <c r="U611" i="2"/>
  <c r="U610" i="2"/>
  <c r="U609" i="2"/>
  <c r="U608" i="2"/>
  <c r="U607" i="2"/>
  <c r="U606" i="2"/>
  <c r="U604" i="2"/>
  <c r="U603" i="2"/>
  <c r="Y444" i="2"/>
  <c r="Y443" i="2"/>
  <c r="Y442" i="2"/>
  <c r="Y439" i="2"/>
  <c r="Y438" i="2"/>
  <c r="Y436" i="2"/>
  <c r="Y435" i="2"/>
  <c r="Y432" i="2"/>
  <c r="Y431" i="2"/>
  <c r="Y430" i="2"/>
  <c r="Y427" i="2"/>
  <c r="Y412" i="2"/>
  <c r="Y411" i="2"/>
  <c r="Y408" i="2"/>
  <c r="Y407" i="2"/>
  <c r="Y406" i="2"/>
  <c r="Y405" i="2"/>
  <c r="Y404" i="2"/>
  <c r="Y402" i="2"/>
  <c r="Y395" i="2"/>
  <c r="Y392" i="2"/>
  <c r="Y391" i="2"/>
  <c r="Y387" i="2"/>
  <c r="Y385" i="2"/>
  <c r="Y383" i="2"/>
  <c r="Y382" i="2"/>
  <c r="Y378" i="2"/>
  <c r="Y377" i="2"/>
  <c r="Y376" i="2"/>
  <c r="Y372" i="2"/>
  <c r="Y371" i="2"/>
  <c r="Y370" i="2"/>
  <c r="Y369" i="2"/>
  <c r="Y368" i="2"/>
  <c r="Y366" i="2"/>
  <c r="Y365" i="2"/>
  <c r="Y364" i="2"/>
  <c r="Y363" i="2"/>
  <c r="Y360" i="2"/>
  <c r="Y359" i="2"/>
  <c r="Y358" i="2"/>
  <c r="Y356" i="2"/>
  <c r="Y355" i="2"/>
  <c r="Y354" i="2"/>
  <c r="Y353" i="2"/>
  <c r="Y351" i="2"/>
  <c r="Y350" i="2"/>
  <c r="Y348" i="2"/>
  <c r="Y347" i="2"/>
  <c r="Y344" i="2"/>
  <c r="Y339" i="2"/>
  <c r="Y338" i="2"/>
  <c r="Y336" i="2"/>
  <c r="Y334" i="2"/>
  <c r="Y332" i="2"/>
  <c r="Y331" i="2"/>
  <c r="Y330" i="2"/>
  <c r="Y329" i="2"/>
  <c r="Y323" i="2"/>
  <c r="Y321" i="2"/>
  <c r="Y312" i="2"/>
  <c r="Y308" i="2"/>
  <c r="X308" i="2" s="1"/>
  <c r="Y300" i="2"/>
  <c r="Y299" i="2"/>
  <c r="Y298" i="2"/>
  <c r="Y296" i="2"/>
  <c r="Y295" i="2"/>
  <c r="Y294" i="2"/>
  <c r="Y293" i="2"/>
  <c r="Y292" i="2"/>
  <c r="Y291" i="2"/>
  <c r="Y289" i="2"/>
  <c r="Y285" i="2"/>
  <c r="Y281" i="2"/>
  <c r="Y279" i="2"/>
  <c r="Y275" i="2"/>
  <c r="Y272" i="2"/>
  <c r="Y271" i="2"/>
  <c r="Y268" i="2"/>
  <c r="Y267" i="2"/>
  <c r="Y266" i="2"/>
  <c r="Y265" i="2"/>
  <c r="Y263" i="2"/>
  <c r="Y261" i="2"/>
  <c r="Y258" i="2"/>
  <c r="Y257" i="2"/>
  <c r="Y252" i="2"/>
  <c r="Y248" i="2"/>
  <c r="Y244" i="2"/>
  <c r="Y243" i="2"/>
  <c r="Y242" i="2"/>
  <c r="Y241" i="2"/>
  <c r="Y240" i="2"/>
  <c r="Y234" i="2"/>
  <c r="Y230" i="2"/>
  <c r="Y228" i="2"/>
  <c r="Y227" i="2"/>
  <c r="Y226" i="2"/>
  <c r="Y224" i="2"/>
  <c r="Y219" i="2"/>
  <c r="Y218" i="2"/>
  <c r="Y215" i="2"/>
  <c r="Y212" i="2"/>
  <c r="Y208" i="2"/>
  <c r="Y199" i="2"/>
  <c r="Y192" i="2"/>
  <c r="Y191" i="2"/>
  <c r="Y182" i="2"/>
  <c r="Y178" i="2"/>
  <c r="Y177" i="2"/>
  <c r="Y176" i="2"/>
  <c r="Y175" i="2"/>
  <c r="Y173" i="2"/>
  <c r="Y167" i="2"/>
  <c r="Y162" i="2"/>
  <c r="Y160" i="2"/>
  <c r="Y159" i="2"/>
  <c r="Y158" i="2"/>
  <c r="Y156" i="2"/>
  <c r="Y155" i="2"/>
  <c r="Y150" i="2"/>
  <c r="Y142" i="2"/>
  <c r="Y132" i="2"/>
  <c r="Y124" i="2"/>
  <c r="Y94" i="2"/>
  <c r="Y92" i="2"/>
  <c r="Y91" i="2"/>
  <c r="Y89" i="2"/>
  <c r="Y86" i="2"/>
  <c r="Y79" i="2"/>
  <c r="Y78" i="2"/>
  <c r="Y70" i="2"/>
  <c r="Y67" i="2"/>
  <c r="Y66" i="2"/>
  <c r="Y61" i="2"/>
  <c r="Y60" i="2"/>
  <c r="Y58" i="2"/>
  <c r="Y57" i="2"/>
  <c r="Y56" i="2"/>
  <c r="Y47" i="2"/>
  <c r="X47" i="2" s="1"/>
  <c r="Y44" i="2"/>
  <c r="Y43" i="2"/>
  <c r="Y40" i="2"/>
  <c r="Y36" i="2"/>
  <c r="Y35" i="2"/>
  <c r="Y32" i="2"/>
  <c r="Y31" i="2"/>
  <c r="Y30" i="2"/>
  <c r="X30" i="2" s="1"/>
  <c r="Y28" i="2"/>
  <c r="X28" i="2" s="1"/>
  <c r="Y26" i="2"/>
  <c r="X26" i="2" s="1"/>
  <c r="Y22" i="2"/>
  <c r="X22" i="2" s="1"/>
  <c r="Y21" i="2"/>
  <c r="X21" i="2" s="1"/>
  <c r="Y19" i="2"/>
  <c r="Y17" i="2"/>
  <c r="Y15" i="2"/>
  <c r="X15" i="2" s="1"/>
  <c r="Y6" i="2"/>
  <c r="Y4" i="2"/>
  <c r="U47" i="2"/>
  <c r="Y601" i="2"/>
  <c r="X601" i="2" s="1"/>
  <c r="Y600" i="2"/>
  <c r="X600" i="2" s="1"/>
  <c r="Y599" i="2"/>
  <c r="X599" i="2" s="1"/>
  <c r="Y597" i="2"/>
  <c r="X597" i="2" s="1"/>
  <c r="Y596" i="2"/>
  <c r="X596" i="2" s="1"/>
  <c r="Y595" i="2"/>
  <c r="X595" i="2" s="1"/>
  <c r="Y593" i="2"/>
  <c r="X593" i="2" s="1"/>
  <c r="Y589" i="2"/>
  <c r="X589" i="2" s="1"/>
  <c r="Y588" i="2"/>
  <c r="X588" i="2" s="1"/>
  <c r="Y586" i="2"/>
  <c r="X586" i="2" s="1"/>
  <c r="Y583" i="2"/>
  <c r="X583" i="2" s="1"/>
  <c r="Y579" i="2"/>
  <c r="X579" i="2" s="1"/>
  <c r="Y574" i="2"/>
  <c r="X574" i="2" s="1"/>
  <c r="Y573" i="2"/>
  <c r="X573" i="2" s="1"/>
  <c r="Y570" i="2"/>
  <c r="X570" i="2" s="1"/>
  <c r="Y568" i="2"/>
  <c r="X568" i="2" s="1"/>
  <c r="Y565" i="2"/>
  <c r="X565" i="2" s="1"/>
  <c r="Y564" i="2"/>
  <c r="X564" i="2" s="1"/>
  <c r="Y562" i="2"/>
  <c r="X562" i="2" s="1"/>
  <c r="Y559" i="2"/>
  <c r="X559" i="2" s="1"/>
  <c r="Y555" i="2"/>
  <c r="X555" i="2" s="1"/>
  <c r="Y554" i="2"/>
  <c r="X554" i="2" s="1"/>
  <c r="Y552" i="2"/>
  <c r="X552" i="2" s="1"/>
  <c r="Y546" i="2"/>
  <c r="X546" i="2" s="1"/>
  <c r="Y545" i="2"/>
  <c r="X545" i="2" s="1"/>
  <c r="Y535" i="2"/>
  <c r="X535" i="2" s="1"/>
  <c r="Y533" i="2"/>
  <c r="X533" i="2" s="1"/>
  <c r="Y532" i="2"/>
  <c r="X532" i="2" s="1"/>
  <c r="Y531" i="2"/>
  <c r="X531" i="2" s="1"/>
  <c r="Y530" i="2"/>
  <c r="X530" i="2" s="1"/>
  <c r="Y523" i="2"/>
  <c r="X523" i="2" s="1"/>
  <c r="Y519" i="2"/>
  <c r="X519" i="2" s="1"/>
  <c r="Y517" i="2"/>
  <c r="X517" i="2" s="1"/>
  <c r="Y516" i="2"/>
  <c r="X516" i="2" s="1"/>
  <c r="Y513" i="2"/>
  <c r="X513" i="2" s="1"/>
  <c r="Y511" i="2"/>
  <c r="X511" i="2" s="1"/>
  <c r="Y510" i="2"/>
  <c r="X510" i="2" s="1"/>
  <c r="Y509" i="2"/>
  <c r="X509" i="2" s="1"/>
  <c r="Y508" i="2"/>
  <c r="X508" i="2" s="1"/>
  <c r="Y506" i="2"/>
  <c r="X506" i="2" s="1"/>
  <c r="Y505" i="2"/>
  <c r="X505" i="2" s="1"/>
  <c r="Y504" i="2"/>
  <c r="X504" i="2" s="1"/>
  <c r="Y503" i="2"/>
  <c r="X503" i="2" s="1"/>
  <c r="Y501" i="2"/>
  <c r="X501" i="2" s="1"/>
  <c r="Y499" i="2"/>
  <c r="X499" i="2" s="1"/>
  <c r="Y498" i="2"/>
  <c r="X498" i="2" s="1"/>
  <c r="Y496" i="2"/>
  <c r="X496" i="2" s="1"/>
  <c r="Y494" i="2"/>
  <c r="X494" i="2" s="1"/>
  <c r="Y493" i="2"/>
  <c r="X493" i="2" s="1"/>
  <c r="Y488" i="2"/>
  <c r="X488" i="2" s="1"/>
  <c r="Y487" i="2"/>
  <c r="X487" i="2" s="1"/>
  <c r="Y485" i="2"/>
  <c r="X485" i="2" s="1"/>
  <c r="Y481" i="2"/>
  <c r="X481" i="2" s="1"/>
  <c r="Y475" i="2"/>
  <c r="X475" i="2" s="1"/>
  <c r="Y474" i="2"/>
  <c r="X474" i="2" s="1"/>
  <c r="Y473" i="2"/>
  <c r="X473" i="2" s="1"/>
  <c r="Y467" i="2"/>
  <c r="X467" i="2" s="1"/>
  <c r="Y466" i="2"/>
  <c r="X466" i="2" s="1"/>
  <c r="Y465" i="2"/>
  <c r="X465" i="2" s="1"/>
  <c r="Y462" i="2"/>
  <c r="X462" i="2" s="1"/>
  <c r="Y459" i="2"/>
  <c r="X459" i="2" s="1"/>
  <c r="Y456" i="2"/>
  <c r="X456" i="2" s="1"/>
  <c r="Y453" i="2"/>
  <c r="X453" i="2" s="1"/>
  <c r="Y452" i="2"/>
  <c r="X452" i="2" s="1"/>
  <c r="Y55" i="2"/>
  <c r="Y54" i="2"/>
  <c r="Y53" i="2"/>
  <c r="Y52" i="2"/>
  <c r="Y51" i="2"/>
  <c r="Y50" i="2"/>
  <c r="Y49" i="2"/>
  <c r="Y48" i="2"/>
  <c r="Y41" i="2"/>
  <c r="Y34" i="2"/>
  <c r="Y29" i="2"/>
  <c r="Y18" i="2"/>
  <c r="X20" i="2"/>
  <c r="U520" i="2"/>
  <c r="U601" i="2"/>
  <c r="U600" i="2"/>
  <c r="U599" i="2"/>
  <c r="U598" i="2"/>
  <c r="U597" i="2"/>
  <c r="U596" i="2"/>
  <c r="U595" i="2"/>
  <c r="U594" i="2"/>
  <c r="U593" i="2"/>
  <c r="K611" i="2"/>
  <c r="V611" i="2" s="1"/>
  <c r="W611" i="2" s="1"/>
  <c r="K636" i="2"/>
  <c r="V636" i="2" s="1"/>
  <c r="W636" i="2" s="1"/>
  <c r="K643" i="2"/>
  <c r="V643" i="2" s="1"/>
  <c r="W643" i="2" s="1"/>
  <c r="K653" i="2"/>
  <c r="V653" i="2" s="1"/>
  <c r="W653" i="2" s="1"/>
  <c r="K598" i="2"/>
  <c r="V598" i="2" s="1"/>
  <c r="W598" i="2" s="1"/>
  <c r="K618" i="2"/>
  <c r="V618" i="2" s="1"/>
  <c r="W618" i="2" s="1"/>
  <c r="K556" i="2"/>
  <c r="V556" i="2" s="1"/>
  <c r="W556" i="2" s="1"/>
  <c r="K609" i="2"/>
  <c r="V609" i="2" s="1"/>
  <c r="W609" i="2" s="1"/>
  <c r="K595" i="2"/>
  <c r="V595" i="2" s="1"/>
  <c r="W595" i="2" s="1"/>
  <c r="K615" i="2"/>
  <c r="V615" i="2" s="1"/>
  <c r="W615" i="2" s="1"/>
  <c r="K632" i="2"/>
  <c r="V632" i="2" s="1"/>
  <c r="W632" i="2" s="1"/>
  <c r="K617" i="2"/>
  <c r="V617" i="2" s="1"/>
  <c r="W617" i="2" s="1"/>
  <c r="K599" i="2"/>
  <c r="V599" i="2" s="1"/>
  <c r="W599" i="2" s="1"/>
  <c r="K581" i="2"/>
  <c r="V581" i="2" s="1"/>
  <c r="W581" i="2" s="1"/>
  <c r="K610" i="2"/>
  <c r="V610" i="2" s="1"/>
  <c r="W610" i="2" s="1"/>
  <c r="K604" i="2"/>
  <c r="V604" i="2" s="1"/>
  <c r="W604" i="2" s="1"/>
  <c r="X643" i="2" l="1"/>
  <c r="V734" i="2"/>
  <c r="W734" i="2" s="1"/>
  <c r="X648" i="2"/>
  <c r="V739" i="2"/>
  <c r="W739" i="2" s="1"/>
  <c r="X653" i="2"/>
  <c r="V743" i="2"/>
  <c r="W743" i="2" s="1"/>
  <c r="X650" i="2"/>
  <c r="V741" i="2"/>
  <c r="W741" i="2" s="1"/>
  <c r="U592" i="2"/>
  <c r="U591" i="2"/>
  <c r="U590" i="2"/>
  <c r="U588" i="2"/>
  <c r="U586" i="2"/>
  <c r="U589" i="2"/>
  <c r="U584" i="2"/>
  <c r="U587" i="2"/>
  <c r="U585" i="2"/>
  <c r="U540" i="2"/>
  <c r="U571" i="2"/>
  <c r="U570" i="2"/>
  <c r="U569" i="2"/>
  <c r="U568" i="2"/>
  <c r="U567" i="2"/>
  <c r="U555" i="2"/>
  <c r="K555" i="2"/>
  <c r="K641" i="2"/>
  <c r="V641" i="2" s="1"/>
  <c r="W641" i="2" s="1"/>
  <c r="K622" i="2"/>
  <c r="V622" i="2" s="1"/>
  <c r="W622" i="2" s="1"/>
  <c r="K586" i="2"/>
  <c r="U557" i="2"/>
  <c r="U558" i="2"/>
  <c r="U541" i="2"/>
  <c r="K543" i="2"/>
  <c r="V543" i="2" s="1"/>
  <c r="W543" i="2" s="1"/>
  <c r="K587" i="2"/>
  <c r="V587" i="2" s="1"/>
  <c r="W587" i="2" s="1"/>
  <c r="K590" i="2"/>
  <c r="V590" i="2" s="1"/>
  <c r="W590" i="2" s="1"/>
  <c r="K680" i="2"/>
  <c r="V680" i="2" s="1"/>
  <c r="W680" i="2" s="1"/>
  <c r="K594" i="2"/>
  <c r="V594" i="2" s="1"/>
  <c r="W594" i="2" s="1"/>
  <c r="U573" i="2"/>
  <c r="K573" i="2"/>
  <c r="U576" i="2"/>
  <c r="K576" i="2"/>
  <c r="V576" i="2" s="1"/>
  <c r="W576" i="2" s="1"/>
  <c r="U579" i="2"/>
  <c r="K597" i="2"/>
  <c r="K600" i="2"/>
  <c r="K601" i="2"/>
  <c r="K584" i="2"/>
  <c r="V584" i="2" s="1"/>
  <c r="W584" i="2" s="1"/>
  <c r="K596" i="2"/>
  <c r="U546" i="2"/>
  <c r="U545" i="2"/>
  <c r="U528" i="2"/>
  <c r="K592" i="2"/>
  <c r="V592" i="2" s="1"/>
  <c r="W592" i="2" s="1"/>
  <c r="K540" i="2"/>
  <c r="V540" i="2" s="1"/>
  <c r="W540" i="2" s="1"/>
  <c r="K568" i="2"/>
  <c r="K608" i="2"/>
  <c r="V608" i="2" s="1"/>
  <c r="W608" i="2" s="1"/>
  <c r="K612" i="2"/>
  <c r="V612" i="2" s="1"/>
  <c r="W612" i="2" s="1"/>
  <c r="K593" i="2"/>
  <c r="K589" i="2"/>
  <c r="K591" i="2"/>
  <c r="V591" i="2" s="1"/>
  <c r="W591" i="2" s="1"/>
  <c r="K570" i="2"/>
  <c r="V570" i="2" s="1"/>
  <c r="W570" i="2" s="1"/>
  <c r="K569" i="2"/>
  <c r="V569" i="2" s="1"/>
  <c r="W569" i="2" s="1"/>
  <c r="K572" i="2"/>
  <c r="V572" i="2" s="1"/>
  <c r="W572" i="2" s="1"/>
  <c r="K567" i="2"/>
  <c r="V567" i="2" s="1"/>
  <c r="W567" i="2" s="1"/>
  <c r="K607" i="2"/>
  <c r="V607" i="2" s="1"/>
  <c r="W607" i="2" s="1"/>
  <c r="K571" i="2"/>
  <c r="V571" i="2" s="1"/>
  <c r="W571" i="2" s="1"/>
  <c r="V596" i="2" l="1"/>
  <c r="W596" i="2" s="1"/>
  <c r="V568" i="2"/>
  <c r="W568" i="2" s="1"/>
  <c r="V589" i="2"/>
  <c r="W589" i="2" s="1"/>
  <c r="V601" i="2"/>
  <c r="W601" i="2" s="1"/>
  <c r="V600" i="2"/>
  <c r="W600" i="2" s="1"/>
  <c r="V573" i="2"/>
  <c r="W573" i="2" s="1"/>
  <c r="V586" i="2"/>
  <c r="W586" i="2" s="1"/>
  <c r="V593" i="2"/>
  <c r="W593" i="2" s="1"/>
  <c r="V555" i="2"/>
  <c r="W555" i="2" s="1"/>
  <c r="V597" i="2"/>
  <c r="W597" i="2" s="1"/>
  <c r="U561" i="2"/>
  <c r="K561" i="2"/>
  <c r="V561" i="2" s="1"/>
  <c r="W561" i="2" s="1"/>
  <c r="U582" i="2"/>
  <c r="K582" i="2"/>
  <c r="V582" i="2" s="1"/>
  <c r="W582" i="2" s="1"/>
  <c r="U565" i="2"/>
  <c r="K565" i="2"/>
  <c r="U547" i="2"/>
  <c r="K547" i="2"/>
  <c r="V547" i="2" s="1"/>
  <c r="W547" i="2" s="1"/>
  <c r="K579" i="2"/>
  <c r="V579" i="2" s="1"/>
  <c r="W579" i="2" s="1"/>
  <c r="K588" i="2"/>
  <c r="U550" i="2"/>
  <c r="K550" i="2"/>
  <c r="V550" i="2" s="1"/>
  <c r="W550" i="2" s="1"/>
  <c r="U548" i="2"/>
  <c r="K548" i="2"/>
  <c r="V548" i="2" s="1"/>
  <c r="W548" i="2" s="1"/>
  <c r="U551" i="2"/>
  <c r="K551" i="2"/>
  <c r="V551" i="2" s="1"/>
  <c r="W551" i="2" s="1"/>
  <c r="U549" i="2"/>
  <c r="K549" i="2"/>
  <c r="V549" i="2" s="1"/>
  <c r="W549" i="2" s="1"/>
  <c r="U559" i="2"/>
  <c r="K559" i="2"/>
  <c r="K698" i="2"/>
  <c r="V698" i="2" s="1"/>
  <c r="W698" i="2" s="1"/>
  <c r="K546" i="2"/>
  <c r="K585" i="2"/>
  <c r="V585" i="2" s="1"/>
  <c r="W585" i="2" s="1"/>
  <c r="K545" i="2"/>
  <c r="K528" i="2"/>
  <c r="V528" i="2" s="1"/>
  <c r="W528" i="2" s="1"/>
  <c r="U477" i="2"/>
  <c r="K477" i="2"/>
  <c r="V477" i="2" s="1"/>
  <c r="W477" i="2" s="1"/>
  <c r="K483" i="2"/>
  <c r="V483" i="2" s="1"/>
  <c r="W483" i="2" s="1"/>
  <c r="U577" i="2"/>
  <c r="J577" i="2"/>
  <c r="K577" i="2" s="1"/>
  <c r="V577" i="2" s="1"/>
  <c r="W577" i="2" s="1"/>
  <c r="U529" i="2"/>
  <c r="K529" i="2"/>
  <c r="V529" i="2" s="1"/>
  <c r="W529" i="2" s="1"/>
  <c r="K508" i="2"/>
  <c r="V508" i="2" s="1"/>
  <c r="W508" i="2" s="1"/>
  <c r="U542" i="2"/>
  <c r="U544" i="2"/>
  <c r="K544" i="2"/>
  <c r="V544" i="2" s="1"/>
  <c r="W544" i="2" s="1"/>
  <c r="K542" i="2"/>
  <c r="V542" i="2" s="1"/>
  <c r="W542" i="2" s="1"/>
  <c r="K520" i="2"/>
  <c r="V520" i="2" s="1"/>
  <c r="W520" i="2" s="1"/>
  <c r="U552" i="2"/>
  <c r="K552" i="2"/>
  <c r="K606" i="2"/>
  <c r="V606" i="2" s="1"/>
  <c r="W606" i="2" s="1"/>
  <c r="U536" i="2"/>
  <c r="K536" i="2"/>
  <c r="V536" i="2" s="1"/>
  <c r="W536" i="2" s="1"/>
  <c r="U537" i="2"/>
  <c r="K537" i="2"/>
  <c r="V537" i="2" s="1"/>
  <c r="W537" i="2" s="1"/>
  <c r="U535" i="2"/>
  <c r="K535" i="2"/>
  <c r="U538" i="2"/>
  <c r="K538" i="2"/>
  <c r="V538" i="2" s="1"/>
  <c r="W538" i="2" s="1"/>
  <c r="U583" i="2"/>
  <c r="K583" i="2"/>
  <c r="U574" i="2"/>
  <c r="K574" i="2"/>
  <c r="U523" i="2"/>
  <c r="K523" i="2"/>
  <c r="U500" i="2"/>
  <c r="U539" i="2"/>
  <c r="K500" i="2"/>
  <c r="V500" i="2" s="1"/>
  <c r="W500" i="2" s="1"/>
  <c r="K539" i="2"/>
  <c r="V539" i="2" s="1"/>
  <c r="W539" i="2" s="1"/>
  <c r="K557" i="2"/>
  <c r="V557" i="2" s="1"/>
  <c r="W557" i="2" s="1"/>
  <c r="K558" i="2"/>
  <c r="V558" i="2" s="1"/>
  <c r="W558" i="2" s="1"/>
  <c r="U482" i="2"/>
  <c r="K482" i="2"/>
  <c r="V482" i="2" s="1"/>
  <c r="W482" i="2" s="1"/>
  <c r="U495" i="2"/>
  <c r="K495" i="2"/>
  <c r="V495" i="2" s="1"/>
  <c r="W495" i="2" s="1"/>
  <c r="U475" i="2"/>
  <c r="K475" i="2"/>
  <c r="U554" i="2"/>
  <c r="K554" i="2"/>
  <c r="U522" i="2"/>
  <c r="K522" i="2"/>
  <c r="V522" i="2" s="1"/>
  <c r="W522" i="2" s="1"/>
  <c r="U531" i="2"/>
  <c r="K531" i="2"/>
  <c r="U530" i="2"/>
  <c r="K530" i="2"/>
  <c r="U533" i="2"/>
  <c r="K533" i="2"/>
  <c r="U532" i="2"/>
  <c r="U481" i="2"/>
  <c r="U566" i="2"/>
  <c r="K532" i="2"/>
  <c r="U326" i="2"/>
  <c r="K481" i="2"/>
  <c r="K566" i="2"/>
  <c r="V566" i="2" s="1"/>
  <c r="W566" i="2" s="1"/>
  <c r="J504" i="2"/>
  <c r="K504" i="2" s="1"/>
  <c r="K541" i="2"/>
  <c r="V541" i="2" s="1"/>
  <c r="W541" i="2" s="1"/>
  <c r="V533" i="2" l="1"/>
  <c r="W533" i="2" s="1"/>
  <c r="V545" i="2"/>
  <c r="W545" i="2" s="1"/>
  <c r="V531" i="2"/>
  <c r="W531" i="2" s="1"/>
  <c r="V504" i="2"/>
  <c r="W504" i="2" s="1"/>
  <c r="V554" i="2"/>
  <c r="W554" i="2" s="1"/>
  <c r="V532" i="2"/>
  <c r="W532" i="2" s="1"/>
  <c r="V574" i="2"/>
  <c r="W574" i="2" s="1"/>
  <c r="V583" i="2"/>
  <c r="W583" i="2" s="1"/>
  <c r="V588" i="2"/>
  <c r="W588" i="2" s="1"/>
  <c r="V481" i="2"/>
  <c r="W481" i="2" s="1"/>
  <c r="V530" i="2"/>
  <c r="W530" i="2" s="1"/>
  <c r="V523" i="2"/>
  <c r="W523" i="2" s="1"/>
  <c r="V535" i="2"/>
  <c r="W535" i="2" s="1"/>
  <c r="V552" i="2"/>
  <c r="W552" i="2" s="1"/>
  <c r="V546" i="2"/>
  <c r="W546" i="2" s="1"/>
  <c r="V559" i="2"/>
  <c r="W559" i="2" s="1"/>
  <c r="V475" i="2"/>
  <c r="W475" i="2" s="1"/>
  <c r="V565" i="2"/>
  <c r="W565" i="2" s="1"/>
  <c r="U562" i="2"/>
  <c r="K562" i="2"/>
  <c r="U564" i="2"/>
  <c r="K564" i="2"/>
  <c r="K453" i="2"/>
  <c r="U479" i="2"/>
  <c r="U563" i="2"/>
  <c r="K563" i="2"/>
  <c r="V563" i="2" s="1"/>
  <c r="W563" i="2" s="1"/>
  <c r="U560" i="2"/>
  <c r="U514" i="2"/>
  <c r="U513" i="2"/>
  <c r="J560" i="2"/>
  <c r="K560" i="2" s="1"/>
  <c r="V560" i="2" s="1"/>
  <c r="W560" i="2" s="1"/>
  <c r="K479" i="2"/>
  <c r="V479" i="2" s="1"/>
  <c r="W479" i="2" s="1"/>
  <c r="K514" i="2"/>
  <c r="V514" i="2" s="1"/>
  <c r="W514" i="2" s="1"/>
  <c r="K513" i="2"/>
  <c r="U489" i="2"/>
  <c r="K489" i="2"/>
  <c r="V489" i="2" s="1"/>
  <c r="W489" i="2" s="1"/>
  <c r="U505" i="2"/>
  <c r="K505" i="2"/>
  <c r="K603" i="2"/>
  <c r="V603" i="2" s="1"/>
  <c r="W603" i="2" s="1"/>
  <c r="U602" i="2"/>
  <c r="U487" i="2"/>
  <c r="K602" i="2"/>
  <c r="V602" i="2" s="1"/>
  <c r="W602" i="2" s="1"/>
  <c r="K487" i="2"/>
  <c r="U575" i="2"/>
  <c r="K575" i="2"/>
  <c r="V575" i="2" s="1"/>
  <c r="W575" i="2" s="1"/>
  <c r="U492" i="2"/>
  <c r="K492" i="2"/>
  <c r="V492" i="2" s="1"/>
  <c r="W492" i="2" s="1"/>
  <c r="U525" i="2"/>
  <c r="K525" i="2"/>
  <c r="V525" i="2" s="1"/>
  <c r="W525" i="2" s="1"/>
  <c r="U515" i="2"/>
  <c r="K515" i="2"/>
  <c r="V515" i="2" s="1"/>
  <c r="W515" i="2" s="1"/>
  <c r="U493" i="2"/>
  <c r="K493" i="2"/>
  <c r="U578" i="2"/>
  <c r="K578" i="2"/>
  <c r="V578" i="2" s="1"/>
  <c r="W578" i="2" s="1"/>
  <c r="U484" i="2"/>
  <c r="K484" i="2"/>
  <c r="V484" i="2" s="1"/>
  <c r="W484" i="2" s="1"/>
  <c r="U553" i="2"/>
  <c r="K553" i="2"/>
  <c r="V553" i="2" s="1"/>
  <c r="W553" i="2" s="1"/>
  <c r="U526" i="2"/>
  <c r="K526" i="2"/>
  <c r="V526" i="2" s="1"/>
  <c r="W526" i="2" s="1"/>
  <c r="U496" i="2"/>
  <c r="K496" i="2"/>
  <c r="U503" i="2"/>
  <c r="K503" i="2"/>
  <c r="U469" i="2"/>
  <c r="K633" i="2"/>
  <c r="V633" i="2" s="1"/>
  <c r="W633" i="2" s="1"/>
  <c r="K469" i="2"/>
  <c r="V469" i="2" s="1"/>
  <c r="W469" i="2" s="1"/>
  <c r="U498" i="2"/>
  <c r="K498" i="2"/>
  <c r="U478" i="2"/>
  <c r="K478" i="2"/>
  <c r="V478" i="2" s="1"/>
  <c r="W478" i="2" s="1"/>
  <c r="K613" i="2"/>
  <c r="V613" i="2" s="1"/>
  <c r="W613" i="2" s="1"/>
  <c r="U509" i="2"/>
  <c r="K509" i="2"/>
  <c r="U485" i="2"/>
  <c r="K485" i="2"/>
  <c r="U488" i="2"/>
  <c r="K488" i="2"/>
  <c r="U486" i="2"/>
  <c r="K486" i="2"/>
  <c r="V486" i="2" s="1"/>
  <c r="W486" i="2" s="1"/>
  <c r="U499" i="2"/>
  <c r="K499" i="2"/>
  <c r="U464" i="2"/>
  <c r="K464" i="2"/>
  <c r="V464" i="2" s="1"/>
  <c r="W464" i="2" s="1"/>
  <c r="U276" i="2"/>
  <c r="U470" i="2"/>
  <c r="K470" i="2"/>
  <c r="V470" i="2" s="1"/>
  <c r="W470" i="2" s="1"/>
  <c r="U501" i="2"/>
  <c r="K501" i="2"/>
  <c r="U354" i="2"/>
  <c r="K354" i="2"/>
  <c r="V354" i="2" s="1"/>
  <c r="W354" i="2" s="1"/>
  <c r="X354" i="2"/>
  <c r="U476" i="2"/>
  <c r="K476" i="2"/>
  <c r="V476" i="2" s="1"/>
  <c r="W476" i="2" s="1"/>
  <c r="U510" i="2"/>
  <c r="U511" i="2"/>
  <c r="K510" i="2"/>
  <c r="K511" i="2"/>
  <c r="U506" i="2"/>
  <c r="K506" i="2"/>
  <c r="U390" i="2"/>
  <c r="K390" i="2"/>
  <c r="V390" i="2" s="1"/>
  <c r="W390" i="2" s="1"/>
  <c r="U421" i="2"/>
  <c r="K521" i="2"/>
  <c r="V521" i="2" s="1"/>
  <c r="W521" i="2" s="1"/>
  <c r="K471" i="2"/>
  <c r="V471" i="2" s="1"/>
  <c r="W471" i="2" s="1"/>
  <c r="K472" i="2"/>
  <c r="V472" i="2" s="1"/>
  <c r="W472" i="2" s="1"/>
  <c r="U524" i="2"/>
  <c r="K524" i="2"/>
  <c r="V524" i="2" s="1"/>
  <c r="W524" i="2" s="1"/>
  <c r="U243" i="2"/>
  <c r="K243" i="2"/>
  <c r="V243" i="2" s="1"/>
  <c r="W243" i="2" s="1"/>
  <c r="X243" i="2"/>
  <c r="U457" i="2"/>
  <c r="K457" i="2"/>
  <c r="V457" i="2" s="1"/>
  <c r="W457" i="2" s="1"/>
  <c r="U468" i="2"/>
  <c r="K468" i="2"/>
  <c r="V468" i="2" s="1"/>
  <c r="W468" i="2" s="1"/>
  <c r="U519" i="2"/>
  <c r="K519" i="2"/>
  <c r="U467" i="2"/>
  <c r="U491" i="2"/>
  <c r="U490" i="2"/>
  <c r="U433" i="2"/>
  <c r="K467" i="2"/>
  <c r="K491" i="2"/>
  <c r="V491" i="2" s="1"/>
  <c r="W491" i="2" s="1"/>
  <c r="K490" i="2"/>
  <c r="V490" i="2" s="1"/>
  <c r="W490" i="2" s="1"/>
  <c r="K433" i="2"/>
  <c r="V433" i="2" s="1"/>
  <c r="W433" i="2" s="1"/>
  <c r="X173" i="2"/>
  <c r="U534" i="2"/>
  <c r="U527" i="2"/>
  <c r="U502" i="2"/>
  <c r="U517" i="2"/>
  <c r="U516" i="2"/>
  <c r="U512" i="2"/>
  <c r="U507" i="2"/>
  <c r="U497" i="2"/>
  <c r="U494" i="2"/>
  <c r="U480" i="2"/>
  <c r="U474" i="2"/>
  <c r="U521" i="2"/>
  <c r="U472" i="2"/>
  <c r="U471" i="2"/>
  <c r="U466" i="2"/>
  <c r="U465" i="2"/>
  <c r="U463" i="2"/>
  <c r="U462" i="2"/>
  <c r="U461" i="2"/>
  <c r="U460" i="2"/>
  <c r="U459" i="2"/>
  <c r="U458" i="2"/>
  <c r="U456" i="2"/>
  <c r="U454" i="2"/>
  <c r="U473" i="2"/>
  <c r="U452" i="2"/>
  <c r="U451" i="2"/>
  <c r="U450" i="2"/>
  <c r="U449" i="2"/>
  <c r="U448" i="2"/>
  <c r="U447" i="2"/>
  <c r="U446" i="2"/>
  <c r="U445" i="2"/>
  <c r="U444" i="2"/>
  <c r="U443" i="2"/>
  <c r="U442" i="2"/>
  <c r="U441" i="2"/>
  <c r="U440" i="2"/>
  <c r="U439" i="2"/>
  <c r="U438" i="2"/>
  <c r="U437" i="2"/>
  <c r="U436" i="2"/>
  <c r="U435" i="2"/>
  <c r="U434" i="2"/>
  <c r="U431" i="2"/>
  <c r="U430" i="2"/>
  <c r="U429" i="2"/>
  <c r="U428" i="2"/>
  <c r="U427" i="2"/>
  <c r="U432" i="2"/>
  <c r="U426" i="2"/>
  <c r="U425" i="2"/>
  <c r="U424" i="2"/>
  <c r="U423" i="2"/>
  <c r="U422" i="2"/>
  <c r="U420" i="2"/>
  <c r="U419" i="2"/>
  <c r="U418" i="2"/>
  <c r="U417" i="2"/>
  <c r="U416" i="2"/>
  <c r="U415" i="2"/>
  <c r="U414" i="2"/>
  <c r="U413" i="2"/>
  <c r="U412" i="2"/>
  <c r="U411" i="2"/>
  <c r="U410" i="2"/>
  <c r="U409" i="2"/>
  <c r="U408" i="2"/>
  <c r="U407" i="2"/>
  <c r="U406" i="2"/>
  <c r="U405" i="2"/>
  <c r="U404" i="2"/>
  <c r="U403" i="2"/>
  <c r="U402" i="2"/>
  <c r="U401" i="2"/>
  <c r="U400" i="2"/>
  <c r="U399" i="2"/>
  <c r="U398" i="2"/>
  <c r="U397" i="2"/>
  <c r="U396" i="2"/>
  <c r="U395" i="2"/>
  <c r="U394" i="2"/>
  <c r="U393" i="2"/>
  <c r="U392" i="2"/>
  <c r="U391" i="2"/>
  <c r="U389" i="2"/>
  <c r="U388" i="2"/>
  <c r="U387" i="2"/>
  <c r="U386" i="2"/>
  <c r="U385" i="2"/>
  <c r="U384" i="2"/>
  <c r="U383" i="2"/>
  <c r="U382" i="2"/>
  <c r="U381" i="2"/>
  <c r="U380" i="2"/>
  <c r="U379" i="2"/>
  <c r="U378" i="2"/>
  <c r="U377" i="2"/>
  <c r="U376" i="2"/>
  <c r="U375" i="2"/>
  <c r="U374" i="2"/>
  <c r="U373" i="2"/>
  <c r="U372" i="2"/>
  <c r="U371" i="2"/>
  <c r="U370" i="2"/>
  <c r="U369" i="2"/>
  <c r="U368" i="2"/>
  <c r="U367" i="2"/>
  <c r="U366" i="2"/>
  <c r="U365" i="2"/>
  <c r="U364" i="2"/>
  <c r="U363" i="2"/>
  <c r="U362" i="2"/>
  <c r="U361" i="2"/>
  <c r="U360" i="2"/>
  <c r="U359" i="2"/>
  <c r="U358" i="2"/>
  <c r="U357" i="2"/>
  <c r="U356" i="2"/>
  <c r="U355" i="2"/>
  <c r="U353" i="2"/>
  <c r="U352" i="2"/>
  <c r="U351" i="2"/>
  <c r="U350" i="2"/>
  <c r="U349" i="2"/>
  <c r="U348" i="2"/>
  <c r="U347" i="2"/>
  <c r="U346" i="2"/>
  <c r="U345" i="2"/>
  <c r="U344" i="2"/>
  <c r="U343" i="2"/>
  <c r="U341" i="2"/>
  <c r="U340" i="2"/>
  <c r="U339" i="2"/>
  <c r="U338" i="2"/>
  <c r="U337" i="2"/>
  <c r="U336" i="2"/>
  <c r="U335" i="2"/>
  <c r="U334" i="2"/>
  <c r="U333" i="2"/>
  <c r="U332" i="2"/>
  <c r="U331" i="2"/>
  <c r="U330" i="2"/>
  <c r="U329" i="2"/>
  <c r="U328" i="2"/>
  <c r="U327" i="2"/>
  <c r="U325" i="2"/>
  <c r="U324" i="2"/>
  <c r="U323" i="2"/>
  <c r="U322" i="2"/>
  <c r="U321" i="2"/>
  <c r="U320" i="2"/>
  <c r="U319" i="2"/>
  <c r="U318" i="2"/>
  <c r="U317" i="2"/>
  <c r="U316" i="2"/>
  <c r="U315" i="2"/>
  <c r="U314" i="2"/>
  <c r="U313" i="2"/>
  <c r="U312" i="2"/>
  <c r="U311" i="2"/>
  <c r="U310" i="2"/>
  <c r="U309" i="2"/>
  <c r="U308" i="2"/>
  <c r="U307" i="2"/>
  <c r="U306" i="2"/>
  <c r="U305" i="2"/>
  <c r="U304" i="2"/>
  <c r="U303" i="2"/>
  <c r="U302" i="2"/>
  <c r="U301" i="2"/>
  <c r="U300" i="2"/>
  <c r="U299" i="2"/>
  <c r="U298" i="2"/>
  <c r="U297" i="2"/>
  <c r="U296" i="2"/>
  <c r="U295" i="2"/>
  <c r="U294" i="2"/>
  <c r="U293" i="2"/>
  <c r="U292" i="2"/>
  <c r="U291" i="2"/>
  <c r="U290" i="2"/>
  <c r="U289" i="2"/>
  <c r="U288" i="2"/>
  <c r="U287" i="2"/>
  <c r="U286" i="2"/>
  <c r="U285" i="2"/>
  <c r="U284" i="2"/>
  <c r="U283" i="2"/>
  <c r="U282" i="2"/>
  <c r="U281" i="2"/>
  <c r="U280" i="2"/>
  <c r="U279" i="2"/>
  <c r="U278" i="2"/>
  <c r="U277" i="2"/>
  <c r="U275" i="2"/>
  <c r="U274" i="2"/>
  <c r="U273" i="2"/>
  <c r="U272" i="2"/>
  <c r="U271" i="2"/>
  <c r="U270" i="2"/>
  <c r="U269" i="2"/>
  <c r="U268" i="2"/>
  <c r="U267" i="2"/>
  <c r="U266" i="2"/>
  <c r="U265" i="2"/>
  <c r="U264" i="2"/>
  <c r="U263" i="2"/>
  <c r="U262" i="2"/>
  <c r="U261" i="2"/>
  <c r="U260" i="2"/>
  <c r="U259" i="2"/>
  <c r="U258" i="2"/>
  <c r="U257" i="2"/>
  <c r="U256" i="2"/>
  <c r="U255" i="2"/>
  <c r="U254" i="2"/>
  <c r="U253" i="2"/>
  <c r="U252" i="2"/>
  <c r="U251" i="2"/>
  <c r="U250" i="2"/>
  <c r="U249" i="2"/>
  <c r="U248" i="2"/>
  <c r="U247" i="2"/>
  <c r="U246" i="2"/>
  <c r="U245" i="2"/>
  <c r="U244" i="2"/>
  <c r="U242" i="2"/>
  <c r="U241" i="2"/>
  <c r="U240" i="2"/>
  <c r="U239" i="2"/>
  <c r="U238" i="2"/>
  <c r="U237" i="2"/>
  <c r="U236" i="2"/>
  <c r="U235" i="2"/>
  <c r="U234" i="2"/>
  <c r="U233" i="2"/>
  <c r="U232" i="2"/>
  <c r="U231" i="2"/>
  <c r="U230" i="2"/>
  <c r="U229" i="2"/>
  <c r="U228" i="2"/>
  <c r="U227" i="2"/>
  <c r="U226" i="2"/>
  <c r="U224" i="2"/>
  <c r="U223" i="2"/>
  <c r="U222" i="2"/>
  <c r="U221" i="2"/>
  <c r="U220" i="2"/>
  <c r="U219" i="2"/>
  <c r="U218" i="2"/>
  <c r="U217" i="2"/>
  <c r="U216" i="2"/>
  <c r="U215" i="2"/>
  <c r="U214" i="2"/>
  <c r="U213" i="2"/>
  <c r="U212" i="2"/>
  <c r="U211" i="2"/>
  <c r="U210" i="2"/>
  <c r="U209" i="2"/>
  <c r="U208" i="2"/>
  <c r="U207" i="2"/>
  <c r="U206" i="2"/>
  <c r="U205" i="2"/>
  <c r="U204" i="2"/>
  <c r="U203" i="2"/>
  <c r="U202" i="2"/>
  <c r="U201" i="2"/>
  <c r="U200" i="2"/>
  <c r="U199" i="2"/>
  <c r="U198" i="2"/>
  <c r="U197" i="2"/>
  <c r="U196" i="2"/>
  <c r="U195" i="2"/>
  <c r="U194" i="2"/>
  <c r="U193" i="2"/>
  <c r="U192" i="2"/>
  <c r="U191" i="2"/>
  <c r="U190" i="2"/>
  <c r="U189" i="2"/>
  <c r="U188" i="2"/>
  <c r="U187" i="2"/>
  <c r="U186" i="2"/>
  <c r="U185" i="2"/>
  <c r="U184" i="2"/>
  <c r="U183" i="2"/>
  <c r="U182" i="2"/>
  <c r="U181" i="2"/>
  <c r="U180" i="2"/>
  <c r="U179" i="2"/>
  <c r="U178" i="2"/>
  <c r="U177" i="2"/>
  <c r="U176" i="2"/>
  <c r="U175" i="2"/>
  <c r="U174" i="2"/>
  <c r="U173" i="2"/>
  <c r="U172" i="2"/>
  <c r="U171" i="2"/>
  <c r="U170" i="2"/>
  <c r="U169" i="2"/>
  <c r="U168" i="2"/>
  <c r="U167" i="2"/>
  <c r="U166" i="2"/>
  <c r="U165" i="2"/>
  <c r="U164" i="2"/>
  <c r="U163" i="2"/>
  <c r="U162" i="2"/>
  <c r="U161" i="2"/>
  <c r="U160" i="2"/>
  <c r="U159" i="2"/>
  <c r="U158" i="2"/>
  <c r="U157" i="2"/>
  <c r="U156" i="2"/>
  <c r="U155" i="2"/>
  <c r="U154" i="2"/>
  <c r="U153" i="2"/>
  <c r="U152" i="2"/>
  <c r="U151" i="2"/>
  <c r="U150" i="2"/>
  <c r="U149" i="2"/>
  <c r="U148" i="2"/>
  <c r="U147" i="2"/>
  <c r="U146" i="2"/>
  <c r="U145" i="2"/>
  <c r="U144" i="2"/>
  <c r="U143" i="2"/>
  <c r="U142" i="2"/>
  <c r="U141" i="2"/>
  <c r="U140" i="2"/>
  <c r="U139" i="2"/>
  <c r="U138" i="2"/>
  <c r="U137" i="2"/>
  <c r="U136" i="2"/>
  <c r="U135" i="2"/>
  <c r="U134" i="2"/>
  <c r="U133" i="2"/>
  <c r="U132" i="2"/>
  <c r="U131" i="2"/>
  <c r="U130" i="2"/>
  <c r="U129" i="2"/>
  <c r="U128" i="2"/>
  <c r="U127" i="2"/>
  <c r="U126" i="2"/>
  <c r="U125" i="2"/>
  <c r="U124" i="2"/>
  <c r="U123" i="2"/>
  <c r="U122" i="2"/>
  <c r="U121" i="2"/>
  <c r="U120" i="2"/>
  <c r="U119" i="2"/>
  <c r="U118" i="2"/>
  <c r="U117" i="2"/>
  <c r="U116" i="2"/>
  <c r="U115" i="2"/>
  <c r="U114" i="2"/>
  <c r="U113" i="2"/>
  <c r="U112" i="2"/>
  <c r="U111" i="2"/>
  <c r="U110" i="2"/>
  <c r="U109" i="2"/>
  <c r="U108" i="2"/>
  <c r="U107" i="2"/>
  <c r="U106" i="2"/>
  <c r="U105" i="2"/>
  <c r="U104" i="2"/>
  <c r="U103" i="2"/>
  <c r="U102" i="2"/>
  <c r="U101" i="2"/>
  <c r="U100" i="2"/>
  <c r="U99" i="2"/>
  <c r="U98" i="2"/>
  <c r="U97" i="2"/>
  <c r="U96" i="2"/>
  <c r="U95" i="2"/>
  <c r="U94" i="2"/>
  <c r="U93" i="2"/>
  <c r="U92" i="2"/>
  <c r="U91" i="2"/>
  <c r="U90" i="2"/>
  <c r="U89" i="2"/>
  <c r="U88" i="2"/>
  <c r="U87" i="2"/>
  <c r="U86" i="2"/>
  <c r="U85" i="2"/>
  <c r="U84" i="2"/>
  <c r="U83" i="2"/>
  <c r="U82" i="2"/>
  <c r="U81" i="2"/>
  <c r="U80" i="2"/>
  <c r="U79" i="2"/>
  <c r="U78" i="2"/>
  <c r="U77" i="2"/>
  <c r="U76" i="2"/>
  <c r="U75" i="2"/>
  <c r="U74" i="2"/>
  <c r="U73" i="2"/>
  <c r="U72" i="2"/>
  <c r="U71" i="2"/>
  <c r="U70" i="2"/>
  <c r="U69" i="2"/>
  <c r="U68" i="2"/>
  <c r="U67" i="2"/>
  <c r="U66" i="2"/>
  <c r="U65" i="2"/>
  <c r="U64" i="2"/>
  <c r="U63" i="2"/>
  <c r="U62" i="2"/>
  <c r="U61" i="2"/>
  <c r="U60" i="2"/>
  <c r="U59" i="2"/>
  <c r="U58" i="2"/>
  <c r="U57" i="2"/>
  <c r="U56" i="2"/>
  <c r="U55" i="2"/>
  <c r="U54" i="2"/>
  <c r="U53" i="2"/>
  <c r="U52" i="2"/>
  <c r="U51" i="2"/>
  <c r="U50" i="2"/>
  <c r="U49" i="2"/>
  <c r="Y449" i="2"/>
  <c r="X449" i="2" s="1"/>
  <c r="X444" i="2"/>
  <c r="X443" i="2"/>
  <c r="X442" i="2"/>
  <c r="X439" i="2"/>
  <c r="X438" i="2"/>
  <c r="X436" i="2"/>
  <c r="X435" i="2"/>
  <c r="X431" i="2"/>
  <c r="X430" i="2"/>
  <c r="X427" i="2"/>
  <c r="X432" i="2"/>
  <c r="X412" i="2"/>
  <c r="X411" i="2"/>
  <c r="X408" i="2"/>
  <c r="X407" i="2"/>
  <c r="X406" i="2"/>
  <c r="X405" i="2"/>
  <c r="X404" i="2"/>
  <c r="X402" i="2"/>
  <c r="X395" i="2"/>
  <c r="X392" i="2"/>
  <c r="X391" i="2"/>
  <c r="X387" i="2"/>
  <c r="X385" i="2"/>
  <c r="X383" i="2"/>
  <c r="X382" i="2"/>
  <c r="X378" i="2"/>
  <c r="X377" i="2"/>
  <c r="X376" i="2"/>
  <c r="X372" i="2"/>
  <c r="X371" i="2"/>
  <c r="X370" i="2"/>
  <c r="X369" i="2"/>
  <c r="X368" i="2"/>
  <c r="X366" i="2"/>
  <c r="X365" i="2"/>
  <c r="X364" i="2"/>
  <c r="X363" i="2"/>
  <c r="X360" i="2"/>
  <c r="X359" i="2"/>
  <c r="X358" i="2"/>
  <c r="X356" i="2"/>
  <c r="X355" i="2"/>
  <c r="X353" i="2"/>
  <c r="X351" i="2"/>
  <c r="X350" i="2"/>
  <c r="X348" i="2"/>
  <c r="X347" i="2"/>
  <c r="X344" i="2"/>
  <c r="X339" i="2"/>
  <c r="X338" i="2"/>
  <c r="X336" i="2"/>
  <c r="X334" i="2"/>
  <c r="X332" i="2"/>
  <c r="X331" i="2"/>
  <c r="X330" i="2"/>
  <c r="X329" i="2"/>
  <c r="X323" i="2"/>
  <c r="X321" i="2"/>
  <c r="X312" i="2"/>
  <c r="X300" i="2"/>
  <c r="X299" i="2"/>
  <c r="X298" i="2"/>
  <c r="X296" i="2"/>
  <c r="X295" i="2"/>
  <c r="X294" i="2"/>
  <c r="X293" i="2"/>
  <c r="X292" i="2"/>
  <c r="X291" i="2"/>
  <c r="X289" i="2"/>
  <c r="X285" i="2"/>
  <c r="X281" i="2"/>
  <c r="X279" i="2"/>
  <c r="X275" i="2"/>
  <c r="X272" i="2"/>
  <c r="X271" i="2"/>
  <c r="X268" i="2"/>
  <c r="X267" i="2"/>
  <c r="X266" i="2"/>
  <c r="X265" i="2"/>
  <c r="X263" i="2"/>
  <c r="X261" i="2"/>
  <c r="X258" i="2"/>
  <c r="X257" i="2"/>
  <c r="X252" i="2"/>
  <c r="X248" i="2"/>
  <c r="X244" i="2"/>
  <c r="X242" i="2"/>
  <c r="X241" i="2"/>
  <c r="X240" i="2"/>
  <c r="X234" i="2"/>
  <c r="X230" i="2"/>
  <c r="X228" i="2"/>
  <c r="X227" i="2"/>
  <c r="X226" i="2"/>
  <c r="X224" i="2"/>
  <c r="X219" i="2"/>
  <c r="X218" i="2"/>
  <c r="X215" i="2"/>
  <c r="X212" i="2"/>
  <c r="X208" i="2"/>
  <c r="X199" i="2"/>
  <c r="X192" i="2"/>
  <c r="X191" i="2"/>
  <c r="X182" i="2"/>
  <c r="X178" i="2"/>
  <c r="X177" i="2"/>
  <c r="X176" i="2"/>
  <c r="X175" i="2"/>
  <c r="X167" i="2"/>
  <c r="X162" i="2"/>
  <c r="X160" i="2"/>
  <c r="X159" i="2"/>
  <c r="X158" i="2"/>
  <c r="X156" i="2"/>
  <c r="X155" i="2"/>
  <c r="X150" i="2"/>
  <c r="X142" i="2"/>
  <c r="X132" i="2"/>
  <c r="X124" i="2"/>
  <c r="X94" i="2"/>
  <c r="X92" i="2"/>
  <c r="X91" i="2"/>
  <c r="X89" i="2"/>
  <c r="X86" i="2"/>
  <c r="X79" i="2"/>
  <c r="X78" i="2"/>
  <c r="X70" i="2"/>
  <c r="X67" i="2"/>
  <c r="X66" i="2"/>
  <c r="X61" i="2"/>
  <c r="X60" i="2"/>
  <c r="X58" i="2"/>
  <c r="X57" i="2"/>
  <c r="X56" i="2"/>
  <c r="X55" i="2"/>
  <c r="X54" i="2"/>
  <c r="X53" i="2"/>
  <c r="X52" i="2"/>
  <c r="X51" i="2"/>
  <c r="X50" i="2"/>
  <c r="X49" i="2"/>
  <c r="K237" i="2"/>
  <c r="V237" i="2" s="1"/>
  <c r="W237" i="2" s="1"/>
  <c r="K220" i="2"/>
  <c r="V220" i="2" s="1"/>
  <c r="W220" i="2" s="1"/>
  <c r="K170" i="2"/>
  <c r="V170" i="2" s="1"/>
  <c r="W170" i="2" s="1"/>
  <c r="K186" i="2"/>
  <c r="V186" i="2" s="1"/>
  <c r="W186" i="2" s="1"/>
  <c r="K229" i="2"/>
  <c r="V229" i="2" s="1"/>
  <c r="W229" i="2" s="1"/>
  <c r="K271" i="2"/>
  <c r="V271" i="2" s="1"/>
  <c r="W271" i="2" s="1"/>
  <c r="K262" i="2"/>
  <c r="V262" i="2" s="1"/>
  <c r="W262" i="2" s="1"/>
  <c r="K233" i="2"/>
  <c r="V233" i="2" s="1"/>
  <c r="W233" i="2" s="1"/>
  <c r="K223" i="2"/>
  <c r="V223" i="2" s="1"/>
  <c r="W223" i="2" s="1"/>
  <c r="K200" i="2"/>
  <c r="V200" i="2" s="1"/>
  <c r="W200" i="2" s="1"/>
  <c r="K197" i="2"/>
  <c r="V197" i="2" s="1"/>
  <c r="W197" i="2" s="1"/>
  <c r="K248" i="2"/>
  <c r="V248" i="2" s="1"/>
  <c r="W248" i="2" s="1"/>
  <c r="K212" i="2"/>
  <c r="V212" i="2" s="1"/>
  <c r="W212" i="2" s="1"/>
  <c r="K178" i="2"/>
  <c r="V178" i="2" s="1"/>
  <c r="W178" i="2" s="1"/>
  <c r="K249" i="2"/>
  <c r="V249" i="2" s="1"/>
  <c r="W249" i="2" s="1"/>
  <c r="K277" i="2"/>
  <c r="V277" i="2" s="1"/>
  <c r="W277" i="2" s="1"/>
  <c r="K145" i="2"/>
  <c r="V145" i="2" s="1"/>
  <c r="W145" i="2" s="1"/>
  <c r="K287" i="2"/>
  <c r="V287" i="2" s="1"/>
  <c r="W287" i="2" s="1"/>
  <c r="K279" i="2"/>
  <c r="V279" i="2" s="1"/>
  <c r="W279" i="2" s="1"/>
  <c r="K238" i="2"/>
  <c r="V238" i="2" s="1"/>
  <c r="W238" i="2" s="1"/>
  <c r="K194" i="2"/>
  <c r="V194" i="2" s="1"/>
  <c r="W194" i="2" s="1"/>
  <c r="K181" i="2"/>
  <c r="V181" i="2" s="1"/>
  <c r="W181" i="2" s="1"/>
  <c r="K153" i="2"/>
  <c r="V153" i="2" s="1"/>
  <c r="W153" i="2" s="1"/>
  <c r="K143" i="2"/>
  <c r="V143" i="2" s="1"/>
  <c r="W143" i="2" s="1"/>
  <c r="K278" i="2"/>
  <c r="V278" i="2" s="1"/>
  <c r="W278" i="2" s="1"/>
  <c r="K259" i="2"/>
  <c r="V259" i="2" s="1"/>
  <c r="W259" i="2" s="1"/>
  <c r="K260" i="2"/>
  <c r="V260" i="2" s="1"/>
  <c r="W260" i="2" s="1"/>
  <c r="K191" i="2"/>
  <c r="V191" i="2" s="1"/>
  <c r="W191" i="2" s="1"/>
  <c r="K161" i="2"/>
  <c r="V161" i="2" s="1"/>
  <c r="W161" i="2" s="1"/>
  <c r="K159" i="2"/>
  <c r="V159" i="2" s="1"/>
  <c r="W159" i="2" s="1"/>
  <c r="K160" i="2"/>
  <c r="V160" i="2" s="1"/>
  <c r="W160" i="2" s="1"/>
  <c r="K142" i="2"/>
  <c r="V142" i="2" s="1"/>
  <c r="W142" i="2" s="1"/>
  <c r="K176" i="2"/>
  <c r="V176" i="2" s="1"/>
  <c r="W176" i="2" s="1"/>
  <c r="K168" i="2"/>
  <c r="V168" i="2" s="1"/>
  <c r="W168" i="2" s="1"/>
  <c r="K255" i="2"/>
  <c r="V255" i="2" s="1"/>
  <c r="W255" i="2" s="1"/>
  <c r="K187" i="2"/>
  <c r="V187" i="2" s="1"/>
  <c r="W187" i="2" s="1"/>
  <c r="K141" i="2"/>
  <c r="V141" i="2" s="1"/>
  <c r="W141" i="2" s="1"/>
  <c r="K274" i="2"/>
  <c r="V274" i="2" s="1"/>
  <c r="W274" i="2" s="1"/>
  <c r="K240" i="2"/>
  <c r="V240" i="2" s="1"/>
  <c r="W240" i="2" s="1"/>
  <c r="K221" i="2"/>
  <c r="V221" i="2" s="1"/>
  <c r="W221" i="2" s="1"/>
  <c r="K144" i="2"/>
  <c r="V144" i="2" s="1"/>
  <c r="W144" i="2" s="1"/>
  <c r="K211" i="2"/>
  <c r="V211" i="2" s="1"/>
  <c r="W211" i="2" s="1"/>
  <c r="K202" i="2"/>
  <c r="V202" i="2" s="1"/>
  <c r="W202" i="2" s="1"/>
  <c r="K290" i="2"/>
  <c r="V290" i="2" s="1"/>
  <c r="W290" i="2" s="1"/>
  <c r="K192" i="2"/>
  <c r="V192" i="2" s="1"/>
  <c r="W192" i="2" s="1"/>
  <c r="K158" i="2"/>
  <c r="V158" i="2" s="1"/>
  <c r="W158" i="2" s="1"/>
  <c r="K267" i="2"/>
  <c r="V267" i="2" s="1"/>
  <c r="W267" i="2" s="1"/>
  <c r="K268" i="2"/>
  <c r="V268" i="2" s="1"/>
  <c r="W268" i="2" s="1"/>
  <c r="K265" i="2"/>
  <c r="V265" i="2" s="1"/>
  <c r="W265" i="2" s="1"/>
  <c r="K266" i="2"/>
  <c r="V266" i="2" s="1"/>
  <c r="W266" i="2" s="1"/>
  <c r="K201" i="2"/>
  <c r="V201" i="2" s="1"/>
  <c r="W201" i="2" s="1"/>
  <c r="K241" i="2"/>
  <c r="V241" i="2" s="1"/>
  <c r="W241" i="2" s="1"/>
  <c r="K239" i="2"/>
  <c r="V239" i="2" s="1"/>
  <c r="W239" i="2" s="1"/>
  <c r="K163" i="2"/>
  <c r="V163" i="2" s="1"/>
  <c r="W163" i="2" s="1"/>
  <c r="K245" i="2"/>
  <c r="V245" i="2" s="1"/>
  <c r="W245" i="2" s="1"/>
  <c r="K205" i="2"/>
  <c r="V205" i="2" s="1"/>
  <c r="W205" i="2" s="1"/>
  <c r="K149" i="2"/>
  <c r="V149" i="2" s="1"/>
  <c r="W149" i="2" s="1"/>
  <c r="K152" i="2"/>
  <c r="V152" i="2" s="1"/>
  <c r="W152" i="2" s="1"/>
  <c r="K147" i="2"/>
  <c r="V147" i="2" s="1"/>
  <c r="W147" i="2" s="1"/>
  <c r="K219" i="2"/>
  <c r="V219" i="2" s="1"/>
  <c r="W219" i="2" s="1"/>
  <c r="K218" i="2"/>
  <c r="V218" i="2" s="1"/>
  <c r="W218" i="2" s="1"/>
  <c r="K281" i="2"/>
  <c r="V281" i="2" s="1"/>
  <c r="W281" i="2" s="1"/>
  <c r="K280" i="2"/>
  <c r="V280" i="2" s="1"/>
  <c r="W280" i="2" s="1"/>
  <c r="K257" i="2"/>
  <c r="V257" i="2" s="1"/>
  <c r="W257" i="2" s="1"/>
  <c r="K258" i="2"/>
  <c r="V258" i="2" s="1"/>
  <c r="W258" i="2" s="1"/>
  <c r="K188" i="2"/>
  <c r="V188" i="2" s="1"/>
  <c r="W188" i="2" s="1"/>
  <c r="K190" i="2"/>
  <c r="V190" i="2" s="1"/>
  <c r="W190" i="2" s="1"/>
  <c r="K148" i="2"/>
  <c r="V148" i="2" s="1"/>
  <c r="W148" i="2" s="1"/>
  <c r="K283" i="2"/>
  <c r="V283" i="2" s="1"/>
  <c r="W283" i="2" s="1"/>
  <c r="K154" i="2"/>
  <c r="V154" i="2" s="1"/>
  <c r="W154" i="2" s="1"/>
  <c r="K288" i="2"/>
  <c r="V288" i="2" s="1"/>
  <c r="W288" i="2" s="1"/>
  <c r="K284" i="2"/>
  <c r="V284" i="2" s="1"/>
  <c r="W284" i="2" s="1"/>
  <c r="K273" i="2"/>
  <c r="V273" i="2" s="1"/>
  <c r="W273" i="2" s="1"/>
  <c r="K244" i="2"/>
  <c r="V244" i="2" s="1"/>
  <c r="W244" i="2" s="1"/>
  <c r="K195" i="2"/>
  <c r="V195" i="2" s="1"/>
  <c r="W195" i="2" s="1"/>
  <c r="K164" i="2"/>
  <c r="V164" i="2" s="1"/>
  <c r="W164" i="2" s="1"/>
  <c r="K173" i="2"/>
  <c r="V173" i="2" s="1"/>
  <c r="W173" i="2" s="1"/>
  <c r="K150" i="2"/>
  <c r="V150" i="2" s="1"/>
  <c r="W150" i="2" s="1"/>
  <c r="K169" i="2"/>
  <c r="V169" i="2" s="1"/>
  <c r="W169" i="2" s="1"/>
  <c r="K162" i="2"/>
  <c r="V162" i="2" s="1"/>
  <c r="W162" i="2" s="1"/>
  <c r="K225" i="2"/>
  <c r="V225" i="2" s="1"/>
  <c r="W225" i="2" s="1"/>
  <c r="K179" i="2"/>
  <c r="V179" i="2" s="1"/>
  <c r="W179" i="2" s="1"/>
  <c r="K291" i="2"/>
  <c r="V291" i="2" s="1"/>
  <c r="W291" i="2" s="1"/>
  <c r="K203" i="2"/>
  <c r="V203" i="2" s="1"/>
  <c r="W203" i="2" s="1"/>
  <c r="K276" i="2"/>
  <c r="V276" i="2" s="1"/>
  <c r="W276" i="2" s="1"/>
  <c r="K253" i="2"/>
  <c r="V253" i="2" s="1"/>
  <c r="W253" i="2" s="1"/>
  <c r="K254" i="2"/>
  <c r="V254" i="2" s="1"/>
  <c r="W254" i="2" s="1"/>
  <c r="K250" i="2"/>
  <c r="V250" i="2" s="1"/>
  <c r="W250" i="2" s="1"/>
  <c r="K251" i="2"/>
  <c r="V251" i="2" s="1"/>
  <c r="W251" i="2" s="1"/>
  <c r="K252" i="2"/>
  <c r="V252" i="2" s="1"/>
  <c r="W252" i="2" s="1"/>
  <c r="K246" i="2"/>
  <c r="V246" i="2" s="1"/>
  <c r="W246" i="2" s="1"/>
  <c r="K180" i="2"/>
  <c r="V180" i="2" s="1"/>
  <c r="W180" i="2" s="1"/>
  <c r="K171" i="2"/>
  <c r="V171" i="2" s="1"/>
  <c r="W171" i="2" s="1"/>
  <c r="K293" i="2"/>
  <c r="V293" i="2" s="1"/>
  <c r="W293" i="2" s="1"/>
  <c r="K294" i="2"/>
  <c r="V294" i="2" s="1"/>
  <c r="W294" i="2" s="1"/>
  <c r="K289" i="2"/>
  <c r="V289" i="2" s="1"/>
  <c r="W289" i="2" s="1"/>
  <c r="K285" i="2"/>
  <c r="V285" i="2" s="1"/>
  <c r="W285" i="2" s="1"/>
  <c r="K224" i="2"/>
  <c r="V224" i="2" s="1"/>
  <c r="W224" i="2" s="1"/>
  <c r="K213" i="2"/>
  <c r="V213" i="2" s="1"/>
  <c r="W213" i="2" s="1"/>
  <c r="K214" i="2"/>
  <c r="V214" i="2" s="1"/>
  <c r="W214" i="2" s="1"/>
  <c r="K269" i="2"/>
  <c r="V269" i="2" s="1"/>
  <c r="W269" i="2" s="1"/>
  <c r="K183" i="2"/>
  <c r="V183" i="2" s="1"/>
  <c r="W183" i="2" s="1"/>
  <c r="K292" i="2"/>
  <c r="V292" i="2" s="1"/>
  <c r="W292" i="2" s="1"/>
  <c r="K264" i="2"/>
  <c r="V264" i="2" s="1"/>
  <c r="W264" i="2" s="1"/>
  <c r="K263" i="2"/>
  <c r="V263" i="2" s="1"/>
  <c r="W263" i="2" s="1"/>
  <c r="K230" i="2"/>
  <c r="V230" i="2" s="1"/>
  <c r="W230" i="2" s="1"/>
  <c r="K232" i="2"/>
  <c r="V232" i="2" s="1"/>
  <c r="W232" i="2" s="1"/>
  <c r="K235" i="2"/>
  <c r="V235" i="2" s="1"/>
  <c r="W235" i="2" s="1"/>
  <c r="K234" i="2"/>
  <c r="V234" i="2" s="1"/>
  <c r="W234" i="2" s="1"/>
  <c r="K236" i="2"/>
  <c r="V236" i="2" s="1"/>
  <c r="W236" i="2" s="1"/>
  <c r="K217" i="2"/>
  <c r="V217" i="2" s="1"/>
  <c r="W217" i="2" s="1"/>
  <c r="K206" i="2"/>
  <c r="V206" i="2" s="1"/>
  <c r="W206" i="2" s="1"/>
  <c r="K208" i="2"/>
  <c r="V208" i="2" s="1"/>
  <c r="W208" i="2" s="1"/>
  <c r="K207" i="2"/>
  <c r="V207" i="2" s="1"/>
  <c r="W207" i="2" s="1"/>
  <c r="K209" i="2"/>
  <c r="V209" i="2" s="1"/>
  <c r="W209" i="2" s="1"/>
  <c r="K196" i="2"/>
  <c r="V196" i="2" s="1"/>
  <c r="W196" i="2" s="1"/>
  <c r="K184" i="2"/>
  <c r="V184" i="2" s="1"/>
  <c r="W184" i="2" s="1"/>
  <c r="K167" i="2"/>
  <c r="V167" i="2" s="1"/>
  <c r="W167" i="2" s="1"/>
  <c r="K166" i="2"/>
  <c r="V166" i="2" s="1"/>
  <c r="W166" i="2" s="1"/>
  <c r="K222" i="2"/>
  <c r="V222" i="2" s="1"/>
  <c r="W222" i="2" s="1"/>
  <c r="K270" i="2"/>
  <c r="V270" i="2" s="1"/>
  <c r="W270" i="2" s="1"/>
  <c r="K231" i="2"/>
  <c r="V231" i="2" s="1"/>
  <c r="W231" i="2" s="1"/>
  <c r="K228" i="2"/>
  <c r="V228" i="2" s="1"/>
  <c r="W228" i="2" s="1"/>
  <c r="K140" i="2"/>
  <c r="V140" i="2" s="1"/>
  <c r="W140" i="2" s="1"/>
  <c r="K256" i="2"/>
  <c r="V256" i="2" s="1"/>
  <c r="W256" i="2" s="1"/>
  <c r="K275" i="2"/>
  <c r="V275" i="2" s="1"/>
  <c r="W275" i="2" s="1"/>
  <c r="K226" i="2"/>
  <c r="V226" i="2" s="1"/>
  <c r="W226" i="2" s="1"/>
  <c r="K215" i="2"/>
  <c r="V215" i="2" s="1"/>
  <c r="W215" i="2" s="1"/>
  <c r="K261" i="2"/>
  <c r="V261" i="2" s="1"/>
  <c r="W261" i="2" s="1"/>
  <c r="K227" i="2"/>
  <c r="V227" i="2" s="1"/>
  <c r="W227" i="2" s="1"/>
  <c r="K204" i="2"/>
  <c r="V204" i="2" s="1"/>
  <c r="W204" i="2" s="1"/>
  <c r="K198" i="2"/>
  <c r="V198" i="2" s="1"/>
  <c r="W198" i="2" s="1"/>
  <c r="K199" i="2"/>
  <c r="V199" i="2" s="1"/>
  <c r="W199" i="2" s="1"/>
  <c r="K185" i="2"/>
  <c r="V185" i="2" s="1"/>
  <c r="W185" i="2" s="1"/>
  <c r="K157" i="2"/>
  <c r="V157" i="2" s="1"/>
  <c r="W157" i="2" s="1"/>
  <c r="K177" i="2"/>
  <c r="V177" i="2" s="1"/>
  <c r="W177" i="2" s="1"/>
  <c r="K286" i="2"/>
  <c r="V286" i="2" s="1"/>
  <c r="W286" i="2" s="1"/>
  <c r="K175" i="2"/>
  <c r="V175" i="2" s="1"/>
  <c r="W175" i="2" s="1"/>
  <c r="K174" i="2"/>
  <c r="V174" i="2" s="1"/>
  <c r="W174" i="2" s="1"/>
  <c r="K242" i="2"/>
  <c r="V242" i="2" s="1"/>
  <c r="W242" i="2" s="1"/>
  <c r="K155" i="2"/>
  <c r="V155" i="2" s="1"/>
  <c r="W155" i="2" s="1"/>
  <c r="K282" i="2"/>
  <c r="V282" i="2" s="1"/>
  <c r="W282" i="2" s="1"/>
  <c r="K216" i="2"/>
  <c r="V216" i="2" s="1"/>
  <c r="W216" i="2" s="1"/>
  <c r="K210" i="2"/>
  <c r="V210" i="2" s="1"/>
  <c r="W210" i="2" s="1"/>
  <c r="K193" i="2"/>
  <c r="V193" i="2" s="1"/>
  <c r="W193" i="2" s="1"/>
  <c r="K189" i="2"/>
  <c r="V189" i="2" s="1"/>
  <c r="W189" i="2" s="1"/>
  <c r="K172" i="2"/>
  <c r="V172" i="2" s="1"/>
  <c r="W172" i="2" s="1"/>
  <c r="K165" i="2"/>
  <c r="V165" i="2" s="1"/>
  <c r="W165" i="2" s="1"/>
  <c r="K151" i="2"/>
  <c r="V151" i="2" s="1"/>
  <c r="W151" i="2" s="1"/>
  <c r="K326" i="2"/>
  <c r="V326" i="2" s="1"/>
  <c r="W326" i="2" s="1"/>
  <c r="K324" i="2"/>
  <c r="V324" i="2" s="1"/>
  <c r="W324" i="2" s="1"/>
  <c r="K325" i="2"/>
  <c r="V325" i="2" s="1"/>
  <c r="W325" i="2" s="1"/>
  <c r="K321" i="2"/>
  <c r="V321" i="2" s="1"/>
  <c r="W321" i="2" s="1"/>
  <c r="K320" i="2"/>
  <c r="V320" i="2" s="1"/>
  <c r="W320" i="2" s="1"/>
  <c r="K322" i="2"/>
  <c r="V322" i="2" s="1"/>
  <c r="W322" i="2" s="1"/>
  <c r="K319" i="2"/>
  <c r="V319" i="2" s="1"/>
  <c r="W319" i="2" s="1"/>
  <c r="K247" i="2"/>
  <c r="V247" i="2" s="1"/>
  <c r="W247" i="2" s="1"/>
  <c r="K327" i="2"/>
  <c r="V327" i="2" s="1"/>
  <c r="W327" i="2" s="1"/>
  <c r="K328" i="2"/>
  <c r="V328" i="2" s="1"/>
  <c r="W328" i="2" s="1"/>
  <c r="K138" i="2"/>
  <c r="V138" i="2" s="1"/>
  <c r="W138" i="2" s="1"/>
  <c r="K332" i="2"/>
  <c r="V332" i="2" s="1"/>
  <c r="W332" i="2" s="1"/>
  <c r="K334" i="2"/>
  <c r="V334" i="2" s="1"/>
  <c r="W334" i="2" s="1"/>
  <c r="K335" i="2"/>
  <c r="V335" i="2" s="1"/>
  <c r="W335" i="2" s="1"/>
  <c r="K336" i="2"/>
  <c r="V336" i="2" s="1"/>
  <c r="W336" i="2" s="1"/>
  <c r="K333" i="2"/>
  <c r="V333" i="2" s="1"/>
  <c r="W333" i="2" s="1"/>
  <c r="K329" i="2"/>
  <c r="V329" i="2" s="1"/>
  <c r="W329" i="2" s="1"/>
  <c r="K330" i="2"/>
  <c r="V330" i="2" s="1"/>
  <c r="W330" i="2" s="1"/>
  <c r="K331" i="2"/>
  <c r="V331" i="2" s="1"/>
  <c r="W331" i="2" s="1"/>
  <c r="K129" i="2"/>
  <c r="V129" i="2" s="1"/>
  <c r="W129" i="2" s="1"/>
  <c r="K113" i="2"/>
  <c r="V113" i="2" s="1"/>
  <c r="W113" i="2" s="1"/>
  <c r="K114" i="2"/>
  <c r="V114" i="2" s="1"/>
  <c r="W114" i="2" s="1"/>
  <c r="K132" i="2"/>
  <c r="V132" i="2" s="1"/>
  <c r="W132" i="2" s="1"/>
  <c r="K116" i="2"/>
  <c r="V116" i="2" s="1"/>
  <c r="W116" i="2" s="1"/>
  <c r="K134" i="2"/>
  <c r="V134" i="2" s="1"/>
  <c r="W134" i="2" s="1"/>
  <c r="K122" i="2"/>
  <c r="V122" i="2" s="1"/>
  <c r="W122" i="2" s="1"/>
  <c r="K118" i="2"/>
  <c r="V118" i="2" s="1"/>
  <c r="W118" i="2" s="1"/>
  <c r="K123" i="2"/>
  <c r="V123" i="2" s="1"/>
  <c r="W123" i="2" s="1"/>
  <c r="K131" i="2"/>
  <c r="V131" i="2" s="1"/>
  <c r="W131" i="2" s="1"/>
  <c r="K121" i="2"/>
  <c r="V121" i="2" s="1"/>
  <c r="W121" i="2" s="1"/>
  <c r="K120" i="2"/>
  <c r="V120" i="2" s="1"/>
  <c r="W120" i="2" s="1"/>
  <c r="K119" i="2"/>
  <c r="V119" i="2" s="1"/>
  <c r="W119" i="2" s="1"/>
  <c r="K133" i="2"/>
  <c r="V133" i="2" s="1"/>
  <c r="W133" i="2" s="1"/>
  <c r="K136" i="2"/>
  <c r="V136" i="2" s="1"/>
  <c r="W136" i="2" s="1"/>
  <c r="K127" i="2"/>
  <c r="V127" i="2" s="1"/>
  <c r="W127" i="2" s="1"/>
  <c r="K128" i="2"/>
  <c r="V128" i="2" s="1"/>
  <c r="W128" i="2" s="1"/>
  <c r="K126" i="2"/>
  <c r="V126" i="2" s="1"/>
  <c r="W126" i="2" s="1"/>
  <c r="K124" i="2"/>
  <c r="V124" i="2" s="1"/>
  <c r="W124" i="2" s="1"/>
  <c r="K130" i="2"/>
  <c r="V130" i="2" s="1"/>
  <c r="W130" i="2" s="1"/>
  <c r="K125" i="2"/>
  <c r="V125" i="2" s="1"/>
  <c r="W125" i="2" s="1"/>
  <c r="K115" i="2"/>
  <c r="V115" i="2" s="1"/>
  <c r="W115" i="2" s="1"/>
  <c r="K117" i="2"/>
  <c r="V117" i="2" s="1"/>
  <c r="W117" i="2" s="1"/>
  <c r="K137" i="2"/>
  <c r="V137" i="2" s="1"/>
  <c r="W137" i="2" s="1"/>
  <c r="K135" i="2"/>
  <c r="V135" i="2" s="1"/>
  <c r="W135" i="2" s="1"/>
  <c r="K337" i="2"/>
  <c r="V337" i="2" s="1"/>
  <c r="W337" i="2" s="1"/>
  <c r="K112" i="2"/>
  <c r="V112" i="2" s="1"/>
  <c r="W112" i="2" s="1"/>
  <c r="K108" i="2"/>
  <c r="V108" i="2" s="1"/>
  <c r="W108" i="2" s="1"/>
  <c r="K109" i="2"/>
  <c r="V109" i="2" s="1"/>
  <c r="W109" i="2" s="1"/>
  <c r="K106" i="2"/>
  <c r="V106" i="2" s="1"/>
  <c r="W106" i="2" s="1"/>
  <c r="K111" i="2"/>
  <c r="V111" i="2" s="1"/>
  <c r="W111" i="2" s="1"/>
  <c r="K107" i="2"/>
  <c r="V107" i="2" s="1"/>
  <c r="W107" i="2" s="1"/>
  <c r="K104" i="2"/>
  <c r="V104" i="2" s="1"/>
  <c r="W104" i="2" s="1"/>
  <c r="K105" i="2"/>
  <c r="V105" i="2" s="1"/>
  <c r="W105" i="2" s="1"/>
  <c r="K110" i="2"/>
  <c r="V110" i="2" s="1"/>
  <c r="W110" i="2" s="1"/>
  <c r="K339" i="2"/>
  <c r="V339" i="2" s="1"/>
  <c r="W339" i="2" s="1"/>
  <c r="K338" i="2"/>
  <c r="V338" i="2" s="1"/>
  <c r="W338" i="2" s="1"/>
  <c r="K101" i="2"/>
  <c r="V101" i="2" s="1"/>
  <c r="W101" i="2" s="1"/>
  <c r="K102" i="2"/>
  <c r="V102" i="2" s="1"/>
  <c r="W102" i="2" s="1"/>
  <c r="K340" i="2"/>
  <c r="V340" i="2" s="1"/>
  <c r="W340" i="2" s="1"/>
  <c r="K99" i="2"/>
  <c r="V99" i="2" s="1"/>
  <c r="W99" i="2" s="1"/>
  <c r="K341" i="2"/>
  <c r="V341" i="2" s="1"/>
  <c r="W341" i="2" s="1"/>
  <c r="K98" i="2"/>
  <c r="V98" i="2" s="1"/>
  <c r="W98" i="2" s="1"/>
  <c r="K97" i="2"/>
  <c r="V97" i="2" s="1"/>
  <c r="W97" i="2" s="1"/>
  <c r="K342" i="2"/>
  <c r="V342" i="2" s="1"/>
  <c r="W342" i="2" s="1"/>
  <c r="K96" i="2"/>
  <c r="V96" i="2" s="1"/>
  <c r="W96" i="2" s="1"/>
  <c r="K343" i="2"/>
  <c r="V343" i="2" s="1"/>
  <c r="W343" i="2" s="1"/>
  <c r="K92" i="2"/>
  <c r="V92" i="2" s="1"/>
  <c r="W92" i="2" s="1"/>
  <c r="K345" i="2"/>
  <c r="V345" i="2" s="1"/>
  <c r="W345" i="2" s="1"/>
  <c r="K346" i="2"/>
  <c r="V346" i="2" s="1"/>
  <c r="W346" i="2" s="1"/>
  <c r="K347" i="2"/>
  <c r="V347" i="2" s="1"/>
  <c r="W347" i="2" s="1"/>
  <c r="K344" i="2"/>
  <c r="V344" i="2" s="1"/>
  <c r="W344" i="2" s="1"/>
  <c r="K90" i="2"/>
  <c r="V90" i="2" s="1"/>
  <c r="W90" i="2" s="1"/>
  <c r="K87" i="2"/>
  <c r="V87" i="2" s="1"/>
  <c r="W87" i="2" s="1"/>
  <c r="K86" i="2"/>
  <c r="V86" i="2" s="1"/>
  <c r="W86" i="2" s="1"/>
  <c r="K88" i="2"/>
  <c r="V88" i="2" s="1"/>
  <c r="W88" i="2" s="1"/>
  <c r="K89" i="2"/>
  <c r="V89" i="2" s="1"/>
  <c r="W89" i="2" s="1"/>
  <c r="K85" i="2"/>
  <c r="V85" i="2" s="1"/>
  <c r="W85" i="2" s="1"/>
  <c r="K317" i="2"/>
  <c r="V317" i="2" s="1"/>
  <c r="W317" i="2" s="1"/>
  <c r="K318" i="2"/>
  <c r="V318" i="2" s="1"/>
  <c r="W318" i="2" s="1"/>
  <c r="K316" i="2"/>
  <c r="V316" i="2" s="1"/>
  <c r="W316" i="2" s="1"/>
  <c r="K84" i="2"/>
  <c r="V84" i="2" s="1"/>
  <c r="W84" i="2" s="1"/>
  <c r="K302" i="2"/>
  <c r="V302" i="2" s="1"/>
  <c r="W302" i="2" s="1"/>
  <c r="K311" i="2"/>
  <c r="V311" i="2" s="1"/>
  <c r="W311" i="2" s="1"/>
  <c r="K310" i="2"/>
  <c r="V310" i="2" s="1"/>
  <c r="W310" i="2" s="1"/>
  <c r="K309" i="2"/>
  <c r="V309" i="2" s="1"/>
  <c r="W309" i="2" s="1"/>
  <c r="K308" i="2"/>
  <c r="V308" i="2" s="1"/>
  <c r="W308" i="2" s="1"/>
  <c r="K312" i="2"/>
  <c r="V312" i="2" s="1"/>
  <c r="W312" i="2" s="1"/>
  <c r="K304" i="2"/>
  <c r="V304" i="2" s="1"/>
  <c r="W304" i="2" s="1"/>
  <c r="K313" i="2"/>
  <c r="V313" i="2" s="1"/>
  <c r="W313" i="2" s="1"/>
  <c r="K305" i="2"/>
  <c r="V305" i="2" s="1"/>
  <c r="W305" i="2" s="1"/>
  <c r="K303" i="2"/>
  <c r="V303" i="2" s="1"/>
  <c r="W303" i="2" s="1"/>
  <c r="K300" i="2"/>
  <c r="V300" i="2" s="1"/>
  <c r="W300" i="2" s="1"/>
  <c r="K297" i="2"/>
  <c r="V297" i="2" s="1"/>
  <c r="W297" i="2" s="1"/>
  <c r="K307" i="2"/>
  <c r="V307" i="2" s="1"/>
  <c r="W307" i="2" s="1"/>
  <c r="K314" i="2"/>
  <c r="V314" i="2" s="1"/>
  <c r="W314" i="2" s="1"/>
  <c r="K301" i="2"/>
  <c r="V301" i="2" s="1"/>
  <c r="W301" i="2" s="1"/>
  <c r="K315" i="2"/>
  <c r="V315" i="2" s="1"/>
  <c r="W315" i="2" s="1"/>
  <c r="K299" i="2"/>
  <c r="V299" i="2" s="1"/>
  <c r="W299" i="2" s="1"/>
  <c r="K298" i="2"/>
  <c r="V298" i="2" s="1"/>
  <c r="W298" i="2" s="1"/>
  <c r="K296" i="2"/>
  <c r="V296" i="2" s="1"/>
  <c r="W296" i="2" s="1"/>
  <c r="K295" i="2"/>
  <c r="V295" i="2" s="1"/>
  <c r="W295" i="2" s="1"/>
  <c r="K306" i="2"/>
  <c r="V306" i="2" s="1"/>
  <c r="W306" i="2" s="1"/>
  <c r="K415" i="2"/>
  <c r="V415" i="2" s="1"/>
  <c r="W415" i="2" s="1"/>
  <c r="K416" i="2"/>
  <c r="V416" i="2" s="1"/>
  <c r="W416" i="2" s="1"/>
  <c r="V519" i="2" l="1"/>
  <c r="W519" i="2" s="1"/>
  <c r="V510" i="2"/>
  <c r="W510" i="2" s="1"/>
  <c r="V485" i="2"/>
  <c r="W485" i="2" s="1"/>
  <c r="V501" i="2"/>
  <c r="W501" i="2" s="1"/>
  <c r="V488" i="2"/>
  <c r="W488" i="2" s="1"/>
  <c r="V493" i="2"/>
  <c r="W493" i="2" s="1"/>
  <c r="V453" i="2"/>
  <c r="W453" i="2" s="1"/>
  <c r="V564" i="2"/>
  <c r="W564" i="2" s="1"/>
  <c r="V562" i="2"/>
  <c r="W562" i="2" s="1"/>
  <c r="V487" i="2"/>
  <c r="W487" i="2" s="1"/>
  <c r="V506" i="2"/>
  <c r="W506" i="2" s="1"/>
  <c r="V499" i="2"/>
  <c r="W499" i="2" s="1"/>
  <c r="V509" i="2"/>
  <c r="W509" i="2" s="1"/>
  <c r="V498" i="2"/>
  <c r="W498" i="2" s="1"/>
  <c r="V503" i="2"/>
  <c r="W503" i="2" s="1"/>
  <c r="V467" i="2"/>
  <c r="W467" i="2" s="1"/>
  <c r="V505" i="2"/>
  <c r="W505" i="2" s="1"/>
  <c r="V511" i="2"/>
  <c r="W511" i="2" s="1"/>
  <c r="V496" i="2"/>
  <c r="W496" i="2" s="1"/>
  <c r="V513" i="2"/>
  <c r="W513" i="2" s="1"/>
  <c r="K412" i="2"/>
  <c r="V412" i="2" s="1"/>
  <c r="W412" i="2" s="1"/>
  <c r="K411" i="2"/>
  <c r="V411" i="2" s="1"/>
  <c r="W411" i="2" s="1"/>
  <c r="K408" i="2"/>
  <c r="V408" i="2" s="1"/>
  <c r="W408" i="2" s="1"/>
  <c r="K414" i="2"/>
  <c r="V414" i="2" s="1"/>
  <c r="W414" i="2" s="1"/>
  <c r="K405" i="2"/>
  <c r="V405" i="2" s="1"/>
  <c r="W405" i="2" s="1"/>
  <c r="K407" i="2"/>
  <c r="V407" i="2" s="1"/>
  <c r="W407" i="2" s="1"/>
  <c r="K404" i="2"/>
  <c r="V404" i="2" s="1"/>
  <c r="W404" i="2" s="1"/>
  <c r="K406" i="2"/>
  <c r="V406" i="2" s="1"/>
  <c r="W406" i="2" s="1"/>
  <c r="K413" i="2"/>
  <c r="V413" i="2" s="1"/>
  <c r="W413" i="2" s="1"/>
  <c r="K410" i="2"/>
  <c r="V410" i="2" s="1"/>
  <c r="W410" i="2" s="1"/>
  <c r="K409" i="2"/>
  <c r="V409" i="2" s="1"/>
  <c r="W409" i="2" s="1"/>
  <c r="K402" i="2"/>
  <c r="V402" i="2" s="1"/>
  <c r="W402" i="2" s="1"/>
  <c r="K403" i="2"/>
  <c r="V403" i="2" s="1"/>
  <c r="W403" i="2" s="1"/>
  <c r="K400" i="2"/>
  <c r="V400" i="2" s="1"/>
  <c r="W400" i="2" s="1"/>
  <c r="K401" i="2"/>
  <c r="V401" i="2" s="1"/>
  <c r="W401" i="2" s="1"/>
  <c r="K398" i="2"/>
  <c r="V398" i="2" s="1"/>
  <c r="W398" i="2" s="1"/>
  <c r="K399" i="2"/>
  <c r="V399" i="2" s="1"/>
  <c r="W399" i="2" s="1"/>
  <c r="K397" i="2"/>
  <c r="V397" i="2" s="1"/>
  <c r="W397" i="2" s="1"/>
  <c r="K396" i="2"/>
  <c r="V396" i="2" s="1"/>
  <c r="W396" i="2" s="1"/>
  <c r="K388" i="2"/>
  <c r="V388" i="2" s="1"/>
  <c r="W388" i="2" s="1"/>
  <c r="K389" i="2"/>
  <c r="V389" i="2" s="1"/>
  <c r="W389" i="2" s="1"/>
  <c r="K395" i="2"/>
  <c r="V395" i="2" s="1"/>
  <c r="W395" i="2" s="1"/>
  <c r="K391" i="2"/>
  <c r="V391" i="2" s="1"/>
  <c r="W391" i="2" s="1"/>
  <c r="K393" i="2"/>
  <c r="V393" i="2" s="1"/>
  <c r="W393" i="2" s="1"/>
  <c r="K394" i="2"/>
  <c r="V394" i="2" s="1"/>
  <c r="W394" i="2" s="1"/>
  <c r="K392" i="2"/>
  <c r="V392" i="2" s="1"/>
  <c r="W392" i="2" s="1"/>
  <c r="K357" i="2"/>
  <c r="V357" i="2" s="1"/>
  <c r="W357" i="2" s="1"/>
  <c r="K384" i="2"/>
  <c r="V384" i="2" s="1"/>
  <c r="W384" i="2" s="1"/>
  <c r="K367" i="2"/>
  <c r="V367" i="2" s="1"/>
  <c r="W367" i="2" s="1"/>
  <c r="K351" i="2"/>
  <c r="V351" i="2" s="1"/>
  <c r="W351" i="2" s="1"/>
  <c r="K382" i="2"/>
  <c r="V382" i="2" s="1"/>
  <c r="W382" i="2" s="1"/>
  <c r="K377" i="2"/>
  <c r="V377" i="2" s="1"/>
  <c r="W377" i="2" s="1"/>
  <c r="K378" i="2"/>
  <c r="V378" i="2" s="1"/>
  <c r="W378" i="2" s="1"/>
  <c r="K376" i="2"/>
  <c r="V376" i="2" s="1"/>
  <c r="W376" i="2" s="1"/>
  <c r="K363" i="2"/>
  <c r="V363" i="2" s="1"/>
  <c r="W363" i="2" s="1"/>
  <c r="K372" i="2"/>
  <c r="V372" i="2" s="1"/>
  <c r="W372" i="2" s="1"/>
  <c r="K387" i="2"/>
  <c r="V387" i="2" s="1"/>
  <c r="W387" i="2" s="1"/>
  <c r="K371" i="2"/>
  <c r="V371" i="2" s="1"/>
  <c r="W371" i="2" s="1"/>
  <c r="K386" i="2"/>
  <c r="V386" i="2" s="1"/>
  <c r="W386" i="2" s="1"/>
  <c r="K368" i="2"/>
  <c r="V368" i="2" s="1"/>
  <c r="W368" i="2" s="1"/>
  <c r="K379" i="2"/>
  <c r="V379" i="2" s="1"/>
  <c r="W379" i="2" s="1"/>
  <c r="K362" i="2"/>
  <c r="V362" i="2" s="1"/>
  <c r="W362" i="2" s="1"/>
  <c r="K361" i="2"/>
  <c r="V361" i="2" s="1"/>
  <c r="W361" i="2" s="1"/>
  <c r="K385" i="2"/>
  <c r="V385" i="2" s="1"/>
  <c r="W385" i="2" s="1"/>
  <c r="K381" i="2"/>
  <c r="V381" i="2" s="1"/>
  <c r="W381" i="2" s="1"/>
  <c r="K359" i="2"/>
  <c r="V359" i="2" s="1"/>
  <c r="W359" i="2" s="1"/>
  <c r="K360" i="2"/>
  <c r="V360" i="2" s="1"/>
  <c r="W360" i="2" s="1"/>
  <c r="K369" i="2"/>
  <c r="V369" i="2" s="1"/>
  <c r="W369" i="2" s="1"/>
  <c r="K375" i="2"/>
  <c r="V375" i="2" s="1"/>
  <c r="W375" i="2" s="1"/>
  <c r="K348" i="2"/>
  <c r="V348" i="2" s="1"/>
  <c r="W348" i="2" s="1"/>
  <c r="K356" i="2"/>
  <c r="V356" i="2" s="1"/>
  <c r="W356" i="2" s="1"/>
  <c r="K350" i="2"/>
  <c r="V350" i="2" s="1"/>
  <c r="W350" i="2" s="1"/>
  <c r="K370" i="2"/>
  <c r="V370" i="2" s="1"/>
  <c r="W370" i="2" s="1"/>
  <c r="K366" i="2"/>
  <c r="V366" i="2" s="1"/>
  <c r="W366" i="2" s="1"/>
  <c r="K364" i="2"/>
  <c r="V364" i="2" s="1"/>
  <c r="W364" i="2" s="1"/>
  <c r="K365" i="2"/>
  <c r="V365" i="2" s="1"/>
  <c r="W365" i="2" s="1"/>
  <c r="K352" i="2"/>
  <c r="V352" i="2" s="1"/>
  <c r="W352" i="2" s="1"/>
  <c r="K349" i="2"/>
  <c r="V349" i="2" s="1"/>
  <c r="W349" i="2" s="1"/>
  <c r="K374" i="2"/>
  <c r="V374" i="2" s="1"/>
  <c r="W374" i="2" s="1"/>
  <c r="K353" i="2"/>
  <c r="V353" i="2" s="1"/>
  <c r="W353" i="2" s="1"/>
  <c r="K358" i="2"/>
  <c r="V358" i="2" s="1"/>
  <c r="W358" i="2" s="1"/>
  <c r="K383" i="2"/>
  <c r="V383" i="2" s="1"/>
  <c r="W383" i="2" s="1"/>
  <c r="K373" i="2"/>
  <c r="V373" i="2" s="1"/>
  <c r="W373" i="2" s="1"/>
  <c r="K355" i="2"/>
  <c r="V355" i="2" s="1"/>
  <c r="W355" i="2" s="1"/>
  <c r="K380" i="2"/>
  <c r="V380" i="2" s="1"/>
  <c r="W380" i="2" s="1"/>
  <c r="K417" i="2"/>
  <c r="V417" i="2" s="1"/>
  <c r="W417" i="2" s="1"/>
  <c r="K418" i="2"/>
  <c r="V418" i="2" s="1"/>
  <c r="W418" i="2" s="1"/>
  <c r="K421" i="2"/>
  <c r="V421" i="2" s="1"/>
  <c r="W421" i="2" s="1"/>
  <c r="K422" i="2"/>
  <c r="V422" i="2" s="1"/>
  <c r="W422" i="2" s="1"/>
  <c r="K423" i="2"/>
  <c r="V423" i="2" s="1"/>
  <c r="W423" i="2" s="1"/>
  <c r="K424" i="2"/>
  <c r="V424" i="2" s="1"/>
  <c r="W424" i="2" s="1"/>
  <c r="K425" i="2"/>
  <c r="V425" i="2" s="1"/>
  <c r="W425" i="2" s="1"/>
  <c r="K442" i="2"/>
  <c r="V442" i="2" s="1"/>
  <c r="W442" i="2" s="1"/>
  <c r="K436" i="2"/>
  <c r="V436" i="2" s="1"/>
  <c r="W436" i="2" s="1"/>
  <c r="K443" i="2"/>
  <c r="V443" i="2" s="1"/>
  <c r="W443" i="2" s="1"/>
  <c r="K441" i="2"/>
  <c r="V441" i="2" s="1"/>
  <c r="W441" i="2" s="1"/>
  <c r="K427" i="2"/>
  <c r="V427" i="2" s="1"/>
  <c r="W427" i="2" s="1"/>
  <c r="K431" i="2"/>
  <c r="V431" i="2" s="1"/>
  <c r="W431" i="2" s="1"/>
  <c r="K432" i="2"/>
  <c r="V432" i="2" s="1"/>
  <c r="W432" i="2" s="1"/>
  <c r="K439" i="2"/>
  <c r="V439" i="2" s="1"/>
  <c r="W439" i="2" s="1"/>
  <c r="K430" i="2"/>
  <c r="V430" i="2" s="1"/>
  <c r="W430" i="2" s="1"/>
  <c r="K428" i="2"/>
  <c r="V428" i="2" s="1"/>
  <c r="W428" i="2" s="1"/>
  <c r="K435" i="2"/>
  <c r="V435" i="2" s="1"/>
  <c r="W435" i="2" s="1"/>
  <c r="K438" i="2"/>
  <c r="V438" i="2" s="1"/>
  <c r="W438" i="2" s="1"/>
  <c r="K434" i="2"/>
  <c r="V434" i="2" s="1"/>
  <c r="W434" i="2" s="1"/>
  <c r="K429" i="2"/>
  <c r="V429" i="2" s="1"/>
  <c r="W429" i="2" s="1"/>
  <c r="K444" i="2"/>
  <c r="V444" i="2" s="1"/>
  <c r="W444" i="2" s="1"/>
  <c r="K446" i="2"/>
  <c r="V446" i="2" s="1"/>
  <c r="W446" i="2" s="1"/>
  <c r="K437" i="2"/>
  <c r="V437" i="2" s="1"/>
  <c r="W437" i="2" s="1"/>
  <c r="K447" i="2"/>
  <c r="V447" i="2" s="1"/>
  <c r="W447" i="2" s="1"/>
  <c r="K440" i="2"/>
  <c r="V440" i="2" s="1"/>
  <c r="W440" i="2" s="1"/>
  <c r="K445" i="2"/>
  <c r="V445" i="2" s="1"/>
  <c r="W445" i="2" s="1"/>
  <c r="K497" i="2"/>
  <c r="V497" i="2" s="1"/>
  <c r="W497" i="2" s="1"/>
  <c r="K494" i="2"/>
  <c r="K480" i="2"/>
  <c r="V480" i="2" s="1"/>
  <c r="W480" i="2" s="1"/>
  <c r="K474" i="2"/>
  <c r="K466" i="2"/>
  <c r="K465" i="2"/>
  <c r="K462" i="2"/>
  <c r="K463" i="2"/>
  <c r="V463" i="2" s="1"/>
  <c r="W463" i="2" s="1"/>
  <c r="K458" i="2"/>
  <c r="V458" i="2" s="1"/>
  <c r="W458" i="2" s="1"/>
  <c r="K460" i="2"/>
  <c r="V460" i="2" s="1"/>
  <c r="W460" i="2" s="1"/>
  <c r="K473" i="2"/>
  <c r="K454" i="2"/>
  <c r="V454" i="2" s="1"/>
  <c r="W454" i="2" s="1"/>
  <c r="K461" i="2"/>
  <c r="V461" i="2" s="1"/>
  <c r="W461" i="2" s="1"/>
  <c r="K455" i="2"/>
  <c r="V455" i="2" s="1"/>
  <c r="W455" i="2" s="1"/>
  <c r="K452" i="2"/>
  <c r="K456" i="2"/>
  <c r="K451" i="2"/>
  <c r="V451" i="2" s="1"/>
  <c r="W451" i="2" s="1"/>
  <c r="K450" i="2"/>
  <c r="V450" i="2" s="1"/>
  <c r="W450" i="2" s="1"/>
  <c r="K459" i="2"/>
  <c r="K449" i="2"/>
  <c r="V449" i="2" s="1"/>
  <c r="W449" i="2" s="1"/>
  <c r="K534" i="2"/>
  <c r="V534" i="2" s="1"/>
  <c r="W534" i="2" s="1"/>
  <c r="K527" i="2"/>
  <c r="V527" i="2" s="1"/>
  <c r="W527" i="2" s="1"/>
  <c r="K517" i="2"/>
  <c r="K507" i="2"/>
  <c r="V507" i="2" s="1"/>
  <c r="W507" i="2" s="1"/>
  <c r="K512" i="2"/>
  <c r="V512" i="2" s="1"/>
  <c r="W512" i="2" s="1"/>
  <c r="K516" i="2"/>
  <c r="K502" i="2"/>
  <c r="V502" i="2" s="1"/>
  <c r="W502" i="2" s="1"/>
  <c r="K621" i="2"/>
  <c r="V621" i="2" s="1"/>
  <c r="W621" i="2" s="1"/>
  <c r="K614" i="2"/>
  <c r="V614" i="2" s="1"/>
  <c r="W614" i="2" s="1"/>
  <c r="K700" i="2"/>
  <c r="V700" i="2" s="1"/>
  <c r="W700" i="2" s="1"/>
  <c r="K647" i="2"/>
  <c r="V647" i="2" s="1"/>
  <c r="W647" i="2" s="1"/>
  <c r="K82" i="2"/>
  <c r="V82" i="2" s="1"/>
  <c r="W82" i="2" s="1"/>
  <c r="K83" i="2"/>
  <c r="V83" i="2" s="1"/>
  <c r="W83" i="2" s="1"/>
  <c r="K79" i="2"/>
  <c r="V79" i="2" s="1"/>
  <c r="W79" i="2" s="1"/>
  <c r="K78" i="2"/>
  <c r="V78" i="2" s="1"/>
  <c r="W78" i="2" s="1"/>
  <c r="K80" i="2"/>
  <c r="V80" i="2" s="1"/>
  <c r="W80" i="2" s="1"/>
  <c r="K81" i="2"/>
  <c r="V81" i="2" s="1"/>
  <c r="W81" i="2" s="1"/>
  <c r="K77" i="2"/>
  <c r="V77" i="2" s="1"/>
  <c r="W77" i="2" s="1"/>
  <c r="K76" i="2"/>
  <c r="V76" i="2" s="1"/>
  <c r="W76" i="2" s="1"/>
  <c r="K75" i="2"/>
  <c r="V75" i="2" s="1"/>
  <c r="W75" i="2" s="1"/>
  <c r="K73" i="2"/>
  <c r="V73" i="2" s="1"/>
  <c r="W73" i="2" s="1"/>
  <c r="K72" i="2"/>
  <c r="V72" i="2" s="1"/>
  <c r="W72" i="2" s="1"/>
  <c r="K71" i="2"/>
  <c r="V71" i="2" s="1"/>
  <c r="W71" i="2" s="1"/>
  <c r="K65" i="2"/>
  <c r="V65" i="2" s="1"/>
  <c r="W65" i="2" s="1"/>
  <c r="K66" i="2"/>
  <c r="V66" i="2" s="1"/>
  <c r="W66" i="2" s="1"/>
  <c r="K70" i="2"/>
  <c r="V70" i="2" s="1"/>
  <c r="W70" i="2" s="1"/>
  <c r="K68" i="2"/>
  <c r="V68" i="2" s="1"/>
  <c r="W68" i="2" s="1"/>
  <c r="K69" i="2"/>
  <c r="V69" i="2" s="1"/>
  <c r="W69" i="2" s="1"/>
  <c r="K63" i="2"/>
  <c r="V63" i="2" s="1"/>
  <c r="W63" i="2" s="1"/>
  <c r="K62" i="2"/>
  <c r="V62" i="2" s="1"/>
  <c r="W62" i="2" s="1"/>
  <c r="K61" i="2"/>
  <c r="V61" i="2" s="1"/>
  <c r="W61" i="2" s="1"/>
  <c r="K60" i="2"/>
  <c r="V60" i="2" s="1"/>
  <c r="W60" i="2" s="1"/>
  <c r="K53" i="2"/>
  <c r="V53" i="2" s="1"/>
  <c r="W53" i="2" s="1"/>
  <c r="K58" i="2"/>
  <c r="V58" i="2" s="1"/>
  <c r="W58" i="2" s="1"/>
  <c r="K51" i="2"/>
  <c r="V51" i="2" s="1"/>
  <c r="W51" i="2" s="1"/>
  <c r="K56" i="2"/>
  <c r="V56" i="2" s="1"/>
  <c r="W56" i="2" s="1"/>
  <c r="K55" i="2"/>
  <c r="V55" i="2" s="1"/>
  <c r="W55" i="2" s="1"/>
  <c r="K47" i="2"/>
  <c r="V47" i="2" s="1"/>
  <c r="W47" i="2" s="1"/>
  <c r="K52" i="2"/>
  <c r="V52" i="2" s="1"/>
  <c r="W52" i="2" s="1"/>
  <c r="K54" i="2"/>
  <c r="V54" i="2" s="1"/>
  <c r="W54" i="2" s="1"/>
  <c r="K50" i="2"/>
  <c r="V50" i="2" s="1"/>
  <c r="W50" i="2" s="1"/>
  <c r="X48" i="2"/>
  <c r="U48" i="2"/>
  <c r="K48" i="2"/>
  <c r="V48" i="2" s="1"/>
  <c r="W48" i="2" s="1"/>
  <c r="K49" i="2"/>
  <c r="V49" i="2" s="1"/>
  <c r="W49" i="2" s="1"/>
  <c r="K448" i="2"/>
  <c r="V448" i="2" s="1"/>
  <c r="W448" i="2" s="1"/>
  <c r="K323" i="2"/>
  <c r="V323" i="2" s="1"/>
  <c r="W323" i="2" s="1"/>
  <c r="K272" i="2"/>
  <c r="V272" i="2" s="1"/>
  <c r="W272" i="2" s="1"/>
  <c r="K182" i="2"/>
  <c r="V182" i="2" s="1"/>
  <c r="W182" i="2" s="1"/>
  <c r="K156" i="2"/>
  <c r="V156" i="2" s="1"/>
  <c r="W156" i="2" s="1"/>
  <c r="X34" i="2"/>
  <c r="K100" i="2"/>
  <c r="V100" i="2" s="1"/>
  <c r="W100" i="2" s="1"/>
  <c r="U32" i="2"/>
  <c r="K95" i="2"/>
  <c r="V95" i="2" s="1"/>
  <c r="W95" i="2" s="1"/>
  <c r="K103" i="2"/>
  <c r="V103" i="2" s="1"/>
  <c r="W103" i="2" s="1"/>
  <c r="K94" i="2"/>
  <c r="V94" i="2" s="1"/>
  <c r="W94" i="2" s="1"/>
  <c r="K93" i="2"/>
  <c r="V93" i="2" s="1"/>
  <c r="W93" i="2" s="1"/>
  <c r="K57" i="2"/>
  <c r="V57" i="2" s="1"/>
  <c r="W57" i="2" s="1"/>
  <c r="V452" i="2" l="1"/>
  <c r="W452" i="2" s="1"/>
  <c r="V462" i="2"/>
  <c r="W462" i="2" s="1"/>
  <c r="V465" i="2"/>
  <c r="W465" i="2" s="1"/>
  <c r="V466" i="2"/>
  <c r="W466" i="2" s="1"/>
  <c r="V474" i="2"/>
  <c r="W474" i="2" s="1"/>
  <c r="V459" i="2"/>
  <c r="W459" i="2" s="1"/>
  <c r="V473" i="2"/>
  <c r="W473" i="2" s="1"/>
  <c r="V516" i="2"/>
  <c r="W516" i="2" s="1"/>
  <c r="V494" i="2"/>
  <c r="W494" i="2" s="1"/>
  <c r="V456" i="2"/>
  <c r="W456" i="2" s="1"/>
  <c r="V517" i="2"/>
  <c r="W517" i="2" s="1"/>
  <c r="X29" i="2"/>
  <c r="U15" i="2"/>
  <c r="Y2" i="2"/>
  <c r="X2" i="2" s="1"/>
  <c r="Y3" i="2"/>
  <c r="X3" i="2" s="1"/>
  <c r="X4" i="2"/>
  <c r="Y5" i="2"/>
  <c r="X5" i="2" s="1"/>
  <c r="X6" i="2"/>
  <c r="Y7" i="2"/>
  <c r="X7" i="2" s="1"/>
  <c r="Y8" i="2"/>
  <c r="X8" i="2" s="1"/>
  <c r="Y9" i="2"/>
  <c r="X9" i="2" s="1"/>
  <c r="Y10" i="2"/>
  <c r="X10" i="2" s="1"/>
  <c r="Y11" i="2"/>
  <c r="X11" i="2" s="1"/>
  <c r="Y12" i="2"/>
  <c r="X12" i="2" s="1"/>
  <c r="Y13" i="2"/>
  <c r="X13" i="2" s="1"/>
  <c r="Y14" i="2"/>
  <c r="X14" i="2" s="1"/>
  <c r="Y16" i="2"/>
  <c r="X16" i="2" s="1"/>
  <c r="X17" i="2"/>
  <c r="X18" i="2"/>
  <c r="X19" i="2"/>
  <c r="Y23" i="2"/>
  <c r="X23" i="2" s="1"/>
  <c r="Y24" i="2"/>
  <c r="X24" i="2" s="1"/>
  <c r="Y25" i="2"/>
  <c r="X25" i="2" s="1"/>
  <c r="Y27" i="2"/>
  <c r="X27" i="2" s="1"/>
  <c r="X31" i="2"/>
  <c r="X32" i="2"/>
  <c r="Y33" i="2"/>
  <c r="X33" i="2" s="1"/>
  <c r="X35" i="2"/>
  <c r="X36" i="2"/>
  <c r="Y37" i="2"/>
  <c r="X37" i="2" s="1"/>
  <c r="Y38" i="2"/>
  <c r="X38" i="2" s="1"/>
  <c r="Y39" i="2"/>
  <c r="X39" i="2" s="1"/>
  <c r="X40" i="2"/>
  <c r="X41" i="2"/>
  <c r="Y42" i="2"/>
  <c r="X42" i="2" s="1"/>
  <c r="X43" i="2"/>
  <c r="X44" i="2"/>
  <c r="Y45" i="2"/>
  <c r="X45" i="2" s="1"/>
  <c r="Y46" i="2"/>
  <c r="X46" i="2" s="1"/>
  <c r="K74" i="2" l="1"/>
  <c r="V74" i="2" s="1"/>
  <c r="W74" i="2" s="1"/>
  <c r="U46" i="2"/>
  <c r="K46" i="2"/>
  <c r="V46" i="2" s="1"/>
  <c r="W46" i="2" s="1"/>
  <c r="U45" i="2"/>
  <c r="K45" i="2"/>
  <c r="V45" i="2" s="1"/>
  <c r="W45" i="2" s="1"/>
  <c r="K64" i="2"/>
  <c r="V64" i="2" s="1"/>
  <c r="W64" i="2" s="1"/>
  <c r="U42" i="2" l="1"/>
  <c r="K42" i="2"/>
  <c r="V42" i="2" s="1"/>
  <c r="W42" i="2" s="1"/>
  <c r="K59" i="2"/>
  <c r="V59" i="2" s="1"/>
  <c r="W59" i="2" s="1"/>
  <c r="U33" i="2"/>
  <c r="U41" i="2"/>
  <c r="K33" i="2"/>
  <c r="V33" i="2" s="1"/>
  <c r="W33" i="2" s="1"/>
  <c r="U24" i="2"/>
  <c r="U2" i="2"/>
  <c r="K24" i="2"/>
  <c r="V24" i="2" s="1"/>
  <c r="W24" i="2" s="1"/>
  <c r="J2" i="2"/>
  <c r="K2" i="2" s="1"/>
  <c r="V2" i="2" s="1"/>
  <c r="W2" i="2" s="1"/>
  <c r="K41" i="2"/>
  <c r="V41" i="2" s="1"/>
  <c r="W41" i="2" s="1"/>
  <c r="K32" i="2"/>
  <c r="V32" i="2" s="1"/>
  <c r="W32" i="2" s="1"/>
  <c r="K19" i="2"/>
  <c r="V19" i="2" s="1"/>
  <c r="W19" i="2" s="1"/>
  <c r="K28" i="2"/>
  <c r="V28" i="2" s="1"/>
  <c r="W28" i="2" s="1"/>
  <c r="U43" i="2"/>
  <c r="K43" i="2"/>
  <c r="V43" i="2" s="1"/>
  <c r="W43" i="2" s="1"/>
  <c r="U23" i="2"/>
  <c r="K23" i="2"/>
  <c r="V23" i="2" s="1"/>
  <c r="W23" i="2" s="1"/>
  <c r="U26" i="2"/>
  <c r="K26" i="2"/>
  <c r="V26" i="2" s="1"/>
  <c r="W26" i="2" s="1"/>
  <c r="U6" i="2"/>
  <c r="K6" i="2"/>
  <c r="V6" i="2" s="1"/>
  <c r="W6" i="2" s="1"/>
  <c r="U21" i="2"/>
  <c r="K21" i="2"/>
  <c r="V21" i="2" s="1"/>
  <c r="W21" i="2" s="1"/>
  <c r="U44" i="2"/>
  <c r="K44" i="2"/>
  <c r="V44" i="2" s="1"/>
  <c r="W44" i="2" s="1"/>
  <c r="U31" i="2"/>
  <c r="K31" i="2"/>
  <c r="V31" i="2" s="1"/>
  <c r="W31" i="2" s="1"/>
  <c r="U38" i="2"/>
  <c r="K38" i="2"/>
  <c r="V38" i="2" s="1"/>
  <c r="W38" i="2" s="1"/>
  <c r="U27" i="2"/>
  <c r="K27" i="2"/>
  <c r="V27" i="2" s="1"/>
  <c r="W27" i="2" s="1"/>
  <c r="U40" i="2"/>
  <c r="U39" i="2"/>
  <c r="U35" i="2"/>
  <c r="U34" i="2"/>
  <c r="U30" i="2"/>
  <c r="U25" i="2"/>
  <c r="U22" i="2"/>
  <c r="U20" i="2"/>
  <c r="U18" i="2"/>
  <c r="U17" i="2"/>
  <c r="U16" i="2"/>
  <c r="U14" i="2"/>
  <c r="U13" i="2"/>
  <c r="U12" i="2"/>
  <c r="U11" i="2"/>
  <c r="U10" i="2"/>
  <c r="U9" i="2"/>
  <c r="U8" i="2"/>
  <c r="U7" i="2"/>
  <c r="U5" i="2"/>
  <c r="U4" i="2"/>
  <c r="U3" i="2"/>
  <c r="K22" i="2"/>
  <c r="V22" i="2" s="1"/>
  <c r="W22" i="2" s="1"/>
  <c r="K25" i="2"/>
  <c r="V25" i="2" s="1"/>
  <c r="W25" i="2" s="1"/>
  <c r="K35" i="2"/>
  <c r="V35" i="2" s="1"/>
  <c r="W35" i="2" s="1"/>
  <c r="K40" i="2"/>
  <c r="V40" i="2" s="1"/>
  <c r="W40" i="2" s="1"/>
  <c r="K8" i="2"/>
  <c r="V8" i="2" s="1"/>
  <c r="W8" i="2" s="1"/>
  <c r="K30" i="2"/>
  <c r="V30" i="2" s="1"/>
  <c r="W30" i="2" s="1"/>
  <c r="K39" i="2"/>
  <c r="V39" i="2" s="1"/>
  <c r="W39" i="2" s="1"/>
  <c r="K4" i="2"/>
  <c r="V4" i="2" s="1"/>
  <c r="W4" i="2" s="1"/>
  <c r="K3" i="2"/>
  <c r="V3" i="2" s="1"/>
  <c r="W3" i="2" s="1"/>
  <c r="K34" i="2"/>
  <c r="V34" i="2" s="1"/>
  <c r="W34" i="2" s="1"/>
  <c r="K9" i="2"/>
  <c r="V9" i="2" s="1"/>
  <c r="W9" i="2" s="1"/>
  <c r="K16" i="2"/>
  <c r="V16" i="2" s="1"/>
  <c r="W16" i="2" s="1"/>
  <c r="U36" i="2"/>
  <c r="K36" i="2"/>
  <c r="V36" i="2" s="1"/>
  <c r="W36" i="2" s="1"/>
  <c r="K14" i="2"/>
  <c r="V14" i="2" s="1"/>
  <c r="W14" i="2" s="1"/>
  <c r="K10" i="2"/>
  <c r="V10" i="2" s="1"/>
  <c r="W10" i="2" s="1"/>
  <c r="K7" i="2"/>
  <c r="V7" i="2" s="1"/>
  <c r="W7" i="2" s="1"/>
  <c r="K13" i="2"/>
  <c r="V13" i="2" s="1"/>
  <c r="W13" i="2" s="1"/>
  <c r="K18" i="2"/>
  <c r="V18" i="2" s="1"/>
  <c r="W18" i="2" s="1"/>
  <c r="K11" i="2"/>
  <c r="V11" i="2" s="1"/>
  <c r="W11" i="2" s="1"/>
  <c r="K15" i="2"/>
  <c r="V15" i="2" s="1"/>
  <c r="W15" i="2" s="1"/>
  <c r="K5" i="2"/>
  <c r="V5" i="2" s="1"/>
  <c r="W5" i="2" s="1"/>
  <c r="K12" i="2"/>
  <c r="V12" i="2" s="1"/>
  <c r="W12" i="2" s="1"/>
  <c r="U37" i="2"/>
  <c r="K37" i="2"/>
  <c r="V37" i="2" s="1"/>
  <c r="W37" i="2" s="1"/>
  <c r="V725" i="2" l="1"/>
  <c r="W725" i="2" s="1"/>
  <c r="U29" i="2"/>
  <c r="K29" i="2"/>
  <c r="V29" i="2" s="1"/>
  <c r="W29" i="2" s="1"/>
  <c r="K67" i="2"/>
  <c r="V67" i="2" s="1"/>
  <c r="W67" i="2" s="1"/>
  <c r="K20" i="2"/>
  <c r="V20" i="2" s="1"/>
  <c r="W20" i="2" s="1"/>
  <c r="AI2" i="1"/>
  <c r="K17" i="2" l="1"/>
  <c r="V17" i="2" s="1"/>
  <c r="W17" i="2" s="1"/>
</calcChain>
</file>

<file path=xl/sharedStrings.xml><?xml version="1.0" encoding="utf-8"?>
<sst xmlns="http://schemas.openxmlformats.org/spreadsheetml/2006/main" count="10096" uniqueCount="2471">
  <si>
    <t>Date</t>
  </si>
  <si>
    <t>Segment</t>
  </si>
  <si>
    <t>Customer</t>
  </si>
  <si>
    <t>Start Date</t>
  </si>
  <si>
    <t>Estimated Volume</t>
  </si>
  <si>
    <t>Status</t>
  </si>
  <si>
    <t>Next Change Date</t>
  </si>
  <si>
    <t>Impacted DCs</t>
  </si>
  <si>
    <t>8155</t>
  </si>
  <si>
    <t>8195</t>
  </si>
  <si>
    <t>TRANSITIONED</t>
  </si>
  <si>
    <t>8144</t>
  </si>
  <si>
    <t>CHAIN / GPO</t>
  </si>
  <si>
    <t>PREVIOUS WHOLESALER</t>
  </si>
  <si>
    <t>ABC</t>
  </si>
  <si>
    <t>CARDINAL</t>
  </si>
  <si>
    <t>MHS</t>
  </si>
  <si>
    <t>PREMIER</t>
  </si>
  <si>
    <t>START UP</t>
  </si>
  <si>
    <t>Notes</t>
  </si>
  <si>
    <t>8145</t>
  </si>
  <si>
    <t>COMPLETED</t>
  </si>
  <si>
    <t>VIZIENT</t>
  </si>
  <si>
    <t>8148</t>
  </si>
  <si>
    <t>SMITH DRUG</t>
  </si>
  <si>
    <t>RETAIL</t>
  </si>
  <si>
    <t>KINRAY</t>
  </si>
  <si>
    <t>Acct #s</t>
  </si>
  <si>
    <t>8115</t>
  </si>
  <si>
    <t>Provided Usage Time Frame</t>
  </si>
  <si>
    <t>12 MONTHS</t>
  </si>
  <si>
    <t>8149</t>
  </si>
  <si>
    <t>Point Person</t>
  </si>
  <si>
    <t>8170</t>
  </si>
  <si>
    <t>MEDEA</t>
  </si>
  <si>
    <t>Hold Out Ref ID</t>
  </si>
  <si>
    <t>Account Manager</t>
  </si>
  <si>
    <t>Transitioned to Analyst</t>
  </si>
  <si>
    <t>Analyst</t>
  </si>
  <si>
    <t>DIANA</t>
  </si>
  <si>
    <t>SL FREQUENCY</t>
  </si>
  <si>
    <t>YES</t>
  </si>
  <si>
    <t>NO</t>
  </si>
  <si>
    <t xml:space="preserve">NO </t>
  </si>
  <si>
    <t>Estimated Annual Volume</t>
  </si>
  <si>
    <t>Estimated Weekly Volume</t>
  </si>
  <si>
    <t>Actual Weekly Volume</t>
  </si>
  <si>
    <t>3 MONTHS</t>
  </si>
  <si>
    <t>8120</t>
  </si>
  <si>
    <t>Sales Rep</t>
  </si>
  <si>
    <t>KACEY GLINKA</t>
  </si>
  <si>
    <t>OS ?</t>
  </si>
  <si>
    <t>Y</t>
  </si>
  <si>
    <t>HEATHER WALES</t>
  </si>
  <si>
    <t>JON STRAUGHN</t>
  </si>
  <si>
    <t>SHIRLEY LAISE</t>
  </si>
  <si>
    <t>NO SALES RECORDED</t>
  </si>
  <si>
    <t>IPC</t>
  </si>
  <si>
    <t>BILL MATHURIN</t>
  </si>
  <si>
    <t>NANCY RIOS</t>
  </si>
  <si>
    <t>DAVID SMITH</t>
  </si>
  <si>
    <t>JOHN BESCRIPT</t>
  </si>
  <si>
    <t>JOSH YAX</t>
  </si>
  <si>
    <t>CHRISTOPHER GONZALEZ</t>
  </si>
  <si>
    <t>6 MONTHS</t>
  </si>
  <si>
    <t>NICOLE FRAZIER</t>
  </si>
  <si>
    <t>8147</t>
  </si>
  <si>
    <t>DC #</t>
  </si>
  <si>
    <t>ROBYN COFER</t>
  </si>
  <si>
    <t>CODY JACKSON</t>
  </si>
  <si>
    <t>BRENDON SMITH</t>
  </si>
  <si>
    <t>8160</t>
  </si>
  <si>
    <t>8126</t>
  </si>
  <si>
    <t>ALFREDO</t>
  </si>
  <si>
    <t>Annualized Volume</t>
  </si>
  <si>
    <t>8110</t>
  </si>
  <si>
    <t>BRYAN OVERTON</t>
  </si>
  <si>
    <t>DALLAS NAKASHIMA</t>
  </si>
  <si>
    <t>8138</t>
  </si>
  <si>
    <t>8165</t>
  </si>
  <si>
    <t>CINDY MILLER</t>
  </si>
  <si>
    <t>New Customer</t>
  </si>
  <si>
    <t>Go Live Date</t>
  </si>
  <si>
    <t>BOB TURIANO</t>
  </si>
  <si>
    <t>STEVEN LEWIS</t>
  </si>
  <si>
    <t>8182</t>
  </si>
  <si>
    <t>VARIOUS</t>
  </si>
  <si>
    <t>RICHARD MACLEAN</t>
  </si>
  <si>
    <t>TBD</t>
  </si>
  <si>
    <t>ANDA</t>
  </si>
  <si>
    <t>MORRIS DICKSON</t>
  </si>
  <si>
    <t>ALLISON MATTHEWS</t>
  </si>
  <si>
    <t>KATIE MCCLAIN</t>
  </si>
  <si>
    <t>NO BUILD REASON</t>
  </si>
  <si>
    <t>VOLUME</t>
  </si>
  <si>
    <t>SAMANTHA FABODE</t>
  </si>
  <si>
    <t>8164</t>
  </si>
  <si>
    <t>START DATE NOTED</t>
  </si>
  <si>
    <t>ACTUAL START DATE</t>
  </si>
  <si>
    <t>N/A</t>
  </si>
  <si>
    <t>TIME</t>
  </si>
  <si>
    <t>VERONICA TAYLOR</t>
  </si>
  <si>
    <t>TONY CHRISTIANSEN</t>
  </si>
  <si>
    <t>8131</t>
  </si>
  <si>
    <t>8180</t>
  </si>
  <si>
    <t>MASON GERVASI</t>
  </si>
  <si>
    <t>JOSE POU</t>
  </si>
  <si>
    <t>STEPHEN MOORE</t>
  </si>
  <si>
    <t>KERRY CRANFORD</t>
  </si>
  <si>
    <t>8173</t>
  </si>
  <si>
    <t>JAE LEE</t>
  </si>
  <si>
    <t>MORRIS AND DICKSON</t>
  </si>
  <si>
    <t>FAMILY PHARMACY</t>
  </si>
  <si>
    <t>ISABELLE MECKER</t>
  </si>
  <si>
    <t>JOSE GONZALEZ</t>
  </si>
  <si>
    <t>TIME/VOL</t>
  </si>
  <si>
    <t>TRG</t>
  </si>
  <si>
    <t>JASON MARTIN</t>
  </si>
  <si>
    <t>JIM DEMBROSKI</t>
  </si>
  <si>
    <t>HD SMITH</t>
  </si>
  <si>
    <t>VALUE DRUG</t>
  </si>
  <si>
    <t>CHRISTINA KUNZ</t>
  </si>
  <si>
    <t>WESLEY BEACH</t>
  </si>
  <si>
    <t>JOHN MAHONEY</t>
  </si>
  <si>
    <t>STEPHEN HEILIGER</t>
  </si>
  <si>
    <t>TIM ROSE</t>
  </si>
  <si>
    <t>RAW SL Avg</t>
  </si>
  <si>
    <t>ADJ SL Avg</t>
  </si>
  <si>
    <t>LAUREN GIERMAN</t>
  </si>
  <si>
    <t>PETER DAHLSTROM</t>
  </si>
  <si>
    <t>8183</t>
  </si>
  <si>
    <t>BRANNON TRAYWICK</t>
  </si>
  <si>
    <t>JONATHAN KIM</t>
  </si>
  <si>
    <t>LISA NICHOLS</t>
  </si>
  <si>
    <t>ROB YATES</t>
  </si>
  <si>
    <t>ABC PHARMACY</t>
  </si>
  <si>
    <t>?</t>
  </si>
  <si>
    <t>TOM AHEARN</t>
  </si>
  <si>
    <t>Annual Est</t>
  </si>
  <si>
    <t>Variance</t>
  </si>
  <si>
    <t>ONLY ONE ORDER</t>
  </si>
  <si>
    <t>JARED NASH</t>
  </si>
  <si>
    <t>OHANNES KECHICHIAN</t>
  </si>
  <si>
    <t>BUILD?</t>
  </si>
  <si>
    <t>MIKE ROSE</t>
  </si>
  <si>
    <t>VOL/TIME</t>
  </si>
  <si>
    <t>TYLER SHARPE</t>
  </si>
  <si>
    <t>ANDY BASS</t>
  </si>
  <si>
    <t>8112</t>
  </si>
  <si>
    <t>KAYLA FULLER</t>
  </si>
  <si>
    <t>PROVISTA</t>
  </si>
  <si>
    <t>DANI AGUILAR-TORNO</t>
  </si>
  <si>
    <t>MUSC FAMILY MEDICAL</t>
  </si>
  <si>
    <t>CATHY JONES</t>
  </si>
  <si>
    <t>MOVED FROM 12/1 TO 1/3</t>
  </si>
  <si>
    <t>ONLY ONE ORDER REC'D</t>
  </si>
  <si>
    <t>KEVIN CHAMBLISS</t>
  </si>
  <si>
    <t>UNKNOWN</t>
  </si>
  <si>
    <t>STARTUP</t>
  </si>
  <si>
    <t>WE CARE PHARMACY</t>
  </si>
  <si>
    <t>8162</t>
  </si>
  <si>
    <t>MEDIC PHARMACY</t>
  </si>
  <si>
    <t>AUDRA CONWELL</t>
  </si>
  <si>
    <t xml:space="preserve">PRECISION RX </t>
  </si>
  <si>
    <t xml:space="preserve">OZARK </t>
  </si>
  <si>
    <t xml:space="preserve">ALFREDO </t>
  </si>
  <si>
    <t>CHRIS QUINBY</t>
  </si>
  <si>
    <t>GIRARD AVE PHARMACY</t>
  </si>
  <si>
    <t>GERIMED</t>
  </si>
  <si>
    <t>DREW BENNETT</t>
  </si>
  <si>
    <t>LIMITED SALES</t>
  </si>
  <si>
    <t>RITE CARE PHARMACY</t>
  </si>
  <si>
    <t>SHAWN CHEONG</t>
  </si>
  <si>
    <t>1 MONTH</t>
  </si>
  <si>
    <t>AUBURN PHARMA</t>
  </si>
  <si>
    <t>AIMEE MANTALVO</t>
  </si>
  <si>
    <t>CHASE THOMAS</t>
  </si>
  <si>
    <t>DOUGLAS MINGORI</t>
  </si>
  <si>
    <t>MICHAEL MARTIN</t>
  </si>
  <si>
    <t>KELLI CUOTO</t>
  </si>
  <si>
    <t>BRIDGELAND PHARMACY</t>
  </si>
  <si>
    <t>075281</t>
  </si>
  <si>
    <t>8130</t>
  </si>
  <si>
    <t>HOMESTEAD PHARMACY</t>
  </si>
  <si>
    <t>NO SL ISSUES - VERY LOW VOLUME</t>
  </si>
  <si>
    <t>MHA</t>
  </si>
  <si>
    <t>JULIANNA BOLTON</t>
  </si>
  <si>
    <t>PLATINUM RX NORTH</t>
  </si>
  <si>
    <t>NO SL ISSUES</t>
  </si>
  <si>
    <t>JAMES CAMPBELL</t>
  </si>
  <si>
    <t>TIM ALBRECHT</t>
  </si>
  <si>
    <t>MCKESSON SPECIALTY</t>
  </si>
  <si>
    <t>ROPER ST. FRANCIS</t>
  </si>
  <si>
    <t>TAYLOR STORY</t>
  </si>
  <si>
    <t>NO SL ISSUES - LOW VOLUME</t>
  </si>
  <si>
    <t>NO SL ISSUES - HIGH VOLUME</t>
  </si>
  <si>
    <t>SHELLY RUSSELL</t>
  </si>
  <si>
    <t>ELLIE GEISE</t>
  </si>
  <si>
    <t>ADDT'L ACCT</t>
  </si>
  <si>
    <t>RAW SL Avg (30 day)</t>
  </si>
  <si>
    <t>ADJ SL Avg (30 day)</t>
  </si>
  <si>
    <t>BAPTIST MEDICAL CENTER CLAY</t>
  </si>
  <si>
    <t>BROOKE JACKSON</t>
  </si>
  <si>
    <t>NO SL ISSUES TO DATE</t>
  </si>
  <si>
    <t>EPIC</t>
  </si>
  <si>
    <t>SMITHS</t>
  </si>
  <si>
    <t>OTHER</t>
  </si>
  <si>
    <t>MOVING FROM SPECIALTY</t>
  </si>
  <si>
    <t>NBBAPCLAY</t>
  </si>
  <si>
    <t>136933</t>
  </si>
  <si>
    <t>THOMAS GLEESON</t>
  </si>
  <si>
    <t>PACIFIC VIEW PHARMACY</t>
  </si>
  <si>
    <t>137195</t>
  </si>
  <si>
    <t>TAYLOR CITY PHARMACY</t>
  </si>
  <si>
    <t>ANNIE LAWSON</t>
  </si>
  <si>
    <t>JEFFREY NAKAI</t>
  </si>
  <si>
    <t>177940</t>
  </si>
  <si>
    <t>ACS NORTH</t>
  </si>
  <si>
    <t>KRISTEN BOCAST</t>
  </si>
  <si>
    <t>NBACSNRTH</t>
  </si>
  <si>
    <t>GENAHEALTH PHARMACY</t>
  </si>
  <si>
    <t>101588</t>
  </si>
  <si>
    <t xml:space="preserve">NO SL ISSUES </t>
  </si>
  <si>
    <t>MEDLY</t>
  </si>
  <si>
    <t>MEGHAN O'CONNOR</t>
  </si>
  <si>
    <t>JOELTON PHARMACY</t>
  </si>
  <si>
    <t>OREGON SURGICAL INSTITUTE</t>
  </si>
  <si>
    <t>NBOSI</t>
  </si>
  <si>
    <t>137060</t>
  </si>
  <si>
    <t>KIM HICKS / GENESIS MOORE</t>
  </si>
  <si>
    <t>8160;8120;8131;8173;8182;8112;8147;8170</t>
  </si>
  <si>
    <t>MIXMYRX</t>
  </si>
  <si>
    <t>190195</t>
  </si>
  <si>
    <t>SANFORD DISCOUNT PHCY</t>
  </si>
  <si>
    <t>190191</t>
  </si>
  <si>
    <t>PILLBOX PHARMACY</t>
  </si>
  <si>
    <t>190029</t>
  </si>
  <si>
    <t>SMANANTA FABODE</t>
  </si>
  <si>
    <t>LOUIS MORGAN DRUGS GERI</t>
  </si>
  <si>
    <t>190263</t>
  </si>
  <si>
    <t>EXPRESS CARY PHCY &amp; MORE</t>
  </si>
  <si>
    <t>137129</t>
  </si>
  <si>
    <t>NEW HOPE PHARMACY</t>
  </si>
  <si>
    <t>190269</t>
  </si>
  <si>
    <t>KEN WALTERS</t>
  </si>
  <si>
    <t>ACCESS PRIME PHARMACY</t>
  </si>
  <si>
    <t>190254</t>
  </si>
  <si>
    <t>CARENOW PHARMACY II</t>
  </si>
  <si>
    <t>190232</t>
  </si>
  <si>
    <t>NBROPER</t>
  </si>
  <si>
    <t>PILL CRAFT PHARMACY</t>
  </si>
  <si>
    <t>137389</t>
  </si>
  <si>
    <t>MENARD PHARMACY</t>
  </si>
  <si>
    <t>190286</t>
  </si>
  <si>
    <t>R&amp;M PHARMACY</t>
  </si>
  <si>
    <t>190341</t>
  </si>
  <si>
    <t>STAR DRUGS INC</t>
  </si>
  <si>
    <t>190343</t>
  </si>
  <si>
    <t>PARK AVE PHARMACY</t>
  </si>
  <si>
    <t>190346</t>
  </si>
  <si>
    <t>CROSSROADS PHARMACY</t>
  </si>
  <si>
    <t>190220</t>
  </si>
  <si>
    <t>UPTOWN PHARMACY</t>
  </si>
  <si>
    <t>THE CORNER DRUG STORE</t>
  </si>
  <si>
    <t>190196</t>
  </si>
  <si>
    <t>PRESCRIPTIONS UNLIMITED</t>
  </si>
  <si>
    <t>245850</t>
  </si>
  <si>
    <t>BAYGREEN PHARMACY</t>
  </si>
  <si>
    <t>245832</t>
  </si>
  <si>
    <t>BRIGHT CARE PHARMACY</t>
  </si>
  <si>
    <t>245855</t>
  </si>
  <si>
    <t>WOLCOTT PHARMACY</t>
  </si>
  <si>
    <t>245783</t>
  </si>
  <si>
    <t>SALAMA PHARMACY</t>
  </si>
  <si>
    <t>RYAN SWEENEY</t>
  </si>
  <si>
    <t>245844</t>
  </si>
  <si>
    <t>ALDEN PHARMACY</t>
  </si>
  <si>
    <t>245857</t>
  </si>
  <si>
    <t>CONCORD SPECIALTY</t>
  </si>
  <si>
    <t>245776</t>
  </si>
  <si>
    <t>LEON MEDICAL CTRS OTC</t>
  </si>
  <si>
    <t>245952</t>
  </si>
  <si>
    <t>SYCAMORE PHARMACY</t>
  </si>
  <si>
    <t>190141</t>
  </si>
  <si>
    <t>WELLS RX PHARMACY</t>
  </si>
  <si>
    <t>245983</t>
  </si>
  <si>
    <t>KANKAKEE AREA PHCY</t>
  </si>
  <si>
    <t>245975</t>
  </si>
  <si>
    <t>DIANA / MEDEA</t>
  </si>
  <si>
    <t>NBMEDLY</t>
  </si>
  <si>
    <t>TOTAL EXCEL PHARMACY</t>
  </si>
  <si>
    <t>167836</t>
  </si>
  <si>
    <t>TOWN CENTER PHARMACY</t>
  </si>
  <si>
    <t>245808</t>
  </si>
  <si>
    <t>HAWAII ONCOLOGY</t>
  </si>
  <si>
    <t>167842</t>
  </si>
  <si>
    <t>MULTIPLE SMALL</t>
  </si>
  <si>
    <t>MARIOS PHARMACY</t>
  </si>
  <si>
    <t>246092</t>
  </si>
  <si>
    <t>NONE</t>
  </si>
  <si>
    <t>LAKEVIEW PHARMACY</t>
  </si>
  <si>
    <t>246080</t>
  </si>
  <si>
    <t>ADDITIONAL ACCOUNT</t>
  </si>
  <si>
    <t>BROADWAY PHCY PACK4U CORP</t>
  </si>
  <si>
    <t>246070</t>
  </si>
  <si>
    <t>EASY CARE PHARMACY</t>
  </si>
  <si>
    <t>167837</t>
  </si>
  <si>
    <t>OWNERSHIP CHANGE</t>
  </si>
  <si>
    <t>STOCKMEN'S DRUG</t>
  </si>
  <si>
    <t>246071</t>
  </si>
  <si>
    <t>BROXTON FAMILY PHARMACY</t>
  </si>
  <si>
    <t>245782</t>
  </si>
  <si>
    <t>LIFELINE PHARMACY</t>
  </si>
  <si>
    <t>245897</t>
  </si>
  <si>
    <t>ARDON HEALTH</t>
  </si>
  <si>
    <t>AtoZ PHARMACY</t>
  </si>
  <si>
    <t>MIAS</t>
  </si>
  <si>
    <t>CURAHEALTH PHARMACY</t>
  </si>
  <si>
    <t>246265</t>
  </si>
  <si>
    <t>NBATOZ</t>
  </si>
  <si>
    <t>CHESTNUT HILL</t>
  </si>
  <si>
    <t xml:space="preserve"> NO SL ISSUES</t>
  </si>
  <si>
    <t>PHARMACY OF THE WEST</t>
  </si>
  <si>
    <t>101542</t>
  </si>
  <si>
    <t>INFO</t>
  </si>
  <si>
    <t>MD PHARMACY</t>
  </si>
  <si>
    <t>074951</t>
  </si>
  <si>
    <t>ISMC</t>
  </si>
  <si>
    <t>EXPRESS RX</t>
  </si>
  <si>
    <t>DOUG MINGORI</t>
  </si>
  <si>
    <t xml:space="preserve">NBEXPSRX  </t>
  </si>
  <si>
    <t>NBCHSTNUT</t>
  </si>
  <si>
    <t>NBARDON</t>
  </si>
  <si>
    <t>NBMIAS</t>
  </si>
  <si>
    <t>NEW</t>
  </si>
  <si>
    <t>ASC ORTHOPEDIC LEGRAND OP (KOKOMO)</t>
  </si>
  <si>
    <t>TEMPLE UNIVERSITY</t>
  </si>
  <si>
    <t>HCA HEALTHCARE</t>
  </si>
  <si>
    <t>245909</t>
  </si>
  <si>
    <t>OPTUM INFUSION</t>
  </si>
  <si>
    <t>OCHSNER HEALTH AMERICAN LEGION</t>
  </si>
  <si>
    <t>NBACSORTH</t>
  </si>
  <si>
    <t>MATRIXX PHARMACY</t>
  </si>
  <si>
    <t>190247</t>
  </si>
  <si>
    <t>NO SL ISSUES OTHER THAN HEAVY OM IN LATE NOV</t>
  </si>
  <si>
    <t>TRUE GRACE PHARMACY</t>
  </si>
  <si>
    <t>190292</t>
  </si>
  <si>
    <t>CURE MED</t>
  </si>
  <si>
    <t>185390</t>
  </si>
  <si>
    <t>% of Expected Volume</t>
  </si>
  <si>
    <t>Vol Category</t>
  </si>
  <si>
    <t>Start Date Category</t>
  </si>
  <si>
    <t>Date Gap</t>
  </si>
  <si>
    <t>NBTEMPLE</t>
  </si>
  <si>
    <t>NBOCHALH</t>
  </si>
  <si>
    <t>SURGEONS CHOICE</t>
  </si>
  <si>
    <t>JASMINE GILES</t>
  </si>
  <si>
    <t>NBSURGCHC</t>
  </si>
  <si>
    <t>PART OF TEMPLE</t>
  </si>
  <si>
    <t>HPG</t>
  </si>
  <si>
    <t>NO SL ISSUES -VERY LOW SALES</t>
  </si>
  <si>
    <t>NO SL ISSUES - VERY LIMITED QTY ORDERED</t>
  </si>
  <si>
    <t>NO SL ISSUES TO DATE - LOW VOL</t>
  </si>
  <si>
    <t>DAKOTA DRUG</t>
  </si>
  <si>
    <t>PALUBICKI'S PHARMACY</t>
  </si>
  <si>
    <t>222485</t>
  </si>
  <si>
    <t>SPRINGHILL MEDICAL CENTER</t>
  </si>
  <si>
    <t>IMPACTED BY ICE STORM; OTHERWISE OKAY</t>
  </si>
  <si>
    <t>NO RECENT SALES</t>
  </si>
  <si>
    <t>WILLIAM BROS MAIL ORDER</t>
  </si>
  <si>
    <t>222639</t>
  </si>
  <si>
    <t>8163</t>
  </si>
  <si>
    <t>KITTSON PHARMACY</t>
  </si>
  <si>
    <t>246075</t>
  </si>
  <si>
    <t>GRAND AVE CHEMISTS</t>
  </si>
  <si>
    <t>194809</t>
  </si>
  <si>
    <t>ADVANCE CARE SF</t>
  </si>
  <si>
    <t>222830</t>
  </si>
  <si>
    <t>BISMARCK PHARMACY</t>
  </si>
  <si>
    <t>151850</t>
  </si>
  <si>
    <t>VERY LIMITED ORDERS</t>
  </si>
  <si>
    <t>BINGHAM HEALTHCARE</t>
  </si>
  <si>
    <t>NBOPTUMIN</t>
  </si>
  <si>
    <t>ABC/CARDINAL</t>
  </si>
  <si>
    <t>NBHCA</t>
  </si>
  <si>
    <t>SHRINERS</t>
  </si>
  <si>
    <t>NBSHRINRS</t>
  </si>
  <si>
    <t>KANSAS SURGERY</t>
  </si>
  <si>
    <t>ERIC BAKER</t>
  </si>
  <si>
    <t>NO NOTICE!</t>
  </si>
  <si>
    <t>NBBINGHAM</t>
  </si>
  <si>
    <t>GROUP BOUGHT OUT BY WALGREENS; WILL NOT BE COMING ON BOARD TO MCKESSON</t>
  </si>
  <si>
    <t>LINDAY DULIN</t>
  </si>
  <si>
    <t>NO SL ISSUSE AFTER INITIAL ORDER</t>
  </si>
  <si>
    <t>NO SL ISSUES  - LOW VOLUME</t>
  </si>
  <si>
    <t>MICHAEL PETERSON</t>
  </si>
  <si>
    <t>FAMILY HEALTH LA CLINICA</t>
  </si>
  <si>
    <t>246253</t>
  </si>
  <si>
    <t>DRUG CENTER PHCY 101</t>
  </si>
  <si>
    <t>137417</t>
  </si>
  <si>
    <t>DELAYED TILL 4/1</t>
  </si>
  <si>
    <t>APOSTROPHE PHARMACY</t>
  </si>
  <si>
    <t>MONTHLY</t>
  </si>
  <si>
    <t xml:space="preserve">KIM HICKS  </t>
  </si>
  <si>
    <t xml:space="preserve">DIANA   </t>
  </si>
  <si>
    <t>NBAPOSTRE</t>
  </si>
  <si>
    <t>EMILY OSWALD</t>
  </si>
  <si>
    <t>TRAV'S U-SAVE TELEPHARMACY</t>
  </si>
  <si>
    <t>252911</t>
  </si>
  <si>
    <t>UMASS HARRINGTON</t>
  </si>
  <si>
    <t>RUBEN FELICIANO</t>
  </si>
  <si>
    <t>COMPASSIONATE CARE PHCY</t>
  </si>
  <si>
    <t>222753</t>
  </si>
  <si>
    <t>UNIVERSITY OF UTAH</t>
  </si>
  <si>
    <t>WEST VIRGINIA UNIVERSITY</t>
  </si>
  <si>
    <t>MDR/WESTWOOD</t>
  </si>
  <si>
    <t>166928,166936</t>
  </si>
  <si>
    <t>MUSC ORANGEBURG</t>
  </si>
  <si>
    <t>WILLIAM MATHURIN</t>
  </si>
  <si>
    <t>BERNHARD'S PHCY</t>
  </si>
  <si>
    <t>222823</t>
  </si>
  <si>
    <t>NO SALES SINCE END OF MAY</t>
  </si>
  <si>
    <t>FOREST DRUG STORE</t>
  </si>
  <si>
    <t>222721</t>
  </si>
  <si>
    <t>FUNDERBURKS PHCY</t>
  </si>
  <si>
    <t>222673</t>
  </si>
  <si>
    <t>SYSTEM</t>
  </si>
  <si>
    <t>UMER DARVESH</t>
  </si>
  <si>
    <t>INDEX PHCY</t>
  </si>
  <si>
    <t>222800</t>
  </si>
  <si>
    <t>CLINT WALES</t>
  </si>
  <si>
    <t>LIFELINE24 PHCY</t>
  </si>
  <si>
    <t>222696</t>
  </si>
  <si>
    <t>DIDN’T' RECEIVE VIA INBOX, BUT DC REQUESTED</t>
  </si>
  <si>
    <t>LIFETREE PHARMACY</t>
  </si>
  <si>
    <t>222705</t>
  </si>
  <si>
    <t>NORTHERN LIGHT PHCY</t>
  </si>
  <si>
    <t>222525</t>
  </si>
  <si>
    <t>NO SERVICE LEVEL ISSUES</t>
  </si>
  <si>
    <t>OLDE TOWNE DRUGS</t>
  </si>
  <si>
    <t>KATIE O'CONNOR</t>
  </si>
  <si>
    <t>PARKER ROAD DRUGSTORE</t>
  </si>
  <si>
    <t>222720</t>
  </si>
  <si>
    <t>PERSONAL RX</t>
  </si>
  <si>
    <t>222688</t>
  </si>
  <si>
    <t>222803</t>
  </si>
  <si>
    <t>ROBINS PHARMACY</t>
  </si>
  <si>
    <t>222826</t>
  </si>
  <si>
    <t>SHAWN PHARMACY</t>
  </si>
  <si>
    <t>222797</t>
  </si>
  <si>
    <t>SHRIVERS PHARMACY WELL III POS</t>
  </si>
  <si>
    <t>190147</t>
  </si>
  <si>
    <t>NO SL ISSUES UNTIL JUNE - RECEIVING ISSUES AT DC</t>
  </si>
  <si>
    <t>SHRIVERS PHARMACY WELLNESS III</t>
  </si>
  <si>
    <t>190145</t>
  </si>
  <si>
    <t>ALSEDRA PHARMACY LLC</t>
  </si>
  <si>
    <t>BROOKSIDE DRUGS</t>
  </si>
  <si>
    <t>GRACE RX PHARMACY- POS</t>
  </si>
  <si>
    <t>HAVEN HOME CANCER SRVC</t>
  </si>
  <si>
    <t>SKRIPTS PHARMACY</t>
  </si>
  <si>
    <t>TT PHARMACY</t>
  </si>
  <si>
    <t>SHERRI LAMBERT</t>
  </si>
  <si>
    <t>MARY GIAMPA</t>
  </si>
  <si>
    <t>222614</t>
  </si>
  <si>
    <t>222520</t>
  </si>
  <si>
    <t>190353</t>
  </si>
  <si>
    <t>222652</t>
  </si>
  <si>
    <t>222501</t>
  </si>
  <si>
    <t>222572</t>
  </si>
  <si>
    <t>MISKEYED ORDER IN APRIL</t>
  </si>
  <si>
    <t xml:space="preserve">NO SL ISSUSE   </t>
  </si>
  <si>
    <t>412 FAMILY PHARMACY LLC</t>
  </si>
  <si>
    <t>BLACK DRUG &amp; 412 FAM POS</t>
  </si>
  <si>
    <t>FINEST PHCY &amp; COMPOUNDS</t>
  </si>
  <si>
    <t>222837</t>
  </si>
  <si>
    <t>152174</t>
  </si>
  <si>
    <t>222866</t>
  </si>
  <si>
    <t>NO SALES AFTER MID FEB</t>
  </si>
  <si>
    <t>FAMILY SCRIPTS PHARMACY</t>
  </si>
  <si>
    <t>BLGRSS COMM HTH CTR PHCY</t>
  </si>
  <si>
    <t>137451</t>
  </si>
  <si>
    <t>245833</t>
  </si>
  <si>
    <t>LOW VOLUME - NO SIGNIFICANT ISSUES</t>
  </si>
  <si>
    <t>CURE MED PHARMACY</t>
  </si>
  <si>
    <t>HELLORX PHARMACY</t>
  </si>
  <si>
    <t>KELSEY FAIRFIELD POS</t>
  </si>
  <si>
    <t>KELSEY SEYBOLD FAIRFIELD</t>
  </si>
  <si>
    <t>189960</t>
  </si>
  <si>
    <t>222515</t>
  </si>
  <si>
    <t>246006</t>
  </si>
  <si>
    <t>MEDRX PHARMACY</t>
  </si>
  <si>
    <t>GREENTREE PHCY</t>
  </si>
  <si>
    <t>140516</t>
  </si>
  <si>
    <t>152094</t>
  </si>
  <si>
    <t>MARTIN DENNIS</t>
  </si>
  <si>
    <t>CONTINGO PHARMACY</t>
  </si>
  <si>
    <t>247861</t>
  </si>
  <si>
    <t>WEEKLY SL CHECK</t>
  </si>
  <si>
    <t>JPCHC PHARMACY</t>
  </si>
  <si>
    <t>166899</t>
  </si>
  <si>
    <t>275207</t>
  </si>
  <si>
    <t>DATE PALM DRUGS</t>
  </si>
  <si>
    <t>PALOS RX</t>
  </si>
  <si>
    <t>166817</t>
  </si>
  <si>
    <t>MOUNTAINLANDS PROVO PHCY</t>
  </si>
  <si>
    <t>DALE HARRIS</t>
  </si>
  <si>
    <t>CLEBURNE PHCY LENLOCK</t>
  </si>
  <si>
    <t>248037</t>
  </si>
  <si>
    <t>CALLS COMMUNITY PHCY (</t>
  </si>
  <si>
    <t>248049</t>
  </si>
  <si>
    <t>SEAN MARQUARDT</t>
  </si>
  <si>
    <t>AJ WELLNESS PHCY</t>
  </si>
  <si>
    <t>248055</t>
  </si>
  <si>
    <t>PREMIER RX SOL BAKERSFIELD</t>
  </si>
  <si>
    <t>253256</t>
  </si>
  <si>
    <t>MITCHELL'S PHARMACY CHATHAM</t>
  </si>
  <si>
    <t>275196</t>
  </si>
  <si>
    <t>ARSH PHARMACY</t>
  </si>
  <si>
    <t>166949</t>
  </si>
  <si>
    <t>EMPIRE</t>
  </si>
  <si>
    <t>AAPA</t>
  </si>
  <si>
    <t>247921</t>
  </si>
  <si>
    <t>247926</t>
  </si>
  <si>
    <t>247927</t>
  </si>
  <si>
    <t>247987</t>
  </si>
  <si>
    <t>247991</t>
  </si>
  <si>
    <t>247992</t>
  </si>
  <si>
    <t>248033</t>
  </si>
  <si>
    <t>248036</t>
  </si>
  <si>
    <t>248100</t>
  </si>
  <si>
    <t>248143</t>
  </si>
  <si>
    <t>248150</t>
  </si>
  <si>
    <t>253155</t>
  </si>
  <si>
    <t>APCI</t>
  </si>
  <si>
    <t>UPS</t>
  </si>
  <si>
    <t>Legacy</t>
  </si>
  <si>
    <t>JD NASH</t>
  </si>
  <si>
    <t>CLINIC PHARMACY</t>
  </si>
  <si>
    <t>CHILD FAMILY PLANO GERI</t>
  </si>
  <si>
    <t>LADNER DRUGS GERIMED</t>
  </si>
  <si>
    <t>MEDICAL CENTER PHARMACY</t>
  </si>
  <si>
    <t>WHITE OAK PHARMACY</t>
  </si>
  <si>
    <t>LAWRENCE DRUG</t>
  </si>
  <si>
    <t>LAWRENCE DRUG OZARK</t>
  </si>
  <si>
    <t>EQUALITY HLTH GROUP PHY</t>
  </si>
  <si>
    <t>CHUBBUCK'S DRUG STORE</t>
  </si>
  <si>
    <t>DIVERSITY FAMILY PHCY</t>
  </si>
  <si>
    <t>TRACY CARE PHARMACY</t>
  </si>
  <si>
    <t xml:space="preserve"> NO MIRROR</t>
  </si>
  <si>
    <t>HAYAT PHARMACY 22</t>
  </si>
  <si>
    <t>247938</t>
  </si>
  <si>
    <t>248102</t>
  </si>
  <si>
    <t>MADELYN LUPO</t>
  </si>
  <si>
    <t>FAITH RX LLC</t>
  </si>
  <si>
    <t>247928</t>
  </si>
  <si>
    <t>CAREPLUS PHARMACY</t>
  </si>
  <si>
    <t>248149</t>
  </si>
  <si>
    <t>MAB PHARMACY</t>
  </si>
  <si>
    <t>ELGIN WEST PHCY</t>
  </si>
  <si>
    <t>248152</t>
  </si>
  <si>
    <t>248154</t>
  </si>
  <si>
    <t>248155</t>
  </si>
  <si>
    <t>PHARMACY AMANECCER</t>
  </si>
  <si>
    <t>247945</t>
  </si>
  <si>
    <t>ELI PHARMACY</t>
  </si>
  <si>
    <t>247983</t>
  </si>
  <si>
    <t>STEVE'S FAMILY PHCY</t>
  </si>
  <si>
    <t>166582</t>
  </si>
  <si>
    <t>IMPACT INFUSION CARE</t>
  </si>
  <si>
    <t>274732</t>
  </si>
  <si>
    <t>Care</t>
  </si>
  <si>
    <t>APSC</t>
  </si>
  <si>
    <t>Project Empire</t>
  </si>
  <si>
    <t>Startup</t>
  </si>
  <si>
    <t>CARE FIRST PHARMACY</t>
  </si>
  <si>
    <t>RITE CARE EXPRESS PHARMACY</t>
  </si>
  <si>
    <t>STEPWORKS PHARMACY</t>
  </si>
  <si>
    <t>HEALTH JOURNEY PHARMACY</t>
  </si>
  <si>
    <t>LANCASTER SPECIALTY RX</t>
  </si>
  <si>
    <t>ADVANCED RX</t>
  </si>
  <si>
    <t>MNTN LAUREL INTEGRATED HC</t>
  </si>
  <si>
    <t>ARUNS FAMILY PHARMACY</t>
  </si>
  <si>
    <t>ADVANCED RX AMARILLO</t>
  </si>
  <si>
    <t>BLOOMING GROVE PHCY</t>
  </si>
  <si>
    <t>PALACE DRUG STORE</t>
  </si>
  <si>
    <t>AANAYA RX INC</t>
  </si>
  <si>
    <t>CINCO RANCH PHARMACY</t>
  </si>
  <si>
    <t>LINDSAY DRUG CO</t>
  </si>
  <si>
    <t>CINCO RANCH RX POS</t>
  </si>
  <si>
    <t>VIP PHARMACY</t>
  </si>
  <si>
    <t>ONTARIO PHARMACY</t>
  </si>
  <si>
    <t>COLOMBO'S PHARMACY</t>
  </si>
  <si>
    <t>KVHC DOVER</t>
  </si>
  <si>
    <t>166666</t>
  </si>
  <si>
    <t>166713</t>
  </si>
  <si>
    <t>166804</t>
  </si>
  <si>
    <t>222690</t>
  </si>
  <si>
    <t>247738</t>
  </si>
  <si>
    <t>247740</t>
  </si>
  <si>
    <t>247748</t>
  </si>
  <si>
    <t>247784</t>
  </si>
  <si>
    <t>247794</t>
  </si>
  <si>
    <t>247843</t>
  </si>
  <si>
    <t>247846</t>
  </si>
  <si>
    <t>247930</t>
  </si>
  <si>
    <t>247939</t>
  </si>
  <si>
    <t>247967</t>
  </si>
  <si>
    <t>247988</t>
  </si>
  <si>
    <t>247994</t>
  </si>
  <si>
    <t>247998</t>
  </si>
  <si>
    <t>248003</t>
  </si>
  <si>
    <t>248111</t>
  </si>
  <si>
    <t>275120</t>
  </si>
  <si>
    <t>CROSS BAY CHEM OPRX 1146</t>
  </si>
  <si>
    <t>LILAC PHARMACY</t>
  </si>
  <si>
    <t>248095</t>
  </si>
  <si>
    <t>248159</t>
  </si>
  <si>
    <t>JENNIFER HARRIS</t>
  </si>
  <si>
    <t>NANCY MOZEK</t>
  </si>
  <si>
    <t>ALFRED DESROSIERS</t>
  </si>
  <si>
    <t>AUSTIN COMPOUNDING PHCY</t>
  </si>
  <si>
    <t>CARE-RX PHARMACY</t>
  </si>
  <si>
    <t>248110</t>
  </si>
  <si>
    <t>248147</t>
  </si>
  <si>
    <t>RX-PERTS</t>
  </si>
  <si>
    <t>166431</t>
  </si>
  <si>
    <t>PRO PHARMACY</t>
  </si>
  <si>
    <t>248121</t>
  </si>
  <si>
    <t>IZZY YALJROUKA</t>
  </si>
  <si>
    <t>ELIXIRX PHARMACY</t>
  </si>
  <si>
    <t>MERIDIAN HEALTH RICHMOND</t>
  </si>
  <si>
    <t>TOWN DRUG AT BROADWAY</t>
  </si>
  <si>
    <t>PARK WEST PLAZE PHARMACY</t>
  </si>
  <si>
    <t>120643</t>
  </si>
  <si>
    <t>248097</t>
  </si>
  <si>
    <t>248119</t>
  </si>
  <si>
    <t>247827</t>
  </si>
  <si>
    <t>166429</t>
  </si>
  <si>
    <t>166575</t>
  </si>
  <si>
    <t>166580</t>
  </si>
  <si>
    <t>166593</t>
  </si>
  <si>
    <t>166620</t>
  </si>
  <si>
    <t>166707</t>
  </si>
  <si>
    <t>166783</t>
  </si>
  <si>
    <t>166798</t>
  </si>
  <si>
    <t>166822</t>
  </si>
  <si>
    <t>166861</t>
  </si>
  <si>
    <t>166866</t>
  </si>
  <si>
    <t>166867</t>
  </si>
  <si>
    <t>166871</t>
  </si>
  <si>
    <t>166872</t>
  </si>
  <si>
    <t>166873</t>
  </si>
  <si>
    <t>166874</t>
  </si>
  <si>
    <t>166881</t>
  </si>
  <si>
    <t>166883</t>
  </si>
  <si>
    <t>166893</t>
  </si>
  <si>
    <t>166895</t>
  </si>
  <si>
    <t>166901</t>
  </si>
  <si>
    <t>166905</t>
  </si>
  <si>
    <t>166909</t>
  </si>
  <si>
    <t>166911</t>
  </si>
  <si>
    <t>166947</t>
  </si>
  <si>
    <t>247733</t>
  </si>
  <si>
    <t>247765</t>
  </si>
  <si>
    <t>247774</t>
  </si>
  <si>
    <t>247804</t>
  </si>
  <si>
    <t>252979</t>
  </si>
  <si>
    <t>253154</t>
  </si>
  <si>
    <t>253253</t>
  </si>
  <si>
    <t>253254</t>
  </si>
  <si>
    <t>253255</t>
  </si>
  <si>
    <t>253308</t>
  </si>
  <si>
    <t>275253</t>
  </si>
  <si>
    <t>275333</t>
  </si>
  <si>
    <t>275343</t>
  </si>
  <si>
    <t>275345</t>
  </si>
  <si>
    <t>USAVE</t>
  </si>
  <si>
    <t>LEGACY</t>
  </si>
  <si>
    <t>CARE</t>
  </si>
  <si>
    <t>RHONDA FARGO</t>
  </si>
  <si>
    <t>COVE PHARMACY</t>
  </si>
  <si>
    <t>SCOTT'S PHCY #1</t>
  </si>
  <si>
    <t>CTRX PHARMACY</t>
  </si>
  <si>
    <t>HOMESTEAD COMMUNITY PHY</t>
  </si>
  <si>
    <t>ALTAMA PHARMACY</t>
  </si>
  <si>
    <t>MEADOW PHARMACY</t>
  </si>
  <si>
    <t>REGENCY MEDICAL PHCY</t>
  </si>
  <si>
    <t>ROSON PHARMACY</t>
  </si>
  <si>
    <t>HEALTH PLUS PHARMACY</t>
  </si>
  <si>
    <t>AMERICAN CARE SPECIALTY</t>
  </si>
  <si>
    <t>CONTINUUMRX OF NORTH AL</t>
  </si>
  <si>
    <t>CONTINUUMRX OF EAST TN</t>
  </si>
  <si>
    <t>CONTINUUMRX OF N VIRGINIA</t>
  </si>
  <si>
    <t>CONTINUUMRX OF CENTRAL AL</t>
  </si>
  <si>
    <t>CONTINUUMRX OF CNTRL TN</t>
  </si>
  <si>
    <t>ADVANCED CARE PHCY LB</t>
  </si>
  <si>
    <t>ADVANCED CARE PHCY CO</t>
  </si>
  <si>
    <t>RAINBOW PHARMACY</t>
  </si>
  <si>
    <t>LATIN BARRIO PHY &amp; DISC</t>
  </si>
  <si>
    <t>AUTREY PHARMACY 1</t>
  </si>
  <si>
    <t>CAMBRIA PHARMACIES #1</t>
  </si>
  <si>
    <t>ZUAH PHARMACY</t>
  </si>
  <si>
    <t>HERITAGE PHARMACY</t>
  </si>
  <si>
    <t>ARK RX</t>
  </si>
  <si>
    <t>MIDLOTHIAN PHARMACY</t>
  </si>
  <si>
    <t>TLC XPRESS PHARMACY</t>
  </si>
  <si>
    <t>CROWNSVILLE PHARMACY</t>
  </si>
  <si>
    <t>DOCTOR'S ORDERS PHY #3</t>
  </si>
  <si>
    <t>DOCTOR'S ORDERS PHY #4</t>
  </si>
  <si>
    <t>DOCTOR'S ORDERS PHY #2</t>
  </si>
  <si>
    <t>HAPPY HOOVES FAMILY</t>
  </si>
  <si>
    <t>PREMIER PHCY SOL LAGUNA</t>
  </si>
  <si>
    <t>PREMIER RX SOL SACRAMENTO</t>
  </si>
  <si>
    <t>PREMIER PHCY SOL PHOENIX</t>
  </si>
  <si>
    <t>MURPHY'S SAV-MOR PHY</t>
  </si>
  <si>
    <t>VITAL CHOICE PHARMACY</t>
  </si>
  <si>
    <t>WE CARE RX SPECIALTY</t>
  </si>
  <si>
    <t>SCRIPTS PHARMACY</t>
  </si>
  <si>
    <t>CHESTERFIELD PHARMACY</t>
  </si>
  <si>
    <t>ROSE DRUG OF RUSSELLVILLE</t>
  </si>
  <si>
    <t>INFUSION HEALTH PLC</t>
  </si>
  <si>
    <t>166701</t>
  </si>
  <si>
    <t>166806</t>
  </si>
  <si>
    <t>166814</t>
  </si>
  <si>
    <t>247831</t>
  </si>
  <si>
    <t>252923</t>
  </si>
  <si>
    <t>275126</t>
  </si>
  <si>
    <t>275303</t>
  </si>
  <si>
    <t>JOSE CABA</t>
  </si>
  <si>
    <t>BROADSTREET PHARMA</t>
  </si>
  <si>
    <t>166847</t>
  </si>
  <si>
    <t>OMEGA</t>
  </si>
  <si>
    <t>SIMPLY CARE PHARMACY</t>
  </si>
  <si>
    <t>166630</t>
  </si>
  <si>
    <t>PHARMORY RX</t>
  </si>
  <si>
    <t>NEW DHAKA PHARMACY</t>
  </si>
  <si>
    <t>MERIDIAN RX RICHMOND PHS</t>
  </si>
  <si>
    <t>MY TOWNS PRIME CARE PHCY</t>
  </si>
  <si>
    <t>166923</t>
  </si>
  <si>
    <t>247853</t>
  </si>
  <si>
    <t>247863</t>
  </si>
  <si>
    <t>253135</t>
  </si>
  <si>
    <t>HOPE HEALTH PHARMACY</t>
  </si>
  <si>
    <t>MYERS DRUG</t>
  </si>
  <si>
    <t>AUTREY PHARMACY 2</t>
  </si>
  <si>
    <t>FRY'S PRESCRIPTION PHY</t>
  </si>
  <si>
    <t>COLLIER RX STRE CAVE SPRNG</t>
  </si>
  <si>
    <t>MAHESH DRUGS</t>
  </si>
  <si>
    <t>ST JESUS PHARMACY</t>
  </si>
  <si>
    <t>MORRIS HEIGHTS PHCY</t>
  </si>
  <si>
    <t>DESAI'S PHARMACY</t>
  </si>
  <si>
    <t>PROVIDENCE FAMILY PHCY</t>
  </si>
  <si>
    <t>A2Z RX INC</t>
  </si>
  <si>
    <t>BIOWELL SPECIALTY PHCY</t>
  </si>
  <si>
    <t>BIOWELL SPECIALTY POS</t>
  </si>
  <si>
    <t>ASHLEY METCALF</t>
  </si>
  <si>
    <t>LESLIE WILLIAMS</t>
  </si>
  <si>
    <t>166698</t>
  </si>
  <si>
    <t>166760</t>
  </si>
  <si>
    <t>247729</t>
  </si>
  <si>
    <t>247730</t>
  </si>
  <si>
    <t>247798</t>
  </si>
  <si>
    <t>247835</t>
  </si>
  <si>
    <t>247836</t>
  </si>
  <si>
    <t>247837</t>
  </si>
  <si>
    <t>247842</t>
  </si>
  <si>
    <t>247915</t>
  </si>
  <si>
    <t>247934</t>
  </si>
  <si>
    <t>253209</t>
  </si>
  <si>
    <t>253213</t>
  </si>
  <si>
    <t>COAST DISCOUNT PHARMACY</t>
  </si>
  <si>
    <t>195242</t>
  </si>
  <si>
    <t>UNITED PHARMACY</t>
  </si>
  <si>
    <t>248099</t>
  </si>
  <si>
    <t>152075</t>
  </si>
  <si>
    <t>166438</t>
  </si>
  <si>
    <t>166440</t>
  </si>
  <si>
    <t>166441</t>
  </si>
  <si>
    <t>166443</t>
  </si>
  <si>
    <t>166562</t>
  </si>
  <si>
    <t>166565</t>
  </si>
  <si>
    <t>252931</t>
  </si>
  <si>
    <t>252967</t>
  </si>
  <si>
    <t>253048</t>
  </si>
  <si>
    <t>253192</t>
  </si>
  <si>
    <t>253290</t>
  </si>
  <si>
    <t>274850</t>
  </si>
  <si>
    <t>274943</t>
  </si>
  <si>
    <t>275117</t>
  </si>
  <si>
    <t>275157</t>
  </si>
  <si>
    <t>275187</t>
  </si>
  <si>
    <t>275212</t>
  </si>
  <si>
    <t>275241</t>
  </si>
  <si>
    <t>275316</t>
  </si>
  <si>
    <t>275318</t>
  </si>
  <si>
    <t>GPO</t>
  </si>
  <si>
    <t>UPG</t>
  </si>
  <si>
    <t>CHANCE MCCONNELL</t>
  </si>
  <si>
    <t>SAMANTHA CORRIGAN</t>
  </si>
  <si>
    <t>CARDNIAL</t>
  </si>
  <si>
    <t>FLORA PHARMACY</t>
  </si>
  <si>
    <t>PUMPS IT PHARMACY</t>
  </si>
  <si>
    <t>SOLARA PHARMACY</t>
  </si>
  <si>
    <t>HEALTHY LIVING PHARMACY</t>
  </si>
  <si>
    <t>PHARMACY INC</t>
  </si>
  <si>
    <t>PARTNERS PHARMACY</t>
  </si>
  <si>
    <t>PAPA BEAR RX</t>
  </si>
  <si>
    <t>EXPRESS PHARMACY</t>
  </si>
  <si>
    <t>RIVER VALLEY PHMY DELTA</t>
  </si>
  <si>
    <t>TOWN CREEK PHARMACY</t>
  </si>
  <si>
    <t>BAMSI PHCY GERI</t>
  </si>
  <si>
    <t>TRUST AND HEAL PHARMACY</t>
  </si>
  <si>
    <t>CRYSTAL MED CENTER GERI</t>
  </si>
  <si>
    <t>GRACE HEALTH PHCY</t>
  </si>
  <si>
    <t>BETTER LIFE PHCY GERI</t>
  </si>
  <si>
    <t>PEOPLES PHARMACY</t>
  </si>
  <si>
    <t>PEOPLES PHCY GERI</t>
  </si>
  <si>
    <t>ADVANCED HEALTHCARE RX</t>
  </si>
  <si>
    <t>BALTIMORE HIGHLANDS PHY</t>
  </si>
  <si>
    <t>SOUTH OF MARKET HC PHS</t>
  </si>
  <si>
    <t>HOMETOWN PHARMACY RICHMOND</t>
  </si>
  <si>
    <t>APNA RX</t>
  </si>
  <si>
    <t>101846</t>
  </si>
  <si>
    <t>LAKE VIEW PHARMACY</t>
  </si>
  <si>
    <t>166573</t>
  </si>
  <si>
    <t>TODD'S PHARMACY</t>
  </si>
  <si>
    <t>275278</t>
  </si>
  <si>
    <t>EXCLUSIVE RX</t>
  </si>
  <si>
    <t>275299</t>
  </si>
  <si>
    <t>LEVIN'S PHARMACY</t>
  </si>
  <si>
    <t>100 CARE PHCY INC</t>
  </si>
  <si>
    <t>MEDISHACK PHARMACY</t>
  </si>
  <si>
    <t>FEMME FATALE RX</t>
  </si>
  <si>
    <t>PILL QUEST PHARMACY</t>
  </si>
  <si>
    <t>I4H PHARMACY LLC</t>
  </si>
  <si>
    <t>MED CARE PHARMACY</t>
  </si>
  <si>
    <t>152064</t>
  </si>
  <si>
    <t>152187</t>
  </si>
  <si>
    <t>152188</t>
  </si>
  <si>
    <t>152193</t>
  </si>
  <si>
    <t>152227</t>
  </si>
  <si>
    <t>222852</t>
  </si>
  <si>
    <t>246064</t>
  </si>
  <si>
    <t>166723</t>
  </si>
  <si>
    <t>166729</t>
  </si>
  <si>
    <t>166732</t>
  </si>
  <si>
    <t>247854</t>
  </si>
  <si>
    <t>PHARMACHOICE PHY 2</t>
  </si>
  <si>
    <t>PRISMA HEALTH INC</t>
  </si>
  <si>
    <t>AMERICARE AMITYVILLE PHY</t>
  </si>
  <si>
    <t>MELROSE AVE PHCY</t>
  </si>
  <si>
    <t>PREVENT RX PHARMACY</t>
  </si>
  <si>
    <t>152196</t>
  </si>
  <si>
    <t>HOLT'S PHARMACY</t>
  </si>
  <si>
    <t>166571</t>
  </si>
  <si>
    <t>ROSE'S PHARMACY PLUS</t>
  </si>
  <si>
    <t>152235</t>
  </si>
  <si>
    <t>PILL SAVE PHARMACY</t>
  </si>
  <si>
    <t>247806</t>
  </si>
  <si>
    <t>MISTR</t>
  </si>
  <si>
    <t>194812</t>
  </si>
  <si>
    <t>GET BETTER RX</t>
  </si>
  <si>
    <t>194983, 247761</t>
  </si>
  <si>
    <t>BOWEN PHCY GERI</t>
  </si>
  <si>
    <t>194946</t>
  </si>
  <si>
    <t>AIRMED PHARMACY</t>
  </si>
  <si>
    <t>166705</t>
  </si>
  <si>
    <t xml:space="preserve"> LAS TUNAS PHARMACY</t>
  </si>
  <si>
    <t>152302</t>
  </si>
  <si>
    <t>STATEN ISLAND PHARMACY</t>
  </si>
  <si>
    <t>194854</t>
  </si>
  <si>
    <t>CARE EXPRESS PHARMACY</t>
  </si>
  <si>
    <t>166849</t>
  </si>
  <si>
    <t>SMART CHOICE</t>
  </si>
  <si>
    <t>GOOD DAY PHCY #16</t>
  </si>
  <si>
    <t>166922</t>
  </si>
  <si>
    <t>152028</t>
  </si>
  <si>
    <t>152257</t>
  </si>
  <si>
    <t>194742</t>
  </si>
  <si>
    <t>194743</t>
  </si>
  <si>
    <t>194744</t>
  </si>
  <si>
    <t>194748</t>
  </si>
  <si>
    <t>194749</t>
  </si>
  <si>
    <t>194844</t>
  </si>
  <si>
    <t>222722</t>
  </si>
  <si>
    <t>MARBELLA PHARMACY</t>
  </si>
  <si>
    <t>ADVANCECARE DALLAS</t>
  </si>
  <si>
    <t>WARREN PHARMACY</t>
  </si>
  <si>
    <t>PHARMCITY</t>
  </si>
  <si>
    <t>WELLCARE PHARMACY</t>
  </si>
  <si>
    <t>HEALTHY RX</t>
  </si>
  <si>
    <t>ADRIAN MEDICAL PHARMACY</t>
  </si>
  <si>
    <t>PALMERTON PHARMACY</t>
  </si>
  <si>
    <t>N MS PRIMARY HLTH CARE</t>
  </si>
  <si>
    <t>SUTTER RX PHARMACY</t>
  </si>
  <si>
    <t>166888</t>
  </si>
  <si>
    <t>151865</t>
  </si>
  <si>
    <t>151872</t>
  </si>
  <si>
    <t>151873</t>
  </si>
  <si>
    <t>151874</t>
  </si>
  <si>
    <t>151877</t>
  </si>
  <si>
    <t>152042</t>
  </si>
  <si>
    <t>152093</t>
  </si>
  <si>
    <t>152095</t>
  </si>
  <si>
    <t>152182</t>
  </si>
  <si>
    <t>152292</t>
  </si>
  <si>
    <t>152308</t>
  </si>
  <si>
    <t>152336</t>
  </si>
  <si>
    <t>194706</t>
  </si>
  <si>
    <t>194758</t>
  </si>
  <si>
    <t>194782</t>
  </si>
  <si>
    <t>194903</t>
  </si>
  <si>
    <t>194954</t>
  </si>
  <si>
    <t>194992</t>
  </si>
  <si>
    <t>195078</t>
  </si>
  <si>
    <t>222654</t>
  </si>
  <si>
    <t>222671</t>
  </si>
  <si>
    <t>222857</t>
  </si>
  <si>
    <t>222886</t>
  </si>
  <si>
    <t>VALARIE MYERS</t>
  </si>
  <si>
    <t>NANCY MOCZEK</t>
  </si>
  <si>
    <t>FINKSBURG PHCY</t>
  </si>
  <si>
    <t>SCHWAB PHARMACY</t>
  </si>
  <si>
    <t>PRIME CARE PHCY</t>
  </si>
  <si>
    <t>FINKSBURG PHY GERI</t>
  </si>
  <si>
    <t>ROAD TO WELLNESS PHY</t>
  </si>
  <si>
    <t>GELCAP PHCY</t>
  </si>
  <si>
    <t>MY BEST PHARMACY</t>
  </si>
  <si>
    <t>BROADWAY DISCOUNT PHY</t>
  </si>
  <si>
    <t>CROWLEY DRUG CO</t>
  </si>
  <si>
    <t>GUARDIAN PHY OF EAST MI</t>
  </si>
  <si>
    <t>NORWOOD PHCY</t>
  </si>
  <si>
    <t>MEDICAL ARTS PHARMACY</t>
  </si>
  <si>
    <t>HEALTH CARE PHY</t>
  </si>
  <si>
    <t>JACKSON DRUGS</t>
  </si>
  <si>
    <t>ESCRIPT360 NYC</t>
  </si>
  <si>
    <t>MINUTE SCRIPT</t>
  </si>
  <si>
    <t>innovation pharmacy</t>
  </si>
  <si>
    <t>SMITH FAMILY PHCY</t>
  </si>
  <si>
    <t>GOLDIN RX &amp; MEDICAL SPPLY</t>
  </si>
  <si>
    <t>VALLEY HEALTH PEA RIDGE PHARMACY</t>
  </si>
  <si>
    <t>UNI PHARMACY</t>
  </si>
  <si>
    <t>PARADISE PROFESSIONAL</t>
  </si>
  <si>
    <t>CATONSVILLE PHCY</t>
  </si>
  <si>
    <t>166554</t>
  </si>
  <si>
    <t>166605</t>
  </si>
  <si>
    <t>166606</t>
  </si>
  <si>
    <t>166722</t>
  </si>
  <si>
    <t>166875</t>
  </si>
  <si>
    <t>195249</t>
  </si>
  <si>
    <t>253289</t>
  </si>
  <si>
    <t>275067</t>
  </si>
  <si>
    <t>DICHTER PHARMACY</t>
  </si>
  <si>
    <t>COLUMBUS AVE PHCY</t>
  </si>
  <si>
    <t>HAZEN HEALTH PHCY</t>
  </si>
  <si>
    <t>MAURICE PHCY INC</t>
  </si>
  <si>
    <t>SAFE HANDS SPECIALITY</t>
  </si>
  <si>
    <t>ENNIS PHARMACY</t>
  </si>
  <si>
    <t>PARK SQUARE PHCY</t>
  </si>
  <si>
    <t>EDINBURG DRUGS</t>
  </si>
  <si>
    <t>SPRINGFIELD PHCY</t>
  </si>
  <si>
    <t>140213</t>
  </si>
  <si>
    <t>194741</t>
  </si>
  <si>
    <t>ESSENTIAL APOTHECARY</t>
  </si>
  <si>
    <t>GRACELOVE PHARMACY</t>
  </si>
  <si>
    <t>253223</t>
  </si>
  <si>
    <t>907575</t>
  </si>
  <si>
    <t>253052</t>
  </si>
  <si>
    <t>253055</t>
  </si>
  <si>
    <t>166607</t>
  </si>
  <si>
    <t>195069</t>
  </si>
  <si>
    <t>EUCLID PHARMACY</t>
  </si>
  <si>
    <t>BROTHERHOOD PHARMACY</t>
  </si>
  <si>
    <t>BRENT AIR PHARMACY</t>
  </si>
  <si>
    <t>ANJS RX PHARMACY</t>
  </si>
  <si>
    <t>SALINAS PHARMACY</t>
  </si>
  <si>
    <t>DIVINE PHARMACY</t>
  </si>
  <si>
    <t>FACTORIA PHARMACY</t>
  </si>
  <si>
    <t>166656</t>
  </si>
  <si>
    <t>166661</t>
  </si>
  <si>
    <t>275161</t>
  </si>
  <si>
    <t>152148</t>
  </si>
  <si>
    <t>195192</t>
  </si>
  <si>
    <t>152167</t>
  </si>
  <si>
    <t>195243</t>
  </si>
  <si>
    <t>252935</t>
  </si>
  <si>
    <t>252942</t>
  </si>
  <si>
    <t>253156</t>
  </si>
  <si>
    <t>275173</t>
  </si>
  <si>
    <t>PROSPECT PHCY</t>
  </si>
  <si>
    <t>SUNLIGHT PHCY</t>
  </si>
  <si>
    <t>ANTHONYS PHCY OF JOHNSTON</t>
  </si>
  <si>
    <t>BRIDGE PHCY</t>
  </si>
  <si>
    <t>RELIANT COMPOUNDED SOL</t>
  </si>
  <si>
    <t>SERENITY PHARMACY</t>
  </si>
  <si>
    <t>LONG ISLAND PHCY CORP</t>
  </si>
  <si>
    <t>KING RX</t>
  </si>
  <si>
    <t>MAHEC PHCY AT BILTMORE</t>
  </si>
  <si>
    <t>194804</t>
  </si>
  <si>
    <t>VICTORIA BLACK</t>
  </si>
  <si>
    <t>PAGODA PHARMACY</t>
  </si>
  <si>
    <t>274815</t>
  </si>
  <si>
    <t>W SPRINGFIELD PHCY WLLNESS</t>
  </si>
  <si>
    <t>101274</t>
  </si>
  <si>
    <t>GRACE RX PHARMACY</t>
  </si>
  <si>
    <t>190351</t>
  </si>
  <si>
    <t>275080</t>
  </si>
  <si>
    <t>AVANT PHCY AND WELLNESS</t>
  </si>
  <si>
    <t>253277</t>
  </si>
  <si>
    <t xml:space="preserve"> SYSTEM</t>
  </si>
  <si>
    <t>CURE RX LLC</t>
  </si>
  <si>
    <t>195223</t>
  </si>
  <si>
    <t>DHAKA PHCY</t>
  </si>
  <si>
    <t>NEW ORANGE PHARMACY</t>
  </si>
  <si>
    <t>AJ WOODHAVEN CHEMIST</t>
  </si>
  <si>
    <t>PREMIUM RX PHCY</t>
  </si>
  <si>
    <t>STATEN ISLAND PHCY INC</t>
  </si>
  <si>
    <t>PEACE LOVE PHCY INC</t>
  </si>
  <si>
    <t>195247</t>
  </si>
  <si>
    <t>253032</t>
  </si>
  <si>
    <t>253173</t>
  </si>
  <si>
    <t>253040</t>
  </si>
  <si>
    <t>274770</t>
  </si>
  <si>
    <t>274820</t>
  </si>
  <si>
    <t>WELLS PHARMA HOUSTON</t>
  </si>
  <si>
    <t>MED PLUS COVINA</t>
  </si>
  <si>
    <t>COUPLER ENTERPRISES</t>
  </si>
  <si>
    <t>253093</t>
  </si>
  <si>
    <t>274788</t>
  </si>
  <si>
    <t>144743</t>
  </si>
  <si>
    <t>BRIAN HIGGINS</t>
  </si>
  <si>
    <t>HEALING TOUCH PHCY #4</t>
  </si>
  <si>
    <t>152328</t>
  </si>
  <si>
    <t>JENNINGS MILL DRUG COMPANY</t>
  </si>
  <si>
    <t>253004</t>
  </si>
  <si>
    <t>DOCTOR PHARMACY RX</t>
  </si>
  <si>
    <t>246113</t>
  </si>
  <si>
    <t>GRACEPOINT PHCY</t>
  </si>
  <si>
    <t>LIVE BETTER PHCY</t>
  </si>
  <si>
    <t>195245</t>
  </si>
  <si>
    <t>253276</t>
  </si>
  <si>
    <t>CALEB BLACKPORT</t>
  </si>
  <si>
    <t>PREMIER RX PHARMACY</t>
  </si>
  <si>
    <t>194970</t>
  </si>
  <si>
    <t>222613</t>
  </si>
  <si>
    <t>194920</t>
  </si>
  <si>
    <t>194997</t>
  </si>
  <si>
    <t>252958</t>
  </si>
  <si>
    <t>252961</t>
  </si>
  <si>
    <t>253074</t>
  </si>
  <si>
    <t>253076</t>
  </si>
  <si>
    <t>253078</t>
  </si>
  <si>
    <t>253079</t>
  </si>
  <si>
    <t>195226</t>
  </si>
  <si>
    <t>195224</t>
  </si>
  <si>
    <t>195225</t>
  </si>
  <si>
    <t>195227</t>
  </si>
  <si>
    <t>195241</t>
  </si>
  <si>
    <t>253129</t>
  </si>
  <si>
    <t>274808</t>
  </si>
  <si>
    <t>274814</t>
  </si>
  <si>
    <t>275075</t>
  </si>
  <si>
    <t>YOUR PHARMACY</t>
  </si>
  <si>
    <t>TINLEY PARK APOTHECARY</t>
  </si>
  <si>
    <t>RIVER ROUGE PHARMACY</t>
  </si>
  <si>
    <t>THE PRESCRIPTION CORNER</t>
  </si>
  <si>
    <t>SEAWAY PHARMACY</t>
  </si>
  <si>
    <t>EXCEL RX PHARMACY</t>
  </si>
  <si>
    <t>LEHMAN'S PHARMACY</t>
  </si>
  <si>
    <t>BROADWAY PHARMACY</t>
  </si>
  <si>
    <t>MARENGO COMUNTY PHCY INC</t>
  </si>
  <si>
    <t>VALLEY VIEW PHCY BOTW INC</t>
  </si>
  <si>
    <t>PHARM ONE AT PM LLC</t>
  </si>
  <si>
    <t>PIONEER PHCY SRVCS LLC</t>
  </si>
  <si>
    <t>ENGLEWOOD RX PHCY INC</t>
  </si>
  <si>
    <t>DALCOMA SPECIALTY PHY</t>
  </si>
  <si>
    <t>ALIVIO PHARMACY</t>
  </si>
  <si>
    <t>PRIME HEALTH PHCY</t>
  </si>
  <si>
    <t>SAVEON RX PHARMACY</t>
  </si>
  <si>
    <t>DEFRANCO PHARMACY</t>
  </si>
  <si>
    <t>DOORWAYS PHS</t>
  </si>
  <si>
    <t>253327</t>
  </si>
  <si>
    <t>275176</t>
  </si>
  <si>
    <t>AFTON PHARMACY EDI</t>
  </si>
  <si>
    <t>AFTON PHARMACY</t>
  </si>
  <si>
    <t>MED-SAVE GRAYSON</t>
  </si>
  <si>
    <t>HINDMAN PHARMACY</t>
  </si>
  <si>
    <t>HUFF DRUG</t>
  </si>
  <si>
    <t>VICCO PHARMACY</t>
  </si>
  <si>
    <t>PHARMACY CARE CENTER</t>
  </si>
  <si>
    <t>166944</t>
  </si>
  <si>
    <t>253045</t>
  </si>
  <si>
    <t>275079</t>
  </si>
  <si>
    <t>274836</t>
  </si>
  <si>
    <t>274846</t>
  </si>
  <si>
    <t>274825</t>
  </si>
  <si>
    <t>274838</t>
  </si>
  <si>
    <t>CHAPEL PHCY</t>
  </si>
  <si>
    <t>195251, 274754</t>
  </si>
  <si>
    <t>MEDICAL SERVICE COMPANY</t>
  </si>
  <si>
    <t>194781</t>
  </si>
  <si>
    <t>GREEN CARE PHCY</t>
  </si>
  <si>
    <t>253117</t>
  </si>
  <si>
    <t>MEDPHARM</t>
  </si>
  <si>
    <t>EXPRESS MED 2 MANGILAO</t>
  </si>
  <si>
    <t>EXPRESS MED</t>
  </si>
  <si>
    <t>PEREZVILLE PHARMACY</t>
  </si>
  <si>
    <t>MINUTES RX PHARMACY</t>
  </si>
  <si>
    <t>SAGAN AMOT PHCY</t>
  </si>
  <si>
    <t>253159</t>
  </si>
  <si>
    <t>253160</t>
  </si>
  <si>
    <t>253165</t>
  </si>
  <si>
    <t>253200</t>
  </si>
  <si>
    <t>253201</t>
  </si>
  <si>
    <t>274760</t>
  </si>
  <si>
    <t>SAVANNAH RX</t>
  </si>
  <si>
    <t>252959</t>
  </si>
  <si>
    <t>DAPHNE BOUGHTON</t>
  </si>
  <si>
    <t>CANNON APOTHECARY</t>
  </si>
  <si>
    <t>252951</t>
  </si>
  <si>
    <t>CHRIS SPEC &amp; HOME DELIVERY</t>
  </si>
  <si>
    <t>194858</t>
  </si>
  <si>
    <t>MEDLIFE PHARMACY</t>
  </si>
  <si>
    <t>253188</t>
  </si>
  <si>
    <t>DOUG BENDER</t>
  </si>
  <si>
    <t>SANDPOINT SUPER DRUG</t>
  </si>
  <si>
    <t>194863, 275210</t>
  </si>
  <si>
    <t>ASSOCIATED PHARMACIES</t>
  </si>
  <si>
    <t>195087</t>
  </si>
  <si>
    <t>TRAVS USAVE TELEPHCY</t>
  </si>
  <si>
    <t>ARKA PHARMACY</t>
  </si>
  <si>
    <t>PURE HEALTH PHARMACY</t>
  </si>
  <si>
    <t>PANORAMA PHARMACY</t>
  </si>
  <si>
    <t>DR PHARMACY</t>
  </si>
  <si>
    <t>CANARY PHARMACY</t>
  </si>
  <si>
    <t>MEDCOAST PHARMACY</t>
  </si>
  <si>
    <t>195246</t>
  </si>
  <si>
    <t>195059</t>
  </si>
  <si>
    <t>252968</t>
  </si>
  <si>
    <t>274945</t>
  </si>
  <si>
    <t>274946</t>
  </si>
  <si>
    <t>166509</t>
  </si>
  <si>
    <t>WELLNESS CTR PHCY INC</t>
  </si>
  <si>
    <t>MERIDIEN HEALTH INC</t>
  </si>
  <si>
    <t>195213</t>
  </si>
  <si>
    <t>275285</t>
  </si>
  <si>
    <t>CARE COMPOUNDING PHARMACY</t>
  </si>
  <si>
    <t>NEIGHBORHOOD PHY</t>
  </si>
  <si>
    <t>SUMMERGATE PHCY INNOV</t>
  </si>
  <si>
    <t>SUMMERGATE PHCY</t>
  </si>
  <si>
    <t>PHYSICAN PREFERRED PHCY</t>
  </si>
  <si>
    <t>S BROWARD MED ARTS PHY</t>
  </si>
  <si>
    <t>NEW HAVEN PHARMACY</t>
  </si>
  <si>
    <t>194856</t>
  </si>
  <si>
    <t>252971</t>
  </si>
  <si>
    <t>253035</t>
  </si>
  <si>
    <t>247965</t>
  </si>
  <si>
    <t>274900</t>
  </si>
  <si>
    <t>274802</t>
  </si>
  <si>
    <t>275124</t>
  </si>
  <si>
    <t>MEDICINE MAN PHCY</t>
  </si>
  <si>
    <t>SPECTRUM PHARMACY</t>
  </si>
  <si>
    <t>253267</t>
  </si>
  <si>
    <t>253268</t>
  </si>
  <si>
    <t>195074</t>
  </si>
  <si>
    <t>195221</t>
  </si>
  <si>
    <t>195290</t>
  </si>
  <si>
    <t>235521</t>
  </si>
  <si>
    <t>274935</t>
  </si>
  <si>
    <t>PHILLIPSBURG PHCY</t>
  </si>
  <si>
    <t>EXPRESS PHCY</t>
  </si>
  <si>
    <t>VALLEY PHARMACY</t>
  </si>
  <si>
    <t>RAHWAY PHARMACY</t>
  </si>
  <si>
    <t>RIVERVIEW PHCY</t>
  </si>
  <si>
    <t>BROWNS PHARMACY INC</t>
  </si>
  <si>
    <t>HOMETOWN PHCY CHILLICOTHE</t>
  </si>
  <si>
    <t>HOMETOWN PHCY CAR POS</t>
  </si>
  <si>
    <t>194778, 274847, 274849</t>
  </si>
  <si>
    <t>195120, 195122, 195138, 247894</t>
  </si>
  <si>
    <t>247896, 247909, 247911</t>
  </si>
  <si>
    <t>194864</t>
  </si>
  <si>
    <t>195268</t>
  </si>
  <si>
    <t>195275</t>
  </si>
  <si>
    <t>195279</t>
  </si>
  <si>
    <t>195283</t>
  </si>
  <si>
    <t>RANDY'S PHARMACY</t>
  </si>
  <si>
    <t>HERITAGE PHARMACY II</t>
  </si>
  <si>
    <t>FAMILY PHARMACY #1</t>
  </si>
  <si>
    <t>FAMILY PHARMACY #3</t>
  </si>
  <si>
    <t>FAMILY PHARMACY #2</t>
  </si>
  <si>
    <t>RELIABLE SUNSET WELLNESS</t>
  </si>
  <si>
    <t>194990</t>
  </si>
  <si>
    <t>RELIABLE CARE RX POS</t>
  </si>
  <si>
    <t>247868</t>
  </si>
  <si>
    <t>MCGREGOR PHARMACY</t>
  </si>
  <si>
    <t>253293</t>
  </si>
  <si>
    <t>MICHAEL NIESKINS</t>
  </si>
  <si>
    <t>FIRST RX PHCY</t>
  </si>
  <si>
    <t>RX VALUE INC</t>
  </si>
  <si>
    <t>195218</t>
  </si>
  <si>
    <t>253222</t>
  </si>
  <si>
    <t>ESCRIPT360 SOUTH STREET LLC</t>
  </si>
  <si>
    <t>HEALTHAID PHCY</t>
  </si>
  <si>
    <t>V CARE DISCOUNT PHY</t>
  </si>
  <si>
    <t>DELUXE PHARMACY</t>
  </si>
  <si>
    <t>195084</t>
  </si>
  <si>
    <t>274869</t>
  </si>
  <si>
    <t>274816</t>
  </si>
  <si>
    <t>253287</t>
  </si>
  <si>
    <t>SUPER RX PHCY</t>
  </si>
  <si>
    <t>222712, 222717</t>
  </si>
  <si>
    <t>WECARE PHARMACY</t>
  </si>
  <si>
    <t>OMNI PRESCRIPTIONS</t>
  </si>
  <si>
    <t>245955</t>
  </si>
  <si>
    <t>253174</t>
  </si>
  <si>
    <t>CATINAT PHARMACY</t>
  </si>
  <si>
    <t>195145</t>
  </si>
  <si>
    <t>MERCILAND FARMACIE</t>
  </si>
  <si>
    <t>194967</t>
  </si>
  <si>
    <t>MY PUNTA GORDA RX-POS</t>
  </si>
  <si>
    <t>MY PUNTA GORDA RX</t>
  </si>
  <si>
    <t>CRESTVIEW CITY PHARMACY</t>
  </si>
  <si>
    <t>BETTER CARE RX</t>
  </si>
  <si>
    <t>MARIANAS PHARMACY</t>
  </si>
  <si>
    <t>Child and Family Rx Wax</t>
  </si>
  <si>
    <t>STERLING COMMUNITY PHMCY</t>
  </si>
  <si>
    <t>CHILD AND FAMILY RX PLANO</t>
  </si>
  <si>
    <t>194755</t>
  </si>
  <si>
    <t>166802</t>
  </si>
  <si>
    <t>194966</t>
  </si>
  <si>
    <t>195026</t>
  </si>
  <si>
    <t>195003</t>
  </si>
  <si>
    <t>194797</t>
  </si>
  <si>
    <t>195125</t>
  </si>
  <si>
    <t>195085</t>
  </si>
  <si>
    <t>RX PLUS PHCY INC</t>
  </si>
  <si>
    <t>JOST PHARMACY</t>
  </si>
  <si>
    <t>NEUGARD PHCY &amp; SURG SUPP</t>
  </si>
  <si>
    <t>195079</t>
  </si>
  <si>
    <t>195288</t>
  </si>
  <si>
    <t>195287</t>
  </si>
  <si>
    <t>FL MEDHEALTH PHCY</t>
  </si>
  <si>
    <t>AV1 PHARMA</t>
  </si>
  <si>
    <t>ALLURE PHARMACY</t>
  </si>
  <si>
    <t>CHEMIST ON THE BAY</t>
  </si>
  <si>
    <t>194956</t>
  </si>
  <si>
    <t>252974</t>
  </si>
  <si>
    <t>274891</t>
  </si>
  <si>
    <t>274932</t>
  </si>
  <si>
    <t>DANIEL'S PHARMACY 1</t>
  </si>
  <si>
    <t>THE MEDICINE SHOPPE PHY</t>
  </si>
  <si>
    <t>195063</t>
  </si>
  <si>
    <t>275201</t>
  </si>
  <si>
    <t>EXELA PHARMACY</t>
  </si>
  <si>
    <t>253306</t>
  </si>
  <si>
    <t>LENO PHARMACY</t>
  </si>
  <si>
    <t>MED PHARMACY INC</t>
  </si>
  <si>
    <t>252972</t>
  </si>
  <si>
    <t>253092</t>
  </si>
  <si>
    <t>253128</t>
  </si>
  <si>
    <t>FAITH HOSPICE PHCY</t>
  </si>
  <si>
    <t>CAREYOU PHARMACY</t>
  </si>
  <si>
    <t>MVHC PHARMACY ADAIR</t>
  </si>
  <si>
    <t>MVHC PHARMACY CAMBRIDGE</t>
  </si>
  <si>
    <t>GET BETTER RX 2</t>
  </si>
  <si>
    <t>PREMIER RX PHARMACY POS</t>
  </si>
  <si>
    <t>194757</t>
  </si>
  <si>
    <t>195072</t>
  </si>
  <si>
    <t>194887</t>
  </si>
  <si>
    <t>194971</t>
  </si>
  <si>
    <t>195199, 195203</t>
  </si>
  <si>
    <t>195207, 195208</t>
  </si>
  <si>
    <t xml:space="preserve">KABAFUSION TN </t>
  </si>
  <si>
    <t>253207</t>
  </si>
  <si>
    <t>MEDICATION COORDN PHCY</t>
  </si>
  <si>
    <t>058459</t>
  </si>
  <si>
    <t>KELLIE SANDERS</t>
  </si>
  <si>
    <t>MIDLAND PHARMACY</t>
  </si>
  <si>
    <t>195265</t>
  </si>
  <si>
    <t>KELLIE COUTO</t>
  </si>
  <si>
    <t>A &amp; O COMPOUNDING</t>
  </si>
  <si>
    <t>CENTRAL VALLEY PHARMACY</t>
  </si>
  <si>
    <t>274927</t>
  </si>
  <si>
    <t>195143</t>
  </si>
  <si>
    <t>NO SALES AFTER MID MARCH</t>
  </si>
  <si>
    <t xml:space="preserve">NO SL ISSUES  </t>
  </si>
  <si>
    <t xml:space="preserve">VERY LIMITED SALES  </t>
  </si>
  <si>
    <t>ONLY TWO ORDERS REC'D</t>
  </si>
  <si>
    <t xml:space="preserve">ERRATIC SALES PATTERN  </t>
  </si>
  <si>
    <t>194861, 194958</t>
  </si>
  <si>
    <t>NO SL ISSUES - ERRATIC VOLUME</t>
  </si>
  <si>
    <t>NO SL ISUES   - AFTER FIRST TWO WEEKS</t>
  </si>
  <si>
    <t>NO SL ISSUES - VOLUM MUCH HIGHER THAN NOTED</t>
  </si>
  <si>
    <t>MISKEYED ORDER LED TO LOW RATES WEEK 7</t>
  </si>
  <si>
    <t>HUGE MISKEYD ORDER MID MAY DEPRESSED RESULTS; NO OTHER ISSUES</t>
  </si>
  <si>
    <t>IRREGULAR SALES</t>
  </si>
  <si>
    <t>NO SAES RECORDED</t>
  </si>
  <si>
    <t>ONE WEEK LOW SL - NO OTHER ISSUES</t>
  </si>
  <si>
    <t>REGULAR MISKEYED ORDERS DEPRESSING RESULTS</t>
  </si>
  <si>
    <t>MISKEYED ORDER WEEK 1 - NO OTHER ISSUES</t>
  </si>
  <si>
    <t>ONE MISKEYED ORDER DEPRESSED SL IN MID MAY - NO OTHER ISSUES</t>
  </si>
  <si>
    <t>SOME ISSUES IN EARLY WEEKS. NONE IN RECENT WEEKS / ONE WEEK HAD EXTREMELY  HIGH VOLUME</t>
  </si>
  <si>
    <t>HABERSHAM</t>
  </si>
  <si>
    <t>JENN TANNER</t>
  </si>
  <si>
    <t>NBHABER</t>
  </si>
  <si>
    <t>CRITICAL COVERAGE REPORT</t>
  </si>
  <si>
    <t>LATE NOTICE</t>
  </si>
  <si>
    <t>247773, 247777</t>
  </si>
  <si>
    <t>REY PHARMACY</t>
  </si>
  <si>
    <t>248210</t>
  </si>
  <si>
    <t>TW</t>
  </si>
  <si>
    <t>TELISCA LINDSAY</t>
  </si>
  <si>
    <t>BLUEGRASS PHCY #190</t>
  </si>
  <si>
    <t>248103</t>
  </si>
  <si>
    <t>STARUP</t>
  </si>
  <si>
    <t>BLUEGRASS PHCY #191</t>
  </si>
  <si>
    <t>248106</t>
  </si>
  <si>
    <t>BAY MILLS PHCY</t>
  </si>
  <si>
    <t>248175</t>
  </si>
  <si>
    <t>MOTOR CITY PHCY CORP</t>
  </si>
  <si>
    <t>248209</t>
  </si>
  <si>
    <t>248169</t>
  </si>
  <si>
    <t>ACCUDOSE PHARMACY</t>
  </si>
  <si>
    <t>MATT SMITH</t>
  </si>
  <si>
    <t>HARVEY DRUG</t>
  </si>
  <si>
    <t>248168</t>
  </si>
  <si>
    <t>65TH &amp; WOODLAND PHCY</t>
  </si>
  <si>
    <t>248183</t>
  </si>
  <si>
    <t xml:space="preserve">NBMUSC </t>
  </si>
  <si>
    <t>NBACCUDSE</t>
  </si>
  <si>
    <t>NO ISSUES AFTER FIRST WEEK</t>
  </si>
  <si>
    <t>Life Rx</t>
  </si>
  <si>
    <t>SUBSTANTIAL OMITS, ESP OTC</t>
  </si>
  <si>
    <t>I CARE PHARMACY</t>
  </si>
  <si>
    <t>GPS PHARMACY</t>
  </si>
  <si>
    <t>303213</t>
  </si>
  <si>
    <t>COLISEUM PARK PROF</t>
  </si>
  <si>
    <t>303301</t>
  </si>
  <si>
    <t>POWELLS BLOOMFIELD PHCY</t>
  </si>
  <si>
    <t>303306</t>
  </si>
  <si>
    <t>ARLINGTON REXALL DRUGS</t>
  </si>
  <si>
    <t>303307</t>
  </si>
  <si>
    <t>MAHEC COMM PHY</t>
  </si>
  <si>
    <t>303320</t>
  </si>
  <si>
    <t>SPS PHARMACY</t>
  </si>
  <si>
    <t>166568</t>
  </si>
  <si>
    <t>HEALTH COACH PHCY</t>
  </si>
  <si>
    <t>303185</t>
  </si>
  <si>
    <t>TIMOTHY HAZELWOOD</t>
  </si>
  <si>
    <t>NORTHSIDE FAMILY PHARMACY</t>
  </si>
  <si>
    <t>303189</t>
  </si>
  <si>
    <t>GEIST PHARMACY</t>
  </si>
  <si>
    <t>248178</t>
  </si>
  <si>
    <t>HABERSHAM / I CARE</t>
  </si>
  <si>
    <t>Customer Acct Name</t>
  </si>
  <si>
    <t>DC</t>
  </si>
  <si>
    <t>McK Acct #</t>
  </si>
  <si>
    <t>DEA</t>
  </si>
  <si>
    <t>OSCHSNER</t>
  </si>
  <si>
    <t>OCH JENNINGS ALH WAC A34</t>
  </si>
  <si>
    <t>119682</t>
  </si>
  <si>
    <t>FO1840102</t>
  </si>
  <si>
    <t>OCH JENNINGS A L WAC A34</t>
  </si>
  <si>
    <t>119711</t>
  </si>
  <si>
    <t>FO1840342</t>
  </si>
  <si>
    <t>OCH JENNINGS AMR LEG HOSP</t>
  </si>
  <si>
    <t>119710</t>
  </si>
  <si>
    <t>OCH JENNING ALH OPPHY PHS</t>
  </si>
  <si>
    <t>119690</t>
  </si>
  <si>
    <t>OCH JENNINGS A L HSP PHS</t>
  </si>
  <si>
    <t>119726</t>
  </si>
  <si>
    <t>SHRINERS HOSP SPOKANE</t>
  </si>
  <si>
    <t>121729</t>
  </si>
  <si>
    <t>AS4364496</t>
  </si>
  <si>
    <t>SHRINERS CHILDREN BOSTON</t>
  </si>
  <si>
    <t>121704</t>
  </si>
  <si>
    <t>AS1977618</t>
  </si>
  <si>
    <t>SHRINERS CHILDREN CHICAGO</t>
  </si>
  <si>
    <t>121602</t>
  </si>
  <si>
    <t>AS1694543</t>
  </si>
  <si>
    <t>SHRINERS CHILDREN ERIE</t>
  </si>
  <si>
    <t>8113</t>
  </si>
  <si>
    <t>121593</t>
  </si>
  <si>
    <t>MS1931559</t>
  </si>
  <si>
    <t>SHRINERS CHILD GREENVILLE</t>
  </si>
  <si>
    <t>121750</t>
  </si>
  <si>
    <t>AS1483609</t>
  </si>
  <si>
    <t>SHRINERS CHILDREN N CA</t>
  </si>
  <si>
    <t>121609</t>
  </si>
  <si>
    <t>BS5274129</t>
  </si>
  <si>
    <t>SHRINERS CHILDREN OHIO</t>
  </si>
  <si>
    <t>121571</t>
  </si>
  <si>
    <t>FS9901124</t>
  </si>
  <si>
    <t>SHRINERS CHILD PASADENA</t>
  </si>
  <si>
    <t>121722</t>
  </si>
  <si>
    <t>FS7045556</t>
  </si>
  <si>
    <t>SHRINERS CHILD PHILADELPH</t>
  </si>
  <si>
    <t>121617</t>
  </si>
  <si>
    <t>AS0576578</t>
  </si>
  <si>
    <t>SHRINERS CHILDREN PORTLND</t>
  </si>
  <si>
    <t>121614</t>
  </si>
  <si>
    <t>AS1596610</t>
  </si>
  <si>
    <t>SHRINERS CHILD SALT LAKE</t>
  </si>
  <si>
    <t>121579</t>
  </si>
  <si>
    <t>BC2823602</t>
  </si>
  <si>
    <t>MIELKE,C SHRINERS SHREVEP</t>
  </si>
  <si>
    <t>121611</t>
  </si>
  <si>
    <t>BM1623304</t>
  </si>
  <si>
    <t>SHRINERS CHILD SPRNGFIELD</t>
  </si>
  <si>
    <t>121712</t>
  </si>
  <si>
    <t>AS1216616</t>
  </si>
  <si>
    <t>SHRINERS CHILDREN STLOUIS</t>
  </si>
  <si>
    <t>121691</t>
  </si>
  <si>
    <t>AS4078374</t>
  </si>
  <si>
    <t>SHRINERS CHILD TEXAS</t>
  </si>
  <si>
    <t>121717</t>
  </si>
  <si>
    <t>FS1705269</t>
  </si>
  <si>
    <t>SHRINERS CHILD TWIN CITIE</t>
  </si>
  <si>
    <t>121601</t>
  </si>
  <si>
    <t>BV9286572</t>
  </si>
  <si>
    <t>MONTGOMERY,C SHRINERS LEX</t>
  </si>
  <si>
    <t>121573</t>
  </si>
  <si>
    <t>FM6539627</t>
  </si>
  <si>
    <t>Shriners Hospitals for Children - Honolulu</t>
  </si>
  <si>
    <t>Surgeons Choic</t>
  </si>
  <si>
    <t>SURGEONS CHOICE MD OP</t>
  </si>
  <si>
    <t>127897</t>
  </si>
  <si>
    <t>BO9753472</t>
  </si>
  <si>
    <t>KANSAS SURG RECOVERY IP</t>
  </si>
  <si>
    <t>BK4469854</t>
  </si>
  <si>
    <t>GENESIS</t>
  </si>
  <si>
    <t>GENESIS CNTRL FILL WACA34</t>
  </si>
  <si>
    <t>8772</t>
  </si>
  <si>
    <t>100536</t>
  </si>
  <si>
    <t>FG2188147</t>
  </si>
  <si>
    <t>GENESIS ROSEVLEOTC WACA34</t>
  </si>
  <si>
    <t>100524</t>
  </si>
  <si>
    <t>FG2146290</t>
  </si>
  <si>
    <t>GENESIS ROSEVLE RX WACA34</t>
  </si>
  <si>
    <t>100521</t>
  </si>
  <si>
    <t>GENESIS TAYLOR OTC WACA34</t>
  </si>
  <si>
    <t>100533</t>
  </si>
  <si>
    <t>FG2164490</t>
  </si>
  <si>
    <t>GENESIS TAYLOR RX WAC A34</t>
  </si>
  <si>
    <t>100532</t>
  </si>
  <si>
    <t>GENESIS ROSEVILLE PHS</t>
  </si>
  <si>
    <t>100530</t>
  </si>
  <si>
    <t>GENESIS TAYLOR PHS</t>
  </si>
  <si>
    <t>100535</t>
  </si>
  <si>
    <t>HABERSHAM COUNTY MED CTR 340B</t>
  </si>
  <si>
    <t>HABERSHAM COUNTY MED CTR</t>
  </si>
  <si>
    <t>HABERSHAM COUNTY MED CTR GPO2</t>
  </si>
  <si>
    <t>HABERSHAM COUNTY MED CTR WAC</t>
  </si>
  <si>
    <t>AH1187500</t>
  </si>
  <si>
    <t>ICARE PHARMACY</t>
  </si>
  <si>
    <t>FI8241008</t>
  </si>
  <si>
    <t>ACCUDOSE</t>
  </si>
  <si>
    <t>FA5854826</t>
  </si>
  <si>
    <t>166521, 166530, 166526, 166533, 166527, 166535</t>
  </si>
  <si>
    <t>DAVID HA</t>
  </si>
  <si>
    <t>EXPANSION</t>
  </si>
  <si>
    <t>WINDSOR HILLS PHCY</t>
  </si>
  <si>
    <t>303494</t>
  </si>
  <si>
    <t>INTERLACHEN PHCY</t>
  </si>
  <si>
    <t>303510</t>
  </si>
  <si>
    <t>PALATAK PHCY</t>
  </si>
  <si>
    <t>303514</t>
  </si>
  <si>
    <t>HOMETOWN PHCY</t>
  </si>
  <si>
    <t>303516</t>
  </si>
  <si>
    <t>COUNTY DISCOUNT DRUG</t>
  </si>
  <si>
    <t>303520</t>
  </si>
  <si>
    <t>No need for inventory build due to relatively low volume; will monitor SLs for 60 days post go live</t>
  </si>
  <si>
    <t>NEMS PACIFIC PHARMACY</t>
  </si>
  <si>
    <t>303345</t>
  </si>
  <si>
    <t>APPLE PHARMACY #6</t>
  </si>
  <si>
    <t>303336</t>
  </si>
  <si>
    <t>GREENVILLE PHARMACY</t>
  </si>
  <si>
    <t>303528, 303538</t>
  </si>
  <si>
    <t>DUSON'S CASHWAY PHCY</t>
  </si>
  <si>
    <t>303202</t>
  </si>
  <si>
    <t>WALLOWA PHCY WINDING WATER</t>
  </si>
  <si>
    <t>303215</t>
  </si>
  <si>
    <t>GROVE PHCY GLENSTONE</t>
  </si>
  <si>
    <t>303268</t>
  </si>
  <si>
    <t>AN-NOOR PHARMACY</t>
  </si>
  <si>
    <t>303299</t>
  </si>
  <si>
    <t>GRACE PHARMACY SOL</t>
  </si>
  <si>
    <t>303312</t>
  </si>
  <si>
    <t>KELMMRX INC DBA RX ON U</t>
  </si>
  <si>
    <t>303300</t>
  </si>
  <si>
    <t>BROTHER RX INC</t>
  </si>
  <si>
    <t>303359</t>
  </si>
  <si>
    <t>AVE X PHARMACY</t>
  </si>
  <si>
    <t>303403</t>
  </si>
  <si>
    <t>KRISTEN MILLER</t>
  </si>
  <si>
    <t>UNITED RX PHCY CORP</t>
  </si>
  <si>
    <t>303541</t>
  </si>
  <si>
    <t>ROSVOLD PHCY</t>
  </si>
  <si>
    <t>303547</t>
  </si>
  <si>
    <t>HORIZON WEST PHCY</t>
  </si>
  <si>
    <t>303322</t>
  </si>
  <si>
    <t>COMPLETE RX PHARMACY</t>
  </si>
  <si>
    <t>303556</t>
  </si>
  <si>
    <t>NIED'S PHARMACY</t>
  </si>
  <si>
    <t>303497</t>
  </si>
  <si>
    <t>JUST HERE PHCY</t>
  </si>
  <si>
    <t>303544</t>
  </si>
  <si>
    <t>VALUE</t>
  </si>
  <si>
    <t>ANDREW ADELSON</t>
  </si>
  <si>
    <t>CITY DRUGS OF CURWENSVILLE</t>
  </si>
  <si>
    <t>137287</t>
  </si>
  <si>
    <t>PHARMA GROUP</t>
  </si>
  <si>
    <t>WOODWARD PHARMACY</t>
  </si>
  <si>
    <t>137286</t>
  </si>
  <si>
    <t>AEVA SPECIALTY PHCY</t>
  </si>
  <si>
    <t>248205</t>
  </si>
  <si>
    <t>LAWDRENA ZELLERS</t>
  </si>
  <si>
    <t>NBORTHOMW</t>
  </si>
  <si>
    <t>ORTHO MIDWEST SURGERY CENTER, 165957</t>
  </si>
  <si>
    <t xml:space="preserve"> NO SALES RECORDED</t>
  </si>
  <si>
    <t>NO SIGNIFICANT ISUES</t>
  </si>
  <si>
    <t>NO SL ISSUES - NO SALES SINCE JUNE</t>
  </si>
  <si>
    <t>ONE WEEK OF SL ISSUES - NONE OTHER</t>
  </si>
  <si>
    <t>ROCKNROLL</t>
  </si>
  <si>
    <t>ARIES PHARMACY</t>
  </si>
  <si>
    <t>303549</t>
  </si>
  <si>
    <t>LAUREN NIELLO</t>
  </si>
  <si>
    <t>8163; 8120</t>
  </si>
  <si>
    <t>LAUREN NIELLO, BEN MILLRANY</t>
  </si>
  <si>
    <t>FAULKTON DRUG</t>
  </si>
  <si>
    <t>303597</t>
  </si>
  <si>
    <t>303595</t>
  </si>
  <si>
    <t>RANDALL PHARMACY</t>
  </si>
  <si>
    <t>SIMPLE MEDS RX</t>
  </si>
  <si>
    <t>303565</t>
  </si>
  <si>
    <t>MIKE'S PHARMACY</t>
  </si>
  <si>
    <t>303394</t>
  </si>
  <si>
    <t>HEIGHTS FAMILY PHCY</t>
  </si>
  <si>
    <t>303598</t>
  </si>
  <si>
    <t>A &amp; M DRUGSTORE</t>
  </si>
  <si>
    <t>COMM SURG SUPP TOMS RIVER</t>
  </si>
  <si>
    <t>MIRROR ACCT 393849</t>
  </si>
  <si>
    <t>239622</t>
  </si>
  <si>
    <t>MARY GLAMPA</t>
  </si>
  <si>
    <t>CREATIVE COMPOUND TRICARE RX</t>
  </si>
  <si>
    <t>239578</t>
  </si>
  <si>
    <t>LAKE CARMEL PHCY</t>
  </si>
  <si>
    <t>239641</t>
  </si>
  <si>
    <t>MAULIOLA MAUI MED GRP</t>
  </si>
  <si>
    <t>ROSA PHARMACY</t>
  </si>
  <si>
    <t>CURRENT</t>
  </si>
  <si>
    <t>239733;239732;239729</t>
  </si>
  <si>
    <t>239712;239704</t>
  </si>
  <si>
    <t>VITAL PHCY GERI</t>
  </si>
  <si>
    <t>239770</t>
  </si>
  <si>
    <t>RUSSELL'S CONVENIENCE</t>
  </si>
  <si>
    <t>303368</t>
  </si>
  <si>
    <t>MISKEYED ORDERS IMPACTED RESULTS</t>
  </si>
  <si>
    <t>NEWARK PHARMACY</t>
  </si>
  <si>
    <t>239757</t>
  </si>
  <si>
    <t>NEWARK PHARMACY INNO</t>
  </si>
  <si>
    <t>239760</t>
  </si>
  <si>
    <t>ARENSBERG PCHY</t>
  </si>
  <si>
    <t>239766</t>
  </si>
  <si>
    <t>ARENSBERG PHCY INNO</t>
  </si>
  <si>
    <t>239769</t>
  </si>
  <si>
    <t>WEBSTER DRUGS</t>
  </si>
  <si>
    <t>239716</t>
  </si>
  <si>
    <t>TUKWILA STATION</t>
  </si>
  <si>
    <t>239695</t>
  </si>
  <si>
    <t>MATHEW BAZARNYJ</t>
  </si>
  <si>
    <t>HERNDON PHARMACY</t>
  </si>
  <si>
    <t>303199</t>
  </si>
  <si>
    <t>MY MED PHARMACY</t>
  </si>
  <si>
    <t>303233</t>
  </si>
  <si>
    <t>CENTRAL PHARMACY</t>
  </si>
  <si>
    <t>303298</t>
  </si>
  <si>
    <t>COMMUNITY PHCY DUNLAP</t>
  </si>
  <si>
    <t>239655</t>
  </si>
  <si>
    <t>PETERSON DRUG</t>
  </si>
  <si>
    <t>239676</t>
  </si>
  <si>
    <t>GREENLEAF PHARMACY</t>
  </si>
  <si>
    <t>303582</t>
  </si>
  <si>
    <t>5 STAR PHARMACY</t>
  </si>
  <si>
    <t>239721</t>
  </si>
  <si>
    <t>IV CARE</t>
  </si>
  <si>
    <t>303554</t>
  </si>
  <si>
    <t>MATTHEW BAZARNJ</t>
  </si>
  <si>
    <t>HOPKINSVILLE PHARCY</t>
  </si>
  <si>
    <t>239713</t>
  </si>
  <si>
    <t>SOUTHWEST EXPRESS PHCY</t>
  </si>
  <si>
    <t>239786</t>
  </si>
  <si>
    <t>SOUTHERN PHCY WINSTON SALEM</t>
  </si>
  <si>
    <t>239894</t>
  </si>
  <si>
    <t>GUARDIAN PHCY N VA</t>
  </si>
  <si>
    <t>239904</t>
  </si>
  <si>
    <t>SOUTHERN PHCY SVCS VA</t>
  </si>
  <si>
    <t>239910</t>
  </si>
  <si>
    <t>SOURHTER PHCY SCVS NC</t>
  </si>
  <si>
    <t>239917</t>
  </si>
  <si>
    <t>MCLEAN PHARMACY NM</t>
  </si>
  <si>
    <t>239840</t>
  </si>
  <si>
    <t>NOVOPHARM OF TAMPA</t>
  </si>
  <si>
    <t>303563</t>
  </si>
  <si>
    <t>LOW VOLUME IN EARLY WEEKS COMBINED WITH HUGE SPIKE IN ONE WEEK AND ON-GOING LOW VOLUME LED TO RAW DEPRESSION</t>
  </si>
  <si>
    <t>08/14 -- NO ISSUES AFTER OTC OMITS IN FIRST 2 WEEKS</t>
  </si>
  <si>
    <t>BEEKMAN PHARMACY</t>
  </si>
  <si>
    <t>239605</t>
  </si>
  <si>
    <t>HEMPSTEAD RX</t>
  </si>
  <si>
    <t>239856</t>
  </si>
  <si>
    <t>VALIANT COMPOUNDING PHCY</t>
  </si>
  <si>
    <t>239890</t>
  </si>
  <si>
    <t>169 PHARMACY</t>
  </si>
  <si>
    <t>239631</t>
  </si>
  <si>
    <t>KONFETI PHCY ASTORIA</t>
  </si>
  <si>
    <t>239887</t>
  </si>
  <si>
    <t>KRIS DUNNING</t>
  </si>
  <si>
    <t>POTOMAC HIGHLANDS PHCY</t>
  </si>
  <si>
    <t>239941</t>
  </si>
  <si>
    <t>C A PHARMACY</t>
  </si>
  <si>
    <t>303583</t>
  </si>
  <si>
    <t>HEMPSTEAD CHEMISTS</t>
  </si>
  <si>
    <t>303346</t>
  </si>
  <si>
    <t>VOORHIES HEALTH PHCY</t>
  </si>
  <si>
    <t>239737</t>
  </si>
  <si>
    <t>UNITY PHARMACY #3</t>
  </si>
  <si>
    <t>239784</t>
  </si>
  <si>
    <t>ISLAND PARK PHCY</t>
  </si>
  <si>
    <t>239844</t>
  </si>
  <si>
    <t xml:space="preserve">HEMPSTEAD CHEMIST   </t>
  </si>
  <si>
    <t>239931</t>
  </si>
  <si>
    <t>HARTFORD HEALTHCARE</t>
  </si>
  <si>
    <t>SHELBY BUTTREY</t>
  </si>
  <si>
    <t>SL MONITORING</t>
  </si>
  <si>
    <t>COMMON SPIRIT</t>
  </si>
  <si>
    <t>STEWARD</t>
  </si>
  <si>
    <t>PRIOR USAGE</t>
  </si>
  <si>
    <t>JOHN MEZHIR</t>
  </si>
  <si>
    <t>UPMC HOSPITALS</t>
  </si>
  <si>
    <t>SWEETWATER</t>
  </si>
  <si>
    <t>CAROLYN DEAN</t>
  </si>
  <si>
    <t>BOONE'S PHCY LIVINGSTON</t>
  </si>
  <si>
    <t>239994</t>
  </si>
  <si>
    <t>DELAYED UNTIL LATE THIS YEAR OR EARLY NEXT YEAR</t>
  </si>
  <si>
    <t>CROSSKEYS PHARMCY</t>
  </si>
  <si>
    <t>239989</t>
  </si>
  <si>
    <t>ASTORIA PHARMACY</t>
  </si>
  <si>
    <t>240021</t>
  </si>
  <si>
    <t>M AND S DRUG</t>
  </si>
  <si>
    <t>240022</t>
  </si>
  <si>
    <t>240024</t>
  </si>
  <si>
    <t>APNAR PHARMACY</t>
  </si>
  <si>
    <t>240025</t>
  </si>
  <si>
    <t>JACKSON HEIGHTS PHCY</t>
  </si>
  <si>
    <t xml:space="preserve"> TIME / VOL</t>
  </si>
  <si>
    <t>HEALTHY CARE RX</t>
  </si>
  <si>
    <t>240037</t>
  </si>
  <si>
    <t>ASCAN PHARMACY</t>
  </si>
  <si>
    <t>240038</t>
  </si>
  <si>
    <t>SHERWOOD PHARMACY</t>
  </si>
  <si>
    <t>310104</t>
  </si>
  <si>
    <t>QUEENSPHARM RX</t>
  </si>
  <si>
    <t>310107</t>
  </si>
  <si>
    <t xml:space="preserve">TIME / VOL </t>
  </si>
  <si>
    <t>310133</t>
  </si>
  <si>
    <t>79 EXPRESS RX</t>
  </si>
  <si>
    <t>SANDSRX GEORGIA</t>
  </si>
  <si>
    <t>310139</t>
  </si>
  <si>
    <t>NO SL ISUES LIMITED SALES</t>
  </si>
  <si>
    <t>NO SIGNIFICANT ISSUES - LOW VOLUME</t>
  </si>
  <si>
    <t>NO ISSUES AFTER WEEK 1</t>
  </si>
  <si>
    <t>NO SIGNIFICANT ISSUES OUTSIDE OF LOW VOL</t>
  </si>
  <si>
    <t>NBSWEET</t>
  </si>
  <si>
    <t>HEATHER WELLS</t>
  </si>
  <si>
    <t>THE DAILY DOSE PHCY</t>
  </si>
  <si>
    <t>310249</t>
  </si>
  <si>
    <t>ISLAND   DRUG</t>
  </si>
  <si>
    <t>310248</t>
  </si>
  <si>
    <t>310236</t>
  </si>
  <si>
    <t>ABTS DRUG GERI</t>
  </si>
  <si>
    <t>SAMANTHA SCHLUETER</t>
  </si>
  <si>
    <t>VOSHELL'S PHCY GERI</t>
  </si>
  <si>
    <t>310216</t>
  </si>
  <si>
    <t>FOUNTAIN LKE FMY PCY GERI</t>
  </si>
  <si>
    <t>310214</t>
  </si>
  <si>
    <t>MCFARLIN PHCY GERI</t>
  </si>
  <si>
    <t>310205</t>
  </si>
  <si>
    <t>19 PHARMACY</t>
  </si>
  <si>
    <t>310138</t>
  </si>
  <si>
    <t>LVAIE: ADVANCED ORTHOPAEDIC SURGERY CENTER</t>
  </si>
  <si>
    <t>RENUE RX #2 GERI</t>
  </si>
  <si>
    <t>310269</t>
  </si>
  <si>
    <t>DELAYED - NO ETA</t>
  </si>
  <si>
    <t>NBLVIAS</t>
  </si>
  <si>
    <t>GET WELL PHARMACY</t>
  </si>
  <si>
    <t>310307</t>
  </si>
  <si>
    <t>HERMITAGE PHARMACY</t>
  </si>
  <si>
    <t>310325</t>
  </si>
  <si>
    <t>ECONO-MED</t>
  </si>
  <si>
    <t>310324</t>
  </si>
  <si>
    <t>CAREMEDS PHCY GERI</t>
  </si>
  <si>
    <t>310322</t>
  </si>
  <si>
    <t>GENESIS PHARMACY</t>
  </si>
  <si>
    <t>239975</t>
  </si>
  <si>
    <t>VILLAGE APOTHECARY GERI</t>
  </si>
  <si>
    <t>310321</t>
  </si>
  <si>
    <t>ONLY ONE ORDER TO DATE</t>
  </si>
  <si>
    <t>ONLY LIMITED ORDERS</t>
  </si>
  <si>
    <t>GOLF MILL PHARMACY</t>
  </si>
  <si>
    <t>310327</t>
  </si>
  <si>
    <t>FALFURRIAS FAMILY PHARMACY</t>
  </si>
  <si>
    <t>310323</t>
  </si>
  <si>
    <t>ITEMS WERE PURCHASED VENDOR DIRECT - ONE PORTION GOING LIVE 8/16, REMAINDER 8/23; SECOND GROUP WITH 8/30 GO LIVE PROVIDED AND BUILD IN PLACE</t>
  </si>
  <si>
    <t>KELLI COUTO</t>
  </si>
  <si>
    <t>CAMBRIA DRUG AND GIFT</t>
  </si>
  <si>
    <t>310253</t>
  </si>
  <si>
    <t>LIFECARE PHARMACY LTC</t>
  </si>
  <si>
    <t>310255</t>
  </si>
  <si>
    <t>METARX PHARMACY</t>
  </si>
  <si>
    <t>310262</t>
  </si>
  <si>
    <t>LOPEZ PHARMACY</t>
  </si>
  <si>
    <t>310295</t>
  </si>
  <si>
    <t>LAGRANGE PHARMACY</t>
  </si>
  <si>
    <t>310179</t>
  </si>
  <si>
    <t>COMMUNITY CARE PHARMACY</t>
  </si>
  <si>
    <t>310344</t>
  </si>
  <si>
    <t>RIVERSTONE HEALTH</t>
  </si>
  <si>
    <t>310436</t>
  </si>
  <si>
    <t>SANTA ROSE MED CTNR NV</t>
  </si>
  <si>
    <t>310438</t>
  </si>
  <si>
    <t>WALKER PHARMACY</t>
  </si>
  <si>
    <t>310192</t>
  </si>
  <si>
    <t>NANCY D RIOS</t>
  </si>
  <si>
    <t>HOMETOWN DRUGS</t>
  </si>
  <si>
    <t>310241</t>
  </si>
  <si>
    <t>NO ISSUES AFTER INITIAL SYSTEMS ISSUES TIED TO HOLD OUT REMOVALS - SLS AFTER THOSE WERE RESOLVE HAVE BEEN IN HIGH 99%</t>
  </si>
  <si>
    <t>MISKEYED ORDERS LED TO ISSUES</t>
  </si>
  <si>
    <t>COUNTRY COMM CLINIC</t>
  </si>
  <si>
    <t>310528</t>
  </si>
  <si>
    <t>MEMPHIS DRUG</t>
  </si>
  <si>
    <t>194896</t>
  </si>
  <si>
    <t>COOLIDGE PHARMACY</t>
  </si>
  <si>
    <t>310464</t>
  </si>
  <si>
    <t>CAREFREE PHARMACY</t>
  </si>
  <si>
    <t>239847</t>
  </si>
  <si>
    <t>8160, 8110</t>
  </si>
  <si>
    <t>MONITOR ONLY</t>
  </si>
  <si>
    <t>NBUTAH</t>
  </si>
  <si>
    <t>NBWVU</t>
  </si>
  <si>
    <t>NO ORDERS AS OF 9/27</t>
  </si>
  <si>
    <t>COMPLETE</t>
  </si>
  <si>
    <t>MERCY HEALTH - PERRYVILLE</t>
  </si>
  <si>
    <t>CHRIS FORD / KRISTINA COLE</t>
  </si>
  <si>
    <t>PARADISE PHARMACY</t>
  </si>
  <si>
    <t>310413</t>
  </si>
  <si>
    <t>OPEN DOOR PHS</t>
  </si>
  <si>
    <t>310531</t>
  </si>
  <si>
    <t>PALM HARBOR PHCY</t>
  </si>
  <si>
    <t>310311</t>
  </si>
  <si>
    <t>TRUECARE PHARMACY</t>
  </si>
  <si>
    <t>310571</t>
  </si>
  <si>
    <t>CANCER CENTER OF GUAM</t>
  </si>
  <si>
    <t>310569</t>
  </si>
  <si>
    <t>MESA RIDGE PHARMACY</t>
  </si>
  <si>
    <t>310526</t>
  </si>
  <si>
    <t>OPEN DOOR RX</t>
  </si>
  <si>
    <t>310509</t>
  </si>
  <si>
    <t>GROVE PROFESSIONAL PHCY</t>
  </si>
  <si>
    <t>303252</t>
  </si>
  <si>
    <t>OAK LANE PHARMACY</t>
  </si>
  <si>
    <t>259629</t>
  </si>
  <si>
    <t>MEDWIZ OF OHIO</t>
  </si>
  <si>
    <t>239680</t>
  </si>
  <si>
    <t>SHOALS PHARMACY</t>
  </si>
  <si>
    <t>259646</t>
  </si>
  <si>
    <t>TRIAD HEALTH SYSTEMS PHCY</t>
  </si>
  <si>
    <t>310408</t>
  </si>
  <si>
    <t>PILL PALLS PHARMACY</t>
  </si>
  <si>
    <t>310578</t>
  </si>
  <si>
    <t>NEW WATERS PHCY</t>
  </si>
  <si>
    <t>310597</t>
  </si>
  <si>
    <t>SHIFA PHARMACY</t>
  </si>
  <si>
    <t>310601</t>
  </si>
  <si>
    <t>PARTNERS PHARMACY OF FL</t>
  </si>
  <si>
    <t>259596</t>
  </si>
  <si>
    <t>DAILY WK 1/WEEKLY</t>
  </si>
  <si>
    <t>GEORGETOWN SURGICAL CENTER</t>
  </si>
  <si>
    <t>ANNA CERDA</t>
  </si>
  <si>
    <t>NBGEORGE</t>
  </si>
  <si>
    <t>EMERUS</t>
  </si>
  <si>
    <t>NBMERCY</t>
  </si>
  <si>
    <t>DID NOT PROVIDE USAGE BY DC</t>
  </si>
  <si>
    <t>JARRED WITT / CARTER GREGORY</t>
  </si>
  <si>
    <t>KPC HEALTH</t>
  </si>
  <si>
    <t>RYAN COLE</t>
  </si>
  <si>
    <t>NBKPC</t>
  </si>
  <si>
    <t>NBHARTFRD, NBHARTFTF</t>
  </si>
  <si>
    <t>NBSTEWARD; NBSTEWFTF</t>
  </si>
  <si>
    <t>PRIMIER RX SOLUTION BAKERSFIELD</t>
  </si>
  <si>
    <t>HARVARD</t>
  </si>
  <si>
    <t>VIVAMAS WESTCHESTER</t>
  </si>
  <si>
    <t>310560</t>
  </si>
  <si>
    <t>MED PALS 1</t>
  </si>
  <si>
    <t>310582</t>
  </si>
  <si>
    <t xml:space="preserve"> VOLUME</t>
  </si>
  <si>
    <t>Acct is already McKesson customer; no inventory action required</t>
  </si>
  <si>
    <t>310345</t>
  </si>
  <si>
    <t>SYLHET PHCY</t>
  </si>
  <si>
    <t>259836</t>
  </si>
  <si>
    <t>PLUS ONE PHARMACY</t>
  </si>
  <si>
    <t>259928</t>
  </si>
  <si>
    <t>PINE SPECIALTY</t>
  </si>
  <si>
    <t>259931</t>
  </si>
  <si>
    <t>WINDROSE RX</t>
  </si>
  <si>
    <t>259942</t>
  </si>
  <si>
    <t>PRESTIGE PHARMACY</t>
  </si>
  <si>
    <t>259878</t>
  </si>
  <si>
    <t>LEFFERTS DRUGS</t>
  </si>
  <si>
    <t>260046</t>
  </si>
  <si>
    <t>RPF SFCR GUARDIAN WALTZ</t>
  </si>
  <si>
    <t>260005</t>
  </si>
  <si>
    <t>KELSEY SEYBOLD SPRINGWOOD</t>
  </si>
  <si>
    <t>260065</t>
  </si>
  <si>
    <t>260066</t>
  </si>
  <si>
    <t>HEALTHY CARE DRUGS</t>
  </si>
  <si>
    <t>260073</t>
  </si>
  <si>
    <t>CAREMED PHARMACY</t>
  </si>
  <si>
    <t>259692</t>
  </si>
  <si>
    <t>PATIENT CARE PHARMACY</t>
  </si>
  <si>
    <t>259851</t>
  </si>
  <si>
    <t>TEMPLE COMMUNITY PHARMACY</t>
  </si>
  <si>
    <t>260089</t>
  </si>
  <si>
    <t>BETTER LIFE PHCY INC</t>
  </si>
  <si>
    <t>299732</t>
  </si>
  <si>
    <t>CRYSTAL LAKE PHCY</t>
  </si>
  <si>
    <t>259919</t>
  </si>
  <si>
    <t>FEDRX PHARMACY</t>
  </si>
  <si>
    <t>260080</t>
  </si>
  <si>
    <t>BOOMER SOLUTION</t>
  </si>
  <si>
    <t>299772</t>
  </si>
  <si>
    <t>NO SL ISSUES - VERY ERRATIC PATTERN</t>
  </si>
  <si>
    <t>10/23 -- NO SL ISSUES TO DATE</t>
  </si>
  <si>
    <t>NO SL ISSUES - INCONSISTENT SALES</t>
  </si>
  <si>
    <t>ENGLEKING RX MARENGO</t>
  </si>
  <si>
    <t>NO SL ISSUE TO DATE</t>
  </si>
  <si>
    <t>ENGLEKING RX MITCHELL</t>
  </si>
  <si>
    <t>NO SL ISSUES - LIMITED SALES</t>
  </si>
  <si>
    <t>LIMITED VOLUME</t>
  </si>
  <si>
    <t xml:space="preserve">NO SL ISSUES ISSUES </t>
  </si>
  <si>
    <t>LADNER DRUGS BILOXI</t>
  </si>
  <si>
    <t>LADNER DRUGS GULFPORT</t>
  </si>
  <si>
    <t xml:space="preserve">NO SIGNIFICANT ISSUES </t>
  </si>
  <si>
    <t>NO SIGNIFICANT ISSUES TO DATE</t>
  </si>
  <si>
    <t>NO SIGNIFICANT ISSUES AFTER 1ST WEEK</t>
  </si>
  <si>
    <t>ONLY LIMITED SALES</t>
  </si>
  <si>
    <t>NO SIGNIFICANT ISSUES</t>
  </si>
  <si>
    <t>NO SIGNIFICANT ISSUES IN RECENT WEEKS</t>
  </si>
  <si>
    <t>SVS PHARMACY</t>
  </si>
  <si>
    <t>SHIRLEY RYAN ABILITY LAB</t>
  </si>
  <si>
    <t>CHRIS PORTER</t>
  </si>
  <si>
    <t>MEDEA/KAYLA</t>
  </si>
  <si>
    <t>NO SIGNIFICANT SL ISSUES OUTSIDE OF MCS</t>
  </si>
  <si>
    <t xml:space="preserve">NO SIGNIFICANT SL ISSUES   </t>
  </si>
  <si>
    <t>NO SIGNIFICANT ISSUES OUTSIDE OF ONE WEEK</t>
  </si>
  <si>
    <t xml:space="preserve">ORLANDO DERM CLINIC </t>
  </si>
  <si>
    <t>299737</t>
  </si>
  <si>
    <t>TRUSTEDMED RX</t>
  </si>
  <si>
    <t>299775</t>
  </si>
  <si>
    <t>COMM SURG INF SAYREVILLE</t>
  </si>
  <si>
    <t>259988</t>
  </si>
  <si>
    <t>AMIABLE PHARMACY</t>
  </si>
  <si>
    <t>259992</t>
  </si>
  <si>
    <t>MEDSTOP PHARMACY</t>
  </si>
  <si>
    <t>299767</t>
  </si>
  <si>
    <t>ST.JOE'S AND ELGIN</t>
  </si>
  <si>
    <t>NBTRG8144</t>
  </si>
  <si>
    <t>WVU HERITAGE VALLEY</t>
  </si>
  <si>
    <t>BILL MILLRANY</t>
  </si>
  <si>
    <t>MR PHARMACIST</t>
  </si>
  <si>
    <t>299799</t>
  </si>
  <si>
    <t>SUTTON DRUGS</t>
  </si>
  <si>
    <t>299749</t>
  </si>
  <si>
    <t>CANALBERRY PHCY</t>
  </si>
  <si>
    <t>299951</t>
  </si>
  <si>
    <t>LOVE OAK PHCY EASTLAND</t>
  </si>
  <si>
    <t>310498</t>
  </si>
  <si>
    <t>LOVE OAK PHCY STRAWN</t>
  </si>
  <si>
    <t>310501</t>
  </si>
  <si>
    <t>STOCKMENS DRUG CRAWFORD</t>
  </si>
  <si>
    <t>300062</t>
  </si>
  <si>
    <t>APTA MEDS</t>
  </si>
  <si>
    <t>299811</t>
  </si>
  <si>
    <t>BAILEYS PHCY</t>
  </si>
  <si>
    <t>299904</t>
  </si>
  <si>
    <t>EXTENDED PHARMACY</t>
  </si>
  <si>
    <t>299952</t>
  </si>
  <si>
    <t>FORMULA PHARMACY</t>
  </si>
  <si>
    <t>260063</t>
  </si>
  <si>
    <t>DAILY SERVICE LEVEL</t>
  </si>
  <si>
    <t>OMEGA RX</t>
  </si>
  <si>
    <t>300051</t>
  </si>
  <si>
    <t>ESSENTIAL PHCY GROUP</t>
  </si>
  <si>
    <t>300060</t>
  </si>
  <si>
    <t>MICHAEL NIESKENS</t>
  </si>
  <si>
    <t>HACKENSACK PHARMACY</t>
  </si>
  <si>
    <t>310572</t>
  </si>
  <si>
    <t>299948</t>
  </si>
  <si>
    <t>KELLEN SANDERS</t>
  </si>
  <si>
    <t xml:space="preserve">CHATEAU DRUGS </t>
  </si>
  <si>
    <t>299939</t>
  </si>
  <si>
    <t>EXTENDED LIVING PHCY</t>
  </si>
  <si>
    <t>260072</t>
  </si>
  <si>
    <t>TRANSCRIPTS PHCY SOL</t>
  </si>
  <si>
    <t>299728</t>
  </si>
  <si>
    <t>JOY REESE</t>
  </si>
  <si>
    <t>SELECTRX PA</t>
  </si>
  <si>
    <t>299764</t>
  </si>
  <si>
    <t>OKA PHARMACY</t>
  </si>
  <si>
    <t>300022</t>
  </si>
  <si>
    <t>ST CLAIR FAMILY PHCY</t>
  </si>
  <si>
    <t>259997</t>
  </si>
  <si>
    <t>HEALTH MART PHARMACY</t>
  </si>
  <si>
    <t>300148</t>
  </si>
  <si>
    <t>WHITTIER COMMUNITY PHCY</t>
  </si>
  <si>
    <t>300233</t>
  </si>
  <si>
    <t>WILLOWBROOK PHCY</t>
  </si>
  <si>
    <t>300179</t>
  </si>
  <si>
    <t>LEE'S SUMMITT PHARMACY</t>
  </si>
  <si>
    <t>300182</t>
  </si>
  <si>
    <t xml:space="preserve">GRACE PHARMACY  </t>
  </si>
  <si>
    <t>206468</t>
  </si>
  <si>
    <t>PROSCRIPTS</t>
  </si>
  <si>
    <t>259850</t>
  </si>
  <si>
    <t>KEY PHARMACY</t>
  </si>
  <si>
    <t>300221</t>
  </si>
  <si>
    <t>11/20 -- NO SALES TO DATE</t>
  </si>
  <si>
    <t>11/20 -- NO SL ISSUES TO DATE</t>
  </si>
  <si>
    <t/>
  </si>
  <si>
    <t>VERY ERRATIC DEMAND PATTERN</t>
  </si>
  <si>
    <t>MISKEYED ORDERS DEPRESSED RESULTS</t>
  </si>
  <si>
    <t>NO RECENT ISSUES</t>
  </si>
  <si>
    <t>VERY LOW SALES DEPRESSING RESULTS</t>
  </si>
  <si>
    <t>OMITS WORKED AND SL IMPROVED</t>
  </si>
  <si>
    <t>VERY LIMITED SALES TO DATE</t>
  </si>
  <si>
    <t>HEALTHWAZE CHEMISTS</t>
  </si>
  <si>
    <t>299823</t>
  </si>
  <si>
    <t>GREAT NECK RX</t>
  </si>
  <si>
    <t>299751</t>
  </si>
  <si>
    <t>PACIFICA HOSPITAL OF THE VALLEY</t>
  </si>
  <si>
    <t>ARBOR STATE PHARMACY</t>
  </si>
  <si>
    <t>300134</t>
  </si>
  <si>
    <t>ABE'S DRUG STORE #10</t>
  </si>
  <si>
    <t>300014</t>
  </si>
  <si>
    <t>LIFETIME RX DEARBORN HEIGHTS</t>
  </si>
  <si>
    <t>300072</t>
  </si>
  <si>
    <t>STABLE SLS W/ONLY LTD ISSUES TIED TO USAGE - NO FEEDBACK REC'D FROM TEAM</t>
  </si>
  <si>
    <t>NAKEIA</t>
  </si>
  <si>
    <t>SEAN THOMPSON</t>
  </si>
  <si>
    <t>ROMAN HEALTH PHCY CO</t>
  </si>
  <si>
    <t>206454</t>
  </si>
  <si>
    <t>ROMAN HEALTH PHCY IL</t>
  </si>
  <si>
    <t>206455</t>
  </si>
  <si>
    <t>WELLNESS PHARMACY</t>
  </si>
  <si>
    <t>300256</t>
  </si>
  <si>
    <t>BC HEALTH PHARMACY</t>
  </si>
  <si>
    <t>206470</t>
  </si>
  <si>
    <t>SEE ME DELIVERY PHARMACY</t>
  </si>
  <si>
    <t>206390</t>
  </si>
  <si>
    <t>TIM ABRECHT</t>
  </si>
  <si>
    <t>ST GEORGE FAM PHCY</t>
  </si>
  <si>
    <t>206444</t>
  </si>
  <si>
    <t>JUNIPER PHARMACY</t>
  </si>
  <si>
    <t>300172</t>
  </si>
  <si>
    <t>GAYCO HEALTHCARE NORTH</t>
  </si>
  <si>
    <t>206588</t>
  </si>
  <si>
    <t>STABLE SLS W/ONLY LIMITED ISSUES</t>
  </si>
  <si>
    <t>AMANDA</t>
  </si>
  <si>
    <t>INITIAL START DELAYED, BUT NO OTHER ISSUES - VOL RUNNING LOW</t>
  </si>
  <si>
    <t>BLEMAR PHCY FL</t>
  </si>
  <si>
    <t>206641</t>
  </si>
  <si>
    <t>MIKE MEYER</t>
  </si>
  <si>
    <t>BROADWAY FAMILY PHCY</t>
  </si>
  <si>
    <t>206625</t>
  </si>
  <si>
    <t>BRYCE ARONSON</t>
  </si>
  <si>
    <t>GLENWOOD S PHCY &amp; MARKET</t>
  </si>
  <si>
    <t>206692</t>
  </si>
  <si>
    <t>DREAM PHARMACY</t>
  </si>
  <si>
    <t>300102</t>
  </si>
  <si>
    <t>LIMITED SALES - NO SL ISSUES</t>
  </si>
  <si>
    <t>NBHERITAG</t>
  </si>
  <si>
    <t>ERIC</t>
  </si>
  <si>
    <t>NEW LOCATION</t>
  </si>
  <si>
    <t>PRIMARY CHILDRENS' HOSPITAL</t>
  </si>
  <si>
    <t>CARTER GREGORY</t>
  </si>
  <si>
    <t>ASTRIA HEALTH</t>
  </si>
  <si>
    <t>KRISTIN MACKENSIE</t>
  </si>
  <si>
    <t>PHYSICIAN'S RX PHCY</t>
  </si>
  <si>
    <t>206629</t>
  </si>
  <si>
    <t>JOHANNA MORSE</t>
  </si>
  <si>
    <t>ESSENTIAL DRUG LLC</t>
  </si>
  <si>
    <t>206507</t>
  </si>
  <si>
    <t>SAWNEE DRUG CO</t>
  </si>
  <si>
    <t>206695</t>
  </si>
  <si>
    <t>MCKESSON</t>
  </si>
  <si>
    <t>PRXP OF CA</t>
  </si>
  <si>
    <t>206630</t>
  </si>
  <si>
    <t>PRESCRIPTION DEFUNIAK SPS</t>
  </si>
  <si>
    <t>206635</t>
  </si>
  <si>
    <t>206782</t>
  </si>
  <si>
    <t>INNOVATIX</t>
  </si>
  <si>
    <t>COLUMBIA CNTY SHERIFFS</t>
  </si>
  <si>
    <t>206688</t>
  </si>
  <si>
    <t>VERONICA GERMAN</t>
  </si>
  <si>
    <t>206736</t>
  </si>
  <si>
    <t xml:space="preserve"> ICARE RX</t>
  </si>
  <si>
    <t>206627</t>
  </si>
  <si>
    <t>JAYS PHARMACY-2</t>
  </si>
  <si>
    <t>206737</t>
  </si>
  <si>
    <t>ST MATTHEWS SPEC PHY</t>
  </si>
  <si>
    <t>206784</t>
  </si>
  <si>
    <t>NOOR PHARMACY</t>
  </si>
  <si>
    <t>206733</t>
  </si>
  <si>
    <t>ABE'S DRUG STORE</t>
  </si>
  <si>
    <t>206690</t>
  </si>
  <si>
    <t>NBMUSCORN</t>
  </si>
  <si>
    <t>NBASTRIA</t>
  </si>
  <si>
    <t>NBPCH</t>
  </si>
  <si>
    <t>NO SL ISUSES</t>
  </si>
  <si>
    <t>ROOSEVELT PHARMACY</t>
  </si>
  <si>
    <t>206790</t>
  </si>
  <si>
    <t>MONITOR ONLY / 22 days after original start date</t>
  </si>
  <si>
    <t>TUAZON A HEALTH PARK OP</t>
  </si>
  <si>
    <t>ASEMBIA</t>
  </si>
  <si>
    <t>NEWNAN PLAZA</t>
  </si>
  <si>
    <t>308937</t>
  </si>
  <si>
    <t>THRIVE RX PHARMACY</t>
  </si>
  <si>
    <t>308963</t>
  </si>
  <si>
    <t>EAST NORRITON PHCY</t>
  </si>
  <si>
    <t>308996</t>
  </si>
  <si>
    <t>308964</t>
  </si>
  <si>
    <t>AHMAD GAZI</t>
  </si>
  <si>
    <t>BASINGER'S PHARMACY</t>
  </si>
  <si>
    <t>206812</t>
  </si>
  <si>
    <t>VILLAGE RX</t>
  </si>
  <si>
    <t>206600</t>
  </si>
  <si>
    <t>WEST LOOP PHRAMACY</t>
  </si>
  <si>
    <t>206817</t>
  </si>
  <si>
    <t>FINLEY PHARMACY</t>
  </si>
  <si>
    <t>259932</t>
  </si>
  <si>
    <t xml:space="preserve">MERCY  </t>
  </si>
  <si>
    <t>NBMERCY'</t>
  </si>
  <si>
    <t>NO ORDERS AS OF 1/19/24</t>
  </si>
  <si>
    <t>STEPHEN F AUSTIN</t>
  </si>
  <si>
    <t>PLATINUM RX NORTH GERI</t>
  </si>
  <si>
    <t>309101</t>
  </si>
  <si>
    <t>STANS PHCY HAZELHURST</t>
  </si>
  <si>
    <t>309091</t>
  </si>
  <si>
    <t>VOL</t>
  </si>
  <si>
    <t>OTC ISSUES IN EARLY STAGES, BUT NONE AFTER THAT</t>
  </si>
  <si>
    <t>EARLY</t>
  </si>
  <si>
    <t>EMMANUEL FRANCOIS</t>
  </si>
  <si>
    <t>ATHOL PHARMACY</t>
  </si>
  <si>
    <t>HILL TOP DRUG</t>
  </si>
  <si>
    <t>273178</t>
  </si>
  <si>
    <t>MICHELLE KENDRICK</t>
  </si>
  <si>
    <t>TAREK SMAIR SHAATH</t>
  </si>
  <si>
    <t>273212</t>
  </si>
  <si>
    <t>PEWEX PHARMACY</t>
  </si>
  <si>
    <t>273167</t>
  </si>
  <si>
    <t>NBSFACHN</t>
  </si>
  <si>
    <t>IMPACTED BY SYSTEMS ISSUES IN 8163 AND WEATHER</t>
  </si>
  <si>
    <t>02/05 -- OTC CUTS DUE TO WEATHER/SYSTEMS ISSUES IMPACTED RESULTS</t>
  </si>
  <si>
    <t>LOW RESULTS CHRISTMAS WEEK DUE TO SYSTEM / WEATHER ISSUES LED TO ISSUES; NO OTHER PROBLEMS</t>
  </si>
  <si>
    <t>NO SIGNIFICANT ISSUES OUTSIDE OF MISKEYED ORDER THAT LED TO A 60% NEGATIVE IMPACTE</t>
  </si>
  <si>
    <t>02/05 -- NO SL ISSUES TO DATE - IMPACTED BY WEATHER ISSUES</t>
  </si>
  <si>
    <t>VALLEY SQUARE PHARMACY</t>
  </si>
  <si>
    <t>273279</t>
  </si>
  <si>
    <t>Service Level Coding - Chain ID</t>
  </si>
  <si>
    <t>Service Level Coding - National Goup ID</t>
  </si>
  <si>
    <t>Service Level Coding - National Sub Group ID</t>
  </si>
  <si>
    <t>Service Level Coding - Region ID</t>
  </si>
  <si>
    <t>Service Level Coding - Account Number</t>
  </si>
  <si>
    <t>100</t>
  </si>
  <si>
    <t>0477</t>
  </si>
  <si>
    <t>000082</t>
  </si>
  <si>
    <t>000830</t>
  </si>
  <si>
    <t>205830</t>
  </si>
  <si>
    <t>0360</t>
  </si>
  <si>
    <t>000219</t>
  </si>
  <si>
    <t>000002</t>
  </si>
  <si>
    <t>198043;198392;161365;161367</t>
  </si>
  <si>
    <t>184;731</t>
  </si>
  <si>
    <t>000213</t>
  </si>
  <si>
    <t>000006</t>
  </si>
  <si>
    <t>201369;201375;201734;201729;201790</t>
  </si>
  <si>
    <t>KAYLA</t>
  </si>
  <si>
    <t>Delayed from 2/1 to 3/1</t>
  </si>
  <si>
    <t>899</t>
  </si>
  <si>
    <t>0899</t>
  </si>
  <si>
    <t>000999</t>
  </si>
  <si>
    <t>000901</t>
  </si>
  <si>
    <t>058508;058482;058505;058525;058490;058483;058486;058489;058500;058504;058507;058553;058546;058510;058520;058543;058542;058497;058528;058512;058536;058538;058539;058557;058485;058493;058517;058551;058523</t>
  </si>
  <si>
    <t>184</t>
  </si>
  <si>
    <t>000136</t>
  </si>
  <si>
    <t>000031</t>
  </si>
  <si>
    <t>086208;086212</t>
  </si>
  <si>
    <t>938</t>
  </si>
  <si>
    <t>000027</t>
  </si>
  <si>
    <t>107858;107864;107867;107869;107871;107872;107873;107874;107876</t>
  </si>
  <si>
    <t>000063</t>
  </si>
  <si>
    <t>000800</t>
  </si>
  <si>
    <t>000064</t>
  </si>
  <si>
    <t>000801</t>
  </si>
  <si>
    <t>108330</t>
  </si>
  <si>
    <t>365</t>
  </si>
  <si>
    <t>1108</t>
  </si>
  <si>
    <t>189930;189901;189917;189932;189981;189899;189906;189921;189922;189937;189970;189979;189989;189927;189908;189929;189939;189943;189963;189964;189978</t>
  </si>
  <si>
    <t>246107</t>
  </si>
  <si>
    <t>534</t>
  </si>
  <si>
    <t>0364</t>
  </si>
  <si>
    <t>000007</t>
  </si>
  <si>
    <t>246158</t>
  </si>
  <si>
    <t>000062</t>
  </si>
  <si>
    <t>000799</t>
  </si>
  <si>
    <t>097091</t>
  </si>
  <si>
    <t>002</t>
  </si>
  <si>
    <t>0783</t>
  </si>
  <si>
    <t>000140</t>
  </si>
  <si>
    <t>000001</t>
  </si>
  <si>
    <t>100574</t>
  </si>
  <si>
    <t>002;015</t>
  </si>
  <si>
    <t>119682;119711;119710;119690;119726</t>
  </si>
  <si>
    <t>506</t>
  </si>
  <si>
    <t>0230</t>
  </si>
  <si>
    <t>000241</t>
  </si>
  <si>
    <t>000068</t>
  </si>
  <si>
    <t>121729;121704;121602;121593;121750;121609;121571;121722;121617;121614;121579;121611;121712;121691;121717;121601;121573</t>
  </si>
  <si>
    <t>137</t>
  </si>
  <si>
    <t>0160</t>
  </si>
  <si>
    <t>303174</t>
  </si>
  <si>
    <t>184;938</t>
  </si>
  <si>
    <t>000218</t>
  </si>
  <si>
    <t>000002;000001</t>
  </si>
  <si>
    <t>163226;173036;173038</t>
  </si>
  <si>
    <t>583;543</t>
  </si>
  <si>
    <t>0358</t>
  </si>
  <si>
    <t>000013</t>
  </si>
  <si>
    <t>000067</t>
  </si>
  <si>
    <t>175135;175136;175138;175143;175146;175149;175152;175153;175154;175155;175156;175159;175160;175164;175179;175028;175112;175113;175115;175116;175120;175122;175151;175185;175188;175191;175194;175197;175165;175169;175176;175177;175180;175199;175203</t>
  </si>
  <si>
    <t>179972;173904</t>
  </si>
  <si>
    <t>449</t>
  </si>
  <si>
    <t>150186</t>
  </si>
  <si>
    <t>000092</t>
  </si>
  <si>
    <t>186166;186164;186165;186456;186167;186594;186466;186463;186459;186464</t>
  </si>
  <si>
    <t>215450</t>
  </si>
  <si>
    <t>374</t>
  </si>
  <si>
    <t>0396</t>
  </si>
  <si>
    <t>197802;185832</t>
  </si>
  <si>
    <t>098183</t>
  </si>
  <si>
    <t>000012</t>
  </si>
  <si>
    <t>450;449</t>
  </si>
  <si>
    <t>0340</t>
  </si>
  <si>
    <t>000029</t>
  </si>
  <si>
    <t>602;451</t>
  </si>
  <si>
    <t>000069;000500;000400</t>
  </si>
  <si>
    <t>177729;177713;177724;177728;177731;183906;183912;183911;183909;183903</t>
  </si>
  <si>
    <t>660;865</t>
  </si>
  <si>
    <t>000264;000500;000300;000400</t>
  </si>
  <si>
    <t>000080</t>
  </si>
  <si>
    <t>186246;186252;186255;186261;186263;186264;186265</t>
  </si>
  <si>
    <t>000078</t>
  </si>
  <si>
    <t>000823</t>
  </si>
  <si>
    <t>083</t>
  </si>
  <si>
    <t>000268</t>
  </si>
  <si>
    <t>602</t>
  </si>
  <si>
    <t>000267</t>
  </si>
  <si>
    <t>000022</t>
  </si>
  <si>
    <t>0498</t>
  </si>
  <si>
    <t>002876</t>
  </si>
  <si>
    <t>214519;214529;214542;214547;214552;214532;214546;214550;214555;214525;214582;214583;214592;214598;214581;214602</t>
  </si>
  <si>
    <t>046699;909095;909094;909087;909086;909081;046825;909089;909098;909092;046907;909090</t>
  </si>
  <si>
    <t>139016</t>
  </si>
  <si>
    <t>100549;100553;100555;100556;100557;100562;100566;100572;100577;100601;118040;118046;118047;118048;118049;118051;118053;118054;118068;118069;118071;118074;118075;118102;118103;118432;119250;133136;102595</t>
  </si>
  <si>
    <t>659</t>
  </si>
  <si>
    <t>0700</t>
  </si>
  <si>
    <t>000020</t>
  </si>
  <si>
    <t>000055</t>
  </si>
  <si>
    <t>000030</t>
  </si>
  <si>
    <t>072866</t>
  </si>
  <si>
    <t>025764;025768</t>
  </si>
  <si>
    <t>583</t>
  </si>
  <si>
    <t>543;583</t>
  </si>
  <si>
    <t>000018</t>
  </si>
  <si>
    <t>000007;000008</t>
  </si>
  <si>
    <t>000066</t>
  </si>
  <si>
    <t>000804</t>
  </si>
  <si>
    <t>000001;000002</t>
  </si>
  <si>
    <t>000041</t>
  </si>
  <si>
    <t>000003</t>
  </si>
  <si>
    <t>000060</t>
  </si>
  <si>
    <t>000795</t>
  </si>
  <si>
    <t>000024</t>
  </si>
  <si>
    <t>065</t>
  </si>
  <si>
    <t>000440</t>
  </si>
  <si>
    <t>500022</t>
  </si>
  <si>
    <t>000147</t>
  </si>
  <si>
    <t>000026</t>
  </si>
  <si>
    <t>BD PHARMACY2</t>
  </si>
  <si>
    <t>273437</t>
  </si>
  <si>
    <t>Percent of Annual Est.</t>
  </si>
  <si>
    <t>Started ordering 1/24</t>
  </si>
  <si>
    <t>UNITED SCRIPTS</t>
  </si>
  <si>
    <t>8145;8183</t>
  </si>
  <si>
    <t>VERY LIMITED SALES</t>
  </si>
  <si>
    <t>NO SL ISSUES AFTER ONE WEEK WITH SYSTEM ISSUES FOR DC</t>
  </si>
  <si>
    <t>NEBRASKA LTC</t>
  </si>
  <si>
    <t>273493</t>
  </si>
  <si>
    <t>CORNER STONE PHARMACY</t>
  </si>
  <si>
    <t>273473</t>
  </si>
  <si>
    <t>273401;273403;273398</t>
  </si>
  <si>
    <t>NBUNITED</t>
  </si>
  <si>
    <t>NBSRALAB</t>
  </si>
  <si>
    <t>Go Live Ref</t>
  </si>
  <si>
    <t>SHAWS PCHY CROWELL</t>
  </si>
  <si>
    <t>275536</t>
  </si>
  <si>
    <t>YOUR PERSONAL PHARMACY</t>
  </si>
  <si>
    <t>206699</t>
  </si>
  <si>
    <t>PRECISE CARE PHARMACY</t>
  </si>
  <si>
    <t>299944</t>
  </si>
  <si>
    <t>ALVARADO PHARMACY SD</t>
  </si>
  <si>
    <t>206802</t>
  </si>
  <si>
    <t>CHAIR CITY PHCY</t>
  </si>
  <si>
    <t>206830,286333</t>
  </si>
  <si>
    <t>SAM WATSON</t>
  </si>
  <si>
    <t>MAGIC CITY PHARMACY</t>
  </si>
  <si>
    <t>273158</t>
  </si>
  <si>
    <t>BERKSHIRE HEALTH SYSTEM (NARH)</t>
  </si>
  <si>
    <t>INITIAL ORDER QTY</t>
  </si>
  <si>
    <t>ONE TIME ORDER FOR NEW LOCATION</t>
  </si>
  <si>
    <t>182029</t>
  </si>
  <si>
    <t>426</t>
  </si>
  <si>
    <t>000500</t>
  </si>
  <si>
    <t>000015</t>
  </si>
  <si>
    <t>NBNARH</t>
  </si>
  <si>
    <t>JOY DIXON</t>
  </si>
  <si>
    <t>TRINITY CARITAS</t>
  </si>
  <si>
    <t>585;588</t>
  </si>
  <si>
    <t xml:space="preserve">C&amp;E APOTHECARY WELLNESS </t>
  </si>
  <si>
    <t>273596</t>
  </si>
  <si>
    <t>VILLAGE ROAD PHCY</t>
  </si>
  <si>
    <t>274721</t>
  </si>
  <si>
    <t>FLEXCARE SPECIALTY SERVICES</t>
  </si>
  <si>
    <t>274744</t>
  </si>
  <si>
    <t>NBTRINITY</t>
  </si>
  <si>
    <t>Build Strategy (Inventory Build Days)</t>
  </si>
  <si>
    <t>Items with a  monthly forecast of 20% or less of DC forecast excluded? Y/N</t>
  </si>
  <si>
    <t>N</t>
  </si>
  <si>
    <t>Total Build Dollar Value</t>
  </si>
  <si>
    <t>NO SIGNIFICANT SL ISSUES</t>
  </si>
  <si>
    <t>NO SIGNIFICANT ISSUES AFTER WEEK 2</t>
  </si>
  <si>
    <t>NBATHOL</t>
  </si>
  <si>
    <t>NO NOTICE, MONITOR ONLY</t>
  </si>
  <si>
    <t>ELIQUIS AND INVEGA ONLY; MONITOR ONLY</t>
  </si>
  <si>
    <t>206824;206827;206830;206833;206834</t>
  </si>
  <si>
    <t>179821</t>
  </si>
  <si>
    <t>543</t>
  </si>
  <si>
    <t>938;184</t>
  </si>
  <si>
    <t>183215;171479;149974</t>
  </si>
  <si>
    <t>8163;8144;8115;8165;8170</t>
  </si>
  <si>
    <t>171311;171345;171293;171270;171309;171343;171285;171261;171310;171344;171290;171267;171305;171337;171283;171260;171318;171274;171253;171304;171335;171282;177158;182911;973910;973901;958011;123105;177514;166085;166083;169436;177523;177488;177047;177502;177092;177468;177466;177433;176971;177316;169412;177321;177317;197929;197931;166095;166092;198526;165017;166096;166097;177156;808583;185430;164979;164982;164977;164972;164976;164987;165103;165104;169426;165212;165218;169421;169423;177461;177348;165207;165211;169451;169444;219954;219845;166107;199410;166113;166106;166110;814258;165546;165544;169442;185474;165580;201785;165547;165551;165581;165556;165559;165541;165543;165583;165388;165386;083528;130643;898305;898578;897575;193373;192460;897571;123101;063047;123866;123911;063048;123103;123910;897572;123867;083536;123912;117126;052643;123917;082864;123913;117128;052644;123918;082870;042285;165686;166077;166075;166078;177554;177557;177556;177530;165400;165396;898307;117130;897661;137685;123916;898579;123106;897577;171299;171325;171275;171257;171312;171351;171295;171273;171300;171329;171276;171258;171303;171333;171278;171259;165938;201787;165939;165940;177492;187147;186961;187149;165198;199400;165199;165202;181071;181070;181074;165200;185114;184967;173449;215589;165238;201783;165240;185109;184956;174629;174626;197923;197926;165609;199405;165611;165460;165461;165471;199404;165470;165466;165465;164943;164946;164938;164942;199394;138188;165509;165508;165505;165486;165487;176985;197280;177507;176972;165648;165645;165640;171294;177349;182914;177563;177354;165014;165004;169403;165110;199397;165010;165000;165005;814271;912985;165494;165495;165075;165079;169432;165065;165073;165063;165080;165086;198532;185456;165620;165624;169431;165616;201786;165626;165627;165631;165617;165615;165632;165635;165774;165757;169407;165770;814273;165741;165750;814275;165772;165754;198536;165773;165768;165739;219846;219859;165778;165777;165776;165775;198534;165793;165796;184061;379092;379307;379253;166022;166000;169408;166026;165996;166001;166020;165998;166027;165992;166050;166055;169419;166052;814276;166036;166048;166042;166049;166051;166038;166039;165503;185102;165502;814278;177333;177482;177336;170561;177376;170392;170385;170386;175868;177380;170376;170363;170377;170364;177522;177406;170369;170359;170390;170350;170371;170360;170354;177061;177058;176967;177513;176973;177471;177420;177511;170383;170366;177497;176969;176994;177528;194640;177525;177095;170391;544363;959843;042134;042177;042137;042178;042295;042179;042148;138793;042189;042305;042157;042193;042158;047935;042205;051922;042306;052376;042169;132706;161077;042292;052377;042152;042195;042187;042171;052374;047933;181717;042175;138791;042151;042128;042303;047932;042170;042304;042149;042154;445922;177331;165809;165817;166190;165595;165594;185426;165588;169456;165596;165599;165606;165601;165593;165598;165607;177464;177377;814281;165716;165673;165655;165702;165664;165661;165669;165703;165706;165725;165677;165680;193739;193772;193738;169410;165718;165681;165678;165724;165676;814288;814289;165723;814284;814283;814286;165722;193775;193776;193746;193750;193757;193773;193760;193765;193764;193745;193754;193749;808462;814290</t>
  </si>
  <si>
    <t>200432;179230;179232;179237;200431;200464;200548;202128;200440;200455;200536;202112;200443;200457;200547;202126;154382;170861;057849;898479;899148;170854;057846;813092;898488;170875;843341;813083;898483;170858;057848;897531;813088;898485;170868;154383;170872;057853;154392;170874;057854;897536;813090;898487;170873;154415;170892;057865;154395;170876;057856;154408;170888;057861;158635;057870;170877;057857;158637;057873;170881;057860;158633;057867;170853;057845;170855;057847;170891;057864;154347;154381;154410;179145;179152;898489;813098;170893;843344;179239;179344;182689;179332;179334;179268;179265;196141;196144;179262;179263;196138;179258;196142;179174;179171;179165;179161;179162;179181;179173;179335;179177;179346;179160;179348;179156;179247;179244;179245;179252;179328;179183;179186;179189;179191;209771;179273;179271;179274;200439;200446;200534;202111;179228;179216;179220;179193;207734;200422;200427;131947;137597;131948;137598;137721;137710;131949;137601;137719;137718;137723;137712;137714;200412;200467;200538;202117;200425;200470;200540;202121;179280;179284;204316;204317;179338;200474;200441;200545;202123;179384;179387;179393;179395;179403;179398;179402;179406;179419;179409;179420;179412;179413;179417;179418;179376;179373;179377;179300;179306;179293;179302;179304;179295;179298;179310;179308;179307;123269;123276;123280;123272;123279;179324;179322;179312;179202;179211;179204;179196;179194;179195;179198;179201;179208;179326</t>
  </si>
  <si>
    <t>681078;680917;695747;137402;219315;163606;163701;163708;163711;163716;163722;163723;163726;163731;163735;163736;163738;163742;163743;163744;163746;163748;808542;282166;290109;163700;814397;814393;876743;051279;163619;652580;672330;220651;163586;163598;163588;163597;163671;163509;163653;163644;163637;163692;163647;163631;163645;163471;163468;163628;163487;163482;163540;163670;163575;163577;163571;163578;163662;163507;163553;163548;163556;163500;163679;163678;163682;163685;163615;163613;163611;163660;163512;163450;163441;163463;163694;163446;163448;163688;163462;163454;163623;163455;163534;163523;163524;163522;163530;163517;163492;429713;984823;984872;984914;984971;984989;985028;985101;510536;983783;983833;983858;983882;983908;698187;983718;389589;273086;279026;279091;273052;782180;230732;279042;462978;279018;272955;279034</t>
  </si>
  <si>
    <t>100306</t>
  </si>
  <si>
    <t>PIONEER PHARMACY</t>
  </si>
  <si>
    <t>273583</t>
  </si>
  <si>
    <t>ANTHONY CHRISTENSEN</t>
  </si>
  <si>
    <t>PUREVIEW PHCY DOWNTOWN</t>
  </si>
  <si>
    <t>273570</t>
  </si>
  <si>
    <t>MARTINS PHCY CHRISTIANSBUR</t>
  </si>
  <si>
    <t>275407</t>
  </si>
  <si>
    <t>BERG NOBILITY DIST</t>
  </si>
  <si>
    <t>MEDASSETS</t>
  </si>
  <si>
    <t>273499</t>
  </si>
  <si>
    <t>BON AMI PHARMACY</t>
  </si>
  <si>
    <t>275510</t>
  </si>
  <si>
    <t>LEADWAY PHARMACY</t>
  </si>
  <si>
    <t>275530</t>
  </si>
  <si>
    <t>STAR DISCOUNT PHCY</t>
  </si>
  <si>
    <t>275580</t>
  </si>
  <si>
    <t>WALTER'S PHARMACY</t>
  </si>
  <si>
    <t>273601</t>
  </si>
  <si>
    <t>CAPITAL CARE PHCY</t>
  </si>
  <si>
    <t>275415</t>
  </si>
  <si>
    <t xml:space="preserve">SOME ISSUES WITH OTC CUTS DUE TO SYSTEM ISSUES </t>
  </si>
  <si>
    <t>NO SL ISSUES TO DATE - SOME IMPACT FROM OTC CUTS AT DC</t>
  </si>
  <si>
    <t>NEREID RX CORP</t>
  </si>
  <si>
    <t>275584</t>
  </si>
  <si>
    <t>KOHLLS FERTILITY</t>
  </si>
  <si>
    <t>ELLIER GEISE &amp; ANDY STEICHEN</t>
  </si>
  <si>
    <t>NBKOHLLS</t>
  </si>
  <si>
    <t>PARK SLOPE PHCY</t>
  </si>
  <si>
    <t>275599</t>
  </si>
  <si>
    <t xml:space="preserve"> SAMANTHA FABODE</t>
  </si>
  <si>
    <t xml:space="preserve"> BRIGHTSTART PHARMACY</t>
  </si>
  <si>
    <t>273388</t>
  </si>
  <si>
    <t xml:space="preserve"> STARTUP</t>
  </si>
  <si>
    <t>275751</t>
  </si>
  <si>
    <t xml:space="preserve"> AUDRA CONWELL</t>
  </si>
  <si>
    <t xml:space="preserve"> ANDA</t>
  </si>
  <si>
    <t xml:space="preserve"> C&amp;E APOTHECARY WELL GERI</t>
  </si>
  <si>
    <t>275696</t>
  </si>
  <si>
    <t>275724</t>
  </si>
  <si>
    <t xml:space="preserve"> CAROLINA PHARMACY M GERI</t>
  </si>
  <si>
    <t xml:space="preserve"> BRANNON TRAYWICK</t>
  </si>
  <si>
    <t xml:space="preserve"> Yes</t>
  </si>
  <si>
    <t>275732</t>
  </si>
  <si>
    <t>273574</t>
  </si>
  <si>
    <t>MOSSY CREEK PHCY</t>
  </si>
  <si>
    <t>PUREVIEW HLTH CTR PHCY</t>
  </si>
  <si>
    <t>POTTER DRUG</t>
  </si>
  <si>
    <t>HEALTHLINC PHARMACY EC</t>
  </si>
  <si>
    <t>248727</t>
  </si>
  <si>
    <t>ALAMO PHARMACY</t>
  </si>
  <si>
    <t>273478</t>
  </si>
  <si>
    <t>MY NEIGHBOR PHCY</t>
  </si>
  <si>
    <t>248701</t>
  </si>
  <si>
    <t>CK PHARMACY</t>
  </si>
  <si>
    <t>248700</t>
  </si>
  <si>
    <t>TMP PHARMACY</t>
  </si>
  <si>
    <t>248686</t>
  </si>
  <si>
    <t>OH+MCNS Coverage % (Target is 90%)</t>
  </si>
  <si>
    <t>OH+OO+MUS Coverage % (Target is 96%)</t>
  </si>
  <si>
    <t>ROK PHARMACY</t>
  </si>
  <si>
    <t>273263</t>
  </si>
  <si>
    <t>I&amp;S PHARMACY</t>
  </si>
  <si>
    <t>273622</t>
  </si>
  <si>
    <t>713</t>
  </si>
  <si>
    <t>0507</t>
  </si>
  <si>
    <t>700007</t>
  </si>
  <si>
    <t>OLD CORNER DRUG</t>
  </si>
  <si>
    <t>248788</t>
  </si>
  <si>
    <t>POLOMAR SPEC PHCY</t>
  </si>
  <si>
    <t>248782</t>
  </si>
  <si>
    <t>VERY LOW VOLUME TO DATE</t>
  </si>
  <si>
    <t>10 DAYS</t>
  </si>
  <si>
    <t>000038</t>
  </si>
  <si>
    <t>219595;219192;219602</t>
  </si>
  <si>
    <t>COLUMBIA VALLEY COMMUNITY HEALTH</t>
  </si>
  <si>
    <t>FROM TO</t>
  </si>
  <si>
    <t>PARMED</t>
  </si>
  <si>
    <t>TOMAGWA HC MINISTRIES</t>
  </si>
  <si>
    <t>248827</t>
  </si>
  <si>
    <t>LOW SALES VOLUME</t>
  </si>
  <si>
    <t>04/02 -- LOW VOLUME</t>
  </si>
  <si>
    <t>04/02 -- MINIMAL SALES TO DATE</t>
  </si>
  <si>
    <t>METRO</t>
  </si>
  <si>
    <t>CHAIN</t>
  </si>
  <si>
    <t>CPH</t>
  </si>
  <si>
    <t>SA</t>
  </si>
  <si>
    <t>WEEKLY SERVICE LEVEL</t>
  </si>
  <si>
    <t>NBCVCH</t>
  </si>
  <si>
    <t>DULY HEALTH AND CARE</t>
  </si>
  <si>
    <t>JOSH YAX / MARY ESP</t>
  </si>
  <si>
    <t>SAFESCRIPT PHCY WILDWOOD</t>
  </si>
  <si>
    <t>248825</t>
  </si>
  <si>
    <t>VISTARA SPEC PHCY</t>
  </si>
  <si>
    <t>248829</t>
  </si>
  <si>
    <t>CAREPACK PHARMACY</t>
  </si>
  <si>
    <t>275604</t>
  </si>
  <si>
    <t>ATX PHARMACY</t>
  </si>
  <si>
    <t>248694</t>
  </si>
  <si>
    <t>CITY DRUG PHCY AND GIFTS</t>
  </si>
  <si>
    <t>248737</t>
  </si>
  <si>
    <t>PHAR AID PEMBROKE</t>
  </si>
  <si>
    <t>248772</t>
  </si>
  <si>
    <t>CATTLES PHARMACY LTC</t>
  </si>
  <si>
    <t>248809</t>
  </si>
  <si>
    <t>PATTIE DRUG</t>
  </si>
  <si>
    <t>275576</t>
  </si>
  <si>
    <t>NAPOLEON DRUG</t>
  </si>
  <si>
    <t>BEST ORGANIC PHARMACY</t>
  </si>
  <si>
    <t>248889</t>
  </si>
  <si>
    <t>249038</t>
  </si>
  <si>
    <t>NIEMANN HARVEST MARKET</t>
  </si>
  <si>
    <t>248857</t>
  </si>
  <si>
    <t>ANDERSON HEALTH CARE</t>
  </si>
  <si>
    <t>DOYLESTOWN</t>
  </si>
  <si>
    <t>LANGDON PRAIRIE HOSPITAL</t>
  </si>
  <si>
    <t>JOSH DAVIS</t>
  </si>
  <si>
    <t>NBLANGDON</t>
  </si>
  <si>
    <t>NBDOYLES</t>
  </si>
  <si>
    <t>PREMIER DRUGS</t>
  </si>
  <si>
    <t>248739</t>
  </si>
  <si>
    <t>TULARE PHARMACY</t>
  </si>
  <si>
    <t>249112</t>
  </si>
  <si>
    <t>SPECIALTY RX PHARMACY</t>
  </si>
  <si>
    <t>248871</t>
  </si>
  <si>
    <t>SAGAR PATEL</t>
  </si>
  <si>
    <t>BETTER CHOICE RX PHARMACY</t>
  </si>
  <si>
    <t>400767</t>
  </si>
  <si>
    <t>TIGER PHARMACY</t>
  </si>
  <si>
    <t>248743</t>
  </si>
  <si>
    <t>FRIENDLY RX</t>
  </si>
  <si>
    <t>249097</t>
  </si>
  <si>
    <t>PNW PHARMACY LLC</t>
  </si>
  <si>
    <t>248850</t>
  </si>
  <si>
    <t>TOUHY FAMILY PHARMACY</t>
  </si>
  <si>
    <t>249047</t>
  </si>
  <si>
    <t>ALIVE AND WELL PHARMACY</t>
  </si>
  <si>
    <t>400800</t>
  </si>
  <si>
    <t>PISGAH PHARMACY</t>
  </si>
  <si>
    <t>400839</t>
  </si>
  <si>
    <t>04/26 -- NO ISSUES IN RECENT WEEKS</t>
  </si>
  <si>
    <t>NO SL ISSUES - VOL A LITTLE LOW</t>
  </si>
  <si>
    <t>04/26 -- NO SL ISSUES TO DATE</t>
  </si>
  <si>
    <t>NO SALES FOR SEVERAL WEEKS</t>
  </si>
  <si>
    <t>04/26 -- NO SALES TO DATE</t>
  </si>
  <si>
    <t>04/26 -- WORK OMITS</t>
  </si>
  <si>
    <t>VERY HIGH ORDERS ON ONE ITEM LED TO LOWER RESULTS IN INITIAL 2 WEEKS; HIGH/STEADY RATES AFTER THAT PERIOD</t>
  </si>
  <si>
    <t xml:space="preserve">04/26 -- NO SL ISSUES TO DATE </t>
  </si>
  <si>
    <t>339</t>
  </si>
  <si>
    <t>0772</t>
  </si>
  <si>
    <t>772138</t>
  </si>
  <si>
    <t>772288</t>
  </si>
  <si>
    <t>275745;275740</t>
  </si>
  <si>
    <t>000075</t>
  </si>
  <si>
    <t>000221</t>
  </si>
  <si>
    <t>486430;234190;234197;234201;234185;486108;234204;234212;487235;234205;656602;234181;486752;234209;829049</t>
  </si>
  <si>
    <t>217814;217820</t>
  </si>
  <si>
    <t>MIDTOWN PHARMACY</t>
  </si>
  <si>
    <t>NBMIDTOWN</t>
  </si>
  <si>
    <t>.Y</t>
  </si>
  <si>
    <t>NBMETRO</t>
  </si>
  <si>
    <t xml:space="preserve">$            858,360 </t>
  </si>
  <si>
    <t>957</t>
  </si>
  <si>
    <t>1004</t>
  </si>
  <si>
    <t>858457;845201</t>
  </si>
  <si>
    <t>WAITING ON CONSILADATED USAGE FILES</t>
  </si>
  <si>
    <t>889</t>
  </si>
  <si>
    <t>0240</t>
  </si>
  <si>
    <t>002428</t>
  </si>
  <si>
    <t>234370</t>
  </si>
  <si>
    <t>SUMER PHARMACY</t>
  </si>
  <si>
    <t>249109</t>
  </si>
  <si>
    <t>400806</t>
  </si>
  <si>
    <t>COMMUNITY CARE PHCY</t>
  </si>
  <si>
    <t>SAMANTHA FOMBODE</t>
  </si>
  <si>
    <t>401035</t>
  </si>
  <si>
    <t>THREE RIVERS PHCY</t>
  </si>
  <si>
    <t>400969</t>
  </si>
  <si>
    <t>OPTUMRX PHY 801 AZ SPC</t>
  </si>
  <si>
    <t>KATIE DELESANDRO</t>
  </si>
  <si>
    <t>401366</t>
  </si>
  <si>
    <t>REAM'S PALACE DRUG</t>
  </si>
  <si>
    <t>AmerisourceBergen Corporation</t>
  </si>
  <si>
    <t>400962</t>
  </si>
  <si>
    <t>HICKSVILLE PHCY</t>
  </si>
  <si>
    <t>400987</t>
  </si>
  <si>
    <t>BUILD</t>
  </si>
  <si>
    <t>COASTAL CARE PHARMACY</t>
  </si>
  <si>
    <t>401201</t>
  </si>
  <si>
    <t>PALACE DRUG SILVER CLIFF</t>
  </si>
  <si>
    <t>400951</t>
  </si>
  <si>
    <t>FRESH MEADOW PHCY</t>
  </si>
  <si>
    <t>401214</t>
  </si>
  <si>
    <t>JOHN BESCRIPT JR</t>
  </si>
  <si>
    <t>OUR PHARMACY</t>
  </si>
  <si>
    <t>401046</t>
  </si>
  <si>
    <t>OPTUM OTC NON GX</t>
  </si>
  <si>
    <t>NBOPTOTC</t>
  </si>
  <si>
    <t>BUILD APPROVAL PENDING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</si>
</sst>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409]d\-mmm\-yy;@"/>
    <numFmt numFmtId="165" formatCode="[$-409]dd\-mmm\-yy;@"/>
    <numFmt numFmtId="166" formatCode="_(&quot;$&quot;* #,##0_);_(&quot;$&quot;* \(#,##0\);_(&quot;$&quot;* &quot;-&quot;??_);_(@_)"/>
    <numFmt numFmtId="167" formatCode="0.0%"/>
    <numFmt numFmtId="168" formatCode="mm/dd/yy;@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Eras Medium ITC"/>
      <family val="2"/>
    </font>
    <font>
      <b/>
      <u/>
      <sz val="14"/>
      <color theme="1"/>
      <name val="Eras Medium ITC"/>
      <family val="2"/>
    </font>
    <font>
      <b/>
      <u/>
      <sz val="10"/>
      <color theme="1"/>
      <name val="Eras Medium ITC"/>
      <family val="2"/>
    </font>
    <font>
      <sz val="10"/>
      <color theme="1"/>
      <name val="Eras Medium ITC"/>
      <family val="2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Eras Medium ITC"/>
      <family val="2"/>
    </font>
    <font>
      <b/>
      <sz val="10"/>
      <color theme="0"/>
      <name val="Eras Medium ITC"/>
      <family val="2"/>
    </font>
    <font>
      <b/>
      <sz val="10"/>
      <color theme="1"/>
      <name val="Eras Medium ITC"/>
      <family val="2"/>
    </font>
    <font>
      <u/>
      <sz val="11"/>
      <color theme="1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9"/>
      <color theme="1"/>
      <name val="Arial"/>
      <family val="2"/>
    </font>
    <font>
      <sz val="9"/>
      <color rgb="FF000000"/>
      <name val="Arial"/>
      <family val="2"/>
    </font>
    <font>
      <sz val="9"/>
      <color rgb="FF333333"/>
      <name val="Arial"/>
      <family val="2"/>
    </font>
    <font>
      <sz val="11"/>
      <color rgb="FF000000"/>
      <name val="Calibri"/>
      <family val="2"/>
      <scheme val="minor"/>
    </font>
    <font>
      <b/>
      <u/>
      <sz val="10"/>
      <color rgb="FFFF0000"/>
      <name val="Eras Medium ITC"/>
      <family val="2"/>
    </font>
    <font>
      <b/>
      <sz val="10"/>
      <color rgb="FFFF0000"/>
      <name val="Eras Medium ITC"/>
      <family val="2"/>
    </font>
    <font>
      <b/>
      <u/>
      <sz val="12"/>
      <color theme="1"/>
      <name val="Eras Medium ITC"/>
      <family val="2"/>
    </font>
    <font>
      <sz val="10"/>
      <color rgb="FF00000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CAC9D9"/>
      </left>
      <right style="thin">
        <color rgb="FFCAC9D9"/>
      </right>
      <top style="thin">
        <color rgb="FFCAC9D9"/>
      </top>
      <bottom style="thin">
        <color rgb="FFCAC9D9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7F7F7F"/>
      </left>
      <right style="medium">
        <color rgb="FF7F7F7F"/>
      </right>
      <top style="medium">
        <color rgb="FF7F7F7F"/>
      </top>
      <bottom style="medium">
        <color rgb="FF7F7F7F"/>
      </bottom>
      <diagonal/>
    </border>
    <border>
      <left style="thin">
        <color rgb="FFCAC9D9"/>
      </left>
      <right style="thin">
        <color rgb="FFCAC9D9"/>
      </right>
      <top/>
      <bottom style="thin">
        <color rgb="FFCAC9D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3">
    <xf numFmtId="0" fontId="0" fillId="0" borderId="0"/>
    <xf numFmtId="44" fontId="1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10" fillId="3" borderId="7" applyNumberFormat="0" applyAlignment="0" applyProtection="0"/>
    <xf numFmtId="0" fontId="9" fillId="2" borderId="7" applyNumberFormat="0" applyAlignment="0">
      <protection locked="0"/>
    </xf>
    <xf numFmtId="0" fontId="5" fillId="4" borderId="7" applyNumberFormat="0" applyAlignment="0" applyProtection="0"/>
    <xf numFmtId="0" fontId="11" fillId="0" borderId="0" applyNumberFormat="0" applyFill="0" applyBorder="0" applyAlignment="0" applyProtection="0"/>
    <xf numFmtId="0" fontId="8" fillId="7" borderId="7" applyNumberFormat="0" applyAlignment="0" applyProtection="0"/>
    <xf numFmtId="0" fontId="12" fillId="5" borderId="2" applyNumberFormat="0" applyAlignment="0" applyProtection="0"/>
    <xf numFmtId="0" fontId="6" fillId="6" borderId="3" applyNumberFormat="0" applyAlignment="0" applyProtection="0"/>
    <xf numFmtId="0" fontId="13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5" fillId="8" borderId="0" applyNumberFormat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1" fillId="10" borderId="7" applyNumberFormat="0" applyAlignment="0" applyProtection="0"/>
    <xf numFmtId="0" fontId="7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5" fillId="0" borderId="0"/>
    <xf numFmtId="0" fontId="16" fillId="0" borderId="0"/>
    <xf numFmtId="0" fontId="1" fillId="0" borderId="0"/>
    <xf numFmtId="0" fontId="25" fillId="0" borderId="0"/>
  </cellStyleXfs>
  <cellXfs count="362">
    <xf numFmtId="0" fontId="0" fillId="0" borderId="0" xfId="0"/>
    <xf numFmtId="0" fontId="2" fillId="0" borderId="0" xfId="0" applyFont="1" applyFill="1"/>
    <xf numFmtId="165" fontId="2" fillId="0" borderId="0" xfId="0" applyNumberFormat="1" applyFont="1" applyFill="1" applyAlignment="1">
      <alignment horizontal="center"/>
    </xf>
    <xf numFmtId="164" fontId="2" fillId="0" borderId="0" xfId="0" applyNumberFormat="1" applyFont="1" applyFill="1" applyAlignment="1">
      <alignment horizontal="center"/>
    </xf>
    <xf numFmtId="166" fontId="2" fillId="0" borderId="0" xfId="1" applyNumberFormat="1" applyFont="1" applyFill="1"/>
    <xf numFmtId="49" fontId="2" fillId="0" borderId="0" xfId="1" applyNumberFormat="1" applyFont="1" applyFill="1" applyAlignment="1">
      <alignment horizontal="center" wrapText="1"/>
    </xf>
    <xf numFmtId="164" fontId="2" fillId="0" borderId="0" xfId="0" applyNumberFormat="1" applyFont="1" applyFill="1" applyAlignment="1">
      <alignment horizontal="center" wrapText="1"/>
    </xf>
    <xf numFmtId="165" fontId="3" fillId="0" borderId="0" xfId="0" applyNumberFormat="1" applyFont="1" applyFill="1" applyAlignment="1">
      <alignment horizontal="center" vertical="center" wrapText="1"/>
    </xf>
    <xf numFmtId="0" fontId="3" fillId="0" borderId="0" xfId="0" applyFont="1" applyFill="1" applyAlignment="1">
      <alignment horizontal="center" vertical="center" wrapText="1"/>
    </xf>
    <xf numFmtId="164" fontId="3" fillId="0" borderId="0" xfId="0" applyNumberFormat="1" applyFont="1" applyFill="1" applyAlignment="1">
      <alignment horizontal="center" vertical="center" wrapText="1"/>
    </xf>
    <xf numFmtId="166" fontId="3" fillId="0" borderId="0" xfId="1" applyNumberFormat="1" applyFont="1" applyFill="1" applyAlignment="1">
      <alignment horizontal="center" vertical="center" wrapText="1"/>
    </xf>
    <xf numFmtId="49" fontId="3" fillId="0" borderId="0" xfId="1" applyNumberFormat="1" applyFont="1" applyFill="1" applyAlignment="1">
      <alignment horizontal="center" vertical="center" wrapText="1"/>
    </xf>
    <xf numFmtId="0" fontId="5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Alignment="1">
      <alignment wrapText="1"/>
    </xf>
    <xf numFmtId="0" fontId="2" fillId="0" borderId="0" xfId="0" applyFont="1" applyFill="1" applyAlignment="1">
      <alignment horizontal="center"/>
    </xf>
    <xf numFmtId="0" fontId="0" fillId="0" borderId="0" xfId="0" applyAlignment="1">
      <alignment horizontal="center"/>
    </xf>
    <xf numFmtId="44" fontId="5" fillId="0" borderId="0" xfId="1" applyFont="1" applyAlignment="1">
      <alignment wrapText="1"/>
    </xf>
    <xf numFmtId="0" fontId="8" fillId="7" borderId="7" xfId="7"/>
    <xf numFmtId="0" fontId="8" fillId="7" borderId="7" xfId="7" applyAlignment="1">
      <alignment horizontal="center"/>
    </xf>
    <xf numFmtId="164" fontId="3" fillId="0" borderId="0" xfId="0" applyNumberFormat="1" applyFont="1" applyFill="1" applyAlignment="1">
      <alignment horizontal="left" vertical="center" wrapText="1"/>
    </xf>
    <xf numFmtId="164" fontId="2" fillId="0" borderId="0" xfId="0" applyNumberFormat="1" applyFont="1" applyFill="1" applyAlignment="1">
      <alignment horizontal="left" wrapText="1"/>
    </xf>
    <xf numFmtId="0" fontId="5" fillId="0" borderId="0" xfId="0" applyFont="1" applyAlignment="1"/>
    <xf numFmtId="164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 wrapText="1"/>
    </xf>
    <xf numFmtId="164" fontId="8" fillId="7" borderId="7" xfId="7" applyNumberFormat="1" applyAlignment="1">
      <alignment horizontal="center"/>
    </xf>
    <xf numFmtId="166" fontId="8" fillId="7" borderId="7" xfId="7" applyNumberFormat="1" applyAlignment="1">
      <alignment horizontal="center"/>
    </xf>
    <xf numFmtId="0" fontId="8" fillId="7" borderId="7" xfId="7" applyAlignment="1">
      <alignment horizontal="center" wrapText="1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/>
    <xf numFmtId="49" fontId="8" fillId="7" borderId="7" xfId="7" applyNumberFormat="1" applyAlignment="1">
      <alignment horizontal="center" wrapText="1"/>
    </xf>
    <xf numFmtId="167" fontId="4" fillId="0" borderId="4" xfId="20" applyNumberFormat="1" applyFont="1" applyFill="1" applyBorder="1" applyAlignment="1">
      <alignment horizontal="center" vertical="center" wrapText="1"/>
    </xf>
    <xf numFmtId="0" fontId="0" fillId="0" borderId="5" xfId="0" applyBorder="1"/>
    <xf numFmtId="49" fontId="0" fillId="0" borderId="0" xfId="0" applyNumberFormat="1"/>
    <xf numFmtId="0" fontId="0" fillId="0" borderId="6" xfId="0" applyBorder="1"/>
    <xf numFmtId="0" fontId="16" fillId="9" borderId="0" xfId="0" applyFont="1" applyFill="1" applyAlignment="1">
      <alignment vertical="center"/>
    </xf>
    <xf numFmtId="0" fontId="16" fillId="9" borderId="0" xfId="0" applyFont="1" applyFill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horizontal="center"/>
    </xf>
    <xf numFmtId="0" fontId="18" fillId="0" borderId="0" xfId="0" applyFont="1" applyAlignment="1">
      <alignment horizontal="left"/>
    </xf>
    <xf numFmtId="0" fontId="17" fillId="0" borderId="0" xfId="0" applyFont="1" applyAlignment="1">
      <alignment vertical="center"/>
    </xf>
    <xf numFmtId="49" fontId="17" fillId="0" borderId="0" xfId="0" applyNumberFormat="1" applyFont="1" applyAlignment="1">
      <alignment horizontal="center" vertical="center"/>
    </xf>
    <xf numFmtId="0" fontId="17" fillId="0" borderId="0" xfId="0" applyFont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0" fillId="0" borderId="0" xfId="0" applyNumberFormat="1" applyAlignment="1">
      <alignment vertical="center"/>
    </xf>
    <xf numFmtId="49" fontId="19" fillId="0" borderId="0" xfId="0" applyNumberFormat="1" applyFont="1" applyAlignment="1">
      <alignment horizontal="center"/>
    </xf>
    <xf numFmtId="49" fontId="18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 vertical="center"/>
    </xf>
    <xf numFmtId="0" fontId="0" fillId="0" borderId="0" xfId="0" quotePrefix="1" applyAlignment="1">
      <alignment horizontal="center"/>
    </xf>
    <xf numFmtId="167" fontId="2" fillId="0" borderId="0" xfId="0" applyNumberFormat="1" applyFont="1" applyFill="1"/>
    <xf numFmtId="166" fontId="8" fillId="7" borderId="7" xfId="7" applyNumberFormat="1"/>
    <xf numFmtId="165" fontId="8" fillId="7" borderId="7" xfId="7" applyNumberFormat="1" applyAlignment="1">
      <alignment horizontal="center"/>
    </xf>
    <xf numFmtId="164" fontId="8" fillId="7" borderId="7" xfId="7" applyNumberFormat="1" applyAlignment="1">
      <alignment horizontal="left" wrapText="1"/>
    </xf>
    <xf numFmtId="164" fontId="8" fillId="7" borderId="7" xfId="7" applyNumberFormat="1" applyAlignment="1">
      <alignment horizontal="center" wrapText="1"/>
    </xf>
    <xf numFmtId="167" fontId="8" fillId="7" borderId="7" xfId="7" applyNumberFormat="1" applyAlignment="1">
      <alignment horizontal="center"/>
    </xf>
    <xf numFmtId="14" fontId="3" fillId="0" borderId="0" xfId="0" applyNumberFormat="1" applyFont="1" applyFill="1" applyAlignment="1">
      <alignment horizontal="center" vertical="center" wrapText="1"/>
    </xf>
    <xf numFmtId="14" fontId="8" fillId="7" borderId="7" xfId="7" applyNumberFormat="1" applyAlignment="1">
      <alignment horizontal="center"/>
    </xf>
    <xf numFmtId="14" fontId="2" fillId="0" borderId="0" xfId="0" applyNumberFormat="1" applyFont="1" applyFill="1" applyAlignment="1">
      <alignment horizontal="center"/>
    </xf>
    <xf numFmtId="0" fontId="0" fillId="0" borderId="0" xfId="0"/>
    <xf numFmtId="0" fontId="3" fillId="0" borderId="0" xfId="0" applyFont="1" applyFill="1" applyAlignment="1">
      <alignment horizontal="left" vertical="center" wrapText="1"/>
    </xf>
    <xf numFmtId="0" fontId="2" fillId="0" borderId="0" xfId="0" applyFont="1" applyFill="1" applyAlignment="1">
      <alignment horizontal="left"/>
    </xf>
    <xf numFmtId="167" fontId="5" fillId="0" borderId="0" xfId="20" applyNumberFormat="1" applyFont="1" applyAlignment="1">
      <alignment horizontal="center" wrapText="1"/>
    </xf>
    <xf numFmtId="16" fontId="8" fillId="7" borderId="7" xfId="7" applyNumberFormat="1" applyAlignment="1">
      <alignment horizontal="center"/>
    </xf>
    <xf numFmtId="0" fontId="5" fillId="4" borderId="7" xfId="5"/>
    <xf numFmtId="0" fontId="5" fillId="4" borderId="7" xfId="5" applyAlignment="1">
      <alignment horizontal="center"/>
    </xf>
    <xf numFmtId="164" fontId="5" fillId="4" borderId="7" xfId="5" applyNumberFormat="1" applyAlignment="1">
      <alignment horizontal="center"/>
    </xf>
    <xf numFmtId="0" fontId="5" fillId="4" borderId="7" xfId="5" applyAlignment="1">
      <alignment horizontal="center" wrapText="1"/>
    </xf>
    <xf numFmtId="49" fontId="5" fillId="4" borderId="7" xfId="5" quotePrefix="1" applyNumberFormat="1" applyAlignment="1">
      <alignment horizontal="center" wrapText="1"/>
    </xf>
    <xf numFmtId="167" fontId="5" fillId="0" borderId="0" xfId="20" applyNumberFormat="1" applyFont="1" applyAlignment="1">
      <alignment horizontal="center"/>
    </xf>
    <xf numFmtId="164" fontId="4" fillId="0" borderId="4" xfId="0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49" fontId="4" fillId="0" borderId="4" xfId="1" applyNumberFormat="1" applyFont="1" applyFill="1" applyBorder="1" applyAlignment="1">
      <alignment horizontal="center" vertical="center" wrapText="1"/>
    </xf>
    <xf numFmtId="44" fontId="4" fillId="0" borderId="4" xfId="1" applyFont="1" applyFill="1" applyBorder="1" applyAlignment="1">
      <alignment horizontal="center" vertical="center" wrapText="1"/>
    </xf>
    <xf numFmtId="167" fontId="5" fillId="4" borderId="7" xfId="5" applyNumberFormat="1" applyAlignment="1">
      <alignment horizontal="center"/>
    </xf>
    <xf numFmtId="167" fontId="9" fillId="2" borderId="7" xfId="4" applyNumberFormat="1" applyAlignment="1">
      <alignment horizontal="center" wrapText="1"/>
      <protection locked="0"/>
    </xf>
    <xf numFmtId="44" fontId="9" fillId="2" borderId="7" xfId="4" applyNumberFormat="1" applyAlignment="1">
      <alignment wrapText="1"/>
      <protection locked="0"/>
    </xf>
    <xf numFmtId="167" fontId="9" fillId="2" borderId="7" xfId="4" applyNumberFormat="1" applyAlignment="1">
      <alignment horizontal="center"/>
      <protection locked="0"/>
    </xf>
    <xf numFmtId="0" fontId="9" fillId="2" borderId="7" xfId="4">
      <protection locked="0"/>
    </xf>
    <xf numFmtId="164" fontId="9" fillId="2" borderId="7" xfId="4" applyNumberFormat="1">
      <protection locked="0"/>
    </xf>
    <xf numFmtId="0" fontId="9" fillId="2" borderId="7" xfId="4" applyAlignment="1">
      <alignment horizontal="center"/>
      <protection locked="0"/>
    </xf>
    <xf numFmtId="164" fontId="9" fillId="2" borderId="7" xfId="4" applyNumberFormat="1" applyAlignment="1">
      <alignment horizontal="center"/>
      <protection locked="0"/>
    </xf>
    <xf numFmtId="166" fontId="9" fillId="2" borderId="7" xfId="4" applyNumberFormat="1" applyAlignment="1">
      <alignment horizontal="center"/>
      <protection locked="0"/>
    </xf>
    <xf numFmtId="0" fontId="9" fillId="2" borderId="7" xfId="4" applyAlignment="1">
      <alignment horizontal="center" wrapText="1"/>
      <protection locked="0"/>
    </xf>
    <xf numFmtId="0" fontId="9" fillId="2" borderId="7" xfId="4" applyAlignment="1">
      <alignment wrapText="1"/>
      <protection locked="0"/>
    </xf>
    <xf numFmtId="0" fontId="9" fillId="2" borderId="7" xfId="4" applyAlignment="1">
      <protection locked="0"/>
    </xf>
    <xf numFmtId="0" fontId="9" fillId="2" borderId="7" xfId="4" quotePrefix="1" applyAlignment="1">
      <alignment horizontal="center" wrapText="1"/>
      <protection locked="0"/>
    </xf>
    <xf numFmtId="0" fontId="14" fillId="11" borderId="0" xfId="0" applyFont="1" applyFill="1" applyAlignment="1">
      <alignment horizontal="center" vertical="center" wrapText="1"/>
    </xf>
    <xf numFmtId="16" fontId="0" fillId="0" borderId="0" xfId="0" applyNumberFormat="1" applyAlignment="1">
      <alignment horizontal="center"/>
    </xf>
    <xf numFmtId="0" fontId="21" fillId="0" borderId="1" xfId="31" applyFont="1" applyBorder="1"/>
    <xf numFmtId="49" fontId="20" fillId="12" borderId="1" xfId="29" applyNumberFormat="1" applyFont="1" applyFill="1" applyBorder="1" applyAlignment="1">
      <alignment horizontal="left"/>
    </xf>
    <xf numFmtId="14" fontId="14" fillId="11" borderId="0" xfId="0" applyNumberFormat="1" applyFont="1" applyFill="1" applyAlignment="1">
      <alignment horizontal="center" vertical="center" wrapText="1"/>
    </xf>
    <xf numFmtId="0" fontId="0" fillId="0" borderId="9" xfId="0" applyBorder="1"/>
    <xf numFmtId="0" fontId="16" fillId="0" borderId="1" xfId="0" applyFont="1" applyBorder="1" applyAlignment="1">
      <alignment vertical="top"/>
    </xf>
    <xf numFmtId="0" fontId="1" fillId="0" borderId="1" xfId="31" applyBorder="1"/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/>
    <xf numFmtId="0" fontId="16" fillId="0" borderId="1" xfId="30" applyBorder="1"/>
    <xf numFmtId="49" fontId="20" fillId="12" borderId="1" xfId="0" applyNumberFormat="1" applyFont="1" applyFill="1" applyBorder="1" applyAlignment="1">
      <alignment horizontal="center"/>
    </xf>
    <xf numFmtId="0" fontId="15" fillId="0" borderId="9" xfId="0" applyFont="1" applyBorder="1" applyAlignment="1">
      <alignment horizontal="center"/>
    </xf>
    <xf numFmtId="0" fontId="15" fillId="0" borderId="5" xfId="0" applyFont="1" applyBorder="1" applyAlignment="1">
      <alignment horizontal="center"/>
    </xf>
    <xf numFmtId="0" fontId="15" fillId="0" borderId="0" xfId="0" applyFont="1" applyAlignment="1">
      <alignment horizontal="center"/>
    </xf>
    <xf numFmtId="0" fontId="10" fillId="0" borderId="0" xfId="0" applyFont="1"/>
    <xf numFmtId="165" fontId="5" fillId="4" borderId="7" xfId="5" applyNumberFormat="1" applyAlignment="1">
      <alignment horizontal="center"/>
    </xf>
    <xf numFmtId="49" fontId="5" fillId="4" borderId="7" xfId="5" applyNumberFormat="1" applyAlignment="1">
      <alignment horizontal="center" wrapText="1"/>
    </xf>
    <xf numFmtId="164" fontId="5" fillId="4" borderId="7" xfId="5" applyNumberFormat="1" applyAlignment="1">
      <alignment horizontal="left" wrapText="1"/>
    </xf>
    <xf numFmtId="164" fontId="5" fillId="4" borderId="7" xfId="5" applyNumberFormat="1" applyAlignment="1">
      <alignment horizontal="center" wrapText="1"/>
    </xf>
    <xf numFmtId="14" fontId="5" fillId="4" borderId="7" xfId="5" applyNumberFormat="1" applyAlignment="1">
      <alignment horizontal="center"/>
    </xf>
    <xf numFmtId="167" fontId="5" fillId="4" borderId="7" xfId="5" applyNumberFormat="1"/>
    <xf numFmtId="167" fontId="10" fillId="3" borderId="7" xfId="3" applyNumberFormat="1" applyAlignment="1">
      <alignment horizontal="center"/>
    </xf>
    <xf numFmtId="49" fontId="9" fillId="2" borderId="7" xfId="4" quotePrefix="1" applyNumberFormat="1" applyAlignment="1">
      <alignment horizontal="center" wrapText="1"/>
      <protection locked="0"/>
    </xf>
    <xf numFmtId="49" fontId="9" fillId="2" borderId="7" xfId="4" applyNumberFormat="1" applyAlignment="1">
      <alignment horizontal="center" wrapText="1"/>
      <protection locked="0"/>
    </xf>
    <xf numFmtId="49" fontId="5" fillId="0" borderId="0" xfId="0" applyNumberFormat="1" applyFont="1" applyAlignment="1">
      <alignment horizontal="center" wrapText="1"/>
    </xf>
    <xf numFmtId="165" fontId="9" fillId="2" borderId="7" xfId="4" applyNumberFormat="1" applyAlignment="1">
      <alignment horizontal="center"/>
      <protection locked="0"/>
    </xf>
    <xf numFmtId="166" fontId="9" fillId="2" borderId="7" xfId="4" applyNumberFormat="1">
      <protection locked="0"/>
    </xf>
    <xf numFmtId="164" fontId="9" fillId="2" borderId="7" xfId="4" applyNumberFormat="1" applyAlignment="1">
      <alignment horizontal="left" wrapText="1"/>
      <protection locked="0"/>
    </xf>
    <xf numFmtId="164" fontId="9" fillId="2" borderId="7" xfId="4" applyNumberFormat="1" applyAlignment="1">
      <alignment horizontal="center" wrapText="1"/>
      <protection locked="0"/>
    </xf>
    <xf numFmtId="14" fontId="9" fillId="2" borderId="7" xfId="4" applyNumberFormat="1" applyAlignment="1">
      <alignment horizontal="center"/>
      <protection locked="0"/>
    </xf>
    <xf numFmtId="167" fontId="9" fillId="2" borderId="7" xfId="4" applyNumberFormat="1">
      <protection locked="0"/>
    </xf>
    <xf numFmtId="0" fontId="1" fillId="10" borderId="8" xfId="22" applyBorder="1" applyProtection="1">
      <protection locked="0"/>
    </xf>
    <xf numFmtId="167" fontId="8" fillId="7" borderId="7" xfId="7" applyNumberFormat="1"/>
    <xf numFmtId="167" fontId="1" fillId="10" borderId="8" xfId="22" applyNumberFormat="1" applyBorder="1" applyAlignment="1" applyProtection="1">
      <alignment horizontal="center"/>
      <protection locked="0"/>
    </xf>
    <xf numFmtId="164" fontId="22" fillId="0" borderId="4" xfId="0" applyNumberFormat="1" applyFont="1" applyFill="1" applyBorder="1" applyAlignment="1">
      <alignment horizontal="center" vertical="center" wrapText="1"/>
    </xf>
    <xf numFmtId="167" fontId="22" fillId="0" borderId="4" xfId="20" applyNumberFormat="1" applyFont="1" applyBorder="1" applyAlignment="1">
      <alignment horizontal="center" vertical="center" wrapText="1"/>
    </xf>
    <xf numFmtId="0" fontId="22" fillId="0" borderId="4" xfId="0" applyFont="1" applyBorder="1" applyAlignment="1">
      <alignment horizontal="center" vertical="center" wrapText="1"/>
    </xf>
    <xf numFmtId="0" fontId="23" fillId="0" borderId="4" xfId="0" applyFont="1" applyBorder="1" applyAlignment="1">
      <alignment horizontal="center" wrapText="1"/>
    </xf>
    <xf numFmtId="44" fontId="22" fillId="0" borderId="4" xfId="1" applyFont="1" applyFill="1" applyBorder="1" applyAlignment="1">
      <alignment horizontal="center" vertical="center" wrapText="1"/>
    </xf>
    <xf numFmtId="0" fontId="5" fillId="4" borderId="7" xfId="5" applyAlignment="1">
      <alignment wrapText="1"/>
    </xf>
    <xf numFmtId="0" fontId="5" fillId="4" borderId="7" xfId="5" quotePrefix="1" applyAlignment="1">
      <alignment horizontal="center" wrapText="1"/>
    </xf>
    <xf numFmtId="0" fontId="5" fillId="4" borderId="7" xfId="5" applyAlignment="1"/>
    <xf numFmtId="167" fontId="5" fillId="4" borderId="7" xfId="5" applyNumberFormat="1" applyAlignment="1">
      <alignment horizontal="center" wrapText="1"/>
    </xf>
    <xf numFmtId="44" fontId="5" fillId="4" borderId="7" xfId="5" applyNumberFormat="1" applyAlignment="1">
      <alignment wrapText="1"/>
    </xf>
    <xf numFmtId="166" fontId="5" fillId="4" borderId="7" xfId="1" applyNumberFormat="1" applyFont="1" applyFill="1" applyBorder="1"/>
    <xf numFmtId="0" fontId="10" fillId="3" borderId="7" xfId="3"/>
    <xf numFmtId="0" fontId="10" fillId="3" borderId="7" xfId="3" applyAlignment="1">
      <alignment horizontal="center"/>
    </xf>
    <xf numFmtId="164" fontId="10" fillId="3" borderId="7" xfId="3" applyNumberFormat="1" applyAlignment="1">
      <alignment horizontal="center"/>
    </xf>
    <xf numFmtId="49" fontId="10" fillId="3" borderId="7" xfId="3" quotePrefix="1" applyNumberFormat="1" applyAlignment="1">
      <alignment horizontal="center" wrapText="1"/>
    </xf>
    <xf numFmtId="0" fontId="10" fillId="3" borderId="7" xfId="3" applyAlignment="1">
      <alignment horizontal="center" wrapText="1"/>
    </xf>
    <xf numFmtId="0" fontId="10" fillId="3" borderId="7" xfId="3" applyAlignment="1">
      <alignment wrapText="1"/>
    </xf>
    <xf numFmtId="0" fontId="10" fillId="3" borderId="7" xfId="3" quotePrefix="1" applyAlignment="1">
      <alignment horizontal="center" wrapText="1"/>
    </xf>
    <xf numFmtId="0" fontId="10" fillId="3" borderId="7" xfId="3" applyAlignment="1"/>
    <xf numFmtId="167" fontId="10" fillId="3" borderId="7" xfId="3" applyNumberFormat="1" applyAlignment="1">
      <alignment horizontal="center" wrapText="1"/>
    </xf>
    <xf numFmtId="44" fontId="10" fillId="3" borderId="7" xfId="3" applyNumberFormat="1" applyAlignment="1">
      <alignment wrapText="1"/>
    </xf>
    <xf numFmtId="44" fontId="10" fillId="3" borderId="7" xfId="3" applyNumberFormat="1" applyAlignment="1" applyProtection="1">
      <alignment wrapText="1"/>
      <protection locked="0"/>
    </xf>
    <xf numFmtId="164" fontId="8" fillId="7" borderId="7" xfId="7" applyNumberFormat="1" applyProtection="1">
      <protection locked="0"/>
    </xf>
    <xf numFmtId="0" fontId="8" fillId="7" borderId="7" xfId="7" applyAlignment="1" applyProtection="1">
      <alignment vertical="top"/>
      <protection locked="0"/>
    </xf>
    <xf numFmtId="0" fontId="8" fillId="7" borderId="7" xfId="7" applyProtection="1">
      <protection locked="0"/>
    </xf>
    <xf numFmtId="0" fontId="8" fillId="7" borderId="7" xfId="7" applyAlignment="1" applyProtection="1">
      <alignment horizontal="center"/>
      <protection locked="0"/>
    </xf>
    <xf numFmtId="164" fontId="8" fillId="7" borderId="7" xfId="7" applyNumberFormat="1" applyAlignment="1" applyProtection="1">
      <alignment horizontal="center"/>
      <protection locked="0"/>
    </xf>
    <xf numFmtId="49" fontId="8" fillId="7" borderId="7" xfId="7" applyNumberFormat="1" applyAlignment="1" applyProtection="1">
      <alignment horizontal="center" vertical="top" wrapText="1"/>
      <protection locked="0"/>
    </xf>
    <xf numFmtId="166" fontId="8" fillId="7" borderId="7" xfId="7" applyNumberFormat="1" applyAlignment="1" applyProtection="1">
      <alignment horizontal="center"/>
      <protection locked="0"/>
    </xf>
    <xf numFmtId="0" fontId="8" fillId="7" borderId="7" xfId="7" applyAlignment="1" applyProtection="1">
      <alignment horizontal="center" wrapText="1"/>
      <protection locked="0"/>
    </xf>
    <xf numFmtId="0" fontId="8" fillId="7" borderId="7" xfId="7" applyAlignment="1" applyProtection="1">
      <alignment wrapText="1"/>
      <protection locked="0"/>
    </xf>
    <xf numFmtId="49" fontId="8" fillId="7" borderId="7" xfId="7" applyNumberFormat="1" applyAlignment="1" applyProtection="1">
      <alignment vertical="top"/>
      <protection locked="0"/>
    </xf>
    <xf numFmtId="0" fontId="8" fillId="7" borderId="7" xfId="7" applyAlignment="1" applyProtection="1">
      <protection locked="0"/>
    </xf>
    <xf numFmtId="167" fontId="8" fillId="7" borderId="7" xfId="7" applyNumberFormat="1" applyAlignment="1" applyProtection="1">
      <alignment horizontal="center" wrapText="1"/>
      <protection locked="0"/>
    </xf>
    <xf numFmtId="44" fontId="8" fillId="7" borderId="7" xfId="7" applyNumberFormat="1" applyAlignment="1" applyProtection="1">
      <alignment wrapText="1"/>
      <protection locked="0"/>
    </xf>
    <xf numFmtId="167" fontId="8" fillId="7" borderId="7" xfId="7" applyNumberFormat="1" applyAlignment="1" applyProtection="1">
      <alignment horizontal="center"/>
      <protection locked="0"/>
    </xf>
    <xf numFmtId="49" fontId="8" fillId="7" borderId="7" xfId="7" quotePrefix="1" applyNumberFormat="1" applyAlignment="1" applyProtection="1">
      <alignment horizontal="center" wrapText="1"/>
      <protection locked="0"/>
    </xf>
    <xf numFmtId="167" fontId="8" fillId="7" borderId="7" xfId="7" quotePrefix="1" applyNumberFormat="1" applyAlignment="1" applyProtection="1">
      <alignment horizontal="center" wrapText="1"/>
      <protection locked="0"/>
    </xf>
    <xf numFmtId="166" fontId="8" fillId="7" borderId="7" xfId="7" applyNumberFormat="1" applyAlignment="1" applyProtection="1">
      <alignment vertical="top"/>
      <protection locked="0"/>
    </xf>
    <xf numFmtId="0" fontId="8" fillId="7" borderId="7" xfId="7" quotePrefix="1" applyAlignment="1" applyProtection="1">
      <alignment horizontal="center" wrapText="1"/>
      <protection locked="0"/>
    </xf>
    <xf numFmtId="0" fontId="10" fillId="3" borderId="7" xfId="3" applyProtection="1">
      <protection locked="0"/>
    </xf>
    <xf numFmtId="0" fontId="10" fillId="3" borderId="7" xfId="3" applyAlignment="1" applyProtection="1">
      <alignment horizontal="center"/>
      <protection locked="0"/>
    </xf>
    <xf numFmtId="164" fontId="10" fillId="3" borderId="7" xfId="3" applyNumberFormat="1" applyAlignment="1" applyProtection="1">
      <alignment horizontal="center"/>
      <protection locked="0"/>
    </xf>
    <xf numFmtId="49" fontId="10" fillId="3" borderId="7" xfId="3" quotePrefix="1" applyNumberFormat="1" applyAlignment="1" applyProtection="1">
      <alignment horizontal="center" wrapText="1"/>
      <protection locked="0"/>
    </xf>
    <xf numFmtId="0" fontId="10" fillId="3" borderId="7" xfId="3" applyAlignment="1" applyProtection="1">
      <alignment horizontal="center" wrapText="1"/>
      <protection locked="0"/>
    </xf>
    <xf numFmtId="0" fontId="10" fillId="3" borderId="7" xfId="3" applyAlignment="1" applyProtection="1">
      <alignment wrapText="1"/>
      <protection locked="0"/>
    </xf>
    <xf numFmtId="0" fontId="10" fillId="3" borderId="7" xfId="3" quotePrefix="1" applyAlignment="1" applyProtection="1">
      <alignment horizontal="center" wrapText="1"/>
      <protection locked="0"/>
    </xf>
    <xf numFmtId="0" fontId="10" fillId="3" borderId="7" xfId="3" applyAlignment="1" applyProtection="1">
      <protection locked="0"/>
    </xf>
    <xf numFmtId="167" fontId="10" fillId="3" borderId="7" xfId="3" applyNumberFormat="1" applyAlignment="1" applyProtection="1">
      <alignment horizontal="center" wrapText="1"/>
      <protection locked="0"/>
    </xf>
    <xf numFmtId="167" fontId="10" fillId="3" borderId="7" xfId="3" applyNumberFormat="1" applyAlignment="1" applyProtection="1">
      <alignment horizontal="center"/>
      <protection locked="0"/>
    </xf>
    <xf numFmtId="164" fontId="8" fillId="7" borderId="7" xfId="7" applyNumberFormat="1"/>
    <xf numFmtId="49" fontId="8" fillId="7" borderId="7" xfId="7" quotePrefix="1" applyNumberFormat="1" applyAlignment="1">
      <alignment horizontal="center" wrapText="1"/>
    </xf>
    <xf numFmtId="0" fontId="8" fillId="7" borderId="7" xfId="7" applyAlignment="1">
      <alignment wrapText="1"/>
    </xf>
    <xf numFmtId="0" fontId="8" fillId="7" borderId="7" xfId="7" quotePrefix="1" applyAlignment="1">
      <alignment horizontal="center" wrapText="1"/>
    </xf>
    <xf numFmtId="0" fontId="8" fillId="7" borderId="7" xfId="7" applyAlignment="1"/>
    <xf numFmtId="167" fontId="8" fillId="7" borderId="7" xfId="7" applyNumberFormat="1" applyAlignment="1">
      <alignment horizontal="center" wrapText="1"/>
    </xf>
    <xf numFmtId="44" fontId="8" fillId="7" borderId="7" xfId="7" applyNumberFormat="1" applyAlignment="1">
      <alignment wrapText="1"/>
    </xf>
    <xf numFmtId="16" fontId="8" fillId="7" borderId="7" xfId="7" applyNumberFormat="1" applyAlignment="1" applyProtection="1">
      <alignment wrapText="1"/>
      <protection locked="0"/>
    </xf>
    <xf numFmtId="16" fontId="8" fillId="7" borderId="7" xfId="7" applyNumberFormat="1" applyAlignment="1">
      <alignment wrapText="1"/>
    </xf>
    <xf numFmtId="164" fontId="1" fillId="10" borderId="7" xfId="22" applyNumberFormat="1" applyBorder="1" applyProtection="1">
      <protection locked="0"/>
    </xf>
    <xf numFmtId="0" fontId="1" fillId="10" borderId="7" xfId="22" applyBorder="1" applyProtection="1">
      <protection locked="0"/>
    </xf>
    <xf numFmtId="0" fontId="1" fillId="10" borderId="7" xfId="22" applyBorder="1" applyAlignment="1" applyProtection="1">
      <alignment horizontal="center"/>
      <protection locked="0"/>
    </xf>
    <xf numFmtId="164" fontId="1" fillId="10" borderId="7" xfId="22" applyNumberFormat="1" applyBorder="1" applyAlignment="1" applyProtection="1">
      <alignment horizontal="center"/>
      <protection locked="0"/>
    </xf>
    <xf numFmtId="49" fontId="1" fillId="10" borderId="7" xfId="22" quotePrefix="1" applyNumberFormat="1" applyBorder="1" applyAlignment="1" applyProtection="1">
      <alignment horizontal="center" wrapText="1"/>
      <protection locked="0"/>
    </xf>
    <xf numFmtId="166" fontId="1" fillId="10" borderId="7" xfId="22" applyNumberFormat="1" applyBorder="1" applyAlignment="1" applyProtection="1">
      <alignment horizontal="center"/>
      <protection locked="0"/>
    </xf>
    <xf numFmtId="0" fontId="1" fillId="10" borderId="7" xfId="22" applyBorder="1" applyAlignment="1" applyProtection="1">
      <alignment horizontal="center" wrapText="1"/>
      <protection locked="0"/>
    </xf>
    <xf numFmtId="0" fontId="1" fillId="10" borderId="7" xfId="22" applyBorder="1" applyAlignment="1" applyProtection="1">
      <alignment wrapText="1"/>
      <protection locked="0"/>
    </xf>
    <xf numFmtId="0" fontId="1" fillId="10" borderId="7" xfId="22" quotePrefix="1" applyBorder="1" applyAlignment="1" applyProtection="1">
      <alignment horizontal="center" wrapText="1"/>
      <protection locked="0"/>
    </xf>
    <xf numFmtId="0" fontId="1" fillId="10" borderId="7" xfId="22" applyBorder="1" applyAlignment="1" applyProtection="1">
      <protection locked="0"/>
    </xf>
    <xf numFmtId="167" fontId="1" fillId="10" borderId="7" xfId="22" applyNumberFormat="1" applyBorder="1" applyAlignment="1" applyProtection="1">
      <alignment horizontal="center" wrapText="1"/>
      <protection locked="0"/>
    </xf>
    <xf numFmtId="44" fontId="1" fillId="10" borderId="7" xfId="22" applyNumberFormat="1" applyBorder="1" applyAlignment="1" applyProtection="1">
      <alignment wrapText="1"/>
      <protection locked="0"/>
    </xf>
    <xf numFmtId="167" fontId="1" fillId="10" borderId="7" xfId="22" applyNumberFormat="1" applyBorder="1" applyAlignment="1" applyProtection="1">
      <alignment horizontal="center"/>
      <protection locked="0"/>
    </xf>
    <xf numFmtId="166" fontId="8" fillId="7" borderId="8" xfId="1" applyNumberFormat="1" applyFont="1" applyFill="1" applyBorder="1"/>
    <xf numFmtId="10" fontId="8" fillId="7" borderId="7" xfId="7" applyNumberFormat="1"/>
    <xf numFmtId="16" fontId="8" fillId="7" borderId="7" xfId="7" applyNumberFormat="1" applyProtection="1">
      <protection locked="0"/>
    </xf>
    <xf numFmtId="164" fontId="1" fillId="10" borderId="7" xfId="22" applyNumberFormat="1" applyProtection="1">
      <protection locked="0"/>
    </xf>
    <xf numFmtId="0" fontId="1" fillId="10" borderId="7" xfId="22" applyProtection="1">
      <protection locked="0"/>
    </xf>
    <xf numFmtId="0" fontId="1" fillId="10" borderId="7" xfId="22" applyAlignment="1" applyProtection="1">
      <alignment horizontal="center"/>
      <protection locked="0"/>
    </xf>
    <xf numFmtId="164" fontId="1" fillId="10" borderId="7" xfId="22" applyNumberFormat="1" applyAlignment="1" applyProtection="1">
      <alignment horizontal="center"/>
      <protection locked="0"/>
    </xf>
    <xf numFmtId="49" fontId="1" fillId="10" borderId="7" xfId="22" quotePrefix="1" applyNumberFormat="1" applyAlignment="1" applyProtection="1">
      <alignment horizontal="center"/>
      <protection locked="0"/>
    </xf>
    <xf numFmtId="166" fontId="1" fillId="10" borderId="7" xfId="22" applyNumberFormat="1" applyAlignment="1" applyProtection="1">
      <alignment horizontal="center"/>
      <protection locked="0"/>
    </xf>
    <xf numFmtId="0" fontId="1" fillId="10" borderId="7" xfId="22" applyAlignment="1" applyProtection="1">
      <alignment horizontal="center" wrapText="1"/>
      <protection locked="0"/>
    </xf>
    <xf numFmtId="0" fontId="1" fillId="10" borderId="7" xfId="22" applyAlignment="1" applyProtection="1">
      <alignment wrapText="1"/>
      <protection locked="0"/>
    </xf>
    <xf numFmtId="0" fontId="1" fillId="10" borderId="7" xfId="22" quotePrefix="1" applyAlignment="1" applyProtection="1">
      <alignment horizontal="center" wrapText="1"/>
      <protection locked="0"/>
    </xf>
    <xf numFmtId="0" fontId="1" fillId="10" borderId="7" xfId="22" applyAlignment="1" applyProtection="1">
      <protection locked="0"/>
    </xf>
    <xf numFmtId="167" fontId="1" fillId="10" borderId="7" xfId="22" applyNumberFormat="1" applyAlignment="1" applyProtection="1">
      <alignment horizontal="center" wrapText="1"/>
      <protection locked="0"/>
    </xf>
    <xf numFmtId="44" fontId="1" fillId="10" borderId="7" xfId="22" applyNumberFormat="1" applyAlignment="1" applyProtection="1">
      <alignment wrapText="1"/>
      <protection locked="0"/>
    </xf>
    <xf numFmtId="167" fontId="1" fillId="10" borderId="7" xfId="22" applyNumberFormat="1" applyAlignment="1" applyProtection="1">
      <alignment horizontal="center"/>
      <protection locked="0"/>
    </xf>
    <xf numFmtId="167" fontId="1" fillId="10" borderId="7" xfId="22" applyNumberFormat="1" applyAlignment="1">
      <alignment horizontal="center"/>
    </xf>
    <xf numFmtId="0" fontId="1" fillId="10" borderId="7" xfId="22"/>
    <xf numFmtId="164" fontId="1" fillId="10" borderId="7" xfId="22" applyNumberFormat="1"/>
    <xf numFmtId="16" fontId="1" fillId="10" borderId="7" xfId="22" applyNumberFormat="1" applyAlignment="1" applyProtection="1">
      <alignment wrapText="1"/>
      <protection locked="0"/>
    </xf>
    <xf numFmtId="0" fontId="1" fillId="10" borderId="7" xfId="22" applyAlignment="1">
      <alignment horizontal="center"/>
    </xf>
    <xf numFmtId="164" fontId="1" fillId="10" borderId="7" xfId="22" applyNumberFormat="1" applyAlignment="1">
      <alignment horizontal="center"/>
    </xf>
    <xf numFmtId="49" fontId="1" fillId="10" borderId="7" xfId="22" quotePrefix="1" applyNumberFormat="1" applyAlignment="1">
      <alignment horizontal="center"/>
    </xf>
    <xf numFmtId="166" fontId="1" fillId="10" borderId="7" xfId="22" applyNumberFormat="1" applyAlignment="1">
      <alignment horizontal="center"/>
    </xf>
    <xf numFmtId="0" fontId="1" fillId="10" borderId="7" xfId="22" applyAlignment="1">
      <alignment horizontal="center" wrapText="1"/>
    </xf>
    <xf numFmtId="0" fontId="1" fillId="10" borderId="7" xfId="22" applyAlignment="1">
      <alignment wrapText="1"/>
    </xf>
    <xf numFmtId="0" fontId="1" fillId="10" borderId="7" xfId="22" quotePrefix="1" applyAlignment="1">
      <alignment horizontal="center" wrapText="1"/>
    </xf>
    <xf numFmtId="0" fontId="1" fillId="10" borderId="7" xfId="22" applyAlignment="1"/>
    <xf numFmtId="167" fontId="1" fillId="10" borderId="7" xfId="22" applyNumberFormat="1" applyAlignment="1">
      <alignment horizontal="center" wrapText="1"/>
    </xf>
    <xf numFmtId="44" fontId="1" fillId="10" borderId="7" xfId="22" applyNumberFormat="1" applyAlignment="1">
      <alignment wrapText="1"/>
    </xf>
    <xf numFmtId="49" fontId="1" fillId="10" borderId="7" xfId="22" applyNumberFormat="1" applyAlignment="1">
      <alignment horizontal="center"/>
    </xf>
    <xf numFmtId="0" fontId="1" fillId="10" borderId="7" xfId="22" applyAlignment="1">
      <alignment vertical="top"/>
    </xf>
    <xf numFmtId="49" fontId="1" fillId="10" borderId="7" xfId="22" applyNumberFormat="1" applyAlignment="1">
      <alignment horizontal="center" vertical="top"/>
    </xf>
    <xf numFmtId="49" fontId="1" fillId="10" borderId="7" xfId="22" applyNumberFormat="1" applyAlignment="1">
      <alignment vertical="top"/>
    </xf>
    <xf numFmtId="166" fontId="1" fillId="10" borderId="7" xfId="22" applyNumberFormat="1" applyAlignment="1">
      <alignment vertical="top"/>
    </xf>
    <xf numFmtId="49" fontId="1" fillId="10" borderId="7" xfId="22" quotePrefix="1" applyNumberFormat="1" applyAlignment="1">
      <alignment horizontal="center" vertical="top"/>
    </xf>
    <xf numFmtId="0" fontId="1" fillId="10" borderId="7" xfId="22" applyAlignment="1" applyProtection="1">
      <alignment vertical="top"/>
      <protection locked="0"/>
    </xf>
    <xf numFmtId="49" fontId="1" fillId="10" borderId="7" xfId="22" applyNumberFormat="1" applyAlignment="1" applyProtection="1">
      <alignment horizontal="center" vertical="top"/>
      <protection locked="0"/>
    </xf>
    <xf numFmtId="49" fontId="1" fillId="10" borderId="7" xfId="22" applyNumberFormat="1" applyAlignment="1" applyProtection="1">
      <alignment vertical="top"/>
      <protection locked="0"/>
    </xf>
    <xf numFmtId="166" fontId="1" fillId="10" borderId="7" xfId="22" applyNumberFormat="1" applyAlignment="1" applyProtection="1">
      <alignment vertical="top"/>
      <protection locked="0"/>
    </xf>
    <xf numFmtId="49" fontId="1" fillId="10" borderId="7" xfId="22" applyNumberFormat="1" applyAlignment="1" applyProtection="1">
      <alignment horizontal="center" vertical="top" wrapText="1"/>
      <protection locked="0"/>
    </xf>
    <xf numFmtId="49" fontId="1" fillId="10" borderId="7" xfId="22" applyNumberFormat="1" applyAlignment="1" applyProtection="1">
      <alignment horizontal="center"/>
      <protection locked="0"/>
    </xf>
    <xf numFmtId="49" fontId="1" fillId="10" borderId="7" xfId="22" quotePrefix="1" applyNumberFormat="1" applyAlignment="1" applyProtection="1">
      <alignment horizontal="center" vertical="top"/>
      <protection locked="0"/>
    </xf>
    <xf numFmtId="49" fontId="1" fillId="10" borderId="7" xfId="22" quotePrefix="1" applyNumberFormat="1" applyAlignment="1" applyProtection="1">
      <alignment horizontal="center" wrapText="1"/>
      <protection locked="0"/>
    </xf>
    <xf numFmtId="49" fontId="1" fillId="10" borderId="7" xfId="22" quotePrefix="1" applyNumberFormat="1" applyAlignment="1">
      <alignment horizontal="center" wrapText="1"/>
    </xf>
    <xf numFmtId="49" fontId="8" fillId="7" borderId="7" xfId="7" quotePrefix="1" applyNumberFormat="1" applyAlignment="1">
      <alignment horizontal="center"/>
    </xf>
    <xf numFmtId="49" fontId="8" fillId="7" borderId="7" xfId="7" quotePrefix="1" applyNumberFormat="1" applyAlignment="1" applyProtection="1">
      <alignment horizontal="center"/>
      <protection locked="0"/>
    </xf>
    <xf numFmtId="166" fontId="8" fillId="7" borderId="7" xfId="7" applyNumberFormat="1" applyAlignment="1" applyProtection="1">
      <alignment wrapText="1"/>
      <protection locked="0"/>
    </xf>
    <xf numFmtId="0" fontId="8" fillId="7" borderId="7" xfId="7" applyAlignment="1">
      <alignment vertical="top"/>
    </xf>
    <xf numFmtId="49" fontId="8" fillId="7" borderId="7" xfId="7" applyNumberFormat="1" applyAlignment="1">
      <alignment horizontal="center" vertical="top"/>
    </xf>
    <xf numFmtId="49" fontId="8" fillId="7" borderId="7" xfId="7" applyNumberFormat="1" applyAlignment="1">
      <alignment vertical="top"/>
    </xf>
    <xf numFmtId="164" fontId="8" fillId="7" borderId="7" xfId="7" quotePrefix="1" applyNumberFormat="1"/>
    <xf numFmtId="49" fontId="8" fillId="7" borderId="7" xfId="7" applyNumberFormat="1" applyAlignment="1">
      <alignment horizontal="center" vertical="top" wrapText="1"/>
    </xf>
    <xf numFmtId="49" fontId="8" fillId="7" borderId="7" xfId="7" quotePrefix="1" applyNumberFormat="1" applyAlignment="1">
      <alignment vertical="top"/>
    </xf>
    <xf numFmtId="166" fontId="8" fillId="7" borderId="7" xfId="7" applyNumberFormat="1" applyAlignment="1">
      <alignment vertical="top"/>
    </xf>
    <xf numFmtId="16" fontId="8" fillId="7" borderId="7" xfId="7" applyNumberFormat="1" applyAlignment="1"/>
    <xf numFmtId="49" fontId="8" fillId="7" borderId="7" xfId="7" quotePrefix="1" applyNumberFormat="1" applyAlignment="1">
      <alignment horizontal="center" vertical="top"/>
    </xf>
    <xf numFmtId="164" fontId="8" fillId="7" borderId="7" xfId="7" quotePrefix="1" applyNumberFormat="1" applyAlignment="1">
      <alignment horizontal="center"/>
    </xf>
    <xf numFmtId="164" fontId="8" fillId="7" borderId="7" xfId="7" quotePrefix="1" applyNumberFormat="1" applyAlignment="1">
      <alignment horizontal="center" wrapText="1"/>
    </xf>
    <xf numFmtId="49" fontId="8" fillId="7" borderId="7" xfId="7" applyNumberFormat="1" applyAlignment="1">
      <alignment horizontal="center"/>
    </xf>
    <xf numFmtId="167" fontId="8" fillId="7" borderId="7" xfId="7" applyNumberFormat="1" applyAlignment="1" applyProtection="1">
      <alignment wrapText="1"/>
      <protection locked="0"/>
    </xf>
    <xf numFmtId="0" fontId="1" fillId="10" borderId="7" xfId="22" quotePrefix="1" applyAlignment="1" applyProtection="1">
      <alignment horizontal="center" vertical="top"/>
      <protection locked="0"/>
    </xf>
    <xf numFmtId="49" fontId="24" fillId="0" borderId="0" xfId="0" applyNumberFormat="1" applyFont="1" applyFill="1" applyAlignment="1">
      <alignment horizontal="center" vertical="center" wrapText="1"/>
    </xf>
    <xf numFmtId="49" fontId="2" fillId="0" borderId="0" xfId="0" applyNumberFormat="1" applyFont="1" applyFill="1" applyAlignment="1">
      <alignment horizontal="center" wrapText="1"/>
    </xf>
    <xf numFmtId="49" fontId="9" fillId="2" borderId="7" xfId="4" applyNumberFormat="1" applyAlignment="1">
      <alignment horizontal="center"/>
      <protection locked="0"/>
    </xf>
    <xf numFmtId="49" fontId="8" fillId="7" borderId="7" xfId="7" applyNumberFormat="1" applyAlignment="1">
      <alignment horizontal="left"/>
    </xf>
    <xf numFmtId="49" fontId="8" fillId="7" borderId="7" xfId="7" applyNumberFormat="1" applyAlignment="1">
      <alignment horizontal="left" wrapText="1"/>
    </xf>
    <xf numFmtId="49" fontId="8" fillId="7" borderId="7" xfId="7" applyNumberFormat="1" applyAlignment="1">
      <alignment horizontal="left" vertical="center"/>
    </xf>
    <xf numFmtId="49" fontId="5" fillId="4" borderId="7" xfId="5" applyNumberFormat="1" applyAlignment="1">
      <alignment horizontal="left"/>
    </xf>
    <xf numFmtId="44" fontId="5" fillId="4" borderId="7" xfId="5" applyNumberFormat="1" applyAlignment="1" applyProtection="1">
      <alignment wrapText="1"/>
      <protection locked="0"/>
    </xf>
    <xf numFmtId="166" fontId="8" fillId="13" borderId="7" xfId="1" applyNumberFormat="1" applyFont="1" applyFill="1" applyBorder="1" applyAlignment="1">
      <alignment horizontal="left"/>
    </xf>
    <xf numFmtId="166" fontId="8" fillId="13" borderId="7" xfId="7" applyNumberFormat="1" applyFill="1" applyAlignment="1">
      <alignment horizontal="center"/>
    </xf>
    <xf numFmtId="0" fontId="8" fillId="13" borderId="7" xfId="7" applyFill="1"/>
    <xf numFmtId="0" fontId="8" fillId="13" borderId="7" xfId="7" applyFill="1" applyAlignment="1">
      <alignment horizontal="left"/>
    </xf>
    <xf numFmtId="10" fontId="8" fillId="13" borderId="7" xfId="7" applyNumberFormat="1" applyFill="1" applyAlignment="1">
      <alignment horizontal="center"/>
    </xf>
    <xf numFmtId="0" fontId="9" fillId="13" borderId="7" xfId="4" applyFill="1">
      <protection locked="0"/>
    </xf>
    <xf numFmtId="166" fontId="9" fillId="13" borderId="7" xfId="4" applyNumberFormat="1" applyFill="1" applyAlignment="1">
      <alignment horizontal="center"/>
      <protection locked="0"/>
    </xf>
    <xf numFmtId="0" fontId="8" fillId="13" borderId="7" xfId="7" applyFill="1" applyAlignment="1">
      <alignment horizontal="center"/>
    </xf>
    <xf numFmtId="0" fontId="9" fillId="13" borderId="7" xfId="4" applyFill="1" applyAlignment="1">
      <alignment horizontal="center"/>
      <protection locked="0"/>
    </xf>
    <xf numFmtId="0" fontId="5" fillId="13" borderId="7" xfId="5" applyFill="1" applyAlignment="1">
      <alignment horizontal="center"/>
    </xf>
    <xf numFmtId="0" fontId="5" fillId="13" borderId="7" xfId="7" applyFont="1" applyFill="1" applyAlignment="1">
      <alignment horizontal="left"/>
    </xf>
    <xf numFmtId="0" fontId="5" fillId="13" borderId="7" xfId="5" applyFont="1" applyFill="1"/>
    <xf numFmtId="0" fontId="0" fillId="0" borderId="0" xfId="0" applyFont="1"/>
    <xf numFmtId="166" fontId="5" fillId="13" borderId="7" xfId="4" applyNumberFormat="1" applyFont="1" applyFill="1" applyAlignment="1">
      <alignment horizontal="left"/>
      <protection locked="0"/>
    </xf>
    <xf numFmtId="49" fontId="8" fillId="7" borderId="7" xfId="7" applyNumberFormat="1" applyAlignment="1" applyProtection="1">
      <alignment horizontal="center" wrapText="1"/>
      <protection locked="0"/>
    </xf>
    <xf numFmtId="14" fontId="5" fillId="13" borderId="7" xfId="7" applyNumberFormat="1" applyFont="1" applyFill="1" applyAlignment="1">
      <alignment horizontal="center"/>
    </xf>
    <xf numFmtId="14" fontId="5" fillId="13" borderId="7" xfId="5" applyNumberFormat="1" applyFont="1" applyFill="1" applyAlignment="1">
      <alignment horizontal="center"/>
    </xf>
    <xf numFmtId="14" fontId="5" fillId="13" borderId="7" xfId="4" applyNumberFormat="1" applyFont="1" applyFill="1" applyAlignment="1">
      <alignment horizontal="center"/>
      <protection locked="0"/>
    </xf>
    <xf numFmtId="49" fontId="8" fillId="7" borderId="7" xfId="7" quotePrefix="1" applyNumberFormat="1" applyAlignment="1">
      <alignment horizontal="left" wrapText="1"/>
    </xf>
    <xf numFmtId="0" fontId="8" fillId="7" borderId="7" xfId="7" quotePrefix="1" applyProtection="1">
      <protection locked="0"/>
    </xf>
    <xf numFmtId="0" fontId="10" fillId="0" borderId="0" xfId="0" applyFont="1" applyAlignment="1">
      <alignment horizontal="center" wrapText="1"/>
    </xf>
    <xf numFmtId="0" fontId="4" fillId="0" borderId="0" xfId="0" applyFont="1" applyFill="1" applyAlignment="1">
      <alignment horizontal="center" vertical="center" wrapText="1"/>
    </xf>
    <xf numFmtId="16" fontId="5" fillId="4" borderId="7" xfId="5" applyNumberFormat="1"/>
    <xf numFmtId="168" fontId="4" fillId="0" borderId="4" xfId="1" applyNumberFormat="1" applyFont="1" applyFill="1" applyBorder="1" applyAlignment="1">
      <alignment horizontal="center" vertical="center" wrapText="1"/>
    </xf>
    <xf numFmtId="168" fontId="10" fillId="3" borderId="7" xfId="3" applyNumberFormat="1" applyAlignment="1" applyProtection="1">
      <alignment horizontal="center"/>
      <protection locked="0"/>
    </xf>
    <xf numFmtId="168" fontId="9" fillId="2" borderId="7" xfId="4" applyNumberFormat="1" applyAlignment="1">
      <alignment horizontal="center"/>
      <protection locked="0"/>
    </xf>
    <xf numFmtId="168" fontId="10" fillId="3" borderId="7" xfId="3" applyNumberFormat="1" applyAlignment="1">
      <alignment horizontal="center"/>
    </xf>
    <xf numFmtId="168" fontId="5" fillId="4" borderId="7" xfId="5" applyNumberFormat="1" applyAlignment="1">
      <alignment horizontal="center"/>
    </xf>
    <xf numFmtId="168" fontId="5" fillId="0" borderId="0" xfId="0" applyNumberFormat="1" applyFont="1" applyAlignment="1">
      <alignment horizontal="center"/>
    </xf>
    <xf numFmtId="168" fontId="4" fillId="0" borderId="4" xfId="0" applyNumberFormat="1" applyFont="1" applyFill="1" applyBorder="1" applyAlignment="1">
      <alignment horizontal="center" vertical="center" wrapText="1"/>
    </xf>
    <xf numFmtId="16" fontId="5" fillId="4" borderId="7" xfId="5" applyNumberFormat="1" applyAlignment="1">
      <alignment horizontal="center"/>
    </xf>
    <xf numFmtId="16" fontId="5" fillId="4" borderId="7" xfId="5" quotePrefix="1" applyNumberFormat="1" applyAlignment="1">
      <alignment horizontal="center"/>
    </xf>
    <xf numFmtId="44" fontId="10" fillId="3" borderId="7" xfId="1" applyFont="1" applyFill="1" applyBorder="1" applyAlignment="1" applyProtection="1">
      <protection locked="0"/>
    </xf>
    <xf numFmtId="44" fontId="9" fillId="2" borderId="7" xfId="1" applyFont="1" applyFill="1" applyBorder="1" applyAlignment="1" applyProtection="1">
      <protection locked="0"/>
    </xf>
    <xf numFmtId="44" fontId="10" fillId="3" borderId="7" xfId="1" applyFont="1" applyFill="1" applyBorder="1" applyAlignment="1"/>
    <xf numFmtId="44" fontId="5" fillId="4" borderId="7" xfId="1" applyFont="1" applyFill="1" applyBorder="1" applyAlignment="1"/>
    <xf numFmtId="44" fontId="5" fillId="0" borderId="0" xfId="1" applyFont="1" applyAlignment="1"/>
    <xf numFmtId="44" fontId="10" fillId="3" borderId="7" xfId="1" applyFont="1" applyFill="1" applyBorder="1" applyAlignment="1" applyProtection="1">
      <alignment horizontal="center"/>
      <protection locked="0"/>
    </xf>
    <xf numFmtId="44" fontId="9" fillId="2" borderId="7" xfId="1" applyFont="1" applyFill="1" applyBorder="1" applyAlignment="1" applyProtection="1">
      <alignment horizontal="center"/>
      <protection locked="0"/>
    </xf>
    <xf numFmtId="44" fontId="10" fillId="3" borderId="7" xfId="1" applyFont="1" applyFill="1" applyBorder="1" applyAlignment="1">
      <alignment horizontal="center"/>
    </xf>
    <xf numFmtId="44" fontId="5" fillId="4" borderId="7" xfId="1" applyFont="1" applyFill="1" applyBorder="1" applyAlignment="1">
      <alignment horizontal="center"/>
    </xf>
    <xf numFmtId="44" fontId="5" fillId="0" borderId="0" xfId="1" applyFont="1" applyAlignment="1">
      <alignment horizontal="center"/>
    </xf>
    <xf numFmtId="164" fontId="5" fillId="4" borderId="7" xfId="5" applyNumberFormat="1" applyAlignment="1" applyProtection="1">
      <alignment horizontal="center"/>
      <protection locked="0"/>
    </xf>
    <xf numFmtId="44" fontId="5" fillId="4" borderId="7" xfId="5" applyNumberFormat="1" applyAlignment="1"/>
    <xf numFmtId="44" fontId="5" fillId="4" borderId="7" xfId="5" applyNumberFormat="1" applyAlignment="1">
      <alignment horizontal="center"/>
    </xf>
    <xf numFmtId="168" fontId="8" fillId="7" borderId="7" xfId="7" applyNumberFormat="1" applyAlignment="1" applyProtection="1">
      <alignment horizontal="center"/>
      <protection locked="0"/>
    </xf>
    <xf numFmtId="44" fontId="8" fillId="7" borderId="7" xfId="7" applyNumberFormat="1" applyAlignment="1" applyProtection="1">
      <protection locked="0"/>
    </xf>
    <xf numFmtId="44" fontId="8" fillId="7" borderId="7" xfId="7" applyNumberFormat="1" applyAlignment="1" applyProtection="1">
      <alignment horizontal="center"/>
      <protection locked="0"/>
    </xf>
    <xf numFmtId="44" fontId="10" fillId="3" borderId="7" xfId="3" applyNumberFormat="1" applyAlignment="1" applyProtection="1">
      <protection locked="0"/>
    </xf>
    <xf numFmtId="44" fontId="10" fillId="3" borderId="7" xfId="3" applyNumberFormat="1" applyAlignment="1" applyProtection="1">
      <alignment horizontal="center"/>
      <protection locked="0"/>
    </xf>
    <xf numFmtId="44" fontId="9" fillId="2" borderId="7" xfId="4" applyNumberFormat="1" applyAlignment="1">
      <protection locked="0"/>
    </xf>
    <xf numFmtId="44" fontId="9" fillId="2" borderId="7" xfId="4" applyNumberFormat="1" applyAlignment="1">
      <alignment horizontal="center"/>
      <protection locked="0"/>
    </xf>
    <xf numFmtId="44" fontId="10" fillId="3" borderId="7" xfId="3" applyNumberFormat="1" applyAlignment="1"/>
    <xf numFmtId="44" fontId="10" fillId="3" borderId="7" xfId="3" applyNumberFormat="1" applyAlignment="1">
      <alignment horizontal="center"/>
    </xf>
    <xf numFmtId="16" fontId="10" fillId="3" borderId="7" xfId="3" applyNumberFormat="1"/>
    <xf numFmtId="16" fontId="10" fillId="3" borderId="7" xfId="3" applyNumberFormat="1" applyAlignment="1">
      <alignment horizontal="center"/>
    </xf>
    <xf numFmtId="16" fontId="10" fillId="3" borderId="7" xfId="3" quotePrefix="1" applyNumberFormat="1" applyAlignment="1">
      <alignment horizontal="center"/>
    </xf>
    <xf numFmtId="0" fontId="1" fillId="14" borderId="7" xfId="22" applyFill="1" applyProtection="1">
      <protection locked="0"/>
    </xf>
    <xf numFmtId="168" fontId="1" fillId="10" borderId="7" xfId="22" applyNumberFormat="1" applyAlignment="1" applyProtection="1">
      <alignment horizontal="center"/>
      <protection locked="0"/>
    </xf>
    <xf numFmtId="44" fontId="1" fillId="10" borderId="7" xfId="22" applyNumberFormat="1" applyAlignment="1" applyProtection="1">
      <protection locked="0"/>
    </xf>
    <xf numFmtId="44" fontId="1" fillId="10" borderId="7" xfId="22" applyNumberFormat="1" applyAlignment="1" applyProtection="1">
      <alignment horizontal="center"/>
      <protection locked="0"/>
    </xf>
    <xf numFmtId="167" fontId="10" fillId="3" borderId="7" xfId="3" quotePrefix="1" applyNumberFormat="1" applyAlignment="1" applyProtection="1">
      <alignment horizontal="center"/>
      <protection locked="0"/>
    </xf>
    <xf numFmtId="44" fontId="0" fillId="0" borderId="7" xfId="1" applyFont="1" applyBorder="1" applyAlignment="1">
      <alignment horizontal="center"/>
    </xf>
    <xf numFmtId="44" fontId="5" fillId="4" borderId="0" xfId="5" applyNumberFormat="1" applyBorder="1" applyAlignment="1">
      <alignment horizontal="center"/>
    </xf>
    <xf numFmtId="44" fontId="5" fillId="4" borderId="0" xfId="1" applyFont="1" applyFill="1" applyBorder="1" applyAlignment="1">
      <alignment horizontal="center"/>
    </xf>
    <xf numFmtId="44" fontId="5" fillId="0" borderId="7" xfId="1" applyFont="1" applyBorder="1" applyAlignment="1">
      <alignment wrapText="1"/>
    </xf>
    <xf numFmtId="44" fontId="5" fillId="4" borderId="0" xfId="5" applyNumberFormat="1" applyBorder="1" applyAlignment="1">
      <alignment wrapText="1"/>
    </xf>
    <xf numFmtId="168" fontId="8" fillId="7" borderId="7" xfId="7" applyNumberFormat="1" applyAlignment="1">
      <alignment horizontal="center"/>
    </xf>
    <xf numFmtId="44" fontId="8" fillId="7" borderId="7" xfId="7" applyNumberFormat="1" applyAlignment="1"/>
    <xf numFmtId="16" fontId="9" fillId="2" borderId="7" xfId="4" applyNumberFormat="1">
      <protection locked="0"/>
    </xf>
    <xf numFmtId="16" fontId="9" fillId="2" borderId="7" xfId="4" applyNumberFormat="1" applyAlignment="1">
      <alignment horizontal="center"/>
      <protection locked="0"/>
    </xf>
    <xf numFmtId="16" fontId="9" fillId="2" borderId="7" xfId="4" quotePrefix="1" applyNumberFormat="1" applyAlignment="1">
      <alignment horizontal="center"/>
      <protection locked="0"/>
    </xf>
    <xf numFmtId="166" fontId="8" fillId="7" borderId="7" xfId="7" applyNumberFormat="1" applyAlignment="1">
      <alignment horizontal="left"/>
    </xf>
    <xf numFmtId="10" fontId="8" fillId="7" borderId="7" xfId="7" applyNumberFormat="1" applyAlignment="1">
      <alignment horizontal="center"/>
    </xf>
    <xf numFmtId="44" fontId="8" fillId="13" borderId="7" xfId="1" applyFont="1" applyFill="1" applyBorder="1" applyAlignment="1">
      <alignment horizontal="right"/>
    </xf>
    <xf numFmtId="44" fontId="1" fillId="10" borderId="7" xfId="22" applyNumberFormat="1" applyBorder="1" applyAlignment="1" applyProtection="1">
      <alignment horizontal="center"/>
      <protection locked="0"/>
    </xf>
    <xf numFmtId="44" fontId="0" fillId="0" borderId="0" xfId="1" applyFont="1" applyBorder="1" applyAlignment="1">
      <alignment horizontal="center"/>
    </xf>
    <xf numFmtId="44" fontId="8" fillId="7" borderId="7" xfId="7" applyNumberFormat="1" applyBorder="1" applyAlignment="1" applyProtection="1">
      <alignment horizontal="center"/>
      <protection locked="0"/>
    </xf>
    <xf numFmtId="44" fontId="10" fillId="3" borderId="7" xfId="3" applyNumberFormat="1" applyBorder="1" applyAlignment="1">
      <alignment wrapText="1"/>
    </xf>
    <xf numFmtId="44" fontId="9" fillId="2" borderId="7" xfId="4" applyNumberFormat="1" applyBorder="1" applyAlignment="1">
      <alignment wrapText="1"/>
      <protection locked="0"/>
    </xf>
    <xf numFmtId="44" fontId="5" fillId="0" borderId="0" xfId="1" applyFont="1" applyBorder="1" applyAlignment="1">
      <alignment wrapText="1"/>
    </xf>
    <xf numFmtId="44" fontId="10" fillId="3" borderId="7" xfId="3" applyNumberFormat="1" applyBorder="1" applyAlignment="1" applyProtection="1">
      <alignment wrapText="1"/>
      <protection locked="0"/>
    </xf>
    <xf numFmtId="167" fontId="8" fillId="7" borderId="7" xfId="7" applyNumberFormat="1" applyBorder="1" applyAlignment="1" applyProtection="1">
      <alignment horizontal="center"/>
      <protection locked="0"/>
    </xf>
    <xf numFmtId="167" fontId="8" fillId="7" borderId="7" xfId="7" applyNumberFormat="1" applyBorder="1" applyAlignment="1">
      <alignment horizontal="center"/>
    </xf>
    <xf numFmtId="0" fontId="8" fillId="7" borderId="7" xfId="7" applyBorder="1"/>
    <xf numFmtId="44" fontId="5" fillId="4" borderId="0" xfId="1" applyFont="1" applyFill="1" applyBorder="1" applyAlignment="1"/>
    <xf numFmtId="44" fontId="5" fillId="4" borderId="10" xfId="1" applyFont="1" applyFill="1" applyBorder="1" applyAlignment="1"/>
    <xf numFmtId="49" fontId="5" fillId="4" borderId="11" xfId="5" quotePrefix="1" applyNumberFormat="1" applyBorder="1" applyAlignment="1">
      <alignment horizontal="center" wrapText="1"/>
    </xf>
    <xf numFmtId="0" fontId="5" fillId="4" borderId="12" xfId="5" applyBorder="1" applyAlignment="1">
      <alignment horizontal="center" wrapText="1"/>
    </xf>
    <xf numFmtId="44" fontId="5" fillId="4" borderId="1" xfId="1" applyFont="1" applyFill="1" applyBorder="1" applyAlignment="1"/>
    <xf numFmtId="49" fontId="5" fillId="4" borderId="0" xfId="5" quotePrefix="1" applyNumberFormat="1" applyBorder="1" applyAlignment="1">
      <alignment horizontal="center" wrapText="1"/>
    </xf>
    <xf numFmtId="0" fontId="5" fillId="4" borderId="0" xfId="5" applyBorder="1" applyAlignment="1">
      <alignment horizontal="center" wrapText="1"/>
    </xf>
    <xf numFmtId="44" fontId="5" fillId="4" borderId="0" xfId="1" applyFont="1" applyFill="1" applyBorder="1" applyAlignment="1">
      <alignment horizontal="right"/>
    </xf>
  </cellXfs>
  <cellStyles count="33">
    <cellStyle name="40% - Accent2" xfId="22" builtinId="35" customBuiltin="1"/>
    <cellStyle name="60% - Accent6" xfId="18" builtinId="52" customBuiltin="1"/>
    <cellStyle name="Bad" xfId="4" builtinId="27" customBuiltin="1"/>
    <cellStyle name="Calculation" xfId="8" builtinId="22" hidden="1"/>
    <cellStyle name="Check Cell" xfId="9" builtinId="23" hidden="1"/>
    <cellStyle name="Comma" xfId="19" builtinId="3" hidden="1"/>
    <cellStyle name="Currency" xfId="1" builtinId="4"/>
    <cellStyle name="Explanatory Text" xfId="10" builtinId="53" hidden="1"/>
    <cellStyle name="Followed Hyperlink" xfId="6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7" builtinId="9" hidden="1"/>
    <cellStyle name="Followed Hyperlink" xfId="24" builtinId="9" hidden="1"/>
    <cellStyle name="Followed Hyperlink" xfId="25" builtinId="9" hidden="1"/>
    <cellStyle name="Followed Hyperlink" xfId="27" builtinId="9" hidden="1"/>
    <cellStyle name="Good" xfId="3" builtinId="26" customBuiltin="1"/>
    <cellStyle name="Hyperlink" xfId="2" builtinId="8" hidden="1"/>
    <cellStyle name="Hyperlink" xfId="11" builtinId="8" hidden="1"/>
    <cellStyle name="Hyperlink" xfId="13" builtinId="8" hidden="1"/>
    <cellStyle name="Hyperlink" xfId="15" builtinId="8" hidden="1"/>
    <cellStyle name="Hyperlink" xfId="23" builtinId="8" hidden="1"/>
    <cellStyle name="Hyperlink" xfId="21" builtinId="8" hidden="1"/>
    <cellStyle name="Hyperlink" xfId="26" builtinId="8" hidden="1"/>
    <cellStyle name="Hyperlink" xfId="28" builtinId="8" hidden="1"/>
    <cellStyle name="Input" xfId="7" builtinId="20" customBuiltin="1"/>
    <cellStyle name="Neutral" xfId="5" builtinId="28" customBuiltin="1"/>
    <cellStyle name="Normal" xfId="0" builtinId="0"/>
    <cellStyle name="Normal 2" xfId="30" xr:uid="{23774283-98EA-43D9-A16A-4BC5C48F6093}"/>
    <cellStyle name="Normal 2 10" xfId="31" xr:uid="{2F886A51-8988-448A-8C8C-00E821705FE6}"/>
    <cellStyle name="Normal 3" xfId="29" xr:uid="{4971F828-11D1-4DAD-975B-361E278381DA}"/>
    <cellStyle name="Normal 4" xfId="32" xr:uid="{AA46C2CF-5444-45B4-9197-BB14459187BA}"/>
    <cellStyle name="Percent" xfId="20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E6B8B7"/>
      <color rgb="FF33CCCC"/>
      <color rgb="FFFFFFFF"/>
      <color rgb="FF000000"/>
      <color rgb="FFFFFF99"/>
      <color rgb="FFFF66FF"/>
      <color rgb="FFFABF8F"/>
      <color rgb="FF99FF99"/>
      <color rgb="FFB7DEE8"/>
      <color rgb="FFF6B80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 filterMode="1">
    <pageSetUpPr fitToPage="1"/>
  </sheetPr>
  <dimension ref="A1:XEZ118"/>
  <sheetViews>
    <sheetView zoomScale="78" zoomScaleNormal="78" workbookViewId="0">
      <pane ySplit="1" topLeftCell="A41" activePane="bottomLeft" state="frozen"/>
      <selection pane="bottomLeft" activeCell="AI61" sqref="AI61:AJ61"/>
    </sheetView>
  </sheetViews>
  <sheetFormatPr defaultColWidth="9.21875" defaultRowHeight="14.4" x14ac:dyDescent="0.3"/>
  <cols>
    <col min="1" max="1" width="13.5546875" style="2" bestFit="1" customWidth="1"/>
    <col min="2" max="2" width="13.44140625" style="15" customWidth="1"/>
    <col min="3" max="3" width="19.5546875" style="1" customWidth="1"/>
    <col min="4" max="4" width="22.44140625" style="1" customWidth="1"/>
    <col min="5" max="5" width="49.5546875" style="1" bestFit="1" customWidth="1"/>
    <col min="6" max="6" width="14" style="3" customWidth="1"/>
    <col min="7" max="7" width="20.77734375" style="4" bestFit="1" customWidth="1"/>
    <col min="8" max="9" width="16.21875" style="5" customWidth="1"/>
    <col min="10" max="10" width="26.44140625" style="21" bestFit="1" customWidth="1"/>
    <col min="11" max="11" width="14" style="15" customWidth="1"/>
    <col min="12" max="12" width="16.5546875" style="15" customWidth="1"/>
    <col min="13" max="13" width="33.21875" style="15" bestFit="1" customWidth="1"/>
    <col min="14" max="14" width="15.44140625" style="3" customWidth="1"/>
    <col min="15" max="15" width="36" style="6" customWidth="1"/>
    <col min="16" max="20" width="11" style="262" customWidth="1"/>
    <col min="21" max="21" width="19.21875" style="62" customWidth="1"/>
    <col min="22" max="22" width="14" style="15" customWidth="1"/>
    <col min="23" max="24" width="9.21875" style="54" customWidth="1"/>
    <col min="25" max="25" width="19.77734375" style="1" customWidth="1"/>
    <col min="26" max="30" width="22.5546875" style="1" customWidth="1"/>
    <col min="31" max="31" width="15.5546875" style="15" customWidth="1"/>
    <col min="32" max="34" width="17" style="15" customWidth="1"/>
    <col min="35" max="35" width="44.5546875" style="65" bestFit="1" customWidth="1"/>
    <col min="36" max="36" width="18.5546875" style="1" bestFit="1" customWidth="1"/>
    <col min="37" max="16384" width="9.21875" style="1"/>
  </cols>
  <sheetData>
    <row r="1" spans="1:16380" s="8" customFormat="1" ht="144.6" thickBot="1" x14ac:dyDescent="0.35">
      <c r="A1" s="7" t="s">
        <v>0</v>
      </c>
      <c r="B1" s="8" t="s">
        <v>1</v>
      </c>
      <c r="C1" s="8" t="s">
        <v>12</v>
      </c>
      <c r="D1" s="8" t="s">
        <v>13</v>
      </c>
      <c r="E1" s="8" t="s">
        <v>2</v>
      </c>
      <c r="F1" s="9" t="s">
        <v>3</v>
      </c>
      <c r="G1" s="10" t="s">
        <v>4</v>
      </c>
      <c r="H1" s="11" t="s">
        <v>7</v>
      </c>
      <c r="I1" s="11" t="s">
        <v>29</v>
      </c>
      <c r="J1" s="20" t="s">
        <v>36</v>
      </c>
      <c r="K1" s="8" t="s">
        <v>32</v>
      </c>
      <c r="L1" s="8" t="s">
        <v>35</v>
      </c>
      <c r="M1" s="8" t="s">
        <v>5</v>
      </c>
      <c r="N1" s="9" t="s">
        <v>6</v>
      </c>
      <c r="O1" s="9" t="s">
        <v>19</v>
      </c>
      <c r="P1" s="261" t="s">
        <v>2077</v>
      </c>
      <c r="Q1" s="261" t="s">
        <v>2078</v>
      </c>
      <c r="R1" s="261" t="s">
        <v>2079</v>
      </c>
      <c r="S1" s="261" t="s">
        <v>2080</v>
      </c>
      <c r="T1" s="261" t="s">
        <v>2081</v>
      </c>
      <c r="U1" s="60" t="s">
        <v>37</v>
      </c>
      <c r="V1" s="8" t="s">
        <v>38</v>
      </c>
      <c r="W1" s="33" t="s">
        <v>199</v>
      </c>
      <c r="X1" s="33" t="s">
        <v>200</v>
      </c>
      <c r="Y1" s="8" t="s">
        <v>46</v>
      </c>
      <c r="Z1" s="8" t="s">
        <v>74</v>
      </c>
      <c r="AA1" s="8" t="s">
        <v>138</v>
      </c>
      <c r="AB1" s="8" t="s">
        <v>139</v>
      </c>
      <c r="AC1" s="8" t="s">
        <v>2257</v>
      </c>
      <c r="AD1" s="8" t="s">
        <v>2209</v>
      </c>
      <c r="AE1" s="8" t="s">
        <v>2254</v>
      </c>
      <c r="AF1" s="8" t="s">
        <v>2255</v>
      </c>
      <c r="AG1" s="8" t="s">
        <v>2330</v>
      </c>
      <c r="AH1" s="8" t="s">
        <v>2331</v>
      </c>
      <c r="AI1" s="64" t="s">
        <v>2</v>
      </c>
      <c r="AJ1" s="64" t="s">
        <v>2222</v>
      </c>
    </row>
    <row r="2" spans="1:16380" s="31" customFormat="1" ht="15" hidden="1" thickBot="1" x14ac:dyDescent="0.35">
      <c r="A2" s="118"/>
      <c r="B2" s="84" t="s">
        <v>16</v>
      </c>
      <c r="C2" s="82" t="s">
        <v>22</v>
      </c>
      <c r="D2" s="82" t="s">
        <v>15</v>
      </c>
      <c r="E2" s="82" t="s">
        <v>152</v>
      </c>
      <c r="F2" s="85">
        <v>44564</v>
      </c>
      <c r="G2" s="119">
        <v>1000000</v>
      </c>
      <c r="H2" s="115" t="s">
        <v>23</v>
      </c>
      <c r="I2" s="116" t="s">
        <v>30</v>
      </c>
      <c r="J2" s="120" t="s">
        <v>153</v>
      </c>
      <c r="K2" s="84" t="s">
        <v>34</v>
      </c>
      <c r="L2" s="84"/>
      <c r="M2" s="84" t="s">
        <v>10</v>
      </c>
      <c r="N2" s="85"/>
      <c r="O2" s="121" t="s">
        <v>154</v>
      </c>
      <c r="P2" s="116"/>
      <c r="Q2" s="116"/>
      <c r="R2" s="116"/>
      <c r="S2" s="116"/>
      <c r="T2" s="263"/>
      <c r="U2" s="122">
        <v>44579</v>
      </c>
      <c r="V2" s="84" t="s">
        <v>165</v>
      </c>
      <c r="W2" s="123"/>
      <c r="X2" s="123"/>
      <c r="Y2" s="82"/>
      <c r="Z2" s="82"/>
      <c r="AA2" s="82"/>
      <c r="AB2" s="82"/>
      <c r="AC2" s="269"/>
      <c r="AD2" s="270"/>
      <c r="AE2" s="276"/>
      <c r="AF2" s="276"/>
      <c r="AG2" s="276"/>
      <c r="AH2" s="276"/>
      <c r="AI2" s="279" t="str">
        <f>E2</f>
        <v>MUSC FAMILY MEDICAL</v>
      </c>
      <c r="AJ2" s="284">
        <f t="shared" ref="AI2:AJ55" si="0">F2</f>
        <v>44564</v>
      </c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/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/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  <c r="UC2" s="1"/>
      <c r="UD2" s="1"/>
      <c r="UE2" s="1"/>
      <c r="UF2" s="1"/>
      <c r="UG2" s="1"/>
      <c r="UH2" s="1"/>
      <c r="UI2" s="1"/>
      <c r="UJ2" s="1"/>
      <c r="UK2" s="1"/>
      <c r="UL2" s="1"/>
      <c r="UM2" s="1"/>
      <c r="UN2" s="1"/>
      <c r="UO2" s="1"/>
      <c r="UP2" s="1"/>
      <c r="UQ2" s="1"/>
      <c r="UR2" s="1"/>
      <c r="US2" s="1"/>
      <c r="UT2" s="1"/>
      <c r="UU2" s="1"/>
      <c r="UV2" s="1"/>
      <c r="UW2" s="1"/>
      <c r="UX2" s="1"/>
      <c r="UY2" s="1"/>
      <c r="UZ2" s="1"/>
      <c r="VA2" s="1"/>
      <c r="VB2" s="1"/>
      <c r="VC2" s="1"/>
      <c r="VD2" s="1"/>
      <c r="VE2" s="1"/>
      <c r="VF2" s="1"/>
      <c r="VG2" s="1"/>
      <c r="VH2" s="1"/>
      <c r="VI2" s="1"/>
      <c r="VJ2" s="1"/>
      <c r="VK2" s="1"/>
      <c r="VL2" s="1"/>
      <c r="VM2" s="1"/>
      <c r="VN2" s="1"/>
      <c r="VO2" s="1"/>
      <c r="VP2" s="1"/>
      <c r="VQ2" s="1"/>
      <c r="VR2" s="1"/>
      <c r="VS2" s="1"/>
      <c r="VT2" s="1"/>
      <c r="VU2" s="1"/>
      <c r="VV2" s="1"/>
      <c r="VW2" s="1"/>
      <c r="VX2" s="1"/>
      <c r="VY2" s="1"/>
      <c r="VZ2" s="1"/>
      <c r="WA2" s="1"/>
      <c r="WB2" s="1"/>
      <c r="WC2" s="1"/>
      <c r="WD2" s="1"/>
      <c r="WE2" s="1"/>
      <c r="WF2" s="1"/>
      <c r="WG2" s="1"/>
      <c r="WH2" s="1"/>
      <c r="WI2" s="1"/>
      <c r="WJ2" s="1"/>
      <c r="WK2" s="1"/>
      <c r="WL2" s="1"/>
      <c r="WM2" s="1"/>
      <c r="WN2" s="1"/>
      <c r="WO2" s="1"/>
      <c r="WP2" s="1"/>
      <c r="WQ2" s="1"/>
      <c r="WR2" s="1"/>
      <c r="WS2" s="1"/>
      <c r="WT2" s="1"/>
      <c r="WU2" s="1"/>
      <c r="WV2" s="1"/>
      <c r="WW2" s="1"/>
      <c r="WX2" s="1"/>
      <c r="WY2" s="1"/>
      <c r="WZ2" s="1"/>
      <c r="XA2" s="1"/>
      <c r="XB2" s="1"/>
      <c r="XC2" s="1"/>
      <c r="XD2" s="1"/>
      <c r="XE2" s="1"/>
      <c r="XF2" s="1"/>
      <c r="XG2" s="1"/>
      <c r="XH2" s="1"/>
      <c r="XI2" s="1"/>
      <c r="XJ2" s="1"/>
      <c r="XK2" s="1"/>
      <c r="XL2" s="1"/>
      <c r="XM2" s="1"/>
      <c r="XN2" s="1"/>
      <c r="XO2" s="1"/>
      <c r="XP2" s="1"/>
      <c r="XQ2" s="1"/>
      <c r="XR2" s="1"/>
      <c r="XS2" s="1"/>
      <c r="XT2" s="1"/>
      <c r="XU2" s="1"/>
      <c r="XV2" s="1"/>
      <c r="XW2" s="1"/>
      <c r="XX2" s="1"/>
      <c r="XY2" s="1"/>
      <c r="XZ2" s="1"/>
      <c r="YA2" s="1"/>
      <c r="YB2" s="1"/>
      <c r="YC2" s="1"/>
      <c r="YD2" s="1"/>
      <c r="YE2" s="1"/>
      <c r="YF2" s="1"/>
      <c r="YG2" s="1"/>
      <c r="YH2" s="1"/>
      <c r="YI2" s="1"/>
      <c r="YJ2" s="1"/>
      <c r="YK2" s="1"/>
      <c r="YL2" s="1"/>
      <c r="YM2" s="1"/>
      <c r="YN2" s="1"/>
      <c r="YO2" s="1"/>
      <c r="YP2" s="1"/>
      <c r="YQ2" s="1"/>
      <c r="YR2" s="1"/>
      <c r="YS2" s="1"/>
      <c r="YT2" s="1"/>
      <c r="YU2" s="1"/>
      <c r="YV2" s="1"/>
      <c r="YW2" s="1"/>
      <c r="YX2" s="1"/>
      <c r="YY2" s="1"/>
      <c r="YZ2" s="1"/>
      <c r="ZA2" s="1"/>
      <c r="ZB2" s="1"/>
      <c r="ZC2" s="1"/>
      <c r="ZD2" s="1"/>
      <c r="ZE2" s="1"/>
      <c r="ZF2" s="1"/>
      <c r="ZG2" s="1"/>
      <c r="ZH2" s="1"/>
      <c r="ZI2" s="1"/>
      <c r="ZJ2" s="1"/>
      <c r="ZK2" s="1"/>
      <c r="ZL2" s="1"/>
      <c r="ZM2" s="1"/>
      <c r="ZN2" s="1"/>
      <c r="ZO2" s="1"/>
      <c r="ZP2" s="1"/>
      <c r="ZQ2" s="1"/>
      <c r="ZR2" s="1"/>
      <c r="ZS2" s="1"/>
      <c r="ZT2" s="1"/>
      <c r="ZU2" s="1"/>
      <c r="ZV2" s="1"/>
      <c r="ZW2" s="1"/>
      <c r="ZX2" s="1"/>
      <c r="ZY2" s="1"/>
      <c r="ZZ2" s="1"/>
      <c r="AAA2" s="1"/>
      <c r="AAB2" s="1"/>
      <c r="AAC2" s="1"/>
      <c r="AAD2" s="1"/>
      <c r="AAE2" s="1"/>
      <c r="AAF2" s="1"/>
      <c r="AAG2" s="1"/>
      <c r="AAH2" s="1"/>
      <c r="AAI2" s="1"/>
      <c r="AAJ2" s="1"/>
      <c r="AAK2" s="1"/>
      <c r="AAL2" s="1"/>
      <c r="AAM2" s="1"/>
      <c r="AAN2" s="1"/>
      <c r="AAO2" s="1"/>
      <c r="AAP2" s="1"/>
      <c r="AAQ2" s="1"/>
      <c r="AAR2" s="1"/>
      <c r="AAS2" s="1"/>
      <c r="AAT2" s="1"/>
      <c r="AAU2" s="1"/>
      <c r="AAV2" s="1"/>
      <c r="AAW2" s="1"/>
      <c r="AAX2" s="1"/>
      <c r="AAY2" s="1"/>
      <c r="AAZ2" s="1"/>
      <c r="ABA2" s="1"/>
      <c r="ABB2" s="1"/>
      <c r="ABC2" s="1"/>
      <c r="ABD2" s="1"/>
      <c r="ABE2" s="1"/>
      <c r="ABF2" s="1"/>
      <c r="ABG2" s="1"/>
      <c r="ABH2" s="1"/>
      <c r="ABI2" s="1"/>
      <c r="ABJ2" s="1"/>
      <c r="ABK2" s="1"/>
      <c r="ABL2" s="1"/>
      <c r="ABM2" s="1"/>
      <c r="ABN2" s="1"/>
      <c r="ABO2" s="1"/>
      <c r="ABP2" s="1"/>
      <c r="ABQ2" s="1"/>
      <c r="ABR2" s="1"/>
      <c r="ABS2" s="1"/>
      <c r="ABT2" s="1"/>
      <c r="ABU2" s="1"/>
      <c r="ABV2" s="1"/>
      <c r="ABW2" s="1"/>
      <c r="ABX2" s="1"/>
      <c r="ABY2" s="1"/>
      <c r="ABZ2" s="1"/>
      <c r="ACA2" s="1"/>
      <c r="ACB2" s="1"/>
      <c r="ACC2" s="1"/>
      <c r="ACD2" s="1"/>
      <c r="ACE2" s="1"/>
      <c r="ACF2" s="1"/>
      <c r="ACG2" s="1"/>
      <c r="ACH2" s="1"/>
      <c r="ACI2" s="1"/>
      <c r="ACJ2" s="1"/>
      <c r="ACK2" s="1"/>
      <c r="ACL2" s="1"/>
      <c r="ACM2" s="1"/>
      <c r="ACN2" s="1"/>
      <c r="ACO2" s="1"/>
      <c r="ACP2" s="1"/>
      <c r="ACQ2" s="1"/>
      <c r="ACR2" s="1"/>
      <c r="ACS2" s="1"/>
      <c r="ACT2" s="1"/>
      <c r="ACU2" s="1"/>
      <c r="ACV2" s="1"/>
      <c r="ACW2" s="1"/>
      <c r="ACX2" s="1"/>
      <c r="ACY2" s="1"/>
      <c r="ACZ2" s="1"/>
      <c r="ADA2" s="1"/>
      <c r="ADB2" s="1"/>
      <c r="ADC2" s="1"/>
      <c r="ADD2" s="1"/>
      <c r="ADE2" s="1"/>
      <c r="ADF2" s="1"/>
      <c r="ADG2" s="1"/>
      <c r="ADH2" s="1"/>
      <c r="ADI2" s="1"/>
      <c r="ADJ2" s="1"/>
      <c r="ADK2" s="1"/>
      <c r="ADL2" s="1"/>
      <c r="ADM2" s="1"/>
      <c r="ADN2" s="1"/>
      <c r="ADO2" s="1"/>
      <c r="ADP2" s="1"/>
      <c r="ADQ2" s="1"/>
      <c r="ADR2" s="1"/>
      <c r="ADS2" s="1"/>
      <c r="ADT2" s="1"/>
      <c r="ADU2" s="1"/>
      <c r="ADV2" s="1"/>
      <c r="ADW2" s="1"/>
      <c r="ADX2" s="1"/>
      <c r="ADY2" s="1"/>
      <c r="ADZ2" s="1"/>
      <c r="AEA2" s="1"/>
      <c r="AEB2" s="1"/>
      <c r="AEC2" s="1"/>
      <c r="AED2" s="1"/>
      <c r="AEE2" s="1"/>
      <c r="AEF2" s="1"/>
      <c r="AEG2" s="1"/>
      <c r="AEH2" s="1"/>
      <c r="AEI2" s="1"/>
      <c r="AEJ2" s="1"/>
      <c r="AEK2" s="1"/>
      <c r="AEL2" s="1"/>
      <c r="AEM2" s="1"/>
      <c r="AEN2" s="1"/>
      <c r="AEO2" s="1"/>
      <c r="AEP2" s="1"/>
      <c r="AEQ2" s="1"/>
      <c r="AER2" s="1"/>
      <c r="AES2" s="1"/>
      <c r="AET2" s="1"/>
      <c r="AEU2" s="1"/>
      <c r="AEV2" s="1"/>
      <c r="AEW2" s="1"/>
      <c r="AEX2" s="1"/>
      <c r="AEY2" s="1"/>
      <c r="AEZ2" s="1"/>
      <c r="AFA2" s="1"/>
      <c r="AFB2" s="1"/>
      <c r="AFC2" s="1"/>
      <c r="AFD2" s="1"/>
      <c r="AFE2" s="1"/>
      <c r="AFF2" s="1"/>
      <c r="AFG2" s="1"/>
      <c r="AFH2" s="1"/>
      <c r="AFI2" s="1"/>
      <c r="AFJ2" s="1"/>
      <c r="AFK2" s="1"/>
      <c r="AFL2" s="1"/>
      <c r="AFM2" s="1"/>
      <c r="AFN2" s="1"/>
      <c r="AFO2" s="1"/>
      <c r="AFP2" s="1"/>
      <c r="AFQ2" s="1"/>
      <c r="AFR2" s="1"/>
      <c r="AFS2" s="1"/>
      <c r="AFT2" s="1"/>
      <c r="AFU2" s="1"/>
      <c r="AFV2" s="1"/>
      <c r="AFW2" s="1"/>
      <c r="AFX2" s="1"/>
      <c r="AFY2" s="1"/>
      <c r="AFZ2" s="1"/>
      <c r="AGA2" s="1"/>
      <c r="AGB2" s="1"/>
      <c r="AGC2" s="1"/>
      <c r="AGD2" s="1"/>
      <c r="AGE2" s="1"/>
      <c r="AGF2" s="1"/>
      <c r="AGG2" s="1"/>
      <c r="AGH2" s="1"/>
      <c r="AGI2" s="1"/>
      <c r="AGJ2" s="1"/>
      <c r="AGK2" s="1"/>
      <c r="AGL2" s="1"/>
      <c r="AGM2" s="1"/>
      <c r="AGN2" s="1"/>
      <c r="AGO2" s="1"/>
      <c r="AGP2" s="1"/>
      <c r="AGQ2" s="1"/>
      <c r="AGR2" s="1"/>
      <c r="AGS2" s="1"/>
      <c r="AGT2" s="1"/>
      <c r="AGU2" s="1"/>
      <c r="AGV2" s="1"/>
      <c r="AGW2" s="1"/>
      <c r="AGX2" s="1"/>
      <c r="AGY2" s="1"/>
      <c r="AGZ2" s="1"/>
      <c r="AHA2" s="1"/>
      <c r="AHB2" s="1"/>
      <c r="AHC2" s="1"/>
      <c r="AHD2" s="1"/>
      <c r="AHE2" s="1"/>
      <c r="AHF2" s="1"/>
      <c r="AHG2" s="1"/>
      <c r="AHH2" s="1"/>
      <c r="AHI2" s="1"/>
      <c r="AHJ2" s="1"/>
      <c r="AHK2" s="1"/>
      <c r="AHL2" s="1"/>
      <c r="AHM2" s="1"/>
      <c r="AHN2" s="1"/>
      <c r="AHO2" s="1"/>
      <c r="AHP2" s="1"/>
      <c r="AHQ2" s="1"/>
      <c r="AHR2" s="1"/>
      <c r="AHS2" s="1"/>
      <c r="AHT2" s="1"/>
      <c r="AHU2" s="1"/>
      <c r="AHV2" s="1"/>
      <c r="AHW2" s="1"/>
      <c r="AHX2" s="1"/>
      <c r="AHY2" s="1"/>
      <c r="AHZ2" s="1"/>
      <c r="AIA2" s="1"/>
      <c r="AIB2" s="1"/>
      <c r="AIC2" s="1"/>
      <c r="AID2" s="1"/>
      <c r="AIE2" s="1"/>
      <c r="AIF2" s="1"/>
      <c r="AIG2" s="1"/>
      <c r="AIH2" s="1"/>
      <c r="AII2" s="1"/>
      <c r="AIJ2" s="1"/>
      <c r="AIK2" s="1"/>
      <c r="AIL2" s="1"/>
      <c r="AIM2" s="1"/>
      <c r="AIN2" s="1"/>
      <c r="AIO2" s="1"/>
      <c r="AIP2" s="1"/>
      <c r="AIQ2" s="1"/>
      <c r="AIR2" s="1"/>
      <c r="AIS2" s="1"/>
      <c r="AIT2" s="1"/>
      <c r="AIU2" s="1"/>
      <c r="AIV2" s="1"/>
      <c r="AIW2" s="1"/>
      <c r="AIX2" s="1"/>
      <c r="AIY2" s="1"/>
      <c r="AIZ2" s="1"/>
      <c r="AJA2" s="1"/>
      <c r="AJB2" s="1"/>
      <c r="AJC2" s="1"/>
      <c r="AJD2" s="1"/>
      <c r="AJE2" s="1"/>
      <c r="AJF2" s="1"/>
      <c r="AJG2" s="1"/>
      <c r="AJH2" s="1"/>
      <c r="AJI2" s="1"/>
      <c r="AJJ2" s="1"/>
      <c r="AJK2" s="1"/>
      <c r="AJL2" s="1"/>
      <c r="AJM2" s="1"/>
      <c r="AJN2" s="1"/>
      <c r="AJO2" s="1"/>
      <c r="AJP2" s="1"/>
      <c r="AJQ2" s="1"/>
      <c r="AJR2" s="1"/>
      <c r="AJS2" s="1"/>
      <c r="AJT2" s="1"/>
      <c r="AJU2" s="1"/>
      <c r="AJV2" s="1"/>
      <c r="AJW2" s="1"/>
      <c r="AJX2" s="1"/>
      <c r="AJY2" s="1"/>
      <c r="AJZ2" s="1"/>
      <c r="AKA2" s="1"/>
      <c r="AKB2" s="1"/>
      <c r="AKC2" s="1"/>
      <c r="AKD2" s="1"/>
      <c r="AKE2" s="1"/>
      <c r="AKF2" s="1"/>
      <c r="AKG2" s="1"/>
      <c r="AKH2" s="1"/>
      <c r="AKI2" s="1"/>
      <c r="AKJ2" s="1"/>
      <c r="AKK2" s="1"/>
      <c r="AKL2" s="1"/>
      <c r="AKM2" s="1"/>
      <c r="AKN2" s="1"/>
      <c r="AKO2" s="1"/>
      <c r="AKP2" s="1"/>
      <c r="AKQ2" s="1"/>
      <c r="AKR2" s="1"/>
      <c r="AKS2" s="1"/>
      <c r="AKT2" s="1"/>
      <c r="AKU2" s="1"/>
      <c r="AKV2" s="1"/>
      <c r="AKW2" s="1"/>
      <c r="AKX2" s="1"/>
      <c r="AKY2" s="1"/>
      <c r="AKZ2" s="1"/>
      <c r="ALA2" s="1"/>
      <c r="ALB2" s="1"/>
      <c r="ALC2" s="1"/>
      <c r="ALD2" s="1"/>
      <c r="ALE2" s="1"/>
      <c r="ALF2" s="1"/>
      <c r="ALG2" s="1"/>
      <c r="ALH2" s="1"/>
      <c r="ALI2" s="1"/>
      <c r="ALJ2" s="1"/>
      <c r="ALK2" s="1"/>
      <c r="ALL2" s="1"/>
      <c r="ALM2" s="1"/>
      <c r="ALN2" s="1"/>
      <c r="ALO2" s="1"/>
      <c r="ALP2" s="1"/>
      <c r="ALQ2" s="1"/>
      <c r="ALR2" s="1"/>
      <c r="ALS2" s="1"/>
      <c r="ALT2" s="1"/>
      <c r="ALU2" s="1"/>
      <c r="ALV2" s="1"/>
      <c r="ALW2" s="1"/>
      <c r="ALX2" s="1"/>
      <c r="ALY2" s="1"/>
      <c r="ALZ2" s="1"/>
      <c r="AMA2" s="1"/>
      <c r="AMB2" s="1"/>
      <c r="AMC2" s="1"/>
      <c r="AMD2" s="1"/>
      <c r="AME2" s="1"/>
      <c r="AMF2" s="1"/>
      <c r="AMG2" s="1"/>
      <c r="AMH2" s="1"/>
      <c r="AMI2" s="1"/>
      <c r="AMJ2" s="1"/>
      <c r="AMK2" s="1"/>
      <c r="AML2" s="1"/>
      <c r="AMM2" s="1"/>
      <c r="AMN2" s="1"/>
      <c r="AMO2" s="1"/>
      <c r="AMP2" s="1"/>
      <c r="AMQ2" s="1"/>
      <c r="AMR2" s="1"/>
      <c r="AMS2" s="1"/>
      <c r="AMT2" s="1"/>
      <c r="AMU2" s="1"/>
      <c r="AMV2" s="1"/>
      <c r="AMW2" s="1"/>
      <c r="AMX2" s="1"/>
      <c r="AMY2" s="1"/>
      <c r="AMZ2" s="1"/>
      <c r="ANA2" s="1"/>
      <c r="ANB2" s="1"/>
      <c r="ANC2" s="1"/>
      <c r="AND2" s="1"/>
      <c r="ANE2" s="1"/>
      <c r="ANF2" s="1"/>
      <c r="ANG2" s="1"/>
      <c r="ANH2" s="1"/>
      <c r="ANI2" s="1"/>
      <c r="ANJ2" s="1"/>
      <c r="ANK2" s="1"/>
      <c r="ANL2" s="1"/>
      <c r="ANM2" s="1"/>
      <c r="ANN2" s="1"/>
      <c r="ANO2" s="1"/>
      <c r="ANP2" s="1"/>
      <c r="ANQ2" s="1"/>
      <c r="ANR2" s="1"/>
      <c r="ANS2" s="1"/>
      <c r="ANT2" s="1"/>
      <c r="ANU2" s="1"/>
      <c r="ANV2" s="1"/>
      <c r="ANW2" s="1"/>
      <c r="ANX2" s="1"/>
      <c r="ANY2" s="1"/>
      <c r="ANZ2" s="1"/>
      <c r="AOA2" s="1"/>
      <c r="AOB2" s="1"/>
      <c r="AOC2" s="1"/>
      <c r="AOD2" s="1"/>
      <c r="AOE2" s="1"/>
      <c r="AOF2" s="1"/>
      <c r="AOG2" s="1"/>
      <c r="AOH2" s="1"/>
      <c r="AOI2" s="1"/>
      <c r="AOJ2" s="1"/>
      <c r="AOK2" s="1"/>
      <c r="AOL2" s="1"/>
      <c r="AOM2" s="1"/>
      <c r="AON2" s="1"/>
      <c r="AOO2" s="1"/>
      <c r="AOP2" s="1"/>
      <c r="AOQ2" s="1"/>
      <c r="AOR2" s="1"/>
      <c r="AOS2" s="1"/>
      <c r="AOT2" s="1"/>
      <c r="AOU2" s="1"/>
      <c r="AOV2" s="1"/>
      <c r="AOW2" s="1"/>
      <c r="AOX2" s="1"/>
      <c r="AOY2" s="1"/>
      <c r="AOZ2" s="1"/>
      <c r="APA2" s="1"/>
      <c r="APB2" s="1"/>
      <c r="APC2" s="1"/>
      <c r="APD2" s="1"/>
      <c r="APE2" s="1"/>
      <c r="APF2" s="1"/>
      <c r="APG2" s="1"/>
      <c r="APH2" s="1"/>
      <c r="API2" s="1"/>
      <c r="APJ2" s="1"/>
      <c r="APK2" s="1"/>
      <c r="APL2" s="1"/>
      <c r="APM2" s="1"/>
      <c r="APN2" s="1"/>
      <c r="APO2" s="1"/>
      <c r="APP2" s="1"/>
      <c r="APQ2" s="1"/>
      <c r="APR2" s="1"/>
      <c r="APS2" s="1"/>
      <c r="APT2" s="1"/>
      <c r="APU2" s="1"/>
      <c r="APV2" s="1"/>
      <c r="APW2" s="1"/>
      <c r="APX2" s="1"/>
      <c r="APY2" s="1"/>
      <c r="APZ2" s="1"/>
      <c r="AQA2" s="1"/>
      <c r="AQB2" s="1"/>
      <c r="AQC2" s="1"/>
      <c r="AQD2" s="1"/>
      <c r="AQE2" s="1"/>
      <c r="AQF2" s="1"/>
      <c r="AQG2" s="1"/>
      <c r="AQH2" s="1"/>
      <c r="AQI2" s="1"/>
      <c r="AQJ2" s="1"/>
      <c r="AQK2" s="1"/>
      <c r="AQL2" s="1"/>
      <c r="AQM2" s="1"/>
      <c r="AQN2" s="1"/>
      <c r="AQO2" s="1"/>
      <c r="AQP2" s="1"/>
      <c r="AQQ2" s="1"/>
      <c r="AQR2" s="1"/>
      <c r="AQS2" s="1"/>
      <c r="AQT2" s="1"/>
      <c r="AQU2" s="1"/>
      <c r="AQV2" s="1"/>
      <c r="AQW2" s="1"/>
      <c r="AQX2" s="1"/>
      <c r="AQY2" s="1"/>
      <c r="AQZ2" s="1"/>
      <c r="ARA2" s="1"/>
      <c r="ARB2" s="1"/>
      <c r="ARC2" s="1"/>
      <c r="ARD2" s="1"/>
      <c r="ARE2" s="1"/>
      <c r="ARF2" s="1"/>
      <c r="ARG2" s="1"/>
      <c r="ARH2" s="1"/>
      <c r="ARI2" s="1"/>
      <c r="ARJ2" s="1"/>
      <c r="ARK2" s="1"/>
      <c r="ARL2" s="1"/>
      <c r="ARM2" s="1"/>
      <c r="ARN2" s="1"/>
      <c r="ARO2" s="1"/>
      <c r="ARP2" s="1"/>
      <c r="ARQ2" s="1"/>
      <c r="ARR2" s="1"/>
      <c r="ARS2" s="1"/>
      <c r="ART2" s="1"/>
      <c r="ARU2" s="1"/>
      <c r="ARV2" s="1"/>
      <c r="ARW2" s="1"/>
      <c r="ARX2" s="1"/>
      <c r="ARY2" s="1"/>
      <c r="ARZ2" s="1"/>
      <c r="ASA2" s="1"/>
      <c r="ASB2" s="1"/>
      <c r="ASC2" s="1"/>
      <c r="ASD2" s="1"/>
      <c r="ASE2" s="1"/>
      <c r="ASF2" s="1"/>
      <c r="ASG2" s="1"/>
      <c r="ASH2" s="1"/>
      <c r="ASI2" s="1"/>
      <c r="ASJ2" s="1"/>
      <c r="ASK2" s="1"/>
      <c r="ASL2" s="1"/>
      <c r="ASM2" s="1"/>
      <c r="ASN2" s="1"/>
      <c r="ASO2" s="1"/>
      <c r="ASP2" s="1"/>
      <c r="ASQ2" s="1"/>
      <c r="ASR2" s="1"/>
      <c r="ASS2" s="1"/>
      <c r="AST2" s="1"/>
      <c r="ASU2" s="1"/>
      <c r="ASV2" s="1"/>
      <c r="ASW2" s="1"/>
      <c r="ASX2" s="1"/>
      <c r="ASY2" s="1"/>
      <c r="ASZ2" s="1"/>
      <c r="ATA2" s="1"/>
      <c r="ATB2" s="1"/>
      <c r="ATC2" s="1"/>
      <c r="ATD2" s="1"/>
      <c r="ATE2" s="1"/>
      <c r="ATF2" s="1"/>
      <c r="ATG2" s="1"/>
      <c r="ATH2" s="1"/>
      <c r="ATI2" s="1"/>
      <c r="ATJ2" s="1"/>
      <c r="ATK2" s="1"/>
      <c r="ATL2" s="1"/>
      <c r="ATM2" s="1"/>
      <c r="ATN2" s="1"/>
      <c r="ATO2" s="1"/>
      <c r="ATP2" s="1"/>
      <c r="ATQ2" s="1"/>
      <c r="ATR2" s="1"/>
      <c r="ATS2" s="1"/>
      <c r="ATT2" s="1"/>
      <c r="ATU2" s="1"/>
      <c r="ATV2" s="1"/>
      <c r="ATW2" s="1"/>
      <c r="ATX2" s="1"/>
      <c r="ATY2" s="1"/>
      <c r="ATZ2" s="1"/>
      <c r="AUA2" s="1"/>
      <c r="AUB2" s="1"/>
      <c r="AUC2" s="1"/>
      <c r="AUD2" s="1"/>
      <c r="AUE2" s="1"/>
      <c r="AUF2" s="1"/>
      <c r="AUG2" s="1"/>
      <c r="AUH2" s="1"/>
      <c r="AUI2" s="1"/>
      <c r="AUJ2" s="1"/>
      <c r="AUK2" s="1"/>
      <c r="AUL2" s="1"/>
      <c r="AUM2" s="1"/>
      <c r="AUN2" s="1"/>
      <c r="AUO2" s="1"/>
      <c r="AUP2" s="1"/>
      <c r="AUQ2" s="1"/>
      <c r="AUR2" s="1"/>
      <c r="AUS2" s="1"/>
      <c r="AUT2" s="1"/>
      <c r="AUU2" s="1"/>
      <c r="AUV2" s="1"/>
      <c r="AUW2" s="1"/>
      <c r="AUX2" s="1"/>
      <c r="AUY2" s="1"/>
      <c r="AUZ2" s="1"/>
      <c r="AVA2" s="1"/>
      <c r="AVB2" s="1"/>
      <c r="AVC2" s="1"/>
      <c r="AVD2" s="1"/>
      <c r="AVE2" s="1"/>
      <c r="AVF2" s="1"/>
      <c r="AVG2" s="1"/>
      <c r="AVH2" s="1"/>
      <c r="AVI2" s="1"/>
      <c r="AVJ2" s="1"/>
      <c r="AVK2" s="1"/>
      <c r="AVL2" s="1"/>
      <c r="AVM2" s="1"/>
      <c r="AVN2" s="1"/>
      <c r="AVO2" s="1"/>
      <c r="AVP2" s="1"/>
      <c r="AVQ2" s="1"/>
      <c r="AVR2" s="1"/>
      <c r="AVS2" s="1"/>
      <c r="AVT2" s="1"/>
      <c r="AVU2" s="1"/>
      <c r="AVV2" s="1"/>
      <c r="AVW2" s="1"/>
      <c r="AVX2" s="1"/>
      <c r="AVY2" s="1"/>
      <c r="AVZ2" s="1"/>
      <c r="AWA2" s="1"/>
      <c r="AWB2" s="1"/>
      <c r="AWC2" s="1"/>
      <c r="AWD2" s="1"/>
      <c r="AWE2" s="1"/>
      <c r="AWF2" s="1"/>
      <c r="AWG2" s="1"/>
      <c r="AWH2" s="1"/>
      <c r="AWI2" s="1"/>
      <c r="AWJ2" s="1"/>
      <c r="AWK2" s="1"/>
      <c r="AWL2" s="1"/>
      <c r="AWM2" s="1"/>
      <c r="AWN2" s="1"/>
      <c r="AWO2" s="1"/>
      <c r="AWP2" s="1"/>
      <c r="AWQ2" s="1"/>
      <c r="AWR2" s="1"/>
      <c r="AWS2" s="1"/>
      <c r="AWT2" s="1"/>
      <c r="AWU2" s="1"/>
      <c r="AWV2" s="1"/>
      <c r="AWW2" s="1"/>
      <c r="AWX2" s="1"/>
      <c r="AWY2" s="1"/>
      <c r="AWZ2" s="1"/>
      <c r="AXA2" s="1"/>
      <c r="AXB2" s="1"/>
      <c r="AXC2" s="1"/>
      <c r="AXD2" s="1"/>
      <c r="AXE2" s="1"/>
      <c r="AXF2" s="1"/>
      <c r="AXG2" s="1"/>
      <c r="AXH2" s="1"/>
      <c r="AXI2" s="1"/>
      <c r="AXJ2" s="1"/>
      <c r="AXK2" s="1"/>
      <c r="AXL2" s="1"/>
      <c r="AXM2" s="1"/>
      <c r="AXN2" s="1"/>
      <c r="AXO2" s="1"/>
      <c r="AXP2" s="1"/>
      <c r="AXQ2" s="1"/>
      <c r="AXR2" s="1"/>
      <c r="AXS2" s="1"/>
      <c r="AXT2" s="1"/>
      <c r="AXU2" s="1"/>
      <c r="AXV2" s="1"/>
      <c r="AXW2" s="1"/>
      <c r="AXX2" s="1"/>
      <c r="AXY2" s="1"/>
      <c r="AXZ2" s="1"/>
      <c r="AYA2" s="1"/>
      <c r="AYB2" s="1"/>
      <c r="AYC2" s="1"/>
      <c r="AYD2" s="1"/>
      <c r="AYE2" s="1"/>
      <c r="AYF2" s="1"/>
      <c r="AYG2" s="1"/>
      <c r="AYH2" s="1"/>
      <c r="AYI2" s="1"/>
      <c r="AYJ2" s="1"/>
      <c r="AYK2" s="1"/>
      <c r="AYL2" s="1"/>
      <c r="AYM2" s="1"/>
      <c r="AYN2" s="1"/>
      <c r="AYO2" s="1"/>
      <c r="AYP2" s="1"/>
      <c r="AYQ2" s="1"/>
      <c r="AYR2" s="1"/>
      <c r="AYS2" s="1"/>
      <c r="AYT2" s="1"/>
      <c r="AYU2" s="1"/>
      <c r="AYV2" s="1"/>
      <c r="AYW2" s="1"/>
      <c r="AYX2" s="1"/>
      <c r="AYY2" s="1"/>
      <c r="AYZ2" s="1"/>
      <c r="AZA2" s="1"/>
      <c r="AZB2" s="1"/>
      <c r="AZC2" s="1"/>
      <c r="AZD2" s="1"/>
      <c r="AZE2" s="1"/>
      <c r="AZF2" s="1"/>
      <c r="AZG2" s="1"/>
      <c r="AZH2" s="1"/>
      <c r="AZI2" s="1"/>
      <c r="AZJ2" s="1"/>
      <c r="AZK2" s="1"/>
      <c r="AZL2" s="1"/>
      <c r="AZM2" s="1"/>
      <c r="AZN2" s="1"/>
      <c r="AZO2" s="1"/>
      <c r="AZP2" s="1"/>
      <c r="AZQ2" s="1"/>
      <c r="AZR2" s="1"/>
      <c r="AZS2" s="1"/>
      <c r="AZT2" s="1"/>
      <c r="AZU2" s="1"/>
      <c r="AZV2" s="1"/>
      <c r="AZW2" s="1"/>
      <c r="AZX2" s="1"/>
      <c r="AZY2" s="1"/>
      <c r="AZZ2" s="1"/>
      <c r="BAA2" s="1"/>
      <c r="BAB2" s="1"/>
      <c r="BAC2" s="1"/>
      <c r="BAD2" s="1"/>
      <c r="BAE2" s="1"/>
      <c r="BAF2" s="1"/>
      <c r="BAG2" s="1"/>
      <c r="BAH2" s="1"/>
      <c r="BAI2" s="1"/>
      <c r="BAJ2" s="1"/>
      <c r="BAK2" s="1"/>
      <c r="BAL2" s="1"/>
      <c r="BAM2" s="1"/>
      <c r="BAN2" s="1"/>
      <c r="BAO2" s="1"/>
      <c r="BAP2" s="1"/>
      <c r="BAQ2" s="1"/>
      <c r="BAR2" s="1"/>
      <c r="BAS2" s="1"/>
      <c r="BAT2" s="1"/>
      <c r="BAU2" s="1"/>
      <c r="BAV2" s="1"/>
      <c r="BAW2" s="1"/>
      <c r="BAX2" s="1"/>
      <c r="BAY2" s="1"/>
      <c r="BAZ2" s="1"/>
      <c r="BBA2" s="1"/>
      <c r="BBB2" s="1"/>
      <c r="BBC2" s="1"/>
      <c r="BBD2" s="1"/>
      <c r="BBE2" s="1"/>
      <c r="BBF2" s="1"/>
      <c r="BBG2" s="1"/>
      <c r="BBH2" s="1"/>
      <c r="BBI2" s="1"/>
      <c r="BBJ2" s="1"/>
      <c r="BBK2" s="1"/>
      <c r="BBL2" s="1"/>
      <c r="BBM2" s="1"/>
      <c r="BBN2" s="1"/>
      <c r="BBO2" s="1"/>
      <c r="BBP2" s="1"/>
      <c r="BBQ2" s="1"/>
      <c r="BBR2" s="1"/>
      <c r="BBS2" s="1"/>
      <c r="BBT2" s="1"/>
      <c r="BBU2" s="1"/>
      <c r="BBV2" s="1"/>
      <c r="BBW2" s="1"/>
      <c r="BBX2" s="1"/>
      <c r="BBY2" s="1"/>
      <c r="BBZ2" s="1"/>
      <c r="BCA2" s="1"/>
      <c r="BCB2" s="1"/>
      <c r="BCC2" s="1"/>
      <c r="BCD2" s="1"/>
      <c r="BCE2" s="1"/>
      <c r="BCF2" s="1"/>
      <c r="BCG2" s="1"/>
      <c r="BCH2" s="1"/>
      <c r="BCI2" s="1"/>
      <c r="BCJ2" s="1"/>
      <c r="BCK2" s="1"/>
      <c r="BCL2" s="1"/>
      <c r="BCM2" s="1"/>
      <c r="BCN2" s="1"/>
      <c r="BCO2" s="1"/>
      <c r="BCP2" s="1"/>
      <c r="BCQ2" s="1"/>
      <c r="BCR2" s="1"/>
      <c r="BCS2" s="1"/>
      <c r="BCT2" s="1"/>
      <c r="BCU2" s="1"/>
      <c r="BCV2" s="1"/>
      <c r="BCW2" s="1"/>
      <c r="BCX2" s="1"/>
      <c r="BCY2" s="1"/>
      <c r="BCZ2" s="1"/>
      <c r="BDA2" s="1"/>
      <c r="BDB2" s="1"/>
      <c r="BDC2" s="1"/>
      <c r="BDD2" s="1"/>
      <c r="BDE2" s="1"/>
      <c r="BDF2" s="1"/>
      <c r="BDG2" s="1"/>
      <c r="BDH2" s="1"/>
      <c r="BDI2" s="1"/>
      <c r="BDJ2" s="1"/>
      <c r="BDK2" s="1"/>
      <c r="BDL2" s="1"/>
      <c r="BDM2" s="1"/>
      <c r="BDN2" s="1"/>
      <c r="BDO2" s="1"/>
      <c r="BDP2" s="1"/>
      <c r="BDQ2" s="1"/>
      <c r="BDR2" s="1"/>
      <c r="BDS2" s="1"/>
      <c r="BDT2" s="1"/>
      <c r="BDU2" s="1"/>
      <c r="BDV2" s="1"/>
      <c r="BDW2" s="1"/>
      <c r="BDX2" s="1"/>
      <c r="BDY2" s="1"/>
      <c r="BDZ2" s="1"/>
      <c r="BEA2" s="1"/>
      <c r="BEB2" s="1"/>
      <c r="BEC2" s="1"/>
      <c r="BED2" s="1"/>
      <c r="BEE2" s="1"/>
      <c r="BEF2" s="1"/>
      <c r="BEG2" s="1"/>
      <c r="BEH2" s="1"/>
      <c r="BEI2" s="1"/>
      <c r="BEJ2" s="1"/>
      <c r="BEK2" s="1"/>
      <c r="BEL2" s="1"/>
      <c r="BEM2" s="1"/>
      <c r="BEN2" s="1"/>
      <c r="BEO2" s="1"/>
      <c r="BEP2" s="1"/>
      <c r="BEQ2" s="1"/>
      <c r="BER2" s="1"/>
      <c r="BES2" s="1"/>
      <c r="BET2" s="1"/>
      <c r="BEU2" s="1"/>
      <c r="BEV2" s="1"/>
      <c r="BEW2" s="1"/>
      <c r="BEX2" s="1"/>
      <c r="BEY2" s="1"/>
      <c r="BEZ2" s="1"/>
      <c r="BFA2" s="1"/>
      <c r="BFB2" s="1"/>
      <c r="BFC2" s="1"/>
      <c r="BFD2" s="1"/>
      <c r="BFE2" s="1"/>
      <c r="BFF2" s="1"/>
      <c r="BFG2" s="1"/>
      <c r="BFH2" s="1"/>
      <c r="BFI2" s="1"/>
      <c r="BFJ2" s="1"/>
      <c r="BFK2" s="1"/>
      <c r="BFL2" s="1"/>
      <c r="BFM2" s="1"/>
      <c r="BFN2" s="1"/>
      <c r="BFO2" s="1"/>
      <c r="BFP2" s="1"/>
      <c r="BFQ2" s="1"/>
      <c r="BFR2" s="1"/>
      <c r="BFS2" s="1"/>
      <c r="BFT2" s="1"/>
      <c r="BFU2" s="1"/>
      <c r="BFV2" s="1"/>
      <c r="BFW2" s="1"/>
      <c r="BFX2" s="1"/>
      <c r="BFY2" s="1"/>
      <c r="BFZ2" s="1"/>
      <c r="BGA2" s="1"/>
      <c r="BGB2" s="1"/>
      <c r="BGC2" s="1"/>
      <c r="BGD2" s="1"/>
      <c r="BGE2" s="1"/>
      <c r="BGF2" s="1"/>
      <c r="BGG2" s="1"/>
      <c r="BGH2" s="1"/>
      <c r="BGI2" s="1"/>
      <c r="BGJ2" s="1"/>
      <c r="BGK2" s="1"/>
      <c r="BGL2" s="1"/>
      <c r="BGM2" s="1"/>
      <c r="BGN2" s="1"/>
      <c r="BGO2" s="1"/>
      <c r="BGP2" s="1"/>
      <c r="BGQ2" s="1"/>
      <c r="BGR2" s="1"/>
      <c r="BGS2" s="1"/>
      <c r="BGT2" s="1"/>
      <c r="BGU2" s="1"/>
      <c r="BGV2" s="1"/>
      <c r="BGW2" s="1"/>
      <c r="BGX2" s="1"/>
      <c r="BGY2" s="1"/>
      <c r="BGZ2" s="1"/>
      <c r="BHA2" s="1"/>
      <c r="BHB2" s="1"/>
      <c r="BHC2" s="1"/>
      <c r="BHD2" s="1"/>
      <c r="BHE2" s="1"/>
      <c r="BHF2" s="1"/>
      <c r="BHG2" s="1"/>
      <c r="BHH2" s="1"/>
      <c r="BHI2" s="1"/>
      <c r="BHJ2" s="1"/>
      <c r="BHK2" s="1"/>
      <c r="BHL2" s="1"/>
      <c r="BHM2" s="1"/>
      <c r="BHN2" s="1"/>
      <c r="BHO2" s="1"/>
      <c r="BHP2" s="1"/>
      <c r="BHQ2" s="1"/>
      <c r="BHR2" s="1"/>
      <c r="BHS2" s="1"/>
      <c r="BHT2" s="1"/>
      <c r="BHU2" s="1"/>
      <c r="BHV2" s="1"/>
      <c r="BHW2" s="1"/>
      <c r="BHX2" s="1"/>
      <c r="BHY2" s="1"/>
      <c r="BHZ2" s="1"/>
      <c r="BIA2" s="1"/>
      <c r="BIB2" s="1"/>
      <c r="BIC2" s="1"/>
      <c r="BID2" s="1"/>
      <c r="BIE2" s="1"/>
      <c r="BIF2" s="1"/>
      <c r="BIG2" s="1"/>
      <c r="BIH2" s="1"/>
      <c r="BII2" s="1"/>
      <c r="BIJ2" s="1"/>
      <c r="BIK2" s="1"/>
      <c r="BIL2" s="1"/>
      <c r="BIM2" s="1"/>
      <c r="BIN2" s="1"/>
      <c r="BIO2" s="1"/>
      <c r="BIP2" s="1"/>
      <c r="BIQ2" s="1"/>
      <c r="BIR2" s="1"/>
      <c r="BIS2" s="1"/>
      <c r="BIT2" s="1"/>
      <c r="BIU2" s="1"/>
      <c r="BIV2" s="1"/>
      <c r="BIW2" s="1"/>
      <c r="BIX2" s="1"/>
      <c r="BIY2" s="1"/>
      <c r="BIZ2" s="1"/>
      <c r="BJA2" s="1"/>
      <c r="BJB2" s="1"/>
      <c r="BJC2" s="1"/>
      <c r="BJD2" s="1"/>
      <c r="BJE2" s="1"/>
      <c r="BJF2" s="1"/>
      <c r="BJG2" s="1"/>
      <c r="BJH2" s="1"/>
      <c r="BJI2" s="1"/>
      <c r="BJJ2" s="1"/>
      <c r="BJK2" s="1"/>
      <c r="BJL2" s="1"/>
      <c r="BJM2" s="1"/>
      <c r="BJN2" s="1"/>
      <c r="BJO2" s="1"/>
      <c r="BJP2" s="1"/>
      <c r="BJQ2" s="1"/>
      <c r="BJR2" s="1"/>
      <c r="BJS2" s="1"/>
      <c r="BJT2" s="1"/>
      <c r="BJU2" s="1"/>
      <c r="BJV2" s="1"/>
      <c r="BJW2" s="1"/>
      <c r="BJX2" s="1"/>
      <c r="BJY2" s="1"/>
      <c r="BJZ2" s="1"/>
      <c r="BKA2" s="1"/>
      <c r="BKB2" s="1"/>
      <c r="BKC2" s="1"/>
      <c r="BKD2" s="1"/>
      <c r="BKE2" s="1"/>
      <c r="BKF2" s="1"/>
      <c r="BKG2" s="1"/>
      <c r="BKH2" s="1"/>
      <c r="BKI2" s="1"/>
      <c r="BKJ2" s="1"/>
      <c r="BKK2" s="1"/>
      <c r="BKL2" s="1"/>
      <c r="BKM2" s="1"/>
      <c r="BKN2" s="1"/>
      <c r="BKO2" s="1"/>
      <c r="BKP2" s="1"/>
      <c r="BKQ2" s="1"/>
      <c r="BKR2" s="1"/>
      <c r="BKS2" s="1"/>
      <c r="BKT2" s="1"/>
      <c r="BKU2" s="1"/>
      <c r="BKV2" s="1"/>
      <c r="BKW2" s="1"/>
      <c r="BKX2" s="1"/>
      <c r="BKY2" s="1"/>
      <c r="BKZ2" s="1"/>
      <c r="BLA2" s="1"/>
      <c r="BLB2" s="1"/>
      <c r="BLC2" s="1"/>
      <c r="BLD2" s="1"/>
      <c r="BLE2" s="1"/>
      <c r="BLF2" s="1"/>
      <c r="BLG2" s="1"/>
      <c r="BLH2" s="1"/>
      <c r="BLI2" s="1"/>
      <c r="BLJ2" s="1"/>
      <c r="BLK2" s="1"/>
      <c r="BLL2" s="1"/>
      <c r="BLM2" s="1"/>
      <c r="BLN2" s="1"/>
      <c r="BLO2" s="1"/>
      <c r="BLP2" s="1"/>
      <c r="BLQ2" s="1"/>
      <c r="BLR2" s="1"/>
      <c r="BLS2" s="1"/>
      <c r="BLT2" s="1"/>
      <c r="BLU2" s="1"/>
      <c r="BLV2" s="1"/>
      <c r="BLW2" s="1"/>
      <c r="BLX2" s="1"/>
      <c r="BLY2" s="1"/>
      <c r="BLZ2" s="1"/>
      <c r="BMA2" s="1"/>
      <c r="BMB2" s="1"/>
      <c r="BMC2" s="1"/>
      <c r="BMD2" s="1"/>
      <c r="BME2" s="1"/>
      <c r="BMF2" s="1"/>
      <c r="BMG2" s="1"/>
      <c r="BMH2" s="1"/>
      <c r="BMI2" s="1"/>
      <c r="BMJ2" s="1"/>
      <c r="BMK2" s="1"/>
      <c r="BML2" s="1"/>
      <c r="BMM2" s="1"/>
      <c r="BMN2" s="1"/>
      <c r="BMO2" s="1"/>
      <c r="BMP2" s="1"/>
      <c r="BMQ2" s="1"/>
      <c r="BMR2" s="1"/>
      <c r="BMS2" s="1"/>
      <c r="BMT2" s="1"/>
      <c r="BMU2" s="1"/>
      <c r="BMV2" s="1"/>
      <c r="BMW2" s="1"/>
      <c r="BMX2" s="1"/>
      <c r="BMY2" s="1"/>
      <c r="BMZ2" s="1"/>
      <c r="BNA2" s="1"/>
      <c r="BNB2" s="1"/>
      <c r="BNC2" s="1"/>
      <c r="BND2" s="1"/>
      <c r="BNE2" s="1"/>
      <c r="BNF2" s="1"/>
      <c r="BNG2" s="1"/>
      <c r="BNH2" s="1"/>
      <c r="BNI2" s="1"/>
      <c r="BNJ2" s="1"/>
      <c r="BNK2" s="1"/>
      <c r="BNL2" s="1"/>
      <c r="BNM2" s="1"/>
      <c r="BNN2" s="1"/>
      <c r="BNO2" s="1"/>
      <c r="BNP2" s="1"/>
      <c r="BNQ2" s="1"/>
      <c r="BNR2" s="1"/>
      <c r="BNS2" s="1"/>
      <c r="BNT2" s="1"/>
      <c r="BNU2" s="1"/>
      <c r="BNV2" s="1"/>
      <c r="BNW2" s="1"/>
      <c r="BNX2" s="1"/>
      <c r="BNY2" s="1"/>
      <c r="BNZ2" s="1"/>
      <c r="BOA2" s="1"/>
      <c r="BOB2" s="1"/>
      <c r="BOC2" s="1"/>
      <c r="BOD2" s="1"/>
      <c r="BOE2" s="1"/>
      <c r="BOF2" s="1"/>
      <c r="BOG2" s="1"/>
      <c r="BOH2" s="1"/>
      <c r="BOI2" s="1"/>
      <c r="BOJ2" s="1"/>
      <c r="BOK2" s="1"/>
      <c r="BOL2" s="1"/>
      <c r="BOM2" s="1"/>
      <c r="BON2" s="1"/>
      <c r="BOO2" s="1"/>
      <c r="BOP2" s="1"/>
      <c r="BOQ2" s="1"/>
      <c r="BOR2" s="1"/>
      <c r="BOS2" s="1"/>
      <c r="BOT2" s="1"/>
      <c r="BOU2" s="1"/>
      <c r="BOV2" s="1"/>
      <c r="BOW2" s="1"/>
      <c r="BOX2" s="1"/>
      <c r="BOY2" s="1"/>
      <c r="BOZ2" s="1"/>
      <c r="BPA2" s="1"/>
      <c r="BPB2" s="1"/>
      <c r="BPC2" s="1"/>
      <c r="BPD2" s="1"/>
      <c r="BPE2" s="1"/>
      <c r="BPF2" s="1"/>
      <c r="BPG2" s="1"/>
      <c r="BPH2" s="1"/>
      <c r="BPI2" s="1"/>
      <c r="BPJ2" s="1"/>
      <c r="BPK2" s="1"/>
      <c r="BPL2" s="1"/>
      <c r="BPM2" s="1"/>
      <c r="BPN2" s="1"/>
      <c r="BPO2" s="1"/>
      <c r="BPP2" s="1"/>
      <c r="BPQ2" s="1"/>
      <c r="BPR2" s="1"/>
      <c r="BPS2" s="1"/>
      <c r="BPT2" s="1"/>
      <c r="BPU2" s="1"/>
      <c r="BPV2" s="1"/>
      <c r="BPW2" s="1"/>
      <c r="BPX2" s="1"/>
      <c r="BPY2" s="1"/>
      <c r="BPZ2" s="1"/>
      <c r="BQA2" s="1"/>
      <c r="BQB2" s="1"/>
      <c r="BQC2" s="1"/>
      <c r="BQD2" s="1"/>
      <c r="BQE2" s="1"/>
      <c r="BQF2" s="1"/>
      <c r="BQG2" s="1"/>
      <c r="BQH2" s="1"/>
      <c r="BQI2" s="1"/>
      <c r="BQJ2" s="1"/>
      <c r="BQK2" s="1"/>
      <c r="BQL2" s="1"/>
      <c r="BQM2" s="1"/>
      <c r="BQN2" s="1"/>
      <c r="BQO2" s="1"/>
      <c r="BQP2" s="1"/>
      <c r="BQQ2" s="1"/>
      <c r="BQR2" s="1"/>
      <c r="BQS2" s="1"/>
      <c r="BQT2" s="1"/>
      <c r="BQU2" s="1"/>
      <c r="BQV2" s="1"/>
      <c r="BQW2" s="1"/>
      <c r="BQX2" s="1"/>
      <c r="BQY2" s="1"/>
      <c r="BQZ2" s="1"/>
      <c r="BRA2" s="1"/>
      <c r="BRB2" s="1"/>
      <c r="BRC2" s="1"/>
      <c r="BRD2" s="1"/>
      <c r="BRE2" s="1"/>
      <c r="BRF2" s="1"/>
      <c r="BRG2" s="1"/>
      <c r="BRH2" s="1"/>
      <c r="BRI2" s="1"/>
      <c r="BRJ2" s="1"/>
      <c r="BRK2" s="1"/>
      <c r="BRL2" s="1"/>
      <c r="BRM2" s="1"/>
      <c r="BRN2" s="1"/>
      <c r="BRO2" s="1"/>
      <c r="BRP2" s="1"/>
      <c r="BRQ2" s="1"/>
      <c r="BRR2" s="1"/>
      <c r="BRS2" s="1"/>
      <c r="BRT2" s="1"/>
      <c r="BRU2" s="1"/>
      <c r="BRV2" s="1"/>
      <c r="BRW2" s="1"/>
      <c r="BRX2" s="1"/>
      <c r="BRY2" s="1"/>
      <c r="BRZ2" s="1"/>
      <c r="BSA2" s="1"/>
      <c r="BSB2" s="1"/>
      <c r="BSC2" s="1"/>
      <c r="BSD2" s="1"/>
      <c r="BSE2" s="1"/>
      <c r="BSF2" s="1"/>
      <c r="BSG2" s="1"/>
      <c r="BSH2" s="1"/>
      <c r="BSI2" s="1"/>
      <c r="BSJ2" s="1"/>
      <c r="BSK2" s="1"/>
      <c r="BSL2" s="1"/>
      <c r="BSM2" s="1"/>
      <c r="BSN2" s="1"/>
      <c r="BSO2" s="1"/>
      <c r="BSP2" s="1"/>
      <c r="BSQ2" s="1"/>
      <c r="BSR2" s="1"/>
      <c r="BSS2" s="1"/>
      <c r="BST2" s="1"/>
      <c r="BSU2" s="1"/>
      <c r="BSV2" s="1"/>
      <c r="BSW2" s="1"/>
      <c r="BSX2" s="1"/>
      <c r="BSY2" s="1"/>
      <c r="BSZ2" s="1"/>
      <c r="BTA2" s="1"/>
      <c r="BTB2" s="1"/>
      <c r="BTC2" s="1"/>
      <c r="BTD2" s="1"/>
      <c r="BTE2" s="1"/>
      <c r="BTF2" s="1"/>
      <c r="BTG2" s="1"/>
      <c r="BTH2" s="1"/>
      <c r="BTI2" s="1"/>
      <c r="BTJ2" s="1"/>
      <c r="BTK2" s="1"/>
      <c r="BTL2" s="1"/>
      <c r="BTM2" s="1"/>
      <c r="BTN2" s="1"/>
      <c r="BTO2" s="1"/>
      <c r="BTP2" s="1"/>
      <c r="BTQ2" s="1"/>
      <c r="BTR2" s="1"/>
      <c r="BTS2" s="1"/>
      <c r="BTT2" s="1"/>
      <c r="BTU2" s="1"/>
      <c r="BTV2" s="1"/>
      <c r="BTW2" s="1"/>
      <c r="BTX2" s="1"/>
      <c r="BTY2" s="1"/>
      <c r="BTZ2" s="1"/>
      <c r="BUA2" s="1"/>
      <c r="BUB2" s="1"/>
      <c r="BUC2" s="1"/>
      <c r="BUD2" s="1"/>
      <c r="BUE2" s="1"/>
      <c r="BUF2" s="1"/>
      <c r="BUG2" s="1"/>
      <c r="BUH2" s="1"/>
      <c r="BUI2" s="1"/>
      <c r="BUJ2" s="1"/>
      <c r="BUK2" s="1"/>
      <c r="BUL2" s="1"/>
      <c r="BUM2" s="1"/>
      <c r="BUN2" s="1"/>
      <c r="BUO2" s="1"/>
      <c r="BUP2" s="1"/>
      <c r="BUQ2" s="1"/>
      <c r="BUR2" s="1"/>
      <c r="BUS2" s="1"/>
      <c r="BUT2" s="1"/>
      <c r="BUU2" s="1"/>
      <c r="BUV2" s="1"/>
      <c r="BUW2" s="1"/>
      <c r="BUX2" s="1"/>
      <c r="BUY2" s="1"/>
      <c r="BUZ2" s="1"/>
      <c r="BVA2" s="1"/>
      <c r="BVB2" s="1"/>
      <c r="BVC2" s="1"/>
      <c r="BVD2" s="1"/>
      <c r="BVE2" s="1"/>
      <c r="BVF2" s="1"/>
      <c r="BVG2" s="1"/>
      <c r="BVH2" s="1"/>
      <c r="BVI2" s="1"/>
      <c r="BVJ2" s="1"/>
      <c r="BVK2" s="1"/>
      <c r="BVL2" s="1"/>
      <c r="BVM2" s="1"/>
      <c r="BVN2" s="1"/>
      <c r="BVO2" s="1"/>
      <c r="BVP2" s="1"/>
      <c r="BVQ2" s="1"/>
      <c r="BVR2" s="1"/>
      <c r="BVS2" s="1"/>
      <c r="BVT2" s="1"/>
      <c r="BVU2" s="1"/>
      <c r="BVV2" s="1"/>
      <c r="BVW2" s="1"/>
      <c r="BVX2" s="1"/>
      <c r="BVY2" s="1"/>
      <c r="BVZ2" s="1"/>
      <c r="BWA2" s="1"/>
      <c r="BWB2" s="1"/>
      <c r="BWC2" s="1"/>
      <c r="BWD2" s="1"/>
      <c r="BWE2" s="1"/>
      <c r="BWF2" s="1"/>
      <c r="BWG2" s="1"/>
      <c r="BWH2" s="1"/>
      <c r="BWI2" s="1"/>
      <c r="BWJ2" s="1"/>
      <c r="BWK2" s="1"/>
      <c r="BWL2" s="1"/>
      <c r="BWM2" s="1"/>
      <c r="BWN2" s="1"/>
      <c r="BWO2" s="1"/>
      <c r="BWP2" s="1"/>
      <c r="BWQ2" s="1"/>
      <c r="BWR2" s="1"/>
      <c r="BWS2" s="1"/>
      <c r="BWT2" s="1"/>
      <c r="BWU2" s="1"/>
      <c r="BWV2" s="1"/>
      <c r="BWW2" s="1"/>
      <c r="BWX2" s="1"/>
      <c r="BWY2" s="1"/>
      <c r="BWZ2" s="1"/>
      <c r="BXA2" s="1"/>
      <c r="BXB2" s="1"/>
      <c r="BXC2" s="1"/>
      <c r="BXD2" s="1"/>
      <c r="BXE2" s="1"/>
      <c r="BXF2" s="1"/>
      <c r="BXG2" s="1"/>
      <c r="BXH2" s="1"/>
      <c r="BXI2" s="1"/>
      <c r="BXJ2" s="1"/>
      <c r="BXK2" s="1"/>
      <c r="BXL2" s="1"/>
      <c r="BXM2" s="1"/>
      <c r="BXN2" s="1"/>
      <c r="BXO2" s="1"/>
      <c r="BXP2" s="1"/>
      <c r="BXQ2" s="1"/>
      <c r="BXR2" s="1"/>
      <c r="BXS2" s="1"/>
      <c r="BXT2" s="1"/>
      <c r="BXU2" s="1"/>
      <c r="BXV2" s="1"/>
      <c r="BXW2" s="1"/>
      <c r="BXX2" s="1"/>
      <c r="BXY2" s="1"/>
      <c r="BXZ2" s="1"/>
      <c r="BYA2" s="1"/>
      <c r="BYB2" s="1"/>
      <c r="BYC2" s="1"/>
      <c r="BYD2" s="1"/>
      <c r="BYE2" s="1"/>
      <c r="BYF2" s="1"/>
      <c r="BYG2" s="1"/>
      <c r="BYH2" s="1"/>
      <c r="BYI2" s="1"/>
      <c r="BYJ2" s="1"/>
      <c r="BYK2" s="1"/>
      <c r="BYL2" s="1"/>
      <c r="BYM2" s="1"/>
      <c r="BYN2" s="1"/>
      <c r="BYO2" s="1"/>
      <c r="BYP2" s="1"/>
      <c r="BYQ2" s="1"/>
      <c r="BYR2" s="1"/>
      <c r="BYS2" s="1"/>
      <c r="BYT2" s="1"/>
      <c r="BYU2" s="1"/>
      <c r="BYV2" s="1"/>
      <c r="BYW2" s="1"/>
      <c r="BYX2" s="1"/>
      <c r="BYY2" s="1"/>
      <c r="BYZ2" s="1"/>
      <c r="BZA2" s="1"/>
      <c r="BZB2" s="1"/>
      <c r="BZC2" s="1"/>
      <c r="BZD2" s="1"/>
      <c r="BZE2" s="1"/>
      <c r="BZF2" s="1"/>
      <c r="BZG2" s="1"/>
      <c r="BZH2" s="1"/>
      <c r="BZI2" s="1"/>
      <c r="BZJ2" s="1"/>
      <c r="BZK2" s="1"/>
      <c r="BZL2" s="1"/>
      <c r="BZM2" s="1"/>
      <c r="BZN2" s="1"/>
      <c r="BZO2" s="1"/>
      <c r="BZP2" s="1"/>
      <c r="BZQ2" s="1"/>
      <c r="BZR2" s="1"/>
      <c r="BZS2" s="1"/>
      <c r="BZT2" s="1"/>
      <c r="BZU2" s="1"/>
      <c r="BZV2" s="1"/>
      <c r="BZW2" s="1"/>
      <c r="BZX2" s="1"/>
      <c r="BZY2" s="1"/>
      <c r="BZZ2" s="1"/>
      <c r="CAA2" s="1"/>
      <c r="CAB2" s="1"/>
      <c r="CAC2" s="1"/>
      <c r="CAD2" s="1"/>
      <c r="CAE2" s="1"/>
      <c r="CAF2" s="1"/>
      <c r="CAG2" s="1"/>
      <c r="CAH2" s="1"/>
      <c r="CAI2" s="1"/>
      <c r="CAJ2" s="1"/>
      <c r="CAK2" s="1"/>
      <c r="CAL2" s="1"/>
      <c r="CAM2" s="1"/>
      <c r="CAN2" s="1"/>
      <c r="CAO2" s="1"/>
      <c r="CAP2" s="1"/>
      <c r="CAQ2" s="1"/>
      <c r="CAR2" s="1"/>
      <c r="CAS2" s="1"/>
      <c r="CAT2" s="1"/>
      <c r="CAU2" s="1"/>
      <c r="CAV2" s="1"/>
      <c r="CAW2" s="1"/>
      <c r="CAX2" s="1"/>
      <c r="CAY2" s="1"/>
      <c r="CAZ2" s="1"/>
      <c r="CBA2" s="1"/>
      <c r="CBB2" s="1"/>
      <c r="CBC2" s="1"/>
      <c r="CBD2" s="1"/>
      <c r="CBE2" s="1"/>
      <c r="CBF2" s="1"/>
      <c r="CBG2" s="1"/>
      <c r="CBH2" s="1"/>
      <c r="CBI2" s="1"/>
      <c r="CBJ2" s="1"/>
      <c r="CBK2" s="1"/>
      <c r="CBL2" s="1"/>
      <c r="CBM2" s="1"/>
      <c r="CBN2" s="1"/>
      <c r="CBO2" s="1"/>
      <c r="CBP2" s="1"/>
      <c r="CBQ2" s="1"/>
      <c r="CBR2" s="1"/>
      <c r="CBS2" s="1"/>
      <c r="CBT2" s="1"/>
      <c r="CBU2" s="1"/>
      <c r="CBV2" s="1"/>
      <c r="CBW2" s="1"/>
      <c r="CBX2" s="1"/>
      <c r="CBY2" s="1"/>
      <c r="CBZ2" s="1"/>
      <c r="CCA2" s="1"/>
      <c r="CCB2" s="1"/>
      <c r="CCC2" s="1"/>
      <c r="CCD2" s="1"/>
      <c r="CCE2" s="1"/>
      <c r="CCF2" s="1"/>
      <c r="CCG2" s="1"/>
      <c r="CCH2" s="1"/>
      <c r="CCI2" s="1"/>
      <c r="CCJ2" s="1"/>
      <c r="CCK2" s="1"/>
      <c r="CCL2" s="1"/>
      <c r="CCM2" s="1"/>
      <c r="CCN2" s="1"/>
      <c r="CCO2" s="1"/>
      <c r="CCP2" s="1"/>
      <c r="CCQ2" s="1"/>
      <c r="CCR2" s="1"/>
      <c r="CCS2" s="1"/>
      <c r="CCT2" s="1"/>
      <c r="CCU2" s="1"/>
      <c r="CCV2" s="1"/>
      <c r="CCW2" s="1"/>
      <c r="CCX2" s="1"/>
      <c r="CCY2" s="1"/>
      <c r="CCZ2" s="1"/>
      <c r="CDA2" s="1"/>
      <c r="CDB2" s="1"/>
      <c r="CDC2" s="1"/>
      <c r="CDD2" s="1"/>
      <c r="CDE2" s="1"/>
      <c r="CDF2" s="1"/>
      <c r="CDG2" s="1"/>
      <c r="CDH2" s="1"/>
      <c r="CDI2" s="1"/>
      <c r="CDJ2" s="1"/>
      <c r="CDK2" s="1"/>
      <c r="CDL2" s="1"/>
      <c r="CDM2" s="1"/>
      <c r="CDN2" s="1"/>
      <c r="CDO2" s="1"/>
      <c r="CDP2" s="1"/>
      <c r="CDQ2" s="1"/>
      <c r="CDR2" s="1"/>
      <c r="CDS2" s="1"/>
      <c r="CDT2" s="1"/>
      <c r="CDU2" s="1"/>
      <c r="CDV2" s="1"/>
      <c r="CDW2" s="1"/>
      <c r="CDX2" s="1"/>
      <c r="CDY2" s="1"/>
      <c r="CDZ2" s="1"/>
      <c r="CEA2" s="1"/>
      <c r="CEB2" s="1"/>
      <c r="CEC2" s="1"/>
      <c r="CED2" s="1"/>
      <c r="CEE2" s="1"/>
      <c r="CEF2" s="1"/>
      <c r="CEG2" s="1"/>
      <c r="CEH2" s="1"/>
      <c r="CEI2" s="1"/>
      <c r="CEJ2" s="1"/>
      <c r="CEK2" s="1"/>
      <c r="CEL2" s="1"/>
      <c r="CEM2" s="1"/>
      <c r="CEN2" s="1"/>
      <c r="CEO2" s="1"/>
      <c r="CEP2" s="1"/>
      <c r="CEQ2" s="1"/>
      <c r="CER2" s="1"/>
      <c r="CES2" s="1"/>
      <c r="CET2" s="1"/>
      <c r="CEU2" s="1"/>
      <c r="CEV2" s="1"/>
      <c r="CEW2" s="1"/>
      <c r="CEX2" s="1"/>
      <c r="CEY2" s="1"/>
      <c r="CEZ2" s="1"/>
      <c r="CFA2" s="1"/>
      <c r="CFB2" s="1"/>
      <c r="CFC2" s="1"/>
      <c r="CFD2" s="1"/>
      <c r="CFE2" s="1"/>
      <c r="CFF2" s="1"/>
      <c r="CFG2" s="1"/>
      <c r="CFH2" s="1"/>
      <c r="CFI2" s="1"/>
      <c r="CFJ2" s="1"/>
      <c r="CFK2" s="1"/>
      <c r="CFL2" s="1"/>
      <c r="CFM2" s="1"/>
      <c r="CFN2" s="1"/>
      <c r="CFO2" s="1"/>
      <c r="CFP2" s="1"/>
      <c r="CFQ2" s="1"/>
      <c r="CFR2" s="1"/>
      <c r="CFS2" s="1"/>
      <c r="CFT2" s="1"/>
      <c r="CFU2" s="1"/>
      <c r="CFV2" s="1"/>
      <c r="CFW2" s="1"/>
      <c r="CFX2" s="1"/>
      <c r="CFY2" s="1"/>
      <c r="CFZ2" s="1"/>
      <c r="CGA2" s="1"/>
      <c r="CGB2" s="1"/>
      <c r="CGC2" s="1"/>
      <c r="CGD2" s="1"/>
      <c r="CGE2" s="1"/>
      <c r="CGF2" s="1"/>
      <c r="CGG2" s="1"/>
      <c r="CGH2" s="1"/>
      <c r="CGI2" s="1"/>
      <c r="CGJ2" s="1"/>
      <c r="CGK2" s="1"/>
      <c r="CGL2" s="1"/>
      <c r="CGM2" s="1"/>
      <c r="CGN2" s="1"/>
      <c r="CGO2" s="1"/>
      <c r="CGP2" s="1"/>
      <c r="CGQ2" s="1"/>
      <c r="CGR2" s="1"/>
      <c r="CGS2" s="1"/>
      <c r="CGT2" s="1"/>
      <c r="CGU2" s="1"/>
      <c r="CGV2" s="1"/>
      <c r="CGW2" s="1"/>
      <c r="CGX2" s="1"/>
      <c r="CGY2" s="1"/>
      <c r="CGZ2" s="1"/>
      <c r="CHA2" s="1"/>
      <c r="CHB2" s="1"/>
      <c r="CHC2" s="1"/>
      <c r="CHD2" s="1"/>
      <c r="CHE2" s="1"/>
      <c r="CHF2" s="1"/>
      <c r="CHG2" s="1"/>
      <c r="CHH2" s="1"/>
      <c r="CHI2" s="1"/>
      <c r="CHJ2" s="1"/>
      <c r="CHK2" s="1"/>
      <c r="CHL2" s="1"/>
      <c r="CHM2" s="1"/>
      <c r="CHN2" s="1"/>
      <c r="CHO2" s="1"/>
      <c r="CHP2" s="1"/>
      <c r="CHQ2" s="1"/>
      <c r="CHR2" s="1"/>
      <c r="CHS2" s="1"/>
      <c r="CHT2" s="1"/>
      <c r="CHU2" s="1"/>
      <c r="CHV2" s="1"/>
      <c r="CHW2" s="1"/>
      <c r="CHX2" s="1"/>
      <c r="CHY2" s="1"/>
      <c r="CHZ2" s="1"/>
      <c r="CIA2" s="1"/>
      <c r="CIB2" s="1"/>
      <c r="CIC2" s="1"/>
      <c r="CID2" s="1"/>
      <c r="CIE2" s="1"/>
      <c r="CIF2" s="1"/>
      <c r="CIG2" s="1"/>
      <c r="CIH2" s="1"/>
      <c r="CII2" s="1"/>
      <c r="CIJ2" s="1"/>
      <c r="CIK2" s="1"/>
      <c r="CIL2" s="1"/>
      <c r="CIM2" s="1"/>
      <c r="CIN2" s="1"/>
      <c r="CIO2" s="1"/>
      <c r="CIP2" s="1"/>
      <c r="CIQ2" s="1"/>
      <c r="CIR2" s="1"/>
      <c r="CIS2" s="1"/>
      <c r="CIT2" s="1"/>
      <c r="CIU2" s="1"/>
      <c r="CIV2" s="1"/>
      <c r="CIW2" s="1"/>
      <c r="CIX2" s="1"/>
      <c r="CIY2" s="1"/>
      <c r="CIZ2" s="1"/>
      <c r="CJA2" s="1"/>
      <c r="CJB2" s="1"/>
      <c r="CJC2" s="1"/>
      <c r="CJD2" s="1"/>
      <c r="CJE2" s="1"/>
      <c r="CJF2" s="1"/>
      <c r="CJG2" s="1"/>
      <c r="CJH2" s="1"/>
      <c r="CJI2" s="1"/>
      <c r="CJJ2" s="1"/>
      <c r="CJK2" s="1"/>
      <c r="CJL2" s="1"/>
      <c r="CJM2" s="1"/>
      <c r="CJN2" s="1"/>
      <c r="CJO2" s="1"/>
      <c r="CJP2" s="1"/>
      <c r="CJQ2" s="1"/>
      <c r="CJR2" s="1"/>
      <c r="CJS2" s="1"/>
      <c r="CJT2" s="1"/>
      <c r="CJU2" s="1"/>
      <c r="CJV2" s="1"/>
      <c r="CJW2" s="1"/>
      <c r="CJX2" s="1"/>
      <c r="CJY2" s="1"/>
      <c r="CJZ2" s="1"/>
      <c r="CKA2" s="1"/>
      <c r="CKB2" s="1"/>
      <c r="CKC2" s="1"/>
      <c r="CKD2" s="1"/>
      <c r="CKE2" s="1"/>
      <c r="CKF2" s="1"/>
      <c r="CKG2" s="1"/>
      <c r="CKH2" s="1"/>
      <c r="CKI2" s="1"/>
      <c r="CKJ2" s="1"/>
      <c r="CKK2" s="1"/>
      <c r="CKL2" s="1"/>
      <c r="CKM2" s="1"/>
      <c r="CKN2" s="1"/>
      <c r="CKO2" s="1"/>
      <c r="CKP2" s="1"/>
      <c r="CKQ2" s="1"/>
      <c r="CKR2" s="1"/>
      <c r="CKS2" s="1"/>
      <c r="CKT2" s="1"/>
      <c r="CKU2" s="1"/>
      <c r="CKV2" s="1"/>
      <c r="CKW2" s="1"/>
      <c r="CKX2" s="1"/>
      <c r="CKY2" s="1"/>
      <c r="CKZ2" s="1"/>
      <c r="CLA2" s="1"/>
      <c r="CLB2" s="1"/>
      <c r="CLC2" s="1"/>
      <c r="CLD2" s="1"/>
      <c r="CLE2" s="1"/>
      <c r="CLF2" s="1"/>
      <c r="CLG2" s="1"/>
      <c r="CLH2" s="1"/>
      <c r="CLI2" s="1"/>
      <c r="CLJ2" s="1"/>
      <c r="CLK2" s="1"/>
      <c r="CLL2" s="1"/>
      <c r="CLM2" s="1"/>
      <c r="CLN2" s="1"/>
      <c r="CLO2" s="1"/>
      <c r="CLP2" s="1"/>
      <c r="CLQ2" s="1"/>
      <c r="CLR2" s="1"/>
      <c r="CLS2" s="1"/>
      <c r="CLT2" s="1"/>
      <c r="CLU2" s="1"/>
      <c r="CLV2" s="1"/>
      <c r="CLW2" s="1"/>
      <c r="CLX2" s="1"/>
      <c r="CLY2" s="1"/>
      <c r="CLZ2" s="1"/>
      <c r="CMA2" s="1"/>
      <c r="CMB2" s="1"/>
      <c r="CMC2" s="1"/>
      <c r="CMD2" s="1"/>
      <c r="CME2" s="1"/>
      <c r="CMF2" s="1"/>
      <c r="CMG2" s="1"/>
      <c r="CMH2" s="1"/>
      <c r="CMI2" s="1"/>
      <c r="CMJ2" s="1"/>
      <c r="CMK2" s="1"/>
      <c r="CML2" s="1"/>
      <c r="CMM2" s="1"/>
      <c r="CMN2" s="1"/>
      <c r="CMO2" s="1"/>
      <c r="CMP2" s="1"/>
      <c r="CMQ2" s="1"/>
      <c r="CMR2" s="1"/>
      <c r="CMS2" s="1"/>
      <c r="CMT2" s="1"/>
      <c r="CMU2" s="1"/>
      <c r="CMV2" s="1"/>
      <c r="CMW2" s="1"/>
      <c r="CMX2" s="1"/>
      <c r="CMY2" s="1"/>
      <c r="CMZ2" s="1"/>
      <c r="CNA2" s="1"/>
      <c r="CNB2" s="1"/>
      <c r="CNC2" s="1"/>
      <c r="CND2" s="1"/>
      <c r="CNE2" s="1"/>
      <c r="CNF2" s="1"/>
      <c r="CNG2" s="1"/>
      <c r="CNH2" s="1"/>
      <c r="CNI2" s="1"/>
      <c r="CNJ2" s="1"/>
      <c r="CNK2" s="1"/>
      <c r="CNL2" s="1"/>
      <c r="CNM2" s="1"/>
      <c r="CNN2" s="1"/>
      <c r="CNO2" s="1"/>
      <c r="CNP2" s="1"/>
      <c r="CNQ2" s="1"/>
      <c r="CNR2" s="1"/>
      <c r="CNS2" s="1"/>
      <c r="CNT2" s="1"/>
      <c r="CNU2" s="1"/>
      <c r="CNV2" s="1"/>
      <c r="CNW2" s="1"/>
      <c r="CNX2" s="1"/>
      <c r="CNY2" s="1"/>
      <c r="CNZ2" s="1"/>
      <c r="COA2" s="1"/>
      <c r="COB2" s="1"/>
      <c r="COC2" s="1"/>
      <c r="COD2" s="1"/>
      <c r="COE2" s="1"/>
      <c r="COF2" s="1"/>
      <c r="COG2" s="1"/>
      <c r="COH2" s="1"/>
      <c r="COI2" s="1"/>
      <c r="COJ2" s="1"/>
      <c r="COK2" s="1"/>
      <c r="COL2" s="1"/>
      <c r="COM2" s="1"/>
      <c r="CON2" s="1"/>
      <c r="COO2" s="1"/>
      <c r="COP2" s="1"/>
      <c r="COQ2" s="1"/>
      <c r="COR2" s="1"/>
      <c r="COS2" s="1"/>
      <c r="COT2" s="1"/>
      <c r="COU2" s="1"/>
      <c r="COV2" s="1"/>
      <c r="COW2" s="1"/>
      <c r="COX2" s="1"/>
      <c r="COY2" s="1"/>
      <c r="COZ2" s="1"/>
      <c r="CPA2" s="1"/>
      <c r="CPB2" s="1"/>
      <c r="CPC2" s="1"/>
      <c r="CPD2" s="1"/>
      <c r="CPE2" s="1"/>
      <c r="CPF2" s="1"/>
      <c r="CPG2" s="1"/>
      <c r="CPH2" s="1"/>
      <c r="CPI2" s="1"/>
      <c r="CPJ2" s="1"/>
      <c r="CPK2" s="1"/>
      <c r="CPL2" s="1"/>
      <c r="CPM2" s="1"/>
      <c r="CPN2" s="1"/>
      <c r="CPO2" s="1"/>
      <c r="CPP2" s="1"/>
      <c r="CPQ2" s="1"/>
      <c r="CPR2" s="1"/>
      <c r="CPS2" s="1"/>
      <c r="CPT2" s="1"/>
      <c r="CPU2" s="1"/>
      <c r="CPV2" s="1"/>
      <c r="CPW2" s="1"/>
      <c r="CPX2" s="1"/>
      <c r="CPY2" s="1"/>
      <c r="CPZ2" s="1"/>
      <c r="CQA2" s="1"/>
      <c r="CQB2" s="1"/>
      <c r="CQC2" s="1"/>
      <c r="CQD2" s="1"/>
      <c r="CQE2" s="1"/>
      <c r="CQF2" s="1"/>
      <c r="CQG2" s="1"/>
      <c r="CQH2" s="1"/>
      <c r="CQI2" s="1"/>
      <c r="CQJ2" s="1"/>
      <c r="CQK2" s="1"/>
      <c r="CQL2" s="1"/>
      <c r="CQM2" s="1"/>
      <c r="CQN2" s="1"/>
      <c r="CQO2" s="1"/>
      <c r="CQP2" s="1"/>
      <c r="CQQ2" s="1"/>
      <c r="CQR2" s="1"/>
      <c r="CQS2" s="1"/>
      <c r="CQT2" s="1"/>
      <c r="CQU2" s="1"/>
      <c r="CQV2" s="1"/>
      <c r="CQW2" s="1"/>
      <c r="CQX2" s="1"/>
      <c r="CQY2" s="1"/>
      <c r="CQZ2" s="1"/>
      <c r="CRA2" s="1"/>
      <c r="CRB2" s="1"/>
      <c r="CRC2" s="1"/>
      <c r="CRD2" s="1"/>
      <c r="CRE2" s="1"/>
      <c r="CRF2" s="1"/>
      <c r="CRG2" s="1"/>
      <c r="CRH2" s="1"/>
      <c r="CRI2" s="1"/>
      <c r="CRJ2" s="1"/>
      <c r="CRK2" s="1"/>
      <c r="CRL2" s="1"/>
      <c r="CRM2" s="1"/>
      <c r="CRN2" s="1"/>
      <c r="CRO2" s="1"/>
      <c r="CRP2" s="1"/>
      <c r="CRQ2" s="1"/>
      <c r="CRR2" s="1"/>
      <c r="CRS2" s="1"/>
      <c r="CRT2" s="1"/>
      <c r="CRU2" s="1"/>
      <c r="CRV2" s="1"/>
      <c r="CRW2" s="1"/>
      <c r="CRX2" s="1"/>
      <c r="CRY2" s="1"/>
      <c r="CRZ2" s="1"/>
      <c r="CSA2" s="1"/>
      <c r="CSB2" s="1"/>
      <c r="CSC2" s="1"/>
      <c r="CSD2" s="1"/>
      <c r="CSE2" s="1"/>
      <c r="CSF2" s="1"/>
      <c r="CSG2" s="1"/>
      <c r="CSH2" s="1"/>
      <c r="CSI2" s="1"/>
      <c r="CSJ2" s="1"/>
      <c r="CSK2" s="1"/>
      <c r="CSL2" s="1"/>
      <c r="CSM2" s="1"/>
      <c r="CSN2" s="1"/>
      <c r="CSO2" s="1"/>
      <c r="CSP2" s="1"/>
      <c r="CSQ2" s="1"/>
      <c r="CSR2" s="1"/>
      <c r="CSS2" s="1"/>
      <c r="CST2" s="1"/>
      <c r="CSU2" s="1"/>
      <c r="CSV2" s="1"/>
      <c r="CSW2" s="1"/>
      <c r="CSX2" s="1"/>
      <c r="CSY2" s="1"/>
      <c r="CSZ2" s="1"/>
      <c r="CTA2" s="1"/>
      <c r="CTB2" s="1"/>
      <c r="CTC2" s="1"/>
      <c r="CTD2" s="1"/>
      <c r="CTE2" s="1"/>
      <c r="CTF2" s="1"/>
      <c r="CTG2" s="1"/>
      <c r="CTH2" s="1"/>
      <c r="CTI2" s="1"/>
      <c r="CTJ2" s="1"/>
      <c r="CTK2" s="1"/>
      <c r="CTL2" s="1"/>
      <c r="CTM2" s="1"/>
      <c r="CTN2" s="1"/>
      <c r="CTO2" s="1"/>
      <c r="CTP2" s="1"/>
      <c r="CTQ2" s="1"/>
      <c r="CTR2" s="1"/>
      <c r="CTS2" s="1"/>
      <c r="CTT2" s="1"/>
      <c r="CTU2" s="1"/>
      <c r="CTV2" s="1"/>
      <c r="CTW2" s="1"/>
      <c r="CTX2" s="1"/>
      <c r="CTY2" s="1"/>
      <c r="CTZ2" s="1"/>
      <c r="CUA2" s="1"/>
      <c r="CUB2" s="1"/>
      <c r="CUC2" s="1"/>
      <c r="CUD2" s="1"/>
      <c r="CUE2" s="1"/>
      <c r="CUF2" s="1"/>
      <c r="CUG2" s="1"/>
      <c r="CUH2" s="1"/>
      <c r="CUI2" s="1"/>
      <c r="CUJ2" s="1"/>
      <c r="CUK2" s="1"/>
      <c r="CUL2" s="1"/>
      <c r="CUM2" s="1"/>
      <c r="CUN2" s="1"/>
      <c r="CUO2" s="1"/>
      <c r="CUP2" s="1"/>
      <c r="CUQ2" s="1"/>
      <c r="CUR2" s="1"/>
      <c r="CUS2" s="1"/>
      <c r="CUT2" s="1"/>
      <c r="CUU2" s="1"/>
      <c r="CUV2" s="1"/>
      <c r="CUW2" s="1"/>
      <c r="CUX2" s="1"/>
      <c r="CUY2" s="1"/>
      <c r="CUZ2" s="1"/>
      <c r="CVA2" s="1"/>
      <c r="CVB2" s="1"/>
      <c r="CVC2" s="1"/>
      <c r="CVD2" s="1"/>
      <c r="CVE2" s="1"/>
      <c r="CVF2" s="1"/>
      <c r="CVG2" s="1"/>
      <c r="CVH2" s="1"/>
      <c r="CVI2" s="1"/>
      <c r="CVJ2" s="1"/>
      <c r="CVK2" s="1"/>
      <c r="CVL2" s="1"/>
      <c r="CVM2" s="1"/>
      <c r="CVN2" s="1"/>
      <c r="CVO2" s="1"/>
      <c r="CVP2" s="1"/>
      <c r="CVQ2" s="1"/>
      <c r="CVR2" s="1"/>
      <c r="CVS2" s="1"/>
      <c r="CVT2" s="1"/>
      <c r="CVU2" s="1"/>
      <c r="CVV2" s="1"/>
      <c r="CVW2" s="1"/>
      <c r="CVX2" s="1"/>
      <c r="CVY2" s="1"/>
      <c r="CVZ2" s="1"/>
      <c r="CWA2" s="1"/>
      <c r="CWB2" s="1"/>
      <c r="CWC2" s="1"/>
      <c r="CWD2" s="1"/>
      <c r="CWE2" s="1"/>
      <c r="CWF2" s="1"/>
      <c r="CWG2" s="1"/>
      <c r="CWH2" s="1"/>
      <c r="CWI2" s="1"/>
      <c r="CWJ2" s="1"/>
      <c r="CWK2" s="1"/>
      <c r="CWL2" s="1"/>
      <c r="CWM2" s="1"/>
      <c r="CWN2" s="1"/>
      <c r="CWO2" s="1"/>
      <c r="CWP2" s="1"/>
      <c r="CWQ2" s="1"/>
      <c r="CWR2" s="1"/>
      <c r="CWS2" s="1"/>
      <c r="CWT2" s="1"/>
      <c r="CWU2" s="1"/>
      <c r="CWV2" s="1"/>
      <c r="CWW2" s="1"/>
      <c r="CWX2" s="1"/>
      <c r="CWY2" s="1"/>
      <c r="CWZ2" s="1"/>
      <c r="CXA2" s="1"/>
      <c r="CXB2" s="1"/>
      <c r="CXC2" s="1"/>
      <c r="CXD2" s="1"/>
      <c r="CXE2" s="1"/>
      <c r="CXF2" s="1"/>
      <c r="CXG2" s="1"/>
      <c r="CXH2" s="1"/>
      <c r="CXI2" s="1"/>
      <c r="CXJ2" s="1"/>
      <c r="CXK2" s="1"/>
      <c r="CXL2" s="1"/>
      <c r="CXM2" s="1"/>
      <c r="CXN2" s="1"/>
      <c r="CXO2" s="1"/>
      <c r="CXP2" s="1"/>
      <c r="CXQ2" s="1"/>
      <c r="CXR2" s="1"/>
      <c r="CXS2" s="1"/>
      <c r="CXT2" s="1"/>
      <c r="CXU2" s="1"/>
      <c r="CXV2" s="1"/>
      <c r="CXW2" s="1"/>
      <c r="CXX2" s="1"/>
      <c r="CXY2" s="1"/>
      <c r="CXZ2" s="1"/>
      <c r="CYA2" s="1"/>
      <c r="CYB2" s="1"/>
      <c r="CYC2" s="1"/>
      <c r="CYD2" s="1"/>
      <c r="CYE2" s="1"/>
      <c r="CYF2" s="1"/>
      <c r="CYG2" s="1"/>
      <c r="CYH2" s="1"/>
      <c r="CYI2" s="1"/>
      <c r="CYJ2" s="1"/>
      <c r="CYK2" s="1"/>
      <c r="CYL2" s="1"/>
      <c r="CYM2" s="1"/>
      <c r="CYN2" s="1"/>
      <c r="CYO2" s="1"/>
      <c r="CYP2" s="1"/>
      <c r="CYQ2" s="1"/>
      <c r="CYR2" s="1"/>
      <c r="CYS2" s="1"/>
      <c r="CYT2" s="1"/>
      <c r="CYU2" s="1"/>
      <c r="CYV2" s="1"/>
      <c r="CYW2" s="1"/>
      <c r="CYX2" s="1"/>
      <c r="CYY2" s="1"/>
      <c r="CYZ2" s="1"/>
      <c r="CZA2" s="1"/>
      <c r="CZB2" s="1"/>
      <c r="CZC2" s="1"/>
      <c r="CZD2" s="1"/>
      <c r="CZE2" s="1"/>
      <c r="CZF2" s="1"/>
      <c r="CZG2" s="1"/>
      <c r="CZH2" s="1"/>
      <c r="CZI2" s="1"/>
      <c r="CZJ2" s="1"/>
      <c r="CZK2" s="1"/>
      <c r="CZL2" s="1"/>
      <c r="CZM2" s="1"/>
      <c r="CZN2" s="1"/>
      <c r="CZO2" s="1"/>
      <c r="CZP2" s="1"/>
      <c r="CZQ2" s="1"/>
      <c r="CZR2" s="1"/>
      <c r="CZS2" s="1"/>
      <c r="CZT2" s="1"/>
      <c r="CZU2" s="1"/>
      <c r="CZV2" s="1"/>
      <c r="CZW2" s="1"/>
      <c r="CZX2" s="1"/>
      <c r="CZY2" s="1"/>
      <c r="CZZ2" s="1"/>
      <c r="DAA2" s="1"/>
      <c r="DAB2" s="1"/>
      <c r="DAC2" s="1"/>
      <c r="DAD2" s="1"/>
      <c r="DAE2" s="1"/>
      <c r="DAF2" s="1"/>
      <c r="DAG2" s="1"/>
      <c r="DAH2" s="1"/>
      <c r="DAI2" s="1"/>
      <c r="DAJ2" s="1"/>
      <c r="DAK2" s="1"/>
      <c r="DAL2" s="1"/>
      <c r="DAM2" s="1"/>
      <c r="DAN2" s="1"/>
      <c r="DAO2" s="1"/>
      <c r="DAP2" s="1"/>
      <c r="DAQ2" s="1"/>
      <c r="DAR2" s="1"/>
      <c r="DAS2" s="1"/>
      <c r="DAT2" s="1"/>
      <c r="DAU2" s="1"/>
      <c r="DAV2" s="1"/>
      <c r="DAW2" s="1"/>
      <c r="DAX2" s="1"/>
      <c r="DAY2" s="1"/>
      <c r="DAZ2" s="1"/>
      <c r="DBA2" s="1"/>
      <c r="DBB2" s="1"/>
      <c r="DBC2" s="1"/>
      <c r="DBD2" s="1"/>
      <c r="DBE2" s="1"/>
      <c r="DBF2" s="1"/>
      <c r="DBG2" s="1"/>
      <c r="DBH2" s="1"/>
      <c r="DBI2" s="1"/>
      <c r="DBJ2" s="1"/>
      <c r="DBK2" s="1"/>
      <c r="DBL2" s="1"/>
      <c r="DBM2" s="1"/>
      <c r="DBN2" s="1"/>
      <c r="DBO2" s="1"/>
      <c r="DBP2" s="1"/>
      <c r="DBQ2" s="1"/>
      <c r="DBR2" s="1"/>
      <c r="DBS2" s="1"/>
      <c r="DBT2" s="1"/>
      <c r="DBU2" s="1"/>
      <c r="DBV2" s="1"/>
      <c r="DBW2" s="1"/>
      <c r="DBX2" s="1"/>
      <c r="DBY2" s="1"/>
      <c r="DBZ2" s="1"/>
      <c r="DCA2" s="1"/>
      <c r="DCB2" s="1"/>
      <c r="DCC2" s="1"/>
      <c r="DCD2" s="1"/>
      <c r="DCE2" s="1"/>
      <c r="DCF2" s="1"/>
      <c r="DCG2" s="1"/>
      <c r="DCH2" s="1"/>
      <c r="DCI2" s="1"/>
      <c r="DCJ2" s="1"/>
      <c r="DCK2" s="1"/>
      <c r="DCL2" s="1"/>
      <c r="DCM2" s="1"/>
      <c r="DCN2" s="1"/>
      <c r="DCO2" s="1"/>
      <c r="DCP2" s="1"/>
      <c r="DCQ2" s="1"/>
      <c r="DCR2" s="1"/>
      <c r="DCS2" s="1"/>
      <c r="DCT2" s="1"/>
      <c r="DCU2" s="1"/>
      <c r="DCV2" s="1"/>
      <c r="DCW2" s="1"/>
      <c r="DCX2" s="1"/>
      <c r="DCY2" s="1"/>
      <c r="DCZ2" s="1"/>
      <c r="DDA2" s="1"/>
      <c r="DDB2" s="1"/>
      <c r="DDC2" s="1"/>
      <c r="DDD2" s="1"/>
      <c r="DDE2" s="1"/>
      <c r="DDF2" s="1"/>
      <c r="DDG2" s="1"/>
      <c r="DDH2" s="1"/>
      <c r="DDI2" s="1"/>
      <c r="DDJ2" s="1"/>
      <c r="DDK2" s="1"/>
      <c r="DDL2" s="1"/>
      <c r="DDM2" s="1"/>
      <c r="DDN2" s="1"/>
      <c r="DDO2" s="1"/>
      <c r="DDP2" s="1"/>
      <c r="DDQ2" s="1"/>
      <c r="DDR2" s="1"/>
      <c r="DDS2" s="1"/>
      <c r="DDT2" s="1"/>
      <c r="DDU2" s="1"/>
      <c r="DDV2" s="1"/>
      <c r="DDW2" s="1"/>
      <c r="DDX2" s="1"/>
      <c r="DDY2" s="1"/>
      <c r="DDZ2" s="1"/>
      <c r="DEA2" s="1"/>
      <c r="DEB2" s="1"/>
      <c r="DEC2" s="1"/>
      <c r="DED2" s="1"/>
      <c r="DEE2" s="1"/>
      <c r="DEF2" s="1"/>
      <c r="DEG2" s="1"/>
      <c r="DEH2" s="1"/>
      <c r="DEI2" s="1"/>
      <c r="DEJ2" s="1"/>
      <c r="DEK2" s="1"/>
      <c r="DEL2" s="1"/>
      <c r="DEM2" s="1"/>
      <c r="DEN2" s="1"/>
      <c r="DEO2" s="1"/>
      <c r="DEP2" s="1"/>
      <c r="DEQ2" s="1"/>
      <c r="DER2" s="1"/>
      <c r="DES2" s="1"/>
      <c r="DET2" s="1"/>
      <c r="DEU2" s="1"/>
      <c r="DEV2" s="1"/>
      <c r="DEW2" s="1"/>
      <c r="DEX2" s="1"/>
      <c r="DEY2" s="1"/>
      <c r="DEZ2" s="1"/>
      <c r="DFA2" s="1"/>
      <c r="DFB2" s="1"/>
      <c r="DFC2" s="1"/>
      <c r="DFD2" s="1"/>
      <c r="DFE2" s="1"/>
      <c r="DFF2" s="1"/>
      <c r="DFG2" s="1"/>
      <c r="DFH2" s="1"/>
      <c r="DFI2" s="1"/>
      <c r="DFJ2" s="1"/>
      <c r="DFK2" s="1"/>
      <c r="DFL2" s="1"/>
      <c r="DFM2" s="1"/>
      <c r="DFN2" s="1"/>
      <c r="DFO2" s="1"/>
      <c r="DFP2" s="1"/>
      <c r="DFQ2" s="1"/>
      <c r="DFR2" s="1"/>
      <c r="DFS2" s="1"/>
      <c r="DFT2" s="1"/>
      <c r="DFU2" s="1"/>
      <c r="DFV2" s="1"/>
      <c r="DFW2" s="1"/>
      <c r="DFX2" s="1"/>
      <c r="DFY2" s="1"/>
      <c r="DFZ2" s="1"/>
      <c r="DGA2" s="1"/>
      <c r="DGB2" s="1"/>
      <c r="DGC2" s="1"/>
      <c r="DGD2" s="1"/>
      <c r="DGE2" s="1"/>
      <c r="DGF2" s="1"/>
      <c r="DGG2" s="1"/>
      <c r="DGH2" s="1"/>
      <c r="DGI2" s="1"/>
      <c r="DGJ2" s="1"/>
      <c r="DGK2" s="1"/>
      <c r="DGL2" s="1"/>
      <c r="DGM2" s="1"/>
      <c r="DGN2" s="1"/>
      <c r="DGO2" s="1"/>
      <c r="DGP2" s="1"/>
      <c r="DGQ2" s="1"/>
      <c r="DGR2" s="1"/>
      <c r="DGS2" s="1"/>
      <c r="DGT2" s="1"/>
      <c r="DGU2" s="1"/>
      <c r="DGV2" s="1"/>
      <c r="DGW2" s="1"/>
      <c r="DGX2" s="1"/>
      <c r="DGY2" s="1"/>
      <c r="DGZ2" s="1"/>
      <c r="DHA2" s="1"/>
      <c r="DHB2" s="1"/>
      <c r="DHC2" s="1"/>
      <c r="DHD2" s="1"/>
      <c r="DHE2" s="1"/>
      <c r="DHF2" s="1"/>
      <c r="DHG2" s="1"/>
      <c r="DHH2" s="1"/>
      <c r="DHI2" s="1"/>
      <c r="DHJ2" s="1"/>
      <c r="DHK2" s="1"/>
      <c r="DHL2" s="1"/>
      <c r="DHM2" s="1"/>
      <c r="DHN2" s="1"/>
      <c r="DHO2" s="1"/>
      <c r="DHP2" s="1"/>
      <c r="DHQ2" s="1"/>
      <c r="DHR2" s="1"/>
      <c r="DHS2" s="1"/>
      <c r="DHT2" s="1"/>
      <c r="DHU2" s="1"/>
      <c r="DHV2" s="1"/>
      <c r="DHW2" s="1"/>
      <c r="DHX2" s="1"/>
      <c r="DHY2" s="1"/>
      <c r="DHZ2" s="1"/>
      <c r="DIA2" s="1"/>
      <c r="DIB2" s="1"/>
      <c r="DIC2" s="1"/>
      <c r="DID2" s="1"/>
      <c r="DIE2" s="1"/>
      <c r="DIF2" s="1"/>
      <c r="DIG2" s="1"/>
      <c r="DIH2" s="1"/>
      <c r="DII2" s="1"/>
      <c r="DIJ2" s="1"/>
      <c r="DIK2" s="1"/>
      <c r="DIL2" s="1"/>
      <c r="DIM2" s="1"/>
      <c r="DIN2" s="1"/>
      <c r="DIO2" s="1"/>
      <c r="DIP2" s="1"/>
      <c r="DIQ2" s="1"/>
      <c r="DIR2" s="1"/>
      <c r="DIS2" s="1"/>
      <c r="DIT2" s="1"/>
      <c r="DIU2" s="1"/>
      <c r="DIV2" s="1"/>
      <c r="DIW2" s="1"/>
      <c r="DIX2" s="1"/>
      <c r="DIY2" s="1"/>
      <c r="DIZ2" s="1"/>
      <c r="DJA2" s="1"/>
      <c r="DJB2" s="1"/>
      <c r="DJC2" s="1"/>
      <c r="DJD2" s="1"/>
      <c r="DJE2" s="1"/>
      <c r="DJF2" s="1"/>
      <c r="DJG2" s="1"/>
      <c r="DJH2" s="1"/>
      <c r="DJI2" s="1"/>
      <c r="DJJ2" s="1"/>
      <c r="DJK2" s="1"/>
      <c r="DJL2" s="1"/>
      <c r="DJM2" s="1"/>
      <c r="DJN2" s="1"/>
      <c r="DJO2" s="1"/>
      <c r="DJP2" s="1"/>
      <c r="DJQ2" s="1"/>
      <c r="DJR2" s="1"/>
      <c r="DJS2" s="1"/>
      <c r="DJT2" s="1"/>
      <c r="DJU2" s="1"/>
      <c r="DJV2" s="1"/>
      <c r="DJW2" s="1"/>
      <c r="DJX2" s="1"/>
      <c r="DJY2" s="1"/>
      <c r="DJZ2" s="1"/>
      <c r="DKA2" s="1"/>
      <c r="DKB2" s="1"/>
      <c r="DKC2" s="1"/>
      <c r="DKD2" s="1"/>
      <c r="DKE2" s="1"/>
      <c r="DKF2" s="1"/>
      <c r="DKG2" s="1"/>
      <c r="DKH2" s="1"/>
      <c r="DKI2" s="1"/>
      <c r="DKJ2" s="1"/>
      <c r="DKK2" s="1"/>
      <c r="DKL2" s="1"/>
      <c r="DKM2" s="1"/>
      <c r="DKN2" s="1"/>
      <c r="DKO2" s="1"/>
      <c r="DKP2" s="1"/>
      <c r="DKQ2" s="1"/>
      <c r="DKR2" s="1"/>
      <c r="DKS2" s="1"/>
      <c r="DKT2" s="1"/>
      <c r="DKU2" s="1"/>
      <c r="DKV2" s="1"/>
      <c r="DKW2" s="1"/>
      <c r="DKX2" s="1"/>
      <c r="DKY2" s="1"/>
      <c r="DKZ2" s="1"/>
      <c r="DLA2" s="1"/>
      <c r="DLB2" s="1"/>
      <c r="DLC2" s="1"/>
      <c r="DLD2" s="1"/>
      <c r="DLE2" s="1"/>
      <c r="DLF2" s="1"/>
      <c r="DLG2" s="1"/>
      <c r="DLH2" s="1"/>
      <c r="DLI2" s="1"/>
      <c r="DLJ2" s="1"/>
      <c r="DLK2" s="1"/>
      <c r="DLL2" s="1"/>
      <c r="DLM2" s="1"/>
      <c r="DLN2" s="1"/>
      <c r="DLO2" s="1"/>
      <c r="DLP2" s="1"/>
      <c r="DLQ2" s="1"/>
      <c r="DLR2" s="1"/>
      <c r="DLS2" s="1"/>
      <c r="DLT2" s="1"/>
      <c r="DLU2" s="1"/>
      <c r="DLV2" s="1"/>
      <c r="DLW2" s="1"/>
      <c r="DLX2" s="1"/>
      <c r="DLY2" s="1"/>
      <c r="DLZ2" s="1"/>
      <c r="DMA2" s="1"/>
      <c r="DMB2" s="1"/>
      <c r="DMC2" s="1"/>
      <c r="DMD2" s="1"/>
      <c r="DME2" s="1"/>
      <c r="DMF2" s="1"/>
      <c r="DMG2" s="1"/>
      <c r="DMH2" s="1"/>
      <c r="DMI2" s="1"/>
      <c r="DMJ2" s="1"/>
      <c r="DMK2" s="1"/>
      <c r="DML2" s="1"/>
      <c r="DMM2" s="1"/>
      <c r="DMN2" s="1"/>
      <c r="DMO2" s="1"/>
      <c r="DMP2" s="1"/>
      <c r="DMQ2" s="1"/>
      <c r="DMR2" s="1"/>
      <c r="DMS2" s="1"/>
      <c r="DMT2" s="1"/>
      <c r="DMU2" s="1"/>
      <c r="DMV2" s="1"/>
      <c r="DMW2" s="1"/>
      <c r="DMX2" s="1"/>
      <c r="DMY2" s="1"/>
      <c r="DMZ2" s="1"/>
      <c r="DNA2" s="1"/>
      <c r="DNB2" s="1"/>
      <c r="DNC2" s="1"/>
      <c r="DND2" s="1"/>
      <c r="DNE2" s="1"/>
      <c r="DNF2" s="1"/>
      <c r="DNG2" s="1"/>
      <c r="DNH2" s="1"/>
      <c r="DNI2" s="1"/>
      <c r="DNJ2" s="1"/>
      <c r="DNK2" s="1"/>
      <c r="DNL2" s="1"/>
      <c r="DNM2" s="1"/>
      <c r="DNN2" s="1"/>
      <c r="DNO2" s="1"/>
      <c r="DNP2" s="1"/>
      <c r="DNQ2" s="1"/>
      <c r="DNR2" s="1"/>
      <c r="DNS2" s="1"/>
      <c r="DNT2" s="1"/>
      <c r="DNU2" s="1"/>
      <c r="DNV2" s="1"/>
      <c r="DNW2" s="1"/>
      <c r="DNX2" s="1"/>
      <c r="DNY2" s="1"/>
      <c r="DNZ2" s="1"/>
      <c r="DOA2" s="1"/>
      <c r="DOB2" s="1"/>
      <c r="DOC2" s="1"/>
      <c r="DOD2" s="1"/>
      <c r="DOE2" s="1"/>
      <c r="DOF2" s="1"/>
      <c r="DOG2" s="1"/>
      <c r="DOH2" s="1"/>
      <c r="DOI2" s="1"/>
      <c r="DOJ2" s="1"/>
      <c r="DOK2" s="1"/>
      <c r="DOL2" s="1"/>
      <c r="DOM2" s="1"/>
      <c r="DON2" s="1"/>
      <c r="DOO2" s="1"/>
      <c r="DOP2" s="1"/>
      <c r="DOQ2" s="1"/>
      <c r="DOR2" s="1"/>
      <c r="DOS2" s="1"/>
      <c r="DOT2" s="1"/>
      <c r="DOU2" s="1"/>
      <c r="DOV2" s="1"/>
      <c r="DOW2" s="1"/>
      <c r="DOX2" s="1"/>
      <c r="DOY2" s="1"/>
      <c r="DOZ2" s="1"/>
      <c r="DPA2" s="1"/>
      <c r="DPB2" s="1"/>
      <c r="DPC2" s="1"/>
      <c r="DPD2" s="1"/>
      <c r="DPE2" s="1"/>
      <c r="DPF2" s="1"/>
      <c r="DPG2" s="1"/>
      <c r="DPH2" s="1"/>
      <c r="DPI2" s="1"/>
      <c r="DPJ2" s="1"/>
      <c r="DPK2" s="1"/>
      <c r="DPL2" s="1"/>
      <c r="DPM2" s="1"/>
      <c r="DPN2" s="1"/>
      <c r="DPO2" s="1"/>
      <c r="DPP2" s="1"/>
      <c r="DPQ2" s="1"/>
      <c r="DPR2" s="1"/>
      <c r="DPS2" s="1"/>
      <c r="DPT2" s="1"/>
      <c r="DPU2" s="1"/>
      <c r="DPV2" s="1"/>
      <c r="DPW2" s="1"/>
      <c r="DPX2" s="1"/>
      <c r="DPY2" s="1"/>
      <c r="DPZ2" s="1"/>
      <c r="DQA2" s="1"/>
      <c r="DQB2" s="1"/>
      <c r="DQC2" s="1"/>
      <c r="DQD2" s="1"/>
      <c r="DQE2" s="1"/>
      <c r="DQF2" s="1"/>
      <c r="DQG2" s="1"/>
      <c r="DQH2" s="1"/>
      <c r="DQI2" s="1"/>
      <c r="DQJ2" s="1"/>
      <c r="DQK2" s="1"/>
      <c r="DQL2" s="1"/>
      <c r="DQM2" s="1"/>
      <c r="DQN2" s="1"/>
      <c r="DQO2" s="1"/>
      <c r="DQP2" s="1"/>
      <c r="DQQ2" s="1"/>
      <c r="DQR2" s="1"/>
      <c r="DQS2" s="1"/>
      <c r="DQT2" s="1"/>
      <c r="DQU2" s="1"/>
      <c r="DQV2" s="1"/>
      <c r="DQW2" s="1"/>
      <c r="DQX2" s="1"/>
      <c r="DQY2" s="1"/>
      <c r="DQZ2" s="1"/>
      <c r="DRA2" s="1"/>
      <c r="DRB2" s="1"/>
      <c r="DRC2" s="1"/>
      <c r="DRD2" s="1"/>
      <c r="DRE2" s="1"/>
      <c r="DRF2" s="1"/>
      <c r="DRG2" s="1"/>
      <c r="DRH2" s="1"/>
      <c r="DRI2" s="1"/>
      <c r="DRJ2" s="1"/>
      <c r="DRK2" s="1"/>
      <c r="DRL2" s="1"/>
      <c r="DRM2" s="1"/>
      <c r="DRN2" s="1"/>
      <c r="DRO2" s="1"/>
      <c r="DRP2" s="1"/>
      <c r="DRQ2" s="1"/>
      <c r="DRR2" s="1"/>
      <c r="DRS2" s="1"/>
      <c r="DRT2" s="1"/>
      <c r="DRU2" s="1"/>
      <c r="DRV2" s="1"/>
      <c r="DRW2" s="1"/>
      <c r="DRX2" s="1"/>
      <c r="DRY2" s="1"/>
      <c r="DRZ2" s="1"/>
      <c r="DSA2" s="1"/>
      <c r="DSB2" s="1"/>
      <c r="DSC2" s="1"/>
      <c r="DSD2" s="1"/>
      <c r="DSE2" s="1"/>
      <c r="DSF2" s="1"/>
      <c r="DSG2" s="1"/>
      <c r="DSH2" s="1"/>
      <c r="DSI2" s="1"/>
      <c r="DSJ2" s="1"/>
      <c r="DSK2" s="1"/>
      <c r="DSL2" s="1"/>
      <c r="DSM2" s="1"/>
      <c r="DSN2" s="1"/>
      <c r="DSO2" s="1"/>
      <c r="DSP2" s="1"/>
      <c r="DSQ2" s="1"/>
      <c r="DSR2" s="1"/>
      <c r="DSS2" s="1"/>
      <c r="DST2" s="1"/>
      <c r="DSU2" s="1"/>
      <c r="DSV2" s="1"/>
      <c r="DSW2" s="1"/>
      <c r="DSX2" s="1"/>
      <c r="DSY2" s="1"/>
      <c r="DSZ2" s="1"/>
      <c r="DTA2" s="1"/>
      <c r="DTB2" s="1"/>
      <c r="DTC2" s="1"/>
      <c r="DTD2" s="1"/>
      <c r="DTE2" s="1"/>
      <c r="DTF2" s="1"/>
      <c r="DTG2" s="1"/>
      <c r="DTH2" s="1"/>
      <c r="DTI2" s="1"/>
      <c r="DTJ2" s="1"/>
      <c r="DTK2" s="1"/>
      <c r="DTL2" s="1"/>
      <c r="DTM2" s="1"/>
      <c r="DTN2" s="1"/>
      <c r="DTO2" s="1"/>
      <c r="DTP2" s="1"/>
      <c r="DTQ2" s="1"/>
      <c r="DTR2" s="1"/>
      <c r="DTS2" s="1"/>
      <c r="DTT2" s="1"/>
      <c r="DTU2" s="1"/>
      <c r="DTV2" s="1"/>
      <c r="DTW2" s="1"/>
      <c r="DTX2" s="1"/>
      <c r="DTY2" s="1"/>
      <c r="DTZ2" s="1"/>
      <c r="DUA2" s="1"/>
      <c r="DUB2" s="1"/>
      <c r="DUC2" s="1"/>
      <c r="DUD2" s="1"/>
      <c r="DUE2" s="1"/>
      <c r="DUF2" s="1"/>
      <c r="DUG2" s="1"/>
      <c r="DUH2" s="1"/>
      <c r="DUI2" s="1"/>
      <c r="DUJ2" s="1"/>
      <c r="DUK2" s="1"/>
      <c r="DUL2" s="1"/>
      <c r="DUM2" s="1"/>
      <c r="DUN2" s="1"/>
      <c r="DUO2" s="1"/>
      <c r="DUP2" s="1"/>
      <c r="DUQ2" s="1"/>
      <c r="DUR2" s="1"/>
      <c r="DUS2" s="1"/>
      <c r="DUT2" s="1"/>
      <c r="DUU2" s="1"/>
      <c r="DUV2" s="1"/>
      <c r="DUW2" s="1"/>
      <c r="DUX2" s="1"/>
      <c r="DUY2" s="1"/>
      <c r="DUZ2" s="1"/>
      <c r="DVA2" s="1"/>
      <c r="DVB2" s="1"/>
      <c r="DVC2" s="1"/>
      <c r="DVD2" s="1"/>
      <c r="DVE2" s="1"/>
      <c r="DVF2" s="1"/>
      <c r="DVG2" s="1"/>
      <c r="DVH2" s="1"/>
      <c r="DVI2" s="1"/>
      <c r="DVJ2" s="1"/>
      <c r="DVK2" s="1"/>
      <c r="DVL2" s="1"/>
      <c r="DVM2" s="1"/>
      <c r="DVN2" s="1"/>
      <c r="DVO2" s="1"/>
      <c r="DVP2" s="1"/>
      <c r="DVQ2" s="1"/>
      <c r="DVR2" s="1"/>
      <c r="DVS2" s="1"/>
      <c r="DVT2" s="1"/>
      <c r="DVU2" s="1"/>
      <c r="DVV2" s="1"/>
      <c r="DVW2" s="1"/>
      <c r="DVX2" s="1"/>
      <c r="DVY2" s="1"/>
      <c r="DVZ2" s="1"/>
      <c r="DWA2" s="1"/>
      <c r="DWB2" s="1"/>
      <c r="DWC2" s="1"/>
      <c r="DWD2" s="1"/>
      <c r="DWE2" s="1"/>
      <c r="DWF2" s="1"/>
      <c r="DWG2" s="1"/>
      <c r="DWH2" s="1"/>
      <c r="DWI2" s="1"/>
      <c r="DWJ2" s="1"/>
      <c r="DWK2" s="1"/>
      <c r="DWL2" s="1"/>
      <c r="DWM2" s="1"/>
      <c r="DWN2" s="1"/>
      <c r="DWO2" s="1"/>
      <c r="DWP2" s="1"/>
      <c r="DWQ2" s="1"/>
      <c r="DWR2" s="1"/>
      <c r="DWS2" s="1"/>
      <c r="DWT2" s="1"/>
      <c r="DWU2" s="1"/>
      <c r="DWV2" s="1"/>
      <c r="DWW2" s="1"/>
      <c r="DWX2" s="1"/>
      <c r="DWY2" s="1"/>
      <c r="DWZ2" s="1"/>
      <c r="DXA2" s="1"/>
      <c r="DXB2" s="1"/>
      <c r="DXC2" s="1"/>
      <c r="DXD2" s="1"/>
      <c r="DXE2" s="1"/>
      <c r="DXF2" s="1"/>
      <c r="DXG2" s="1"/>
      <c r="DXH2" s="1"/>
      <c r="DXI2" s="1"/>
      <c r="DXJ2" s="1"/>
      <c r="DXK2" s="1"/>
      <c r="DXL2" s="1"/>
      <c r="DXM2" s="1"/>
      <c r="DXN2" s="1"/>
      <c r="DXO2" s="1"/>
      <c r="DXP2" s="1"/>
      <c r="DXQ2" s="1"/>
      <c r="DXR2" s="1"/>
      <c r="DXS2" s="1"/>
      <c r="DXT2" s="1"/>
      <c r="DXU2" s="1"/>
      <c r="DXV2" s="1"/>
      <c r="DXW2" s="1"/>
      <c r="DXX2" s="1"/>
      <c r="DXY2" s="1"/>
      <c r="DXZ2" s="1"/>
      <c r="DYA2" s="1"/>
      <c r="DYB2" s="1"/>
      <c r="DYC2" s="1"/>
      <c r="DYD2" s="1"/>
      <c r="DYE2" s="1"/>
      <c r="DYF2" s="1"/>
      <c r="DYG2" s="1"/>
      <c r="DYH2" s="1"/>
      <c r="DYI2" s="1"/>
      <c r="DYJ2" s="1"/>
      <c r="DYK2" s="1"/>
      <c r="DYL2" s="1"/>
      <c r="DYM2" s="1"/>
      <c r="DYN2" s="1"/>
      <c r="DYO2" s="1"/>
      <c r="DYP2" s="1"/>
      <c r="DYQ2" s="1"/>
      <c r="DYR2" s="1"/>
      <c r="DYS2" s="1"/>
      <c r="DYT2" s="1"/>
      <c r="DYU2" s="1"/>
      <c r="DYV2" s="1"/>
      <c r="DYW2" s="1"/>
      <c r="DYX2" s="1"/>
      <c r="DYY2" s="1"/>
      <c r="DYZ2" s="1"/>
      <c r="DZA2" s="1"/>
      <c r="DZB2" s="1"/>
      <c r="DZC2" s="1"/>
      <c r="DZD2" s="1"/>
      <c r="DZE2" s="1"/>
      <c r="DZF2" s="1"/>
      <c r="DZG2" s="1"/>
      <c r="DZH2" s="1"/>
      <c r="DZI2" s="1"/>
      <c r="DZJ2" s="1"/>
      <c r="DZK2" s="1"/>
      <c r="DZL2" s="1"/>
      <c r="DZM2" s="1"/>
      <c r="DZN2" s="1"/>
      <c r="DZO2" s="1"/>
      <c r="DZP2" s="1"/>
      <c r="DZQ2" s="1"/>
      <c r="DZR2" s="1"/>
      <c r="DZS2" s="1"/>
      <c r="DZT2" s="1"/>
      <c r="DZU2" s="1"/>
      <c r="DZV2" s="1"/>
      <c r="DZW2" s="1"/>
      <c r="DZX2" s="1"/>
      <c r="DZY2" s="1"/>
      <c r="DZZ2" s="1"/>
      <c r="EAA2" s="1"/>
      <c r="EAB2" s="1"/>
      <c r="EAC2" s="1"/>
      <c r="EAD2" s="1"/>
      <c r="EAE2" s="1"/>
      <c r="EAF2" s="1"/>
      <c r="EAG2" s="1"/>
      <c r="EAH2" s="1"/>
      <c r="EAI2" s="1"/>
      <c r="EAJ2" s="1"/>
      <c r="EAK2" s="1"/>
      <c r="EAL2" s="1"/>
      <c r="EAM2" s="1"/>
      <c r="EAN2" s="1"/>
      <c r="EAO2" s="1"/>
      <c r="EAP2" s="1"/>
      <c r="EAQ2" s="1"/>
      <c r="EAR2" s="1"/>
      <c r="EAS2" s="1"/>
      <c r="EAT2" s="1"/>
      <c r="EAU2" s="1"/>
      <c r="EAV2" s="1"/>
      <c r="EAW2" s="1"/>
      <c r="EAX2" s="1"/>
      <c r="EAY2" s="1"/>
      <c r="EAZ2" s="1"/>
      <c r="EBA2" s="1"/>
      <c r="EBB2" s="1"/>
      <c r="EBC2" s="1"/>
      <c r="EBD2" s="1"/>
      <c r="EBE2" s="1"/>
      <c r="EBF2" s="1"/>
      <c r="EBG2" s="1"/>
      <c r="EBH2" s="1"/>
      <c r="EBI2" s="1"/>
      <c r="EBJ2" s="1"/>
      <c r="EBK2" s="1"/>
      <c r="EBL2" s="1"/>
      <c r="EBM2" s="1"/>
      <c r="EBN2" s="1"/>
      <c r="EBO2" s="1"/>
      <c r="EBP2" s="1"/>
      <c r="EBQ2" s="1"/>
      <c r="EBR2" s="1"/>
      <c r="EBS2" s="1"/>
      <c r="EBT2" s="1"/>
      <c r="EBU2" s="1"/>
      <c r="EBV2" s="1"/>
      <c r="EBW2" s="1"/>
      <c r="EBX2" s="1"/>
      <c r="EBY2" s="1"/>
      <c r="EBZ2" s="1"/>
      <c r="ECA2" s="1"/>
      <c r="ECB2" s="1"/>
      <c r="ECC2" s="1"/>
      <c r="ECD2" s="1"/>
      <c r="ECE2" s="1"/>
      <c r="ECF2" s="1"/>
      <c r="ECG2" s="1"/>
      <c r="ECH2" s="1"/>
      <c r="ECI2" s="1"/>
      <c r="ECJ2" s="1"/>
      <c r="ECK2" s="1"/>
      <c r="ECL2" s="1"/>
      <c r="ECM2" s="1"/>
      <c r="ECN2" s="1"/>
      <c r="ECO2" s="1"/>
      <c r="ECP2" s="1"/>
      <c r="ECQ2" s="1"/>
      <c r="ECR2" s="1"/>
      <c r="ECS2" s="1"/>
      <c r="ECT2" s="1"/>
      <c r="ECU2" s="1"/>
      <c r="ECV2" s="1"/>
      <c r="ECW2" s="1"/>
      <c r="ECX2" s="1"/>
      <c r="ECY2" s="1"/>
      <c r="ECZ2" s="1"/>
      <c r="EDA2" s="1"/>
      <c r="EDB2" s="1"/>
      <c r="EDC2" s="1"/>
      <c r="EDD2" s="1"/>
      <c r="EDE2" s="1"/>
      <c r="EDF2" s="1"/>
      <c r="EDG2" s="1"/>
      <c r="EDH2" s="1"/>
      <c r="EDI2" s="1"/>
      <c r="EDJ2" s="1"/>
      <c r="EDK2" s="1"/>
      <c r="EDL2" s="1"/>
      <c r="EDM2" s="1"/>
      <c r="EDN2" s="1"/>
      <c r="EDO2" s="1"/>
      <c r="EDP2" s="1"/>
      <c r="EDQ2" s="1"/>
      <c r="EDR2" s="1"/>
      <c r="EDS2" s="1"/>
      <c r="EDT2" s="1"/>
      <c r="EDU2" s="1"/>
      <c r="EDV2" s="1"/>
      <c r="EDW2" s="1"/>
      <c r="EDX2" s="1"/>
      <c r="EDY2" s="1"/>
      <c r="EDZ2" s="1"/>
      <c r="EEA2" s="1"/>
      <c r="EEB2" s="1"/>
      <c r="EEC2" s="1"/>
      <c r="EED2" s="1"/>
      <c r="EEE2" s="1"/>
      <c r="EEF2" s="1"/>
      <c r="EEG2" s="1"/>
      <c r="EEH2" s="1"/>
      <c r="EEI2" s="1"/>
      <c r="EEJ2" s="1"/>
      <c r="EEK2" s="1"/>
      <c r="EEL2" s="1"/>
      <c r="EEM2" s="1"/>
      <c r="EEN2" s="1"/>
      <c r="EEO2" s="1"/>
      <c r="EEP2" s="1"/>
      <c r="EEQ2" s="1"/>
      <c r="EER2" s="1"/>
      <c r="EES2" s="1"/>
      <c r="EET2" s="1"/>
      <c r="EEU2" s="1"/>
      <c r="EEV2" s="1"/>
      <c r="EEW2" s="1"/>
      <c r="EEX2" s="1"/>
      <c r="EEY2" s="1"/>
      <c r="EEZ2" s="1"/>
      <c r="EFA2" s="1"/>
      <c r="EFB2" s="1"/>
      <c r="EFC2" s="1"/>
      <c r="EFD2" s="1"/>
      <c r="EFE2" s="1"/>
      <c r="EFF2" s="1"/>
      <c r="EFG2" s="1"/>
      <c r="EFH2" s="1"/>
      <c r="EFI2" s="1"/>
      <c r="EFJ2" s="1"/>
      <c r="EFK2" s="1"/>
      <c r="EFL2" s="1"/>
      <c r="EFM2" s="1"/>
      <c r="EFN2" s="1"/>
      <c r="EFO2" s="1"/>
      <c r="EFP2" s="1"/>
      <c r="EFQ2" s="1"/>
      <c r="EFR2" s="1"/>
      <c r="EFS2" s="1"/>
      <c r="EFT2" s="1"/>
      <c r="EFU2" s="1"/>
      <c r="EFV2" s="1"/>
      <c r="EFW2" s="1"/>
      <c r="EFX2" s="1"/>
      <c r="EFY2" s="1"/>
      <c r="EFZ2" s="1"/>
      <c r="EGA2" s="1"/>
      <c r="EGB2" s="1"/>
      <c r="EGC2" s="1"/>
      <c r="EGD2" s="1"/>
      <c r="EGE2" s="1"/>
      <c r="EGF2" s="1"/>
      <c r="EGG2" s="1"/>
      <c r="EGH2" s="1"/>
      <c r="EGI2" s="1"/>
      <c r="EGJ2" s="1"/>
      <c r="EGK2" s="1"/>
      <c r="EGL2" s="1"/>
      <c r="EGM2" s="1"/>
      <c r="EGN2" s="1"/>
      <c r="EGO2" s="1"/>
      <c r="EGP2" s="1"/>
      <c r="EGQ2" s="1"/>
      <c r="EGR2" s="1"/>
      <c r="EGS2" s="1"/>
      <c r="EGT2" s="1"/>
      <c r="EGU2" s="1"/>
      <c r="EGV2" s="1"/>
      <c r="EGW2" s="1"/>
      <c r="EGX2" s="1"/>
      <c r="EGY2" s="1"/>
      <c r="EGZ2" s="1"/>
      <c r="EHA2" s="1"/>
      <c r="EHB2" s="1"/>
      <c r="EHC2" s="1"/>
      <c r="EHD2" s="1"/>
      <c r="EHE2" s="1"/>
      <c r="EHF2" s="1"/>
      <c r="EHG2" s="1"/>
      <c r="EHH2" s="1"/>
      <c r="EHI2" s="1"/>
      <c r="EHJ2" s="1"/>
      <c r="EHK2" s="1"/>
      <c r="EHL2" s="1"/>
      <c r="EHM2" s="1"/>
      <c r="EHN2" s="1"/>
      <c r="EHO2" s="1"/>
      <c r="EHP2" s="1"/>
      <c r="EHQ2" s="1"/>
      <c r="EHR2" s="1"/>
      <c r="EHS2" s="1"/>
      <c r="EHT2" s="1"/>
      <c r="EHU2" s="1"/>
      <c r="EHV2" s="1"/>
      <c r="EHW2" s="1"/>
      <c r="EHX2" s="1"/>
      <c r="EHY2" s="1"/>
      <c r="EHZ2" s="1"/>
      <c r="EIA2" s="1"/>
      <c r="EIB2" s="1"/>
      <c r="EIC2" s="1"/>
      <c r="EID2" s="1"/>
      <c r="EIE2" s="1"/>
      <c r="EIF2" s="1"/>
      <c r="EIG2" s="1"/>
      <c r="EIH2" s="1"/>
      <c r="EII2" s="1"/>
      <c r="EIJ2" s="1"/>
      <c r="EIK2" s="1"/>
      <c r="EIL2" s="1"/>
      <c r="EIM2" s="1"/>
      <c r="EIN2" s="1"/>
      <c r="EIO2" s="1"/>
      <c r="EIP2" s="1"/>
      <c r="EIQ2" s="1"/>
      <c r="EIR2" s="1"/>
      <c r="EIS2" s="1"/>
      <c r="EIT2" s="1"/>
      <c r="EIU2" s="1"/>
      <c r="EIV2" s="1"/>
      <c r="EIW2" s="1"/>
      <c r="EIX2" s="1"/>
      <c r="EIY2" s="1"/>
      <c r="EIZ2" s="1"/>
      <c r="EJA2" s="1"/>
      <c r="EJB2" s="1"/>
      <c r="EJC2" s="1"/>
      <c r="EJD2" s="1"/>
      <c r="EJE2" s="1"/>
      <c r="EJF2" s="1"/>
      <c r="EJG2" s="1"/>
      <c r="EJH2" s="1"/>
      <c r="EJI2" s="1"/>
      <c r="EJJ2" s="1"/>
      <c r="EJK2" s="1"/>
      <c r="EJL2" s="1"/>
      <c r="EJM2" s="1"/>
      <c r="EJN2" s="1"/>
      <c r="EJO2" s="1"/>
      <c r="EJP2" s="1"/>
      <c r="EJQ2" s="1"/>
      <c r="EJR2" s="1"/>
      <c r="EJS2" s="1"/>
      <c r="EJT2" s="1"/>
      <c r="EJU2" s="1"/>
      <c r="EJV2" s="1"/>
      <c r="EJW2" s="1"/>
      <c r="EJX2" s="1"/>
      <c r="EJY2" s="1"/>
      <c r="EJZ2" s="1"/>
      <c r="EKA2" s="1"/>
      <c r="EKB2" s="1"/>
      <c r="EKC2" s="1"/>
      <c r="EKD2" s="1"/>
      <c r="EKE2" s="1"/>
      <c r="EKF2" s="1"/>
      <c r="EKG2" s="1"/>
      <c r="EKH2" s="1"/>
      <c r="EKI2" s="1"/>
      <c r="EKJ2" s="1"/>
      <c r="EKK2" s="1"/>
      <c r="EKL2" s="1"/>
      <c r="EKM2" s="1"/>
      <c r="EKN2" s="1"/>
      <c r="EKO2" s="1"/>
      <c r="EKP2" s="1"/>
      <c r="EKQ2" s="1"/>
      <c r="EKR2" s="1"/>
      <c r="EKS2" s="1"/>
      <c r="EKT2" s="1"/>
      <c r="EKU2" s="1"/>
      <c r="EKV2" s="1"/>
      <c r="EKW2" s="1"/>
      <c r="EKX2" s="1"/>
      <c r="EKY2" s="1"/>
      <c r="EKZ2" s="1"/>
      <c r="ELA2" s="1"/>
      <c r="ELB2" s="1"/>
      <c r="ELC2" s="1"/>
      <c r="ELD2" s="1"/>
      <c r="ELE2" s="1"/>
      <c r="ELF2" s="1"/>
      <c r="ELG2" s="1"/>
      <c r="ELH2" s="1"/>
      <c r="ELI2" s="1"/>
      <c r="ELJ2" s="1"/>
      <c r="ELK2" s="1"/>
      <c r="ELL2" s="1"/>
      <c r="ELM2" s="1"/>
      <c r="ELN2" s="1"/>
      <c r="ELO2" s="1"/>
      <c r="ELP2" s="1"/>
      <c r="ELQ2" s="1"/>
      <c r="ELR2" s="1"/>
      <c r="ELS2" s="1"/>
      <c r="ELT2" s="1"/>
      <c r="ELU2" s="1"/>
      <c r="ELV2" s="1"/>
      <c r="ELW2" s="1"/>
      <c r="ELX2" s="1"/>
      <c r="ELY2" s="1"/>
      <c r="ELZ2" s="1"/>
      <c r="EMA2" s="1"/>
      <c r="EMB2" s="1"/>
      <c r="EMC2" s="1"/>
      <c r="EMD2" s="1"/>
      <c r="EME2" s="1"/>
      <c r="EMF2" s="1"/>
      <c r="EMG2" s="1"/>
      <c r="EMH2" s="1"/>
      <c r="EMI2" s="1"/>
      <c r="EMJ2" s="1"/>
      <c r="EMK2" s="1"/>
      <c r="EML2" s="1"/>
      <c r="EMM2" s="1"/>
      <c r="EMN2" s="1"/>
      <c r="EMO2" s="1"/>
      <c r="EMP2" s="1"/>
      <c r="EMQ2" s="1"/>
      <c r="EMR2" s="1"/>
      <c r="EMS2" s="1"/>
      <c r="EMT2" s="1"/>
      <c r="EMU2" s="1"/>
      <c r="EMV2" s="1"/>
      <c r="EMW2" s="1"/>
      <c r="EMX2" s="1"/>
      <c r="EMY2" s="1"/>
      <c r="EMZ2" s="1"/>
      <c r="ENA2" s="1"/>
      <c r="ENB2" s="1"/>
      <c r="ENC2" s="1"/>
      <c r="END2" s="1"/>
      <c r="ENE2" s="1"/>
      <c r="ENF2" s="1"/>
      <c r="ENG2" s="1"/>
      <c r="ENH2" s="1"/>
      <c r="ENI2" s="1"/>
      <c r="ENJ2" s="1"/>
      <c r="ENK2" s="1"/>
      <c r="ENL2" s="1"/>
      <c r="ENM2" s="1"/>
      <c r="ENN2" s="1"/>
      <c r="ENO2" s="1"/>
      <c r="ENP2" s="1"/>
      <c r="ENQ2" s="1"/>
      <c r="ENR2" s="1"/>
      <c r="ENS2" s="1"/>
      <c r="ENT2" s="1"/>
      <c r="ENU2" s="1"/>
      <c r="ENV2" s="1"/>
      <c r="ENW2" s="1"/>
      <c r="ENX2" s="1"/>
      <c r="ENY2" s="1"/>
      <c r="ENZ2" s="1"/>
      <c r="EOA2" s="1"/>
      <c r="EOB2" s="1"/>
      <c r="EOC2" s="1"/>
      <c r="EOD2" s="1"/>
      <c r="EOE2" s="1"/>
      <c r="EOF2" s="1"/>
      <c r="EOG2" s="1"/>
      <c r="EOH2" s="1"/>
      <c r="EOI2" s="1"/>
      <c r="EOJ2" s="1"/>
      <c r="EOK2" s="1"/>
      <c r="EOL2" s="1"/>
      <c r="EOM2" s="1"/>
      <c r="EON2" s="1"/>
      <c r="EOO2" s="1"/>
      <c r="EOP2" s="1"/>
      <c r="EOQ2" s="1"/>
      <c r="EOR2" s="1"/>
      <c r="EOS2" s="1"/>
      <c r="EOT2" s="1"/>
      <c r="EOU2" s="1"/>
      <c r="EOV2" s="1"/>
      <c r="EOW2" s="1"/>
      <c r="EOX2" s="1"/>
      <c r="EOY2" s="1"/>
      <c r="EOZ2" s="1"/>
      <c r="EPA2" s="1"/>
      <c r="EPB2" s="1"/>
      <c r="EPC2" s="1"/>
      <c r="EPD2" s="1"/>
      <c r="EPE2" s="1"/>
      <c r="EPF2" s="1"/>
      <c r="EPG2" s="1"/>
      <c r="EPH2" s="1"/>
      <c r="EPI2" s="1"/>
      <c r="EPJ2" s="1"/>
      <c r="EPK2" s="1"/>
      <c r="EPL2" s="1"/>
      <c r="EPM2" s="1"/>
      <c r="EPN2" s="1"/>
      <c r="EPO2" s="1"/>
      <c r="EPP2" s="1"/>
      <c r="EPQ2" s="1"/>
      <c r="EPR2" s="1"/>
      <c r="EPS2" s="1"/>
      <c r="EPT2" s="1"/>
      <c r="EPU2" s="1"/>
      <c r="EPV2" s="1"/>
      <c r="EPW2" s="1"/>
      <c r="EPX2" s="1"/>
      <c r="EPY2" s="1"/>
      <c r="EPZ2" s="1"/>
      <c r="EQA2" s="1"/>
      <c r="EQB2" s="1"/>
      <c r="EQC2" s="1"/>
      <c r="EQD2" s="1"/>
      <c r="EQE2" s="1"/>
      <c r="EQF2" s="1"/>
      <c r="EQG2" s="1"/>
      <c r="EQH2" s="1"/>
      <c r="EQI2" s="1"/>
      <c r="EQJ2" s="1"/>
      <c r="EQK2" s="1"/>
      <c r="EQL2" s="1"/>
      <c r="EQM2" s="1"/>
      <c r="EQN2" s="1"/>
      <c r="EQO2" s="1"/>
      <c r="EQP2" s="1"/>
      <c r="EQQ2" s="1"/>
      <c r="EQR2" s="1"/>
      <c r="EQS2" s="1"/>
      <c r="EQT2" s="1"/>
      <c r="EQU2" s="1"/>
      <c r="EQV2" s="1"/>
      <c r="EQW2" s="1"/>
      <c r="EQX2" s="1"/>
      <c r="EQY2" s="1"/>
      <c r="EQZ2" s="1"/>
      <c r="ERA2" s="1"/>
      <c r="ERB2" s="1"/>
      <c r="ERC2" s="1"/>
      <c r="ERD2" s="1"/>
      <c r="ERE2" s="1"/>
      <c r="ERF2" s="1"/>
      <c r="ERG2" s="1"/>
      <c r="ERH2" s="1"/>
      <c r="ERI2" s="1"/>
      <c r="ERJ2" s="1"/>
      <c r="ERK2" s="1"/>
      <c r="ERL2" s="1"/>
      <c r="ERM2" s="1"/>
      <c r="ERN2" s="1"/>
      <c r="ERO2" s="1"/>
      <c r="ERP2" s="1"/>
      <c r="ERQ2" s="1"/>
      <c r="ERR2" s="1"/>
      <c r="ERS2" s="1"/>
      <c r="ERT2" s="1"/>
      <c r="ERU2" s="1"/>
      <c r="ERV2" s="1"/>
      <c r="ERW2" s="1"/>
      <c r="ERX2" s="1"/>
      <c r="ERY2" s="1"/>
      <c r="ERZ2" s="1"/>
      <c r="ESA2" s="1"/>
      <c r="ESB2" s="1"/>
      <c r="ESC2" s="1"/>
      <c r="ESD2" s="1"/>
      <c r="ESE2" s="1"/>
      <c r="ESF2" s="1"/>
      <c r="ESG2" s="1"/>
      <c r="ESH2" s="1"/>
      <c r="ESI2" s="1"/>
      <c r="ESJ2" s="1"/>
      <c r="ESK2" s="1"/>
      <c r="ESL2" s="1"/>
      <c r="ESM2" s="1"/>
      <c r="ESN2" s="1"/>
      <c r="ESO2" s="1"/>
      <c r="ESP2" s="1"/>
      <c r="ESQ2" s="1"/>
      <c r="ESR2" s="1"/>
      <c r="ESS2" s="1"/>
      <c r="EST2" s="1"/>
      <c r="ESU2" s="1"/>
      <c r="ESV2" s="1"/>
      <c r="ESW2" s="1"/>
      <c r="ESX2" s="1"/>
      <c r="ESY2" s="1"/>
      <c r="ESZ2" s="1"/>
      <c r="ETA2" s="1"/>
      <c r="ETB2" s="1"/>
      <c r="ETC2" s="1"/>
      <c r="ETD2" s="1"/>
      <c r="ETE2" s="1"/>
      <c r="ETF2" s="1"/>
      <c r="ETG2" s="1"/>
      <c r="ETH2" s="1"/>
      <c r="ETI2" s="1"/>
      <c r="ETJ2" s="1"/>
      <c r="ETK2" s="1"/>
      <c r="ETL2" s="1"/>
      <c r="ETM2" s="1"/>
      <c r="ETN2" s="1"/>
      <c r="ETO2" s="1"/>
      <c r="ETP2" s="1"/>
      <c r="ETQ2" s="1"/>
      <c r="ETR2" s="1"/>
      <c r="ETS2" s="1"/>
      <c r="ETT2" s="1"/>
      <c r="ETU2" s="1"/>
      <c r="ETV2" s="1"/>
      <c r="ETW2" s="1"/>
      <c r="ETX2" s="1"/>
      <c r="ETY2" s="1"/>
      <c r="ETZ2" s="1"/>
      <c r="EUA2" s="1"/>
      <c r="EUB2" s="1"/>
      <c r="EUC2" s="1"/>
      <c r="EUD2" s="1"/>
      <c r="EUE2" s="1"/>
      <c r="EUF2" s="1"/>
      <c r="EUG2" s="1"/>
      <c r="EUH2" s="1"/>
      <c r="EUI2" s="1"/>
      <c r="EUJ2" s="1"/>
      <c r="EUK2" s="1"/>
      <c r="EUL2" s="1"/>
      <c r="EUM2" s="1"/>
      <c r="EUN2" s="1"/>
      <c r="EUO2" s="1"/>
      <c r="EUP2" s="1"/>
      <c r="EUQ2" s="1"/>
      <c r="EUR2" s="1"/>
      <c r="EUS2" s="1"/>
      <c r="EUT2" s="1"/>
      <c r="EUU2" s="1"/>
      <c r="EUV2" s="1"/>
      <c r="EUW2" s="1"/>
      <c r="EUX2" s="1"/>
      <c r="EUY2" s="1"/>
      <c r="EUZ2" s="1"/>
      <c r="EVA2" s="1"/>
      <c r="EVB2" s="1"/>
      <c r="EVC2" s="1"/>
      <c r="EVD2" s="1"/>
      <c r="EVE2" s="1"/>
      <c r="EVF2" s="1"/>
      <c r="EVG2" s="1"/>
      <c r="EVH2" s="1"/>
      <c r="EVI2" s="1"/>
      <c r="EVJ2" s="1"/>
      <c r="EVK2" s="1"/>
      <c r="EVL2" s="1"/>
      <c r="EVM2" s="1"/>
      <c r="EVN2" s="1"/>
      <c r="EVO2" s="1"/>
      <c r="EVP2" s="1"/>
      <c r="EVQ2" s="1"/>
      <c r="EVR2" s="1"/>
      <c r="EVS2" s="1"/>
      <c r="EVT2" s="1"/>
      <c r="EVU2" s="1"/>
      <c r="EVV2" s="1"/>
      <c r="EVW2" s="1"/>
      <c r="EVX2" s="1"/>
      <c r="EVY2" s="1"/>
      <c r="EVZ2" s="1"/>
      <c r="EWA2" s="1"/>
      <c r="EWB2" s="1"/>
      <c r="EWC2" s="1"/>
      <c r="EWD2" s="1"/>
      <c r="EWE2" s="1"/>
      <c r="EWF2" s="1"/>
      <c r="EWG2" s="1"/>
      <c r="EWH2" s="1"/>
      <c r="EWI2" s="1"/>
      <c r="EWJ2" s="1"/>
      <c r="EWK2" s="1"/>
      <c r="EWL2" s="1"/>
      <c r="EWM2" s="1"/>
      <c r="EWN2" s="1"/>
      <c r="EWO2" s="1"/>
      <c r="EWP2" s="1"/>
      <c r="EWQ2" s="1"/>
      <c r="EWR2" s="1"/>
      <c r="EWS2" s="1"/>
      <c r="EWT2" s="1"/>
      <c r="EWU2" s="1"/>
      <c r="EWV2" s="1"/>
      <c r="EWW2" s="1"/>
      <c r="EWX2" s="1"/>
      <c r="EWY2" s="1"/>
      <c r="EWZ2" s="1"/>
      <c r="EXA2" s="1"/>
      <c r="EXB2" s="1"/>
      <c r="EXC2" s="1"/>
      <c r="EXD2" s="1"/>
      <c r="EXE2" s="1"/>
      <c r="EXF2" s="1"/>
      <c r="EXG2" s="1"/>
      <c r="EXH2" s="1"/>
      <c r="EXI2" s="1"/>
      <c r="EXJ2" s="1"/>
      <c r="EXK2" s="1"/>
      <c r="EXL2" s="1"/>
      <c r="EXM2" s="1"/>
      <c r="EXN2" s="1"/>
      <c r="EXO2" s="1"/>
      <c r="EXP2" s="1"/>
      <c r="EXQ2" s="1"/>
      <c r="EXR2" s="1"/>
      <c r="EXS2" s="1"/>
      <c r="EXT2" s="1"/>
      <c r="EXU2" s="1"/>
      <c r="EXV2" s="1"/>
      <c r="EXW2" s="1"/>
      <c r="EXX2" s="1"/>
      <c r="EXY2" s="1"/>
      <c r="EXZ2" s="1"/>
      <c r="EYA2" s="1"/>
      <c r="EYB2" s="1"/>
      <c r="EYC2" s="1"/>
      <c r="EYD2" s="1"/>
      <c r="EYE2" s="1"/>
      <c r="EYF2" s="1"/>
      <c r="EYG2" s="1"/>
      <c r="EYH2" s="1"/>
      <c r="EYI2" s="1"/>
      <c r="EYJ2" s="1"/>
      <c r="EYK2" s="1"/>
      <c r="EYL2" s="1"/>
      <c r="EYM2" s="1"/>
      <c r="EYN2" s="1"/>
      <c r="EYO2" s="1"/>
      <c r="EYP2" s="1"/>
      <c r="EYQ2" s="1"/>
      <c r="EYR2" s="1"/>
      <c r="EYS2" s="1"/>
      <c r="EYT2" s="1"/>
      <c r="EYU2" s="1"/>
      <c r="EYV2" s="1"/>
      <c r="EYW2" s="1"/>
      <c r="EYX2" s="1"/>
      <c r="EYY2" s="1"/>
      <c r="EYZ2" s="1"/>
      <c r="EZA2" s="1"/>
      <c r="EZB2" s="1"/>
      <c r="EZC2" s="1"/>
      <c r="EZD2" s="1"/>
      <c r="EZE2" s="1"/>
      <c r="EZF2" s="1"/>
      <c r="EZG2" s="1"/>
      <c r="EZH2" s="1"/>
      <c r="EZI2" s="1"/>
      <c r="EZJ2" s="1"/>
      <c r="EZK2" s="1"/>
      <c r="EZL2" s="1"/>
      <c r="EZM2" s="1"/>
      <c r="EZN2" s="1"/>
      <c r="EZO2" s="1"/>
      <c r="EZP2" s="1"/>
      <c r="EZQ2" s="1"/>
      <c r="EZR2" s="1"/>
      <c r="EZS2" s="1"/>
      <c r="EZT2" s="1"/>
      <c r="EZU2" s="1"/>
      <c r="EZV2" s="1"/>
      <c r="EZW2" s="1"/>
      <c r="EZX2" s="1"/>
      <c r="EZY2" s="1"/>
      <c r="EZZ2" s="1"/>
      <c r="FAA2" s="1"/>
      <c r="FAB2" s="1"/>
      <c r="FAC2" s="1"/>
      <c r="FAD2" s="1"/>
      <c r="FAE2" s="1"/>
      <c r="FAF2" s="1"/>
      <c r="FAG2" s="1"/>
      <c r="FAH2" s="1"/>
      <c r="FAI2" s="1"/>
      <c r="FAJ2" s="1"/>
      <c r="FAK2" s="1"/>
      <c r="FAL2" s="1"/>
      <c r="FAM2" s="1"/>
      <c r="FAN2" s="1"/>
      <c r="FAO2" s="1"/>
      <c r="FAP2" s="1"/>
      <c r="FAQ2" s="1"/>
      <c r="FAR2" s="1"/>
      <c r="FAS2" s="1"/>
      <c r="FAT2" s="1"/>
      <c r="FAU2" s="1"/>
      <c r="FAV2" s="1"/>
      <c r="FAW2" s="1"/>
      <c r="FAX2" s="1"/>
      <c r="FAY2" s="1"/>
      <c r="FAZ2" s="1"/>
      <c r="FBA2" s="1"/>
      <c r="FBB2" s="1"/>
      <c r="FBC2" s="1"/>
      <c r="FBD2" s="1"/>
      <c r="FBE2" s="1"/>
      <c r="FBF2" s="1"/>
      <c r="FBG2" s="1"/>
      <c r="FBH2" s="1"/>
      <c r="FBI2" s="1"/>
      <c r="FBJ2" s="1"/>
      <c r="FBK2" s="1"/>
      <c r="FBL2" s="1"/>
      <c r="FBM2" s="1"/>
      <c r="FBN2" s="1"/>
      <c r="FBO2" s="1"/>
      <c r="FBP2" s="1"/>
      <c r="FBQ2" s="1"/>
      <c r="FBR2" s="1"/>
      <c r="FBS2" s="1"/>
      <c r="FBT2" s="1"/>
      <c r="FBU2" s="1"/>
      <c r="FBV2" s="1"/>
      <c r="FBW2" s="1"/>
      <c r="FBX2" s="1"/>
      <c r="FBY2" s="1"/>
      <c r="FBZ2" s="1"/>
      <c r="FCA2" s="1"/>
      <c r="FCB2" s="1"/>
      <c r="FCC2" s="1"/>
      <c r="FCD2" s="1"/>
      <c r="FCE2" s="1"/>
      <c r="FCF2" s="1"/>
      <c r="FCG2" s="1"/>
      <c r="FCH2" s="1"/>
      <c r="FCI2" s="1"/>
      <c r="FCJ2" s="1"/>
      <c r="FCK2" s="1"/>
      <c r="FCL2" s="1"/>
      <c r="FCM2" s="1"/>
      <c r="FCN2" s="1"/>
      <c r="FCO2" s="1"/>
      <c r="FCP2" s="1"/>
      <c r="FCQ2" s="1"/>
      <c r="FCR2" s="1"/>
      <c r="FCS2" s="1"/>
      <c r="FCT2" s="1"/>
      <c r="FCU2" s="1"/>
      <c r="FCV2" s="1"/>
      <c r="FCW2" s="1"/>
      <c r="FCX2" s="1"/>
      <c r="FCY2" s="1"/>
      <c r="FCZ2" s="1"/>
      <c r="FDA2" s="1"/>
      <c r="FDB2" s="1"/>
      <c r="FDC2" s="1"/>
      <c r="FDD2" s="1"/>
      <c r="FDE2" s="1"/>
      <c r="FDF2" s="1"/>
      <c r="FDG2" s="1"/>
      <c r="FDH2" s="1"/>
      <c r="FDI2" s="1"/>
      <c r="FDJ2" s="1"/>
      <c r="FDK2" s="1"/>
      <c r="FDL2" s="1"/>
      <c r="FDM2" s="1"/>
      <c r="FDN2" s="1"/>
      <c r="FDO2" s="1"/>
      <c r="FDP2" s="1"/>
      <c r="FDQ2" s="1"/>
      <c r="FDR2" s="1"/>
      <c r="FDS2" s="1"/>
      <c r="FDT2" s="1"/>
      <c r="FDU2" s="1"/>
      <c r="FDV2" s="1"/>
      <c r="FDW2" s="1"/>
      <c r="FDX2" s="1"/>
      <c r="FDY2" s="1"/>
      <c r="FDZ2" s="1"/>
      <c r="FEA2" s="1"/>
      <c r="FEB2" s="1"/>
      <c r="FEC2" s="1"/>
      <c r="FED2" s="1"/>
      <c r="FEE2" s="1"/>
      <c r="FEF2" s="1"/>
      <c r="FEG2" s="1"/>
      <c r="FEH2" s="1"/>
      <c r="FEI2" s="1"/>
      <c r="FEJ2" s="1"/>
      <c r="FEK2" s="1"/>
      <c r="FEL2" s="1"/>
      <c r="FEM2" s="1"/>
      <c r="FEN2" s="1"/>
      <c r="FEO2" s="1"/>
      <c r="FEP2" s="1"/>
      <c r="FEQ2" s="1"/>
      <c r="FER2" s="1"/>
      <c r="FES2" s="1"/>
      <c r="FET2" s="1"/>
      <c r="FEU2" s="1"/>
      <c r="FEV2" s="1"/>
      <c r="FEW2" s="1"/>
      <c r="FEX2" s="1"/>
      <c r="FEY2" s="1"/>
      <c r="FEZ2" s="1"/>
      <c r="FFA2" s="1"/>
      <c r="FFB2" s="1"/>
      <c r="FFC2" s="1"/>
      <c r="FFD2" s="1"/>
      <c r="FFE2" s="1"/>
      <c r="FFF2" s="1"/>
      <c r="FFG2" s="1"/>
      <c r="FFH2" s="1"/>
      <c r="FFI2" s="1"/>
      <c r="FFJ2" s="1"/>
      <c r="FFK2" s="1"/>
      <c r="FFL2" s="1"/>
      <c r="FFM2" s="1"/>
      <c r="FFN2" s="1"/>
      <c r="FFO2" s="1"/>
      <c r="FFP2" s="1"/>
      <c r="FFQ2" s="1"/>
      <c r="FFR2" s="1"/>
      <c r="FFS2" s="1"/>
      <c r="FFT2" s="1"/>
      <c r="FFU2" s="1"/>
      <c r="FFV2" s="1"/>
      <c r="FFW2" s="1"/>
      <c r="FFX2" s="1"/>
      <c r="FFY2" s="1"/>
      <c r="FFZ2" s="1"/>
      <c r="FGA2" s="1"/>
      <c r="FGB2" s="1"/>
      <c r="FGC2" s="1"/>
      <c r="FGD2" s="1"/>
      <c r="FGE2" s="1"/>
      <c r="FGF2" s="1"/>
      <c r="FGG2" s="1"/>
      <c r="FGH2" s="1"/>
      <c r="FGI2" s="1"/>
      <c r="FGJ2" s="1"/>
      <c r="FGK2" s="1"/>
      <c r="FGL2" s="1"/>
      <c r="FGM2" s="1"/>
      <c r="FGN2" s="1"/>
      <c r="FGO2" s="1"/>
      <c r="FGP2" s="1"/>
      <c r="FGQ2" s="1"/>
      <c r="FGR2" s="1"/>
      <c r="FGS2" s="1"/>
      <c r="FGT2" s="1"/>
      <c r="FGU2" s="1"/>
      <c r="FGV2" s="1"/>
      <c r="FGW2" s="1"/>
      <c r="FGX2" s="1"/>
      <c r="FGY2" s="1"/>
      <c r="FGZ2" s="1"/>
      <c r="FHA2" s="1"/>
      <c r="FHB2" s="1"/>
      <c r="FHC2" s="1"/>
      <c r="FHD2" s="1"/>
      <c r="FHE2" s="1"/>
      <c r="FHF2" s="1"/>
      <c r="FHG2" s="1"/>
      <c r="FHH2" s="1"/>
      <c r="FHI2" s="1"/>
      <c r="FHJ2" s="1"/>
      <c r="FHK2" s="1"/>
      <c r="FHL2" s="1"/>
      <c r="FHM2" s="1"/>
      <c r="FHN2" s="1"/>
      <c r="FHO2" s="1"/>
      <c r="FHP2" s="1"/>
      <c r="FHQ2" s="1"/>
      <c r="FHR2" s="1"/>
      <c r="FHS2" s="1"/>
      <c r="FHT2" s="1"/>
      <c r="FHU2" s="1"/>
      <c r="FHV2" s="1"/>
      <c r="FHW2" s="1"/>
      <c r="FHX2" s="1"/>
      <c r="FHY2" s="1"/>
      <c r="FHZ2" s="1"/>
      <c r="FIA2" s="1"/>
      <c r="FIB2" s="1"/>
      <c r="FIC2" s="1"/>
      <c r="FID2" s="1"/>
      <c r="FIE2" s="1"/>
      <c r="FIF2" s="1"/>
      <c r="FIG2" s="1"/>
      <c r="FIH2" s="1"/>
      <c r="FII2" s="1"/>
      <c r="FIJ2" s="1"/>
      <c r="FIK2" s="1"/>
      <c r="FIL2" s="1"/>
      <c r="FIM2" s="1"/>
      <c r="FIN2" s="1"/>
      <c r="FIO2" s="1"/>
      <c r="FIP2" s="1"/>
      <c r="FIQ2" s="1"/>
      <c r="FIR2" s="1"/>
      <c r="FIS2" s="1"/>
      <c r="FIT2" s="1"/>
      <c r="FIU2" s="1"/>
      <c r="FIV2" s="1"/>
      <c r="FIW2" s="1"/>
      <c r="FIX2" s="1"/>
      <c r="FIY2" s="1"/>
      <c r="FIZ2" s="1"/>
      <c r="FJA2" s="1"/>
      <c r="FJB2" s="1"/>
      <c r="FJC2" s="1"/>
      <c r="FJD2" s="1"/>
      <c r="FJE2" s="1"/>
      <c r="FJF2" s="1"/>
      <c r="FJG2" s="1"/>
      <c r="FJH2" s="1"/>
      <c r="FJI2" s="1"/>
      <c r="FJJ2" s="1"/>
      <c r="FJK2" s="1"/>
      <c r="FJL2" s="1"/>
      <c r="FJM2" s="1"/>
      <c r="FJN2" s="1"/>
      <c r="FJO2" s="1"/>
      <c r="FJP2" s="1"/>
      <c r="FJQ2" s="1"/>
      <c r="FJR2" s="1"/>
      <c r="FJS2" s="1"/>
      <c r="FJT2" s="1"/>
      <c r="FJU2" s="1"/>
      <c r="FJV2" s="1"/>
      <c r="FJW2" s="1"/>
      <c r="FJX2" s="1"/>
      <c r="FJY2" s="1"/>
      <c r="FJZ2" s="1"/>
      <c r="FKA2" s="1"/>
      <c r="FKB2" s="1"/>
      <c r="FKC2" s="1"/>
      <c r="FKD2" s="1"/>
      <c r="FKE2" s="1"/>
      <c r="FKF2" s="1"/>
      <c r="FKG2" s="1"/>
      <c r="FKH2" s="1"/>
      <c r="FKI2" s="1"/>
      <c r="FKJ2" s="1"/>
      <c r="FKK2" s="1"/>
      <c r="FKL2" s="1"/>
      <c r="FKM2" s="1"/>
      <c r="FKN2" s="1"/>
      <c r="FKO2" s="1"/>
      <c r="FKP2" s="1"/>
      <c r="FKQ2" s="1"/>
      <c r="FKR2" s="1"/>
      <c r="FKS2" s="1"/>
      <c r="FKT2" s="1"/>
      <c r="FKU2" s="1"/>
      <c r="FKV2" s="1"/>
      <c r="FKW2" s="1"/>
      <c r="FKX2" s="1"/>
      <c r="FKY2" s="1"/>
      <c r="FKZ2" s="1"/>
      <c r="FLA2" s="1"/>
      <c r="FLB2" s="1"/>
      <c r="FLC2" s="1"/>
      <c r="FLD2" s="1"/>
      <c r="FLE2" s="1"/>
      <c r="FLF2" s="1"/>
      <c r="FLG2" s="1"/>
      <c r="FLH2" s="1"/>
      <c r="FLI2" s="1"/>
      <c r="FLJ2" s="1"/>
      <c r="FLK2" s="1"/>
      <c r="FLL2" s="1"/>
      <c r="FLM2" s="1"/>
      <c r="FLN2" s="1"/>
      <c r="FLO2" s="1"/>
      <c r="FLP2" s="1"/>
      <c r="FLQ2" s="1"/>
      <c r="FLR2" s="1"/>
      <c r="FLS2" s="1"/>
      <c r="FLT2" s="1"/>
      <c r="FLU2" s="1"/>
      <c r="FLV2" s="1"/>
      <c r="FLW2" s="1"/>
      <c r="FLX2" s="1"/>
      <c r="FLY2" s="1"/>
      <c r="FLZ2" s="1"/>
      <c r="FMA2" s="1"/>
      <c r="FMB2" s="1"/>
      <c r="FMC2" s="1"/>
      <c r="FMD2" s="1"/>
      <c r="FME2" s="1"/>
      <c r="FMF2" s="1"/>
      <c r="FMG2" s="1"/>
      <c r="FMH2" s="1"/>
      <c r="FMI2" s="1"/>
      <c r="FMJ2" s="1"/>
      <c r="FMK2" s="1"/>
      <c r="FML2" s="1"/>
      <c r="FMM2" s="1"/>
      <c r="FMN2" s="1"/>
      <c r="FMO2" s="1"/>
      <c r="FMP2" s="1"/>
      <c r="FMQ2" s="1"/>
      <c r="FMR2" s="1"/>
      <c r="FMS2" s="1"/>
      <c r="FMT2" s="1"/>
      <c r="FMU2" s="1"/>
      <c r="FMV2" s="1"/>
      <c r="FMW2" s="1"/>
      <c r="FMX2" s="1"/>
      <c r="FMY2" s="1"/>
      <c r="FMZ2" s="1"/>
      <c r="FNA2" s="1"/>
      <c r="FNB2" s="1"/>
      <c r="FNC2" s="1"/>
      <c r="FND2" s="1"/>
      <c r="FNE2" s="1"/>
      <c r="FNF2" s="1"/>
      <c r="FNG2" s="1"/>
      <c r="FNH2" s="1"/>
      <c r="FNI2" s="1"/>
      <c r="FNJ2" s="1"/>
      <c r="FNK2" s="1"/>
      <c r="FNL2" s="1"/>
      <c r="FNM2" s="1"/>
      <c r="FNN2" s="1"/>
      <c r="FNO2" s="1"/>
      <c r="FNP2" s="1"/>
      <c r="FNQ2" s="1"/>
      <c r="FNR2" s="1"/>
      <c r="FNS2" s="1"/>
      <c r="FNT2" s="1"/>
      <c r="FNU2" s="1"/>
      <c r="FNV2" s="1"/>
      <c r="FNW2" s="1"/>
      <c r="FNX2" s="1"/>
      <c r="FNY2" s="1"/>
      <c r="FNZ2" s="1"/>
      <c r="FOA2" s="1"/>
      <c r="FOB2" s="1"/>
      <c r="FOC2" s="1"/>
      <c r="FOD2" s="1"/>
      <c r="FOE2" s="1"/>
      <c r="FOF2" s="1"/>
      <c r="FOG2" s="1"/>
      <c r="FOH2" s="1"/>
      <c r="FOI2" s="1"/>
      <c r="FOJ2" s="1"/>
      <c r="FOK2" s="1"/>
      <c r="FOL2" s="1"/>
      <c r="FOM2" s="1"/>
      <c r="FON2" s="1"/>
      <c r="FOO2" s="1"/>
      <c r="FOP2" s="1"/>
      <c r="FOQ2" s="1"/>
      <c r="FOR2" s="1"/>
      <c r="FOS2" s="1"/>
      <c r="FOT2" s="1"/>
      <c r="FOU2" s="1"/>
      <c r="FOV2" s="1"/>
      <c r="FOW2" s="1"/>
      <c r="FOX2" s="1"/>
      <c r="FOY2" s="1"/>
      <c r="FOZ2" s="1"/>
      <c r="FPA2" s="1"/>
      <c r="FPB2" s="1"/>
      <c r="FPC2" s="1"/>
      <c r="FPD2" s="1"/>
      <c r="FPE2" s="1"/>
      <c r="FPF2" s="1"/>
      <c r="FPG2" s="1"/>
      <c r="FPH2" s="1"/>
      <c r="FPI2" s="1"/>
      <c r="FPJ2" s="1"/>
      <c r="FPK2" s="1"/>
      <c r="FPL2" s="1"/>
      <c r="FPM2" s="1"/>
      <c r="FPN2" s="1"/>
      <c r="FPO2" s="1"/>
      <c r="FPP2" s="1"/>
      <c r="FPQ2" s="1"/>
      <c r="FPR2" s="1"/>
      <c r="FPS2" s="1"/>
      <c r="FPT2" s="1"/>
      <c r="FPU2" s="1"/>
      <c r="FPV2" s="1"/>
      <c r="FPW2" s="1"/>
      <c r="FPX2" s="1"/>
      <c r="FPY2" s="1"/>
      <c r="FPZ2" s="1"/>
      <c r="FQA2" s="1"/>
      <c r="FQB2" s="1"/>
      <c r="FQC2" s="1"/>
      <c r="FQD2" s="1"/>
      <c r="FQE2" s="1"/>
      <c r="FQF2" s="1"/>
      <c r="FQG2" s="1"/>
      <c r="FQH2" s="1"/>
      <c r="FQI2" s="1"/>
      <c r="FQJ2" s="1"/>
      <c r="FQK2" s="1"/>
      <c r="FQL2" s="1"/>
      <c r="FQM2" s="1"/>
      <c r="FQN2" s="1"/>
      <c r="FQO2" s="1"/>
      <c r="FQP2" s="1"/>
      <c r="FQQ2" s="1"/>
      <c r="FQR2" s="1"/>
      <c r="FQS2" s="1"/>
      <c r="FQT2" s="1"/>
      <c r="FQU2" s="1"/>
      <c r="FQV2" s="1"/>
      <c r="FQW2" s="1"/>
      <c r="FQX2" s="1"/>
      <c r="FQY2" s="1"/>
      <c r="FQZ2" s="1"/>
      <c r="FRA2" s="1"/>
      <c r="FRB2" s="1"/>
      <c r="FRC2" s="1"/>
      <c r="FRD2" s="1"/>
      <c r="FRE2" s="1"/>
      <c r="FRF2" s="1"/>
      <c r="FRG2" s="1"/>
      <c r="FRH2" s="1"/>
      <c r="FRI2" s="1"/>
      <c r="FRJ2" s="1"/>
      <c r="FRK2" s="1"/>
      <c r="FRL2" s="1"/>
      <c r="FRM2" s="1"/>
      <c r="FRN2" s="1"/>
      <c r="FRO2" s="1"/>
      <c r="FRP2" s="1"/>
      <c r="FRQ2" s="1"/>
      <c r="FRR2" s="1"/>
      <c r="FRS2" s="1"/>
      <c r="FRT2" s="1"/>
      <c r="FRU2" s="1"/>
      <c r="FRV2" s="1"/>
      <c r="FRW2" s="1"/>
      <c r="FRX2" s="1"/>
      <c r="FRY2" s="1"/>
      <c r="FRZ2" s="1"/>
      <c r="FSA2" s="1"/>
      <c r="FSB2" s="1"/>
      <c r="FSC2" s="1"/>
      <c r="FSD2" s="1"/>
      <c r="FSE2" s="1"/>
      <c r="FSF2" s="1"/>
      <c r="FSG2" s="1"/>
      <c r="FSH2" s="1"/>
      <c r="FSI2" s="1"/>
      <c r="FSJ2" s="1"/>
      <c r="FSK2" s="1"/>
      <c r="FSL2" s="1"/>
      <c r="FSM2" s="1"/>
      <c r="FSN2" s="1"/>
      <c r="FSO2" s="1"/>
      <c r="FSP2" s="1"/>
      <c r="FSQ2" s="1"/>
      <c r="FSR2" s="1"/>
      <c r="FSS2" s="1"/>
      <c r="FST2" s="1"/>
      <c r="FSU2" s="1"/>
      <c r="FSV2" s="1"/>
      <c r="FSW2" s="1"/>
      <c r="FSX2" s="1"/>
      <c r="FSY2" s="1"/>
      <c r="FSZ2" s="1"/>
      <c r="FTA2" s="1"/>
      <c r="FTB2" s="1"/>
      <c r="FTC2" s="1"/>
      <c r="FTD2" s="1"/>
      <c r="FTE2" s="1"/>
      <c r="FTF2" s="1"/>
      <c r="FTG2" s="1"/>
      <c r="FTH2" s="1"/>
      <c r="FTI2" s="1"/>
      <c r="FTJ2" s="1"/>
      <c r="FTK2" s="1"/>
      <c r="FTL2" s="1"/>
      <c r="FTM2" s="1"/>
      <c r="FTN2" s="1"/>
      <c r="FTO2" s="1"/>
      <c r="FTP2" s="1"/>
      <c r="FTQ2" s="1"/>
      <c r="FTR2" s="1"/>
      <c r="FTS2" s="1"/>
      <c r="FTT2" s="1"/>
      <c r="FTU2" s="1"/>
      <c r="FTV2" s="1"/>
      <c r="FTW2" s="1"/>
      <c r="FTX2" s="1"/>
      <c r="FTY2" s="1"/>
      <c r="FTZ2" s="1"/>
      <c r="FUA2" s="1"/>
      <c r="FUB2" s="1"/>
      <c r="FUC2" s="1"/>
      <c r="FUD2" s="1"/>
      <c r="FUE2" s="1"/>
      <c r="FUF2" s="1"/>
      <c r="FUG2" s="1"/>
      <c r="FUH2" s="1"/>
      <c r="FUI2" s="1"/>
      <c r="FUJ2" s="1"/>
      <c r="FUK2" s="1"/>
      <c r="FUL2" s="1"/>
      <c r="FUM2" s="1"/>
      <c r="FUN2" s="1"/>
      <c r="FUO2" s="1"/>
      <c r="FUP2" s="1"/>
      <c r="FUQ2" s="1"/>
      <c r="FUR2" s="1"/>
      <c r="FUS2" s="1"/>
      <c r="FUT2" s="1"/>
      <c r="FUU2" s="1"/>
      <c r="FUV2" s="1"/>
      <c r="FUW2" s="1"/>
      <c r="FUX2" s="1"/>
      <c r="FUY2" s="1"/>
      <c r="FUZ2" s="1"/>
      <c r="FVA2" s="1"/>
      <c r="FVB2" s="1"/>
      <c r="FVC2" s="1"/>
      <c r="FVD2" s="1"/>
      <c r="FVE2" s="1"/>
      <c r="FVF2" s="1"/>
      <c r="FVG2" s="1"/>
      <c r="FVH2" s="1"/>
      <c r="FVI2" s="1"/>
      <c r="FVJ2" s="1"/>
      <c r="FVK2" s="1"/>
      <c r="FVL2" s="1"/>
      <c r="FVM2" s="1"/>
      <c r="FVN2" s="1"/>
      <c r="FVO2" s="1"/>
      <c r="FVP2" s="1"/>
      <c r="FVQ2" s="1"/>
      <c r="FVR2" s="1"/>
      <c r="FVS2" s="1"/>
      <c r="FVT2" s="1"/>
      <c r="FVU2" s="1"/>
      <c r="FVV2" s="1"/>
      <c r="FVW2" s="1"/>
      <c r="FVX2" s="1"/>
      <c r="FVY2" s="1"/>
      <c r="FVZ2" s="1"/>
      <c r="FWA2" s="1"/>
      <c r="FWB2" s="1"/>
      <c r="FWC2" s="1"/>
      <c r="FWD2" s="1"/>
      <c r="FWE2" s="1"/>
      <c r="FWF2" s="1"/>
      <c r="FWG2" s="1"/>
      <c r="FWH2" s="1"/>
      <c r="FWI2" s="1"/>
      <c r="FWJ2" s="1"/>
      <c r="FWK2" s="1"/>
      <c r="FWL2" s="1"/>
      <c r="FWM2" s="1"/>
      <c r="FWN2" s="1"/>
      <c r="FWO2" s="1"/>
      <c r="FWP2" s="1"/>
      <c r="FWQ2" s="1"/>
      <c r="FWR2" s="1"/>
      <c r="FWS2" s="1"/>
      <c r="FWT2" s="1"/>
      <c r="FWU2" s="1"/>
      <c r="FWV2" s="1"/>
      <c r="FWW2" s="1"/>
      <c r="FWX2" s="1"/>
      <c r="FWY2" s="1"/>
      <c r="FWZ2" s="1"/>
      <c r="FXA2" s="1"/>
      <c r="FXB2" s="1"/>
      <c r="FXC2" s="1"/>
      <c r="FXD2" s="1"/>
      <c r="FXE2" s="1"/>
      <c r="FXF2" s="1"/>
      <c r="FXG2" s="1"/>
      <c r="FXH2" s="1"/>
      <c r="FXI2" s="1"/>
      <c r="FXJ2" s="1"/>
      <c r="FXK2" s="1"/>
      <c r="FXL2" s="1"/>
      <c r="FXM2" s="1"/>
      <c r="FXN2" s="1"/>
      <c r="FXO2" s="1"/>
      <c r="FXP2" s="1"/>
      <c r="FXQ2" s="1"/>
      <c r="FXR2" s="1"/>
      <c r="FXS2" s="1"/>
      <c r="FXT2" s="1"/>
      <c r="FXU2" s="1"/>
      <c r="FXV2" s="1"/>
      <c r="FXW2" s="1"/>
      <c r="FXX2" s="1"/>
      <c r="FXY2" s="1"/>
      <c r="FXZ2" s="1"/>
      <c r="FYA2" s="1"/>
      <c r="FYB2" s="1"/>
      <c r="FYC2" s="1"/>
      <c r="FYD2" s="1"/>
      <c r="FYE2" s="1"/>
      <c r="FYF2" s="1"/>
      <c r="FYG2" s="1"/>
      <c r="FYH2" s="1"/>
      <c r="FYI2" s="1"/>
      <c r="FYJ2" s="1"/>
      <c r="FYK2" s="1"/>
      <c r="FYL2" s="1"/>
      <c r="FYM2" s="1"/>
      <c r="FYN2" s="1"/>
      <c r="FYO2" s="1"/>
      <c r="FYP2" s="1"/>
      <c r="FYQ2" s="1"/>
      <c r="FYR2" s="1"/>
      <c r="FYS2" s="1"/>
      <c r="FYT2" s="1"/>
      <c r="FYU2" s="1"/>
      <c r="FYV2" s="1"/>
      <c r="FYW2" s="1"/>
      <c r="FYX2" s="1"/>
      <c r="FYY2" s="1"/>
      <c r="FYZ2" s="1"/>
      <c r="FZA2" s="1"/>
      <c r="FZB2" s="1"/>
      <c r="FZC2" s="1"/>
      <c r="FZD2" s="1"/>
      <c r="FZE2" s="1"/>
      <c r="FZF2" s="1"/>
      <c r="FZG2" s="1"/>
      <c r="FZH2" s="1"/>
      <c r="FZI2" s="1"/>
      <c r="FZJ2" s="1"/>
      <c r="FZK2" s="1"/>
      <c r="FZL2" s="1"/>
      <c r="FZM2" s="1"/>
      <c r="FZN2" s="1"/>
      <c r="FZO2" s="1"/>
      <c r="FZP2" s="1"/>
      <c r="FZQ2" s="1"/>
      <c r="FZR2" s="1"/>
      <c r="FZS2" s="1"/>
      <c r="FZT2" s="1"/>
      <c r="FZU2" s="1"/>
      <c r="FZV2" s="1"/>
      <c r="FZW2" s="1"/>
      <c r="FZX2" s="1"/>
      <c r="FZY2" s="1"/>
      <c r="FZZ2" s="1"/>
      <c r="GAA2" s="1"/>
      <c r="GAB2" s="1"/>
      <c r="GAC2" s="1"/>
      <c r="GAD2" s="1"/>
      <c r="GAE2" s="1"/>
      <c r="GAF2" s="1"/>
      <c r="GAG2" s="1"/>
      <c r="GAH2" s="1"/>
      <c r="GAI2" s="1"/>
      <c r="GAJ2" s="1"/>
      <c r="GAK2" s="1"/>
      <c r="GAL2" s="1"/>
      <c r="GAM2" s="1"/>
      <c r="GAN2" s="1"/>
      <c r="GAO2" s="1"/>
      <c r="GAP2" s="1"/>
      <c r="GAQ2" s="1"/>
      <c r="GAR2" s="1"/>
      <c r="GAS2" s="1"/>
      <c r="GAT2" s="1"/>
      <c r="GAU2" s="1"/>
      <c r="GAV2" s="1"/>
      <c r="GAW2" s="1"/>
      <c r="GAX2" s="1"/>
      <c r="GAY2" s="1"/>
      <c r="GAZ2" s="1"/>
      <c r="GBA2" s="1"/>
      <c r="GBB2" s="1"/>
      <c r="GBC2" s="1"/>
      <c r="GBD2" s="1"/>
      <c r="GBE2" s="1"/>
      <c r="GBF2" s="1"/>
      <c r="GBG2" s="1"/>
      <c r="GBH2" s="1"/>
      <c r="GBI2" s="1"/>
      <c r="GBJ2" s="1"/>
      <c r="GBK2" s="1"/>
      <c r="GBL2" s="1"/>
      <c r="GBM2" s="1"/>
      <c r="GBN2" s="1"/>
      <c r="GBO2" s="1"/>
      <c r="GBP2" s="1"/>
      <c r="GBQ2" s="1"/>
      <c r="GBR2" s="1"/>
      <c r="GBS2" s="1"/>
      <c r="GBT2" s="1"/>
      <c r="GBU2" s="1"/>
      <c r="GBV2" s="1"/>
      <c r="GBW2" s="1"/>
      <c r="GBX2" s="1"/>
      <c r="GBY2" s="1"/>
      <c r="GBZ2" s="1"/>
      <c r="GCA2" s="1"/>
      <c r="GCB2" s="1"/>
      <c r="GCC2" s="1"/>
      <c r="GCD2" s="1"/>
      <c r="GCE2" s="1"/>
      <c r="GCF2" s="1"/>
      <c r="GCG2" s="1"/>
      <c r="GCH2" s="1"/>
      <c r="GCI2" s="1"/>
      <c r="GCJ2" s="1"/>
      <c r="GCK2" s="1"/>
      <c r="GCL2" s="1"/>
      <c r="GCM2" s="1"/>
      <c r="GCN2" s="1"/>
      <c r="GCO2" s="1"/>
      <c r="GCP2" s="1"/>
      <c r="GCQ2" s="1"/>
      <c r="GCR2" s="1"/>
      <c r="GCS2" s="1"/>
      <c r="GCT2" s="1"/>
      <c r="GCU2" s="1"/>
      <c r="GCV2" s="1"/>
      <c r="GCW2" s="1"/>
      <c r="GCX2" s="1"/>
      <c r="GCY2" s="1"/>
      <c r="GCZ2" s="1"/>
      <c r="GDA2" s="1"/>
      <c r="GDB2" s="1"/>
      <c r="GDC2" s="1"/>
      <c r="GDD2" s="1"/>
      <c r="GDE2" s="1"/>
      <c r="GDF2" s="1"/>
      <c r="GDG2" s="1"/>
      <c r="GDH2" s="1"/>
      <c r="GDI2" s="1"/>
      <c r="GDJ2" s="1"/>
      <c r="GDK2" s="1"/>
      <c r="GDL2" s="1"/>
      <c r="GDM2" s="1"/>
      <c r="GDN2" s="1"/>
      <c r="GDO2" s="1"/>
      <c r="GDP2" s="1"/>
      <c r="GDQ2" s="1"/>
      <c r="GDR2" s="1"/>
      <c r="GDS2" s="1"/>
      <c r="GDT2" s="1"/>
      <c r="GDU2" s="1"/>
      <c r="GDV2" s="1"/>
      <c r="GDW2" s="1"/>
      <c r="GDX2" s="1"/>
      <c r="GDY2" s="1"/>
      <c r="GDZ2" s="1"/>
      <c r="GEA2" s="1"/>
      <c r="GEB2" s="1"/>
      <c r="GEC2" s="1"/>
      <c r="GED2" s="1"/>
      <c r="GEE2" s="1"/>
      <c r="GEF2" s="1"/>
      <c r="GEG2" s="1"/>
      <c r="GEH2" s="1"/>
      <c r="GEI2" s="1"/>
      <c r="GEJ2" s="1"/>
      <c r="GEK2" s="1"/>
      <c r="GEL2" s="1"/>
      <c r="GEM2" s="1"/>
      <c r="GEN2" s="1"/>
      <c r="GEO2" s="1"/>
      <c r="GEP2" s="1"/>
      <c r="GEQ2" s="1"/>
      <c r="GER2" s="1"/>
      <c r="GES2" s="1"/>
      <c r="GET2" s="1"/>
      <c r="GEU2" s="1"/>
      <c r="GEV2" s="1"/>
      <c r="GEW2" s="1"/>
      <c r="GEX2" s="1"/>
      <c r="GEY2" s="1"/>
      <c r="GEZ2" s="1"/>
      <c r="GFA2" s="1"/>
      <c r="GFB2" s="1"/>
      <c r="GFC2" s="1"/>
      <c r="GFD2" s="1"/>
      <c r="GFE2" s="1"/>
      <c r="GFF2" s="1"/>
      <c r="GFG2" s="1"/>
      <c r="GFH2" s="1"/>
      <c r="GFI2" s="1"/>
      <c r="GFJ2" s="1"/>
      <c r="GFK2" s="1"/>
      <c r="GFL2" s="1"/>
      <c r="GFM2" s="1"/>
      <c r="GFN2" s="1"/>
      <c r="GFO2" s="1"/>
      <c r="GFP2" s="1"/>
      <c r="GFQ2" s="1"/>
      <c r="GFR2" s="1"/>
      <c r="GFS2" s="1"/>
      <c r="GFT2" s="1"/>
      <c r="GFU2" s="1"/>
      <c r="GFV2" s="1"/>
      <c r="GFW2" s="1"/>
      <c r="GFX2" s="1"/>
      <c r="GFY2" s="1"/>
      <c r="GFZ2" s="1"/>
      <c r="GGA2" s="1"/>
      <c r="GGB2" s="1"/>
      <c r="GGC2" s="1"/>
      <c r="GGD2" s="1"/>
      <c r="GGE2" s="1"/>
      <c r="GGF2" s="1"/>
      <c r="GGG2" s="1"/>
      <c r="GGH2" s="1"/>
      <c r="GGI2" s="1"/>
      <c r="GGJ2" s="1"/>
      <c r="GGK2" s="1"/>
      <c r="GGL2" s="1"/>
      <c r="GGM2" s="1"/>
      <c r="GGN2" s="1"/>
      <c r="GGO2" s="1"/>
      <c r="GGP2" s="1"/>
      <c r="GGQ2" s="1"/>
      <c r="GGR2" s="1"/>
      <c r="GGS2" s="1"/>
      <c r="GGT2" s="1"/>
      <c r="GGU2" s="1"/>
      <c r="GGV2" s="1"/>
      <c r="GGW2" s="1"/>
      <c r="GGX2" s="1"/>
      <c r="GGY2" s="1"/>
      <c r="GGZ2" s="1"/>
      <c r="GHA2" s="1"/>
      <c r="GHB2" s="1"/>
      <c r="GHC2" s="1"/>
      <c r="GHD2" s="1"/>
      <c r="GHE2" s="1"/>
      <c r="GHF2" s="1"/>
      <c r="GHG2" s="1"/>
      <c r="GHH2" s="1"/>
      <c r="GHI2" s="1"/>
      <c r="GHJ2" s="1"/>
      <c r="GHK2" s="1"/>
      <c r="GHL2" s="1"/>
      <c r="GHM2" s="1"/>
      <c r="GHN2" s="1"/>
      <c r="GHO2" s="1"/>
      <c r="GHP2" s="1"/>
      <c r="GHQ2" s="1"/>
      <c r="GHR2" s="1"/>
      <c r="GHS2" s="1"/>
      <c r="GHT2" s="1"/>
      <c r="GHU2" s="1"/>
      <c r="GHV2" s="1"/>
      <c r="GHW2" s="1"/>
      <c r="GHX2" s="1"/>
      <c r="GHY2" s="1"/>
      <c r="GHZ2" s="1"/>
      <c r="GIA2" s="1"/>
      <c r="GIB2" s="1"/>
      <c r="GIC2" s="1"/>
      <c r="GID2" s="1"/>
      <c r="GIE2" s="1"/>
      <c r="GIF2" s="1"/>
      <c r="GIG2" s="1"/>
      <c r="GIH2" s="1"/>
      <c r="GII2" s="1"/>
      <c r="GIJ2" s="1"/>
      <c r="GIK2" s="1"/>
      <c r="GIL2" s="1"/>
      <c r="GIM2" s="1"/>
      <c r="GIN2" s="1"/>
      <c r="GIO2" s="1"/>
      <c r="GIP2" s="1"/>
      <c r="GIQ2" s="1"/>
      <c r="GIR2" s="1"/>
      <c r="GIS2" s="1"/>
      <c r="GIT2" s="1"/>
      <c r="GIU2" s="1"/>
      <c r="GIV2" s="1"/>
      <c r="GIW2" s="1"/>
      <c r="GIX2" s="1"/>
      <c r="GIY2" s="1"/>
      <c r="GIZ2" s="1"/>
      <c r="GJA2" s="1"/>
      <c r="GJB2" s="1"/>
      <c r="GJC2" s="1"/>
      <c r="GJD2" s="1"/>
      <c r="GJE2" s="1"/>
      <c r="GJF2" s="1"/>
      <c r="GJG2" s="1"/>
      <c r="GJH2" s="1"/>
      <c r="GJI2" s="1"/>
      <c r="GJJ2" s="1"/>
      <c r="GJK2" s="1"/>
      <c r="GJL2" s="1"/>
      <c r="GJM2" s="1"/>
      <c r="GJN2" s="1"/>
      <c r="GJO2" s="1"/>
      <c r="GJP2" s="1"/>
      <c r="GJQ2" s="1"/>
      <c r="GJR2" s="1"/>
      <c r="GJS2" s="1"/>
      <c r="GJT2" s="1"/>
      <c r="GJU2" s="1"/>
      <c r="GJV2" s="1"/>
      <c r="GJW2" s="1"/>
      <c r="GJX2" s="1"/>
      <c r="GJY2" s="1"/>
      <c r="GJZ2" s="1"/>
      <c r="GKA2" s="1"/>
      <c r="GKB2" s="1"/>
      <c r="GKC2" s="1"/>
      <c r="GKD2" s="1"/>
      <c r="GKE2" s="1"/>
      <c r="GKF2" s="1"/>
      <c r="GKG2" s="1"/>
      <c r="GKH2" s="1"/>
      <c r="GKI2" s="1"/>
      <c r="GKJ2" s="1"/>
      <c r="GKK2" s="1"/>
      <c r="GKL2" s="1"/>
      <c r="GKM2" s="1"/>
      <c r="GKN2" s="1"/>
      <c r="GKO2" s="1"/>
      <c r="GKP2" s="1"/>
      <c r="GKQ2" s="1"/>
      <c r="GKR2" s="1"/>
      <c r="GKS2" s="1"/>
      <c r="GKT2" s="1"/>
      <c r="GKU2" s="1"/>
      <c r="GKV2" s="1"/>
      <c r="GKW2" s="1"/>
      <c r="GKX2" s="1"/>
      <c r="GKY2" s="1"/>
      <c r="GKZ2" s="1"/>
      <c r="GLA2" s="1"/>
      <c r="GLB2" s="1"/>
      <c r="GLC2" s="1"/>
      <c r="GLD2" s="1"/>
      <c r="GLE2" s="1"/>
      <c r="GLF2" s="1"/>
      <c r="GLG2" s="1"/>
      <c r="GLH2" s="1"/>
      <c r="GLI2" s="1"/>
      <c r="GLJ2" s="1"/>
      <c r="GLK2" s="1"/>
      <c r="GLL2" s="1"/>
      <c r="GLM2" s="1"/>
      <c r="GLN2" s="1"/>
      <c r="GLO2" s="1"/>
      <c r="GLP2" s="1"/>
      <c r="GLQ2" s="1"/>
      <c r="GLR2" s="1"/>
      <c r="GLS2" s="1"/>
      <c r="GLT2" s="1"/>
      <c r="GLU2" s="1"/>
      <c r="GLV2" s="1"/>
      <c r="GLW2" s="1"/>
      <c r="GLX2" s="1"/>
      <c r="GLY2" s="1"/>
      <c r="GLZ2" s="1"/>
      <c r="GMA2" s="1"/>
      <c r="GMB2" s="1"/>
      <c r="GMC2" s="1"/>
      <c r="GMD2" s="1"/>
      <c r="GME2" s="1"/>
      <c r="GMF2" s="1"/>
      <c r="GMG2" s="1"/>
      <c r="GMH2" s="1"/>
      <c r="GMI2" s="1"/>
      <c r="GMJ2" s="1"/>
      <c r="GMK2" s="1"/>
      <c r="GML2" s="1"/>
      <c r="GMM2" s="1"/>
      <c r="GMN2" s="1"/>
      <c r="GMO2" s="1"/>
      <c r="GMP2" s="1"/>
      <c r="GMQ2" s="1"/>
      <c r="GMR2" s="1"/>
      <c r="GMS2" s="1"/>
      <c r="GMT2" s="1"/>
      <c r="GMU2" s="1"/>
      <c r="GMV2" s="1"/>
      <c r="GMW2" s="1"/>
      <c r="GMX2" s="1"/>
      <c r="GMY2" s="1"/>
      <c r="GMZ2" s="1"/>
      <c r="GNA2" s="1"/>
      <c r="GNB2" s="1"/>
      <c r="GNC2" s="1"/>
      <c r="GND2" s="1"/>
      <c r="GNE2" s="1"/>
      <c r="GNF2" s="1"/>
      <c r="GNG2" s="1"/>
      <c r="GNH2" s="1"/>
      <c r="GNI2" s="1"/>
      <c r="GNJ2" s="1"/>
      <c r="GNK2" s="1"/>
      <c r="GNL2" s="1"/>
      <c r="GNM2" s="1"/>
      <c r="GNN2" s="1"/>
      <c r="GNO2" s="1"/>
      <c r="GNP2" s="1"/>
      <c r="GNQ2" s="1"/>
      <c r="GNR2" s="1"/>
      <c r="GNS2" s="1"/>
      <c r="GNT2" s="1"/>
      <c r="GNU2" s="1"/>
      <c r="GNV2" s="1"/>
      <c r="GNW2" s="1"/>
      <c r="GNX2" s="1"/>
      <c r="GNY2" s="1"/>
      <c r="GNZ2" s="1"/>
      <c r="GOA2" s="1"/>
      <c r="GOB2" s="1"/>
      <c r="GOC2" s="1"/>
      <c r="GOD2" s="1"/>
      <c r="GOE2" s="1"/>
      <c r="GOF2" s="1"/>
      <c r="GOG2" s="1"/>
      <c r="GOH2" s="1"/>
      <c r="GOI2" s="1"/>
      <c r="GOJ2" s="1"/>
      <c r="GOK2" s="1"/>
      <c r="GOL2" s="1"/>
      <c r="GOM2" s="1"/>
      <c r="GON2" s="1"/>
      <c r="GOO2" s="1"/>
      <c r="GOP2" s="1"/>
      <c r="GOQ2" s="1"/>
      <c r="GOR2" s="1"/>
      <c r="GOS2" s="1"/>
      <c r="GOT2" s="1"/>
      <c r="GOU2" s="1"/>
      <c r="GOV2" s="1"/>
      <c r="GOW2" s="1"/>
      <c r="GOX2" s="1"/>
      <c r="GOY2" s="1"/>
      <c r="GOZ2" s="1"/>
      <c r="GPA2" s="1"/>
      <c r="GPB2" s="1"/>
      <c r="GPC2" s="1"/>
      <c r="GPD2" s="1"/>
      <c r="GPE2" s="1"/>
      <c r="GPF2" s="1"/>
      <c r="GPG2" s="1"/>
      <c r="GPH2" s="1"/>
      <c r="GPI2" s="1"/>
      <c r="GPJ2" s="1"/>
      <c r="GPK2" s="1"/>
      <c r="GPL2" s="1"/>
      <c r="GPM2" s="1"/>
      <c r="GPN2" s="1"/>
      <c r="GPO2" s="1"/>
      <c r="GPP2" s="1"/>
      <c r="GPQ2" s="1"/>
      <c r="GPR2" s="1"/>
      <c r="GPS2" s="1"/>
      <c r="GPT2" s="1"/>
      <c r="GPU2" s="1"/>
      <c r="GPV2" s="1"/>
      <c r="GPW2" s="1"/>
      <c r="GPX2" s="1"/>
      <c r="GPY2" s="1"/>
      <c r="GPZ2" s="1"/>
      <c r="GQA2" s="1"/>
      <c r="GQB2" s="1"/>
      <c r="GQC2" s="1"/>
      <c r="GQD2" s="1"/>
      <c r="GQE2" s="1"/>
      <c r="GQF2" s="1"/>
      <c r="GQG2" s="1"/>
      <c r="GQH2" s="1"/>
      <c r="GQI2" s="1"/>
      <c r="GQJ2" s="1"/>
      <c r="GQK2" s="1"/>
      <c r="GQL2" s="1"/>
      <c r="GQM2" s="1"/>
      <c r="GQN2" s="1"/>
      <c r="GQO2" s="1"/>
      <c r="GQP2" s="1"/>
      <c r="GQQ2" s="1"/>
      <c r="GQR2" s="1"/>
      <c r="GQS2" s="1"/>
      <c r="GQT2" s="1"/>
      <c r="GQU2" s="1"/>
      <c r="GQV2" s="1"/>
      <c r="GQW2" s="1"/>
      <c r="GQX2" s="1"/>
      <c r="GQY2" s="1"/>
      <c r="GQZ2" s="1"/>
      <c r="GRA2" s="1"/>
      <c r="GRB2" s="1"/>
      <c r="GRC2" s="1"/>
      <c r="GRD2" s="1"/>
      <c r="GRE2" s="1"/>
      <c r="GRF2" s="1"/>
      <c r="GRG2" s="1"/>
      <c r="GRH2" s="1"/>
      <c r="GRI2" s="1"/>
      <c r="GRJ2" s="1"/>
      <c r="GRK2" s="1"/>
      <c r="GRL2" s="1"/>
      <c r="GRM2" s="1"/>
      <c r="GRN2" s="1"/>
      <c r="GRO2" s="1"/>
      <c r="GRP2" s="1"/>
      <c r="GRQ2" s="1"/>
      <c r="GRR2" s="1"/>
      <c r="GRS2" s="1"/>
      <c r="GRT2" s="1"/>
      <c r="GRU2" s="1"/>
      <c r="GRV2" s="1"/>
      <c r="GRW2" s="1"/>
      <c r="GRX2" s="1"/>
      <c r="GRY2" s="1"/>
      <c r="GRZ2" s="1"/>
      <c r="GSA2" s="1"/>
      <c r="GSB2" s="1"/>
      <c r="GSC2" s="1"/>
      <c r="GSD2" s="1"/>
      <c r="GSE2" s="1"/>
      <c r="GSF2" s="1"/>
      <c r="GSG2" s="1"/>
      <c r="GSH2" s="1"/>
      <c r="GSI2" s="1"/>
      <c r="GSJ2" s="1"/>
      <c r="GSK2" s="1"/>
      <c r="GSL2" s="1"/>
      <c r="GSM2" s="1"/>
      <c r="GSN2" s="1"/>
      <c r="GSO2" s="1"/>
      <c r="GSP2" s="1"/>
      <c r="GSQ2" s="1"/>
      <c r="GSR2" s="1"/>
      <c r="GSS2" s="1"/>
      <c r="GST2" s="1"/>
      <c r="GSU2" s="1"/>
      <c r="GSV2" s="1"/>
      <c r="GSW2" s="1"/>
      <c r="GSX2" s="1"/>
      <c r="GSY2" s="1"/>
      <c r="GSZ2" s="1"/>
      <c r="GTA2" s="1"/>
      <c r="GTB2" s="1"/>
      <c r="GTC2" s="1"/>
      <c r="GTD2" s="1"/>
      <c r="GTE2" s="1"/>
      <c r="GTF2" s="1"/>
      <c r="GTG2" s="1"/>
      <c r="GTH2" s="1"/>
      <c r="GTI2" s="1"/>
      <c r="GTJ2" s="1"/>
      <c r="GTK2" s="1"/>
      <c r="GTL2" s="1"/>
      <c r="GTM2" s="1"/>
      <c r="GTN2" s="1"/>
      <c r="GTO2" s="1"/>
      <c r="GTP2" s="1"/>
      <c r="GTQ2" s="1"/>
      <c r="GTR2" s="1"/>
      <c r="GTS2" s="1"/>
      <c r="GTT2" s="1"/>
      <c r="GTU2" s="1"/>
      <c r="GTV2" s="1"/>
      <c r="GTW2" s="1"/>
      <c r="GTX2" s="1"/>
      <c r="GTY2" s="1"/>
      <c r="GTZ2" s="1"/>
      <c r="GUA2" s="1"/>
      <c r="GUB2" s="1"/>
      <c r="GUC2" s="1"/>
      <c r="GUD2" s="1"/>
      <c r="GUE2" s="1"/>
      <c r="GUF2" s="1"/>
      <c r="GUG2" s="1"/>
      <c r="GUH2" s="1"/>
      <c r="GUI2" s="1"/>
      <c r="GUJ2" s="1"/>
      <c r="GUK2" s="1"/>
      <c r="GUL2" s="1"/>
      <c r="GUM2" s="1"/>
      <c r="GUN2" s="1"/>
      <c r="GUO2" s="1"/>
      <c r="GUP2" s="1"/>
      <c r="GUQ2" s="1"/>
      <c r="GUR2" s="1"/>
      <c r="GUS2" s="1"/>
      <c r="GUT2" s="1"/>
      <c r="GUU2" s="1"/>
      <c r="GUV2" s="1"/>
      <c r="GUW2" s="1"/>
      <c r="GUX2" s="1"/>
      <c r="GUY2" s="1"/>
      <c r="GUZ2" s="1"/>
      <c r="GVA2" s="1"/>
      <c r="GVB2" s="1"/>
      <c r="GVC2" s="1"/>
      <c r="GVD2" s="1"/>
      <c r="GVE2" s="1"/>
      <c r="GVF2" s="1"/>
      <c r="GVG2" s="1"/>
      <c r="GVH2" s="1"/>
      <c r="GVI2" s="1"/>
      <c r="GVJ2" s="1"/>
      <c r="GVK2" s="1"/>
      <c r="GVL2" s="1"/>
      <c r="GVM2" s="1"/>
      <c r="GVN2" s="1"/>
      <c r="GVO2" s="1"/>
      <c r="GVP2" s="1"/>
      <c r="GVQ2" s="1"/>
      <c r="GVR2" s="1"/>
      <c r="GVS2" s="1"/>
      <c r="GVT2" s="1"/>
      <c r="GVU2" s="1"/>
      <c r="GVV2" s="1"/>
      <c r="GVW2" s="1"/>
      <c r="GVX2" s="1"/>
      <c r="GVY2" s="1"/>
      <c r="GVZ2" s="1"/>
      <c r="GWA2" s="1"/>
      <c r="GWB2" s="1"/>
      <c r="GWC2" s="1"/>
      <c r="GWD2" s="1"/>
      <c r="GWE2" s="1"/>
      <c r="GWF2" s="1"/>
      <c r="GWG2" s="1"/>
      <c r="GWH2" s="1"/>
      <c r="GWI2" s="1"/>
      <c r="GWJ2" s="1"/>
      <c r="GWK2" s="1"/>
      <c r="GWL2" s="1"/>
      <c r="GWM2" s="1"/>
      <c r="GWN2" s="1"/>
      <c r="GWO2" s="1"/>
      <c r="GWP2" s="1"/>
      <c r="GWQ2" s="1"/>
      <c r="GWR2" s="1"/>
      <c r="GWS2" s="1"/>
      <c r="GWT2" s="1"/>
      <c r="GWU2" s="1"/>
      <c r="GWV2" s="1"/>
      <c r="GWW2" s="1"/>
      <c r="GWX2" s="1"/>
      <c r="GWY2" s="1"/>
      <c r="GWZ2" s="1"/>
      <c r="GXA2" s="1"/>
      <c r="GXB2" s="1"/>
      <c r="GXC2" s="1"/>
      <c r="GXD2" s="1"/>
      <c r="GXE2" s="1"/>
      <c r="GXF2" s="1"/>
      <c r="GXG2" s="1"/>
      <c r="GXH2" s="1"/>
      <c r="GXI2" s="1"/>
      <c r="GXJ2" s="1"/>
      <c r="GXK2" s="1"/>
      <c r="GXL2" s="1"/>
      <c r="GXM2" s="1"/>
      <c r="GXN2" s="1"/>
      <c r="GXO2" s="1"/>
      <c r="GXP2" s="1"/>
      <c r="GXQ2" s="1"/>
      <c r="GXR2" s="1"/>
      <c r="GXS2" s="1"/>
      <c r="GXT2" s="1"/>
      <c r="GXU2" s="1"/>
      <c r="GXV2" s="1"/>
      <c r="GXW2" s="1"/>
      <c r="GXX2" s="1"/>
      <c r="GXY2" s="1"/>
      <c r="GXZ2" s="1"/>
      <c r="GYA2" s="1"/>
      <c r="GYB2" s="1"/>
      <c r="GYC2" s="1"/>
      <c r="GYD2" s="1"/>
      <c r="GYE2" s="1"/>
      <c r="GYF2" s="1"/>
      <c r="GYG2" s="1"/>
      <c r="GYH2" s="1"/>
      <c r="GYI2" s="1"/>
      <c r="GYJ2" s="1"/>
      <c r="GYK2" s="1"/>
      <c r="GYL2" s="1"/>
      <c r="GYM2" s="1"/>
      <c r="GYN2" s="1"/>
      <c r="GYO2" s="1"/>
      <c r="GYP2" s="1"/>
      <c r="GYQ2" s="1"/>
      <c r="GYR2" s="1"/>
      <c r="GYS2" s="1"/>
      <c r="GYT2" s="1"/>
      <c r="GYU2" s="1"/>
      <c r="GYV2" s="1"/>
      <c r="GYW2" s="1"/>
      <c r="GYX2" s="1"/>
      <c r="GYY2" s="1"/>
      <c r="GYZ2" s="1"/>
      <c r="GZA2" s="1"/>
      <c r="GZB2" s="1"/>
      <c r="GZC2" s="1"/>
      <c r="GZD2" s="1"/>
      <c r="GZE2" s="1"/>
      <c r="GZF2" s="1"/>
      <c r="GZG2" s="1"/>
      <c r="GZH2" s="1"/>
      <c r="GZI2" s="1"/>
      <c r="GZJ2" s="1"/>
      <c r="GZK2" s="1"/>
      <c r="GZL2" s="1"/>
      <c r="GZM2" s="1"/>
      <c r="GZN2" s="1"/>
      <c r="GZO2" s="1"/>
      <c r="GZP2" s="1"/>
      <c r="GZQ2" s="1"/>
      <c r="GZR2" s="1"/>
      <c r="GZS2" s="1"/>
      <c r="GZT2" s="1"/>
      <c r="GZU2" s="1"/>
      <c r="GZV2" s="1"/>
      <c r="GZW2" s="1"/>
      <c r="GZX2" s="1"/>
      <c r="GZY2" s="1"/>
      <c r="GZZ2" s="1"/>
      <c r="HAA2" s="1"/>
      <c r="HAB2" s="1"/>
      <c r="HAC2" s="1"/>
      <c r="HAD2" s="1"/>
      <c r="HAE2" s="1"/>
      <c r="HAF2" s="1"/>
      <c r="HAG2" s="1"/>
      <c r="HAH2" s="1"/>
      <c r="HAI2" s="1"/>
      <c r="HAJ2" s="1"/>
      <c r="HAK2" s="1"/>
      <c r="HAL2" s="1"/>
      <c r="HAM2" s="1"/>
      <c r="HAN2" s="1"/>
      <c r="HAO2" s="1"/>
      <c r="HAP2" s="1"/>
      <c r="HAQ2" s="1"/>
      <c r="HAR2" s="1"/>
      <c r="HAS2" s="1"/>
      <c r="HAT2" s="1"/>
      <c r="HAU2" s="1"/>
      <c r="HAV2" s="1"/>
      <c r="HAW2" s="1"/>
      <c r="HAX2" s="1"/>
      <c r="HAY2" s="1"/>
      <c r="HAZ2" s="1"/>
      <c r="HBA2" s="1"/>
      <c r="HBB2" s="1"/>
      <c r="HBC2" s="1"/>
      <c r="HBD2" s="1"/>
      <c r="HBE2" s="1"/>
      <c r="HBF2" s="1"/>
      <c r="HBG2" s="1"/>
      <c r="HBH2" s="1"/>
      <c r="HBI2" s="1"/>
      <c r="HBJ2" s="1"/>
      <c r="HBK2" s="1"/>
      <c r="HBL2" s="1"/>
      <c r="HBM2" s="1"/>
      <c r="HBN2" s="1"/>
      <c r="HBO2" s="1"/>
      <c r="HBP2" s="1"/>
      <c r="HBQ2" s="1"/>
      <c r="HBR2" s="1"/>
      <c r="HBS2" s="1"/>
      <c r="HBT2" s="1"/>
      <c r="HBU2" s="1"/>
      <c r="HBV2" s="1"/>
      <c r="HBW2" s="1"/>
      <c r="HBX2" s="1"/>
      <c r="HBY2" s="1"/>
      <c r="HBZ2" s="1"/>
      <c r="HCA2" s="1"/>
      <c r="HCB2" s="1"/>
      <c r="HCC2" s="1"/>
      <c r="HCD2" s="1"/>
      <c r="HCE2" s="1"/>
      <c r="HCF2" s="1"/>
      <c r="HCG2" s="1"/>
      <c r="HCH2" s="1"/>
      <c r="HCI2" s="1"/>
      <c r="HCJ2" s="1"/>
      <c r="HCK2" s="1"/>
      <c r="HCL2" s="1"/>
      <c r="HCM2" s="1"/>
      <c r="HCN2" s="1"/>
      <c r="HCO2" s="1"/>
      <c r="HCP2" s="1"/>
      <c r="HCQ2" s="1"/>
      <c r="HCR2" s="1"/>
      <c r="HCS2" s="1"/>
      <c r="HCT2" s="1"/>
      <c r="HCU2" s="1"/>
      <c r="HCV2" s="1"/>
      <c r="HCW2" s="1"/>
      <c r="HCX2" s="1"/>
      <c r="HCY2" s="1"/>
      <c r="HCZ2" s="1"/>
      <c r="HDA2" s="1"/>
      <c r="HDB2" s="1"/>
      <c r="HDC2" s="1"/>
      <c r="HDD2" s="1"/>
      <c r="HDE2" s="1"/>
      <c r="HDF2" s="1"/>
      <c r="HDG2" s="1"/>
      <c r="HDH2" s="1"/>
      <c r="HDI2" s="1"/>
      <c r="HDJ2" s="1"/>
      <c r="HDK2" s="1"/>
      <c r="HDL2" s="1"/>
      <c r="HDM2" s="1"/>
      <c r="HDN2" s="1"/>
      <c r="HDO2" s="1"/>
      <c r="HDP2" s="1"/>
      <c r="HDQ2" s="1"/>
      <c r="HDR2" s="1"/>
      <c r="HDS2" s="1"/>
      <c r="HDT2" s="1"/>
      <c r="HDU2" s="1"/>
      <c r="HDV2" s="1"/>
      <c r="HDW2" s="1"/>
      <c r="HDX2" s="1"/>
      <c r="HDY2" s="1"/>
      <c r="HDZ2" s="1"/>
      <c r="HEA2" s="1"/>
      <c r="HEB2" s="1"/>
      <c r="HEC2" s="1"/>
      <c r="HED2" s="1"/>
      <c r="HEE2" s="1"/>
      <c r="HEF2" s="1"/>
      <c r="HEG2" s="1"/>
      <c r="HEH2" s="1"/>
      <c r="HEI2" s="1"/>
      <c r="HEJ2" s="1"/>
      <c r="HEK2" s="1"/>
      <c r="HEL2" s="1"/>
      <c r="HEM2" s="1"/>
      <c r="HEN2" s="1"/>
      <c r="HEO2" s="1"/>
      <c r="HEP2" s="1"/>
      <c r="HEQ2" s="1"/>
      <c r="HER2" s="1"/>
      <c r="HES2" s="1"/>
      <c r="HET2" s="1"/>
      <c r="HEU2" s="1"/>
      <c r="HEV2" s="1"/>
      <c r="HEW2" s="1"/>
      <c r="HEX2" s="1"/>
      <c r="HEY2" s="1"/>
      <c r="HEZ2" s="1"/>
      <c r="HFA2" s="1"/>
      <c r="HFB2" s="1"/>
      <c r="HFC2" s="1"/>
      <c r="HFD2" s="1"/>
      <c r="HFE2" s="1"/>
      <c r="HFF2" s="1"/>
      <c r="HFG2" s="1"/>
      <c r="HFH2" s="1"/>
      <c r="HFI2" s="1"/>
      <c r="HFJ2" s="1"/>
      <c r="HFK2" s="1"/>
      <c r="HFL2" s="1"/>
      <c r="HFM2" s="1"/>
      <c r="HFN2" s="1"/>
      <c r="HFO2" s="1"/>
      <c r="HFP2" s="1"/>
      <c r="HFQ2" s="1"/>
      <c r="HFR2" s="1"/>
      <c r="HFS2" s="1"/>
      <c r="HFT2" s="1"/>
      <c r="HFU2" s="1"/>
      <c r="HFV2" s="1"/>
      <c r="HFW2" s="1"/>
      <c r="HFX2" s="1"/>
      <c r="HFY2" s="1"/>
      <c r="HFZ2" s="1"/>
      <c r="HGA2" s="1"/>
      <c r="HGB2" s="1"/>
      <c r="HGC2" s="1"/>
      <c r="HGD2" s="1"/>
      <c r="HGE2" s="1"/>
      <c r="HGF2" s="1"/>
      <c r="HGG2" s="1"/>
      <c r="HGH2" s="1"/>
      <c r="HGI2" s="1"/>
      <c r="HGJ2" s="1"/>
      <c r="HGK2" s="1"/>
      <c r="HGL2" s="1"/>
      <c r="HGM2" s="1"/>
      <c r="HGN2" s="1"/>
      <c r="HGO2" s="1"/>
      <c r="HGP2" s="1"/>
      <c r="HGQ2" s="1"/>
      <c r="HGR2" s="1"/>
      <c r="HGS2" s="1"/>
      <c r="HGT2" s="1"/>
      <c r="HGU2" s="1"/>
      <c r="HGV2" s="1"/>
      <c r="HGW2" s="1"/>
      <c r="HGX2" s="1"/>
      <c r="HGY2" s="1"/>
      <c r="HGZ2" s="1"/>
      <c r="HHA2" s="1"/>
      <c r="HHB2" s="1"/>
      <c r="HHC2" s="1"/>
      <c r="HHD2" s="1"/>
      <c r="HHE2" s="1"/>
      <c r="HHF2" s="1"/>
      <c r="HHG2" s="1"/>
      <c r="HHH2" s="1"/>
      <c r="HHI2" s="1"/>
      <c r="HHJ2" s="1"/>
      <c r="HHK2" s="1"/>
      <c r="HHL2" s="1"/>
      <c r="HHM2" s="1"/>
      <c r="HHN2" s="1"/>
      <c r="HHO2" s="1"/>
      <c r="HHP2" s="1"/>
      <c r="HHQ2" s="1"/>
      <c r="HHR2" s="1"/>
      <c r="HHS2" s="1"/>
      <c r="HHT2" s="1"/>
      <c r="HHU2" s="1"/>
      <c r="HHV2" s="1"/>
      <c r="HHW2" s="1"/>
      <c r="HHX2" s="1"/>
      <c r="HHY2" s="1"/>
      <c r="HHZ2" s="1"/>
      <c r="HIA2" s="1"/>
      <c r="HIB2" s="1"/>
      <c r="HIC2" s="1"/>
      <c r="HID2" s="1"/>
      <c r="HIE2" s="1"/>
      <c r="HIF2" s="1"/>
      <c r="HIG2" s="1"/>
      <c r="HIH2" s="1"/>
      <c r="HII2" s="1"/>
      <c r="HIJ2" s="1"/>
      <c r="HIK2" s="1"/>
      <c r="HIL2" s="1"/>
      <c r="HIM2" s="1"/>
      <c r="HIN2" s="1"/>
      <c r="HIO2" s="1"/>
      <c r="HIP2" s="1"/>
      <c r="HIQ2" s="1"/>
      <c r="HIR2" s="1"/>
      <c r="HIS2" s="1"/>
      <c r="HIT2" s="1"/>
      <c r="HIU2" s="1"/>
      <c r="HIV2" s="1"/>
      <c r="HIW2" s="1"/>
      <c r="HIX2" s="1"/>
      <c r="HIY2" s="1"/>
      <c r="HIZ2" s="1"/>
      <c r="HJA2" s="1"/>
      <c r="HJB2" s="1"/>
      <c r="HJC2" s="1"/>
      <c r="HJD2" s="1"/>
      <c r="HJE2" s="1"/>
      <c r="HJF2" s="1"/>
      <c r="HJG2" s="1"/>
      <c r="HJH2" s="1"/>
      <c r="HJI2" s="1"/>
      <c r="HJJ2" s="1"/>
      <c r="HJK2" s="1"/>
      <c r="HJL2" s="1"/>
      <c r="HJM2" s="1"/>
      <c r="HJN2" s="1"/>
      <c r="HJO2" s="1"/>
      <c r="HJP2" s="1"/>
      <c r="HJQ2" s="1"/>
      <c r="HJR2" s="1"/>
      <c r="HJS2" s="1"/>
      <c r="HJT2" s="1"/>
      <c r="HJU2" s="1"/>
      <c r="HJV2" s="1"/>
      <c r="HJW2" s="1"/>
      <c r="HJX2" s="1"/>
      <c r="HJY2" s="1"/>
      <c r="HJZ2" s="1"/>
      <c r="HKA2" s="1"/>
      <c r="HKB2" s="1"/>
      <c r="HKC2" s="1"/>
      <c r="HKD2" s="1"/>
      <c r="HKE2" s="1"/>
      <c r="HKF2" s="1"/>
      <c r="HKG2" s="1"/>
      <c r="HKH2" s="1"/>
      <c r="HKI2" s="1"/>
      <c r="HKJ2" s="1"/>
      <c r="HKK2" s="1"/>
      <c r="HKL2" s="1"/>
      <c r="HKM2" s="1"/>
      <c r="HKN2" s="1"/>
      <c r="HKO2" s="1"/>
      <c r="HKP2" s="1"/>
      <c r="HKQ2" s="1"/>
      <c r="HKR2" s="1"/>
      <c r="HKS2" s="1"/>
      <c r="HKT2" s="1"/>
      <c r="HKU2" s="1"/>
      <c r="HKV2" s="1"/>
      <c r="HKW2" s="1"/>
      <c r="HKX2" s="1"/>
      <c r="HKY2" s="1"/>
      <c r="HKZ2" s="1"/>
      <c r="HLA2" s="1"/>
      <c r="HLB2" s="1"/>
      <c r="HLC2" s="1"/>
      <c r="HLD2" s="1"/>
      <c r="HLE2" s="1"/>
      <c r="HLF2" s="1"/>
      <c r="HLG2" s="1"/>
      <c r="HLH2" s="1"/>
      <c r="HLI2" s="1"/>
      <c r="HLJ2" s="1"/>
      <c r="HLK2" s="1"/>
      <c r="HLL2" s="1"/>
      <c r="HLM2" s="1"/>
      <c r="HLN2" s="1"/>
      <c r="HLO2" s="1"/>
      <c r="HLP2" s="1"/>
      <c r="HLQ2" s="1"/>
      <c r="HLR2" s="1"/>
      <c r="HLS2" s="1"/>
      <c r="HLT2" s="1"/>
      <c r="HLU2" s="1"/>
      <c r="HLV2" s="1"/>
      <c r="HLW2" s="1"/>
      <c r="HLX2" s="1"/>
      <c r="HLY2" s="1"/>
      <c r="HLZ2" s="1"/>
      <c r="HMA2" s="1"/>
      <c r="HMB2" s="1"/>
      <c r="HMC2" s="1"/>
      <c r="HMD2" s="1"/>
      <c r="HME2" s="1"/>
      <c r="HMF2" s="1"/>
      <c r="HMG2" s="1"/>
      <c r="HMH2" s="1"/>
      <c r="HMI2" s="1"/>
      <c r="HMJ2" s="1"/>
      <c r="HMK2" s="1"/>
      <c r="HML2" s="1"/>
      <c r="HMM2" s="1"/>
      <c r="HMN2" s="1"/>
      <c r="HMO2" s="1"/>
      <c r="HMP2" s="1"/>
      <c r="HMQ2" s="1"/>
      <c r="HMR2" s="1"/>
      <c r="HMS2" s="1"/>
      <c r="HMT2" s="1"/>
      <c r="HMU2" s="1"/>
      <c r="HMV2" s="1"/>
      <c r="HMW2" s="1"/>
      <c r="HMX2" s="1"/>
      <c r="HMY2" s="1"/>
      <c r="HMZ2" s="1"/>
      <c r="HNA2" s="1"/>
      <c r="HNB2" s="1"/>
      <c r="HNC2" s="1"/>
      <c r="HND2" s="1"/>
      <c r="HNE2" s="1"/>
      <c r="HNF2" s="1"/>
      <c r="HNG2" s="1"/>
      <c r="HNH2" s="1"/>
      <c r="HNI2" s="1"/>
      <c r="HNJ2" s="1"/>
      <c r="HNK2" s="1"/>
      <c r="HNL2" s="1"/>
      <c r="HNM2" s="1"/>
      <c r="HNN2" s="1"/>
      <c r="HNO2" s="1"/>
      <c r="HNP2" s="1"/>
      <c r="HNQ2" s="1"/>
      <c r="HNR2" s="1"/>
      <c r="HNS2" s="1"/>
      <c r="HNT2" s="1"/>
      <c r="HNU2" s="1"/>
      <c r="HNV2" s="1"/>
      <c r="HNW2" s="1"/>
      <c r="HNX2" s="1"/>
      <c r="HNY2" s="1"/>
      <c r="HNZ2" s="1"/>
      <c r="HOA2" s="1"/>
      <c r="HOB2" s="1"/>
      <c r="HOC2" s="1"/>
      <c r="HOD2" s="1"/>
      <c r="HOE2" s="1"/>
      <c r="HOF2" s="1"/>
      <c r="HOG2" s="1"/>
      <c r="HOH2" s="1"/>
      <c r="HOI2" s="1"/>
      <c r="HOJ2" s="1"/>
      <c r="HOK2" s="1"/>
      <c r="HOL2" s="1"/>
      <c r="HOM2" s="1"/>
      <c r="HON2" s="1"/>
      <c r="HOO2" s="1"/>
      <c r="HOP2" s="1"/>
      <c r="HOQ2" s="1"/>
      <c r="HOR2" s="1"/>
      <c r="HOS2" s="1"/>
      <c r="HOT2" s="1"/>
      <c r="HOU2" s="1"/>
      <c r="HOV2" s="1"/>
      <c r="HOW2" s="1"/>
      <c r="HOX2" s="1"/>
      <c r="HOY2" s="1"/>
      <c r="HOZ2" s="1"/>
      <c r="HPA2" s="1"/>
      <c r="HPB2" s="1"/>
      <c r="HPC2" s="1"/>
      <c r="HPD2" s="1"/>
      <c r="HPE2" s="1"/>
      <c r="HPF2" s="1"/>
      <c r="HPG2" s="1"/>
      <c r="HPH2" s="1"/>
      <c r="HPI2" s="1"/>
      <c r="HPJ2" s="1"/>
      <c r="HPK2" s="1"/>
      <c r="HPL2" s="1"/>
      <c r="HPM2" s="1"/>
      <c r="HPN2" s="1"/>
      <c r="HPO2" s="1"/>
      <c r="HPP2" s="1"/>
      <c r="HPQ2" s="1"/>
      <c r="HPR2" s="1"/>
      <c r="HPS2" s="1"/>
      <c r="HPT2" s="1"/>
      <c r="HPU2" s="1"/>
      <c r="HPV2" s="1"/>
      <c r="HPW2" s="1"/>
      <c r="HPX2" s="1"/>
      <c r="HPY2" s="1"/>
      <c r="HPZ2" s="1"/>
      <c r="HQA2" s="1"/>
      <c r="HQB2" s="1"/>
      <c r="HQC2" s="1"/>
      <c r="HQD2" s="1"/>
      <c r="HQE2" s="1"/>
      <c r="HQF2" s="1"/>
      <c r="HQG2" s="1"/>
      <c r="HQH2" s="1"/>
      <c r="HQI2" s="1"/>
      <c r="HQJ2" s="1"/>
      <c r="HQK2" s="1"/>
      <c r="HQL2" s="1"/>
      <c r="HQM2" s="1"/>
      <c r="HQN2" s="1"/>
      <c r="HQO2" s="1"/>
      <c r="HQP2" s="1"/>
      <c r="HQQ2" s="1"/>
      <c r="HQR2" s="1"/>
      <c r="HQS2" s="1"/>
      <c r="HQT2" s="1"/>
      <c r="HQU2" s="1"/>
      <c r="HQV2" s="1"/>
      <c r="HQW2" s="1"/>
      <c r="HQX2" s="1"/>
      <c r="HQY2" s="1"/>
      <c r="HQZ2" s="1"/>
      <c r="HRA2" s="1"/>
      <c r="HRB2" s="1"/>
      <c r="HRC2" s="1"/>
      <c r="HRD2" s="1"/>
      <c r="HRE2" s="1"/>
      <c r="HRF2" s="1"/>
      <c r="HRG2" s="1"/>
      <c r="HRH2" s="1"/>
      <c r="HRI2" s="1"/>
      <c r="HRJ2" s="1"/>
      <c r="HRK2" s="1"/>
      <c r="HRL2" s="1"/>
      <c r="HRM2" s="1"/>
      <c r="HRN2" s="1"/>
      <c r="HRO2" s="1"/>
      <c r="HRP2" s="1"/>
      <c r="HRQ2" s="1"/>
      <c r="HRR2" s="1"/>
      <c r="HRS2" s="1"/>
      <c r="HRT2" s="1"/>
      <c r="HRU2" s="1"/>
      <c r="HRV2" s="1"/>
      <c r="HRW2" s="1"/>
      <c r="HRX2" s="1"/>
      <c r="HRY2" s="1"/>
      <c r="HRZ2" s="1"/>
      <c r="HSA2" s="1"/>
      <c r="HSB2" s="1"/>
      <c r="HSC2" s="1"/>
      <c r="HSD2" s="1"/>
      <c r="HSE2" s="1"/>
      <c r="HSF2" s="1"/>
      <c r="HSG2" s="1"/>
      <c r="HSH2" s="1"/>
      <c r="HSI2" s="1"/>
      <c r="HSJ2" s="1"/>
      <c r="HSK2" s="1"/>
      <c r="HSL2" s="1"/>
      <c r="HSM2" s="1"/>
      <c r="HSN2" s="1"/>
      <c r="HSO2" s="1"/>
      <c r="HSP2" s="1"/>
      <c r="HSQ2" s="1"/>
      <c r="HSR2" s="1"/>
      <c r="HSS2" s="1"/>
      <c r="HST2" s="1"/>
      <c r="HSU2" s="1"/>
      <c r="HSV2" s="1"/>
      <c r="HSW2" s="1"/>
      <c r="HSX2" s="1"/>
      <c r="HSY2" s="1"/>
      <c r="HSZ2" s="1"/>
      <c r="HTA2" s="1"/>
      <c r="HTB2" s="1"/>
      <c r="HTC2" s="1"/>
      <c r="HTD2" s="1"/>
      <c r="HTE2" s="1"/>
      <c r="HTF2" s="1"/>
      <c r="HTG2" s="1"/>
      <c r="HTH2" s="1"/>
      <c r="HTI2" s="1"/>
      <c r="HTJ2" s="1"/>
      <c r="HTK2" s="1"/>
      <c r="HTL2" s="1"/>
      <c r="HTM2" s="1"/>
      <c r="HTN2" s="1"/>
      <c r="HTO2" s="1"/>
      <c r="HTP2" s="1"/>
      <c r="HTQ2" s="1"/>
      <c r="HTR2" s="1"/>
      <c r="HTS2" s="1"/>
      <c r="HTT2" s="1"/>
      <c r="HTU2" s="1"/>
      <c r="HTV2" s="1"/>
      <c r="HTW2" s="1"/>
      <c r="HTX2" s="1"/>
      <c r="HTY2" s="1"/>
      <c r="HTZ2" s="1"/>
      <c r="HUA2" s="1"/>
      <c r="HUB2" s="1"/>
      <c r="HUC2" s="1"/>
      <c r="HUD2" s="1"/>
      <c r="HUE2" s="1"/>
      <c r="HUF2" s="1"/>
      <c r="HUG2" s="1"/>
      <c r="HUH2" s="1"/>
      <c r="HUI2" s="1"/>
      <c r="HUJ2" s="1"/>
      <c r="HUK2" s="1"/>
      <c r="HUL2" s="1"/>
      <c r="HUM2" s="1"/>
      <c r="HUN2" s="1"/>
      <c r="HUO2" s="1"/>
      <c r="HUP2" s="1"/>
      <c r="HUQ2" s="1"/>
      <c r="HUR2" s="1"/>
      <c r="HUS2" s="1"/>
      <c r="HUT2" s="1"/>
      <c r="HUU2" s="1"/>
      <c r="HUV2" s="1"/>
      <c r="HUW2" s="1"/>
      <c r="HUX2" s="1"/>
      <c r="HUY2" s="1"/>
      <c r="HUZ2" s="1"/>
      <c r="HVA2" s="1"/>
      <c r="HVB2" s="1"/>
      <c r="HVC2" s="1"/>
      <c r="HVD2" s="1"/>
      <c r="HVE2" s="1"/>
      <c r="HVF2" s="1"/>
      <c r="HVG2" s="1"/>
      <c r="HVH2" s="1"/>
      <c r="HVI2" s="1"/>
      <c r="HVJ2" s="1"/>
      <c r="HVK2" s="1"/>
      <c r="HVL2" s="1"/>
      <c r="HVM2" s="1"/>
      <c r="HVN2" s="1"/>
      <c r="HVO2" s="1"/>
      <c r="HVP2" s="1"/>
      <c r="HVQ2" s="1"/>
      <c r="HVR2" s="1"/>
      <c r="HVS2" s="1"/>
      <c r="HVT2" s="1"/>
      <c r="HVU2" s="1"/>
      <c r="HVV2" s="1"/>
      <c r="HVW2" s="1"/>
      <c r="HVX2" s="1"/>
      <c r="HVY2" s="1"/>
      <c r="HVZ2" s="1"/>
      <c r="HWA2" s="1"/>
      <c r="HWB2" s="1"/>
      <c r="HWC2" s="1"/>
      <c r="HWD2" s="1"/>
      <c r="HWE2" s="1"/>
      <c r="HWF2" s="1"/>
      <c r="HWG2" s="1"/>
      <c r="HWH2" s="1"/>
      <c r="HWI2" s="1"/>
      <c r="HWJ2" s="1"/>
      <c r="HWK2" s="1"/>
      <c r="HWL2" s="1"/>
      <c r="HWM2" s="1"/>
      <c r="HWN2" s="1"/>
      <c r="HWO2" s="1"/>
      <c r="HWP2" s="1"/>
      <c r="HWQ2" s="1"/>
      <c r="HWR2" s="1"/>
      <c r="HWS2" s="1"/>
      <c r="HWT2" s="1"/>
      <c r="HWU2" s="1"/>
      <c r="HWV2" s="1"/>
      <c r="HWW2" s="1"/>
      <c r="HWX2" s="1"/>
      <c r="HWY2" s="1"/>
      <c r="HWZ2" s="1"/>
      <c r="HXA2" s="1"/>
      <c r="HXB2" s="1"/>
      <c r="HXC2" s="1"/>
      <c r="HXD2" s="1"/>
      <c r="HXE2" s="1"/>
      <c r="HXF2" s="1"/>
      <c r="HXG2" s="1"/>
      <c r="HXH2" s="1"/>
      <c r="HXI2" s="1"/>
      <c r="HXJ2" s="1"/>
      <c r="HXK2" s="1"/>
      <c r="HXL2" s="1"/>
      <c r="HXM2" s="1"/>
      <c r="HXN2" s="1"/>
      <c r="HXO2" s="1"/>
      <c r="HXP2" s="1"/>
      <c r="HXQ2" s="1"/>
      <c r="HXR2" s="1"/>
      <c r="HXS2" s="1"/>
      <c r="HXT2" s="1"/>
      <c r="HXU2" s="1"/>
      <c r="HXV2" s="1"/>
      <c r="HXW2" s="1"/>
      <c r="HXX2" s="1"/>
      <c r="HXY2" s="1"/>
      <c r="HXZ2" s="1"/>
      <c r="HYA2" s="1"/>
      <c r="HYB2" s="1"/>
      <c r="HYC2" s="1"/>
      <c r="HYD2" s="1"/>
      <c r="HYE2" s="1"/>
      <c r="HYF2" s="1"/>
      <c r="HYG2" s="1"/>
      <c r="HYH2" s="1"/>
      <c r="HYI2" s="1"/>
      <c r="HYJ2" s="1"/>
      <c r="HYK2" s="1"/>
      <c r="HYL2" s="1"/>
      <c r="HYM2" s="1"/>
      <c r="HYN2" s="1"/>
      <c r="HYO2" s="1"/>
      <c r="HYP2" s="1"/>
      <c r="HYQ2" s="1"/>
      <c r="HYR2" s="1"/>
      <c r="HYS2" s="1"/>
      <c r="HYT2" s="1"/>
      <c r="HYU2" s="1"/>
      <c r="HYV2" s="1"/>
      <c r="HYW2" s="1"/>
      <c r="HYX2" s="1"/>
      <c r="HYY2" s="1"/>
      <c r="HYZ2" s="1"/>
      <c r="HZA2" s="1"/>
      <c r="HZB2" s="1"/>
      <c r="HZC2" s="1"/>
      <c r="HZD2" s="1"/>
      <c r="HZE2" s="1"/>
      <c r="HZF2" s="1"/>
      <c r="HZG2" s="1"/>
      <c r="HZH2" s="1"/>
      <c r="HZI2" s="1"/>
      <c r="HZJ2" s="1"/>
      <c r="HZK2" s="1"/>
      <c r="HZL2" s="1"/>
      <c r="HZM2" s="1"/>
      <c r="HZN2" s="1"/>
      <c r="HZO2" s="1"/>
      <c r="HZP2" s="1"/>
      <c r="HZQ2" s="1"/>
      <c r="HZR2" s="1"/>
      <c r="HZS2" s="1"/>
      <c r="HZT2" s="1"/>
      <c r="HZU2" s="1"/>
      <c r="HZV2" s="1"/>
      <c r="HZW2" s="1"/>
      <c r="HZX2" s="1"/>
      <c r="HZY2" s="1"/>
      <c r="HZZ2" s="1"/>
      <c r="IAA2" s="1"/>
      <c r="IAB2" s="1"/>
      <c r="IAC2" s="1"/>
      <c r="IAD2" s="1"/>
      <c r="IAE2" s="1"/>
      <c r="IAF2" s="1"/>
      <c r="IAG2" s="1"/>
      <c r="IAH2" s="1"/>
      <c r="IAI2" s="1"/>
      <c r="IAJ2" s="1"/>
      <c r="IAK2" s="1"/>
      <c r="IAL2" s="1"/>
      <c r="IAM2" s="1"/>
      <c r="IAN2" s="1"/>
      <c r="IAO2" s="1"/>
      <c r="IAP2" s="1"/>
      <c r="IAQ2" s="1"/>
      <c r="IAR2" s="1"/>
      <c r="IAS2" s="1"/>
      <c r="IAT2" s="1"/>
      <c r="IAU2" s="1"/>
      <c r="IAV2" s="1"/>
      <c r="IAW2" s="1"/>
      <c r="IAX2" s="1"/>
      <c r="IAY2" s="1"/>
      <c r="IAZ2" s="1"/>
      <c r="IBA2" s="1"/>
      <c r="IBB2" s="1"/>
      <c r="IBC2" s="1"/>
      <c r="IBD2" s="1"/>
      <c r="IBE2" s="1"/>
      <c r="IBF2" s="1"/>
      <c r="IBG2" s="1"/>
      <c r="IBH2" s="1"/>
      <c r="IBI2" s="1"/>
      <c r="IBJ2" s="1"/>
      <c r="IBK2" s="1"/>
      <c r="IBL2" s="1"/>
      <c r="IBM2" s="1"/>
      <c r="IBN2" s="1"/>
      <c r="IBO2" s="1"/>
      <c r="IBP2" s="1"/>
      <c r="IBQ2" s="1"/>
      <c r="IBR2" s="1"/>
      <c r="IBS2" s="1"/>
      <c r="IBT2" s="1"/>
      <c r="IBU2" s="1"/>
      <c r="IBV2" s="1"/>
      <c r="IBW2" s="1"/>
      <c r="IBX2" s="1"/>
      <c r="IBY2" s="1"/>
      <c r="IBZ2" s="1"/>
      <c r="ICA2" s="1"/>
      <c r="ICB2" s="1"/>
      <c r="ICC2" s="1"/>
      <c r="ICD2" s="1"/>
      <c r="ICE2" s="1"/>
      <c r="ICF2" s="1"/>
      <c r="ICG2" s="1"/>
      <c r="ICH2" s="1"/>
      <c r="ICI2" s="1"/>
      <c r="ICJ2" s="1"/>
      <c r="ICK2" s="1"/>
      <c r="ICL2" s="1"/>
      <c r="ICM2" s="1"/>
      <c r="ICN2" s="1"/>
      <c r="ICO2" s="1"/>
      <c r="ICP2" s="1"/>
      <c r="ICQ2" s="1"/>
      <c r="ICR2" s="1"/>
      <c r="ICS2" s="1"/>
      <c r="ICT2" s="1"/>
      <c r="ICU2" s="1"/>
      <c r="ICV2" s="1"/>
      <c r="ICW2" s="1"/>
      <c r="ICX2" s="1"/>
      <c r="ICY2" s="1"/>
      <c r="ICZ2" s="1"/>
      <c r="IDA2" s="1"/>
      <c r="IDB2" s="1"/>
      <c r="IDC2" s="1"/>
      <c r="IDD2" s="1"/>
      <c r="IDE2" s="1"/>
      <c r="IDF2" s="1"/>
      <c r="IDG2" s="1"/>
      <c r="IDH2" s="1"/>
      <c r="IDI2" s="1"/>
      <c r="IDJ2" s="1"/>
      <c r="IDK2" s="1"/>
      <c r="IDL2" s="1"/>
      <c r="IDM2" s="1"/>
      <c r="IDN2" s="1"/>
      <c r="IDO2" s="1"/>
      <c r="IDP2" s="1"/>
      <c r="IDQ2" s="1"/>
      <c r="IDR2" s="1"/>
      <c r="IDS2" s="1"/>
      <c r="IDT2" s="1"/>
      <c r="IDU2" s="1"/>
      <c r="IDV2" s="1"/>
      <c r="IDW2" s="1"/>
      <c r="IDX2" s="1"/>
      <c r="IDY2" s="1"/>
      <c r="IDZ2" s="1"/>
      <c r="IEA2" s="1"/>
      <c r="IEB2" s="1"/>
      <c r="IEC2" s="1"/>
      <c r="IED2" s="1"/>
      <c r="IEE2" s="1"/>
      <c r="IEF2" s="1"/>
      <c r="IEG2" s="1"/>
      <c r="IEH2" s="1"/>
      <c r="IEI2" s="1"/>
      <c r="IEJ2" s="1"/>
      <c r="IEK2" s="1"/>
      <c r="IEL2" s="1"/>
      <c r="IEM2" s="1"/>
      <c r="IEN2" s="1"/>
      <c r="IEO2" s="1"/>
      <c r="IEP2" s="1"/>
      <c r="IEQ2" s="1"/>
      <c r="IER2" s="1"/>
      <c r="IES2" s="1"/>
      <c r="IET2" s="1"/>
      <c r="IEU2" s="1"/>
      <c r="IEV2" s="1"/>
      <c r="IEW2" s="1"/>
      <c r="IEX2" s="1"/>
      <c r="IEY2" s="1"/>
      <c r="IEZ2" s="1"/>
      <c r="IFA2" s="1"/>
      <c r="IFB2" s="1"/>
      <c r="IFC2" s="1"/>
      <c r="IFD2" s="1"/>
      <c r="IFE2" s="1"/>
      <c r="IFF2" s="1"/>
      <c r="IFG2" s="1"/>
      <c r="IFH2" s="1"/>
      <c r="IFI2" s="1"/>
      <c r="IFJ2" s="1"/>
      <c r="IFK2" s="1"/>
      <c r="IFL2" s="1"/>
      <c r="IFM2" s="1"/>
      <c r="IFN2" s="1"/>
      <c r="IFO2" s="1"/>
      <c r="IFP2" s="1"/>
      <c r="IFQ2" s="1"/>
      <c r="IFR2" s="1"/>
      <c r="IFS2" s="1"/>
      <c r="IFT2" s="1"/>
      <c r="IFU2" s="1"/>
      <c r="IFV2" s="1"/>
      <c r="IFW2" s="1"/>
      <c r="IFX2" s="1"/>
      <c r="IFY2" s="1"/>
      <c r="IFZ2" s="1"/>
      <c r="IGA2" s="1"/>
      <c r="IGB2" s="1"/>
      <c r="IGC2" s="1"/>
      <c r="IGD2" s="1"/>
      <c r="IGE2" s="1"/>
      <c r="IGF2" s="1"/>
      <c r="IGG2" s="1"/>
      <c r="IGH2" s="1"/>
      <c r="IGI2" s="1"/>
      <c r="IGJ2" s="1"/>
      <c r="IGK2" s="1"/>
      <c r="IGL2" s="1"/>
      <c r="IGM2" s="1"/>
      <c r="IGN2" s="1"/>
      <c r="IGO2" s="1"/>
      <c r="IGP2" s="1"/>
      <c r="IGQ2" s="1"/>
      <c r="IGR2" s="1"/>
      <c r="IGS2" s="1"/>
      <c r="IGT2" s="1"/>
      <c r="IGU2" s="1"/>
      <c r="IGV2" s="1"/>
      <c r="IGW2" s="1"/>
      <c r="IGX2" s="1"/>
      <c r="IGY2" s="1"/>
      <c r="IGZ2" s="1"/>
      <c r="IHA2" s="1"/>
      <c r="IHB2" s="1"/>
      <c r="IHC2" s="1"/>
      <c r="IHD2" s="1"/>
      <c r="IHE2" s="1"/>
      <c r="IHF2" s="1"/>
      <c r="IHG2" s="1"/>
      <c r="IHH2" s="1"/>
      <c r="IHI2" s="1"/>
      <c r="IHJ2" s="1"/>
      <c r="IHK2" s="1"/>
      <c r="IHL2" s="1"/>
      <c r="IHM2" s="1"/>
      <c r="IHN2" s="1"/>
      <c r="IHO2" s="1"/>
      <c r="IHP2" s="1"/>
      <c r="IHQ2" s="1"/>
      <c r="IHR2" s="1"/>
      <c r="IHS2" s="1"/>
      <c r="IHT2" s="1"/>
      <c r="IHU2" s="1"/>
      <c r="IHV2" s="1"/>
      <c r="IHW2" s="1"/>
      <c r="IHX2" s="1"/>
      <c r="IHY2" s="1"/>
      <c r="IHZ2" s="1"/>
      <c r="IIA2" s="1"/>
      <c r="IIB2" s="1"/>
      <c r="IIC2" s="1"/>
      <c r="IID2" s="1"/>
      <c r="IIE2" s="1"/>
      <c r="IIF2" s="1"/>
      <c r="IIG2" s="1"/>
      <c r="IIH2" s="1"/>
      <c r="III2" s="1"/>
      <c r="IIJ2" s="1"/>
      <c r="IIK2" s="1"/>
      <c r="IIL2" s="1"/>
      <c r="IIM2" s="1"/>
      <c r="IIN2" s="1"/>
      <c r="IIO2" s="1"/>
      <c r="IIP2" s="1"/>
      <c r="IIQ2" s="1"/>
      <c r="IIR2" s="1"/>
      <c r="IIS2" s="1"/>
      <c r="IIT2" s="1"/>
      <c r="IIU2" s="1"/>
      <c r="IIV2" s="1"/>
      <c r="IIW2" s="1"/>
      <c r="IIX2" s="1"/>
      <c r="IIY2" s="1"/>
      <c r="IIZ2" s="1"/>
      <c r="IJA2" s="1"/>
      <c r="IJB2" s="1"/>
      <c r="IJC2" s="1"/>
      <c r="IJD2" s="1"/>
      <c r="IJE2" s="1"/>
      <c r="IJF2" s="1"/>
      <c r="IJG2" s="1"/>
      <c r="IJH2" s="1"/>
      <c r="IJI2" s="1"/>
      <c r="IJJ2" s="1"/>
      <c r="IJK2" s="1"/>
      <c r="IJL2" s="1"/>
      <c r="IJM2" s="1"/>
      <c r="IJN2" s="1"/>
      <c r="IJO2" s="1"/>
      <c r="IJP2" s="1"/>
      <c r="IJQ2" s="1"/>
      <c r="IJR2" s="1"/>
      <c r="IJS2" s="1"/>
      <c r="IJT2" s="1"/>
      <c r="IJU2" s="1"/>
      <c r="IJV2" s="1"/>
      <c r="IJW2" s="1"/>
      <c r="IJX2" s="1"/>
      <c r="IJY2" s="1"/>
      <c r="IJZ2" s="1"/>
      <c r="IKA2" s="1"/>
      <c r="IKB2" s="1"/>
      <c r="IKC2" s="1"/>
      <c r="IKD2" s="1"/>
      <c r="IKE2" s="1"/>
      <c r="IKF2" s="1"/>
      <c r="IKG2" s="1"/>
      <c r="IKH2" s="1"/>
      <c r="IKI2" s="1"/>
      <c r="IKJ2" s="1"/>
      <c r="IKK2" s="1"/>
      <c r="IKL2" s="1"/>
      <c r="IKM2" s="1"/>
      <c r="IKN2" s="1"/>
      <c r="IKO2" s="1"/>
      <c r="IKP2" s="1"/>
      <c r="IKQ2" s="1"/>
      <c r="IKR2" s="1"/>
      <c r="IKS2" s="1"/>
      <c r="IKT2" s="1"/>
      <c r="IKU2" s="1"/>
      <c r="IKV2" s="1"/>
      <c r="IKW2" s="1"/>
      <c r="IKX2" s="1"/>
      <c r="IKY2" s="1"/>
      <c r="IKZ2" s="1"/>
      <c r="ILA2" s="1"/>
      <c r="ILB2" s="1"/>
      <c r="ILC2" s="1"/>
      <c r="ILD2" s="1"/>
      <c r="ILE2" s="1"/>
      <c r="ILF2" s="1"/>
      <c r="ILG2" s="1"/>
      <c r="ILH2" s="1"/>
      <c r="ILI2" s="1"/>
      <c r="ILJ2" s="1"/>
      <c r="ILK2" s="1"/>
      <c r="ILL2" s="1"/>
      <c r="ILM2" s="1"/>
      <c r="ILN2" s="1"/>
      <c r="ILO2" s="1"/>
      <c r="ILP2" s="1"/>
      <c r="ILQ2" s="1"/>
      <c r="ILR2" s="1"/>
      <c r="ILS2" s="1"/>
      <c r="ILT2" s="1"/>
      <c r="ILU2" s="1"/>
      <c r="ILV2" s="1"/>
      <c r="ILW2" s="1"/>
      <c r="ILX2" s="1"/>
      <c r="ILY2" s="1"/>
      <c r="ILZ2" s="1"/>
      <c r="IMA2" s="1"/>
      <c r="IMB2" s="1"/>
      <c r="IMC2" s="1"/>
      <c r="IMD2" s="1"/>
      <c r="IME2" s="1"/>
      <c r="IMF2" s="1"/>
      <c r="IMG2" s="1"/>
      <c r="IMH2" s="1"/>
      <c r="IMI2" s="1"/>
      <c r="IMJ2" s="1"/>
      <c r="IMK2" s="1"/>
      <c r="IML2" s="1"/>
      <c r="IMM2" s="1"/>
      <c r="IMN2" s="1"/>
      <c r="IMO2" s="1"/>
      <c r="IMP2" s="1"/>
      <c r="IMQ2" s="1"/>
      <c r="IMR2" s="1"/>
      <c r="IMS2" s="1"/>
      <c r="IMT2" s="1"/>
      <c r="IMU2" s="1"/>
      <c r="IMV2" s="1"/>
      <c r="IMW2" s="1"/>
      <c r="IMX2" s="1"/>
      <c r="IMY2" s="1"/>
      <c r="IMZ2" s="1"/>
      <c r="INA2" s="1"/>
      <c r="INB2" s="1"/>
      <c r="INC2" s="1"/>
      <c r="IND2" s="1"/>
      <c r="INE2" s="1"/>
      <c r="INF2" s="1"/>
      <c r="ING2" s="1"/>
      <c r="INH2" s="1"/>
      <c r="INI2" s="1"/>
      <c r="INJ2" s="1"/>
      <c r="INK2" s="1"/>
      <c r="INL2" s="1"/>
      <c r="INM2" s="1"/>
      <c r="INN2" s="1"/>
      <c r="INO2" s="1"/>
      <c r="INP2" s="1"/>
      <c r="INQ2" s="1"/>
      <c r="INR2" s="1"/>
      <c r="INS2" s="1"/>
      <c r="INT2" s="1"/>
      <c r="INU2" s="1"/>
      <c r="INV2" s="1"/>
      <c r="INW2" s="1"/>
      <c r="INX2" s="1"/>
      <c r="INY2" s="1"/>
      <c r="INZ2" s="1"/>
      <c r="IOA2" s="1"/>
      <c r="IOB2" s="1"/>
      <c r="IOC2" s="1"/>
      <c r="IOD2" s="1"/>
      <c r="IOE2" s="1"/>
      <c r="IOF2" s="1"/>
      <c r="IOG2" s="1"/>
      <c r="IOH2" s="1"/>
      <c r="IOI2" s="1"/>
      <c r="IOJ2" s="1"/>
      <c r="IOK2" s="1"/>
      <c r="IOL2" s="1"/>
      <c r="IOM2" s="1"/>
      <c r="ION2" s="1"/>
      <c r="IOO2" s="1"/>
      <c r="IOP2" s="1"/>
      <c r="IOQ2" s="1"/>
      <c r="IOR2" s="1"/>
      <c r="IOS2" s="1"/>
      <c r="IOT2" s="1"/>
      <c r="IOU2" s="1"/>
      <c r="IOV2" s="1"/>
      <c r="IOW2" s="1"/>
      <c r="IOX2" s="1"/>
      <c r="IOY2" s="1"/>
      <c r="IOZ2" s="1"/>
      <c r="IPA2" s="1"/>
      <c r="IPB2" s="1"/>
      <c r="IPC2" s="1"/>
      <c r="IPD2" s="1"/>
      <c r="IPE2" s="1"/>
      <c r="IPF2" s="1"/>
      <c r="IPG2" s="1"/>
      <c r="IPH2" s="1"/>
      <c r="IPI2" s="1"/>
      <c r="IPJ2" s="1"/>
      <c r="IPK2" s="1"/>
      <c r="IPL2" s="1"/>
      <c r="IPM2" s="1"/>
      <c r="IPN2" s="1"/>
      <c r="IPO2" s="1"/>
      <c r="IPP2" s="1"/>
      <c r="IPQ2" s="1"/>
      <c r="IPR2" s="1"/>
      <c r="IPS2" s="1"/>
      <c r="IPT2" s="1"/>
      <c r="IPU2" s="1"/>
      <c r="IPV2" s="1"/>
      <c r="IPW2" s="1"/>
      <c r="IPX2" s="1"/>
      <c r="IPY2" s="1"/>
      <c r="IPZ2" s="1"/>
      <c r="IQA2" s="1"/>
      <c r="IQB2" s="1"/>
      <c r="IQC2" s="1"/>
      <c r="IQD2" s="1"/>
      <c r="IQE2" s="1"/>
      <c r="IQF2" s="1"/>
      <c r="IQG2" s="1"/>
      <c r="IQH2" s="1"/>
      <c r="IQI2" s="1"/>
      <c r="IQJ2" s="1"/>
      <c r="IQK2" s="1"/>
      <c r="IQL2" s="1"/>
      <c r="IQM2" s="1"/>
      <c r="IQN2" s="1"/>
      <c r="IQO2" s="1"/>
      <c r="IQP2" s="1"/>
      <c r="IQQ2" s="1"/>
      <c r="IQR2" s="1"/>
      <c r="IQS2" s="1"/>
      <c r="IQT2" s="1"/>
      <c r="IQU2" s="1"/>
      <c r="IQV2" s="1"/>
      <c r="IQW2" s="1"/>
      <c r="IQX2" s="1"/>
      <c r="IQY2" s="1"/>
      <c r="IQZ2" s="1"/>
      <c r="IRA2" s="1"/>
      <c r="IRB2" s="1"/>
      <c r="IRC2" s="1"/>
      <c r="IRD2" s="1"/>
      <c r="IRE2" s="1"/>
      <c r="IRF2" s="1"/>
      <c r="IRG2" s="1"/>
      <c r="IRH2" s="1"/>
      <c r="IRI2" s="1"/>
      <c r="IRJ2" s="1"/>
      <c r="IRK2" s="1"/>
      <c r="IRL2" s="1"/>
      <c r="IRM2" s="1"/>
      <c r="IRN2" s="1"/>
      <c r="IRO2" s="1"/>
      <c r="IRP2" s="1"/>
      <c r="IRQ2" s="1"/>
      <c r="IRR2" s="1"/>
      <c r="IRS2" s="1"/>
      <c r="IRT2" s="1"/>
      <c r="IRU2" s="1"/>
      <c r="IRV2" s="1"/>
      <c r="IRW2" s="1"/>
      <c r="IRX2" s="1"/>
      <c r="IRY2" s="1"/>
      <c r="IRZ2" s="1"/>
      <c r="ISA2" s="1"/>
      <c r="ISB2" s="1"/>
      <c r="ISC2" s="1"/>
      <c r="ISD2" s="1"/>
      <c r="ISE2" s="1"/>
      <c r="ISF2" s="1"/>
      <c r="ISG2" s="1"/>
      <c r="ISH2" s="1"/>
      <c r="ISI2" s="1"/>
      <c r="ISJ2" s="1"/>
      <c r="ISK2" s="1"/>
      <c r="ISL2" s="1"/>
      <c r="ISM2" s="1"/>
      <c r="ISN2" s="1"/>
      <c r="ISO2" s="1"/>
      <c r="ISP2" s="1"/>
      <c r="ISQ2" s="1"/>
      <c r="ISR2" s="1"/>
      <c r="ISS2" s="1"/>
      <c r="IST2" s="1"/>
      <c r="ISU2" s="1"/>
      <c r="ISV2" s="1"/>
      <c r="ISW2" s="1"/>
      <c r="ISX2" s="1"/>
      <c r="ISY2" s="1"/>
      <c r="ISZ2" s="1"/>
      <c r="ITA2" s="1"/>
      <c r="ITB2" s="1"/>
      <c r="ITC2" s="1"/>
      <c r="ITD2" s="1"/>
      <c r="ITE2" s="1"/>
      <c r="ITF2" s="1"/>
      <c r="ITG2" s="1"/>
      <c r="ITH2" s="1"/>
      <c r="ITI2" s="1"/>
      <c r="ITJ2" s="1"/>
      <c r="ITK2" s="1"/>
      <c r="ITL2" s="1"/>
      <c r="ITM2" s="1"/>
      <c r="ITN2" s="1"/>
      <c r="ITO2" s="1"/>
      <c r="ITP2" s="1"/>
      <c r="ITQ2" s="1"/>
      <c r="ITR2" s="1"/>
      <c r="ITS2" s="1"/>
      <c r="ITT2" s="1"/>
      <c r="ITU2" s="1"/>
      <c r="ITV2" s="1"/>
      <c r="ITW2" s="1"/>
      <c r="ITX2" s="1"/>
      <c r="ITY2" s="1"/>
      <c r="ITZ2" s="1"/>
      <c r="IUA2" s="1"/>
      <c r="IUB2" s="1"/>
      <c r="IUC2" s="1"/>
      <c r="IUD2" s="1"/>
      <c r="IUE2" s="1"/>
      <c r="IUF2" s="1"/>
      <c r="IUG2" s="1"/>
      <c r="IUH2" s="1"/>
      <c r="IUI2" s="1"/>
      <c r="IUJ2" s="1"/>
      <c r="IUK2" s="1"/>
      <c r="IUL2" s="1"/>
      <c r="IUM2" s="1"/>
      <c r="IUN2" s="1"/>
      <c r="IUO2" s="1"/>
      <c r="IUP2" s="1"/>
      <c r="IUQ2" s="1"/>
      <c r="IUR2" s="1"/>
      <c r="IUS2" s="1"/>
      <c r="IUT2" s="1"/>
      <c r="IUU2" s="1"/>
      <c r="IUV2" s="1"/>
      <c r="IUW2" s="1"/>
      <c r="IUX2" s="1"/>
      <c r="IUY2" s="1"/>
      <c r="IUZ2" s="1"/>
      <c r="IVA2" s="1"/>
      <c r="IVB2" s="1"/>
      <c r="IVC2" s="1"/>
      <c r="IVD2" s="1"/>
      <c r="IVE2" s="1"/>
      <c r="IVF2" s="1"/>
      <c r="IVG2" s="1"/>
      <c r="IVH2" s="1"/>
      <c r="IVI2" s="1"/>
      <c r="IVJ2" s="1"/>
      <c r="IVK2" s="1"/>
      <c r="IVL2" s="1"/>
      <c r="IVM2" s="1"/>
      <c r="IVN2" s="1"/>
      <c r="IVO2" s="1"/>
      <c r="IVP2" s="1"/>
      <c r="IVQ2" s="1"/>
      <c r="IVR2" s="1"/>
      <c r="IVS2" s="1"/>
      <c r="IVT2" s="1"/>
      <c r="IVU2" s="1"/>
      <c r="IVV2" s="1"/>
      <c r="IVW2" s="1"/>
      <c r="IVX2" s="1"/>
      <c r="IVY2" s="1"/>
      <c r="IVZ2" s="1"/>
      <c r="IWA2" s="1"/>
      <c r="IWB2" s="1"/>
      <c r="IWC2" s="1"/>
      <c r="IWD2" s="1"/>
      <c r="IWE2" s="1"/>
      <c r="IWF2" s="1"/>
      <c r="IWG2" s="1"/>
      <c r="IWH2" s="1"/>
      <c r="IWI2" s="1"/>
      <c r="IWJ2" s="1"/>
      <c r="IWK2" s="1"/>
      <c r="IWL2" s="1"/>
      <c r="IWM2" s="1"/>
      <c r="IWN2" s="1"/>
      <c r="IWO2" s="1"/>
      <c r="IWP2" s="1"/>
      <c r="IWQ2" s="1"/>
      <c r="IWR2" s="1"/>
      <c r="IWS2" s="1"/>
      <c r="IWT2" s="1"/>
      <c r="IWU2" s="1"/>
      <c r="IWV2" s="1"/>
      <c r="IWW2" s="1"/>
      <c r="IWX2" s="1"/>
      <c r="IWY2" s="1"/>
      <c r="IWZ2" s="1"/>
      <c r="IXA2" s="1"/>
      <c r="IXB2" s="1"/>
      <c r="IXC2" s="1"/>
      <c r="IXD2" s="1"/>
      <c r="IXE2" s="1"/>
      <c r="IXF2" s="1"/>
      <c r="IXG2" s="1"/>
      <c r="IXH2" s="1"/>
      <c r="IXI2" s="1"/>
      <c r="IXJ2" s="1"/>
      <c r="IXK2" s="1"/>
      <c r="IXL2" s="1"/>
      <c r="IXM2" s="1"/>
      <c r="IXN2" s="1"/>
      <c r="IXO2" s="1"/>
      <c r="IXP2" s="1"/>
      <c r="IXQ2" s="1"/>
      <c r="IXR2" s="1"/>
      <c r="IXS2" s="1"/>
      <c r="IXT2" s="1"/>
      <c r="IXU2" s="1"/>
      <c r="IXV2" s="1"/>
      <c r="IXW2" s="1"/>
      <c r="IXX2" s="1"/>
      <c r="IXY2" s="1"/>
      <c r="IXZ2" s="1"/>
      <c r="IYA2" s="1"/>
      <c r="IYB2" s="1"/>
      <c r="IYC2" s="1"/>
      <c r="IYD2" s="1"/>
      <c r="IYE2" s="1"/>
      <c r="IYF2" s="1"/>
      <c r="IYG2" s="1"/>
      <c r="IYH2" s="1"/>
      <c r="IYI2" s="1"/>
      <c r="IYJ2" s="1"/>
      <c r="IYK2" s="1"/>
      <c r="IYL2" s="1"/>
      <c r="IYM2" s="1"/>
      <c r="IYN2" s="1"/>
      <c r="IYO2" s="1"/>
      <c r="IYP2" s="1"/>
      <c r="IYQ2" s="1"/>
      <c r="IYR2" s="1"/>
      <c r="IYS2" s="1"/>
      <c r="IYT2" s="1"/>
      <c r="IYU2" s="1"/>
      <c r="IYV2" s="1"/>
      <c r="IYW2" s="1"/>
      <c r="IYX2" s="1"/>
      <c r="IYY2" s="1"/>
      <c r="IYZ2" s="1"/>
      <c r="IZA2" s="1"/>
      <c r="IZB2" s="1"/>
      <c r="IZC2" s="1"/>
      <c r="IZD2" s="1"/>
      <c r="IZE2" s="1"/>
      <c r="IZF2" s="1"/>
      <c r="IZG2" s="1"/>
      <c r="IZH2" s="1"/>
      <c r="IZI2" s="1"/>
      <c r="IZJ2" s="1"/>
      <c r="IZK2" s="1"/>
      <c r="IZL2" s="1"/>
      <c r="IZM2" s="1"/>
      <c r="IZN2" s="1"/>
      <c r="IZO2" s="1"/>
      <c r="IZP2" s="1"/>
      <c r="IZQ2" s="1"/>
      <c r="IZR2" s="1"/>
      <c r="IZS2" s="1"/>
      <c r="IZT2" s="1"/>
      <c r="IZU2" s="1"/>
      <c r="IZV2" s="1"/>
      <c r="IZW2" s="1"/>
      <c r="IZX2" s="1"/>
      <c r="IZY2" s="1"/>
      <c r="IZZ2" s="1"/>
      <c r="JAA2" s="1"/>
      <c r="JAB2" s="1"/>
      <c r="JAC2" s="1"/>
      <c r="JAD2" s="1"/>
      <c r="JAE2" s="1"/>
      <c r="JAF2" s="1"/>
      <c r="JAG2" s="1"/>
      <c r="JAH2" s="1"/>
      <c r="JAI2" s="1"/>
      <c r="JAJ2" s="1"/>
      <c r="JAK2" s="1"/>
      <c r="JAL2" s="1"/>
      <c r="JAM2" s="1"/>
      <c r="JAN2" s="1"/>
      <c r="JAO2" s="1"/>
      <c r="JAP2" s="1"/>
      <c r="JAQ2" s="1"/>
      <c r="JAR2" s="1"/>
      <c r="JAS2" s="1"/>
      <c r="JAT2" s="1"/>
      <c r="JAU2" s="1"/>
      <c r="JAV2" s="1"/>
      <c r="JAW2" s="1"/>
      <c r="JAX2" s="1"/>
      <c r="JAY2" s="1"/>
      <c r="JAZ2" s="1"/>
      <c r="JBA2" s="1"/>
      <c r="JBB2" s="1"/>
      <c r="JBC2" s="1"/>
      <c r="JBD2" s="1"/>
      <c r="JBE2" s="1"/>
      <c r="JBF2" s="1"/>
      <c r="JBG2" s="1"/>
      <c r="JBH2" s="1"/>
      <c r="JBI2" s="1"/>
      <c r="JBJ2" s="1"/>
      <c r="JBK2" s="1"/>
      <c r="JBL2" s="1"/>
      <c r="JBM2" s="1"/>
      <c r="JBN2" s="1"/>
      <c r="JBO2" s="1"/>
      <c r="JBP2" s="1"/>
      <c r="JBQ2" s="1"/>
      <c r="JBR2" s="1"/>
      <c r="JBS2" s="1"/>
      <c r="JBT2" s="1"/>
      <c r="JBU2" s="1"/>
      <c r="JBV2" s="1"/>
      <c r="JBW2" s="1"/>
      <c r="JBX2" s="1"/>
      <c r="JBY2" s="1"/>
      <c r="JBZ2" s="1"/>
      <c r="JCA2" s="1"/>
      <c r="JCB2" s="1"/>
      <c r="JCC2" s="1"/>
      <c r="JCD2" s="1"/>
      <c r="JCE2" s="1"/>
      <c r="JCF2" s="1"/>
      <c r="JCG2" s="1"/>
      <c r="JCH2" s="1"/>
      <c r="JCI2" s="1"/>
      <c r="JCJ2" s="1"/>
      <c r="JCK2" s="1"/>
      <c r="JCL2" s="1"/>
      <c r="JCM2" s="1"/>
      <c r="JCN2" s="1"/>
      <c r="JCO2" s="1"/>
      <c r="JCP2" s="1"/>
      <c r="JCQ2" s="1"/>
      <c r="JCR2" s="1"/>
      <c r="JCS2" s="1"/>
      <c r="JCT2" s="1"/>
      <c r="JCU2" s="1"/>
      <c r="JCV2" s="1"/>
      <c r="JCW2" s="1"/>
      <c r="JCX2" s="1"/>
      <c r="JCY2" s="1"/>
      <c r="JCZ2" s="1"/>
      <c r="JDA2" s="1"/>
      <c r="JDB2" s="1"/>
      <c r="JDC2" s="1"/>
      <c r="JDD2" s="1"/>
      <c r="JDE2" s="1"/>
      <c r="JDF2" s="1"/>
      <c r="JDG2" s="1"/>
      <c r="JDH2" s="1"/>
      <c r="JDI2" s="1"/>
      <c r="JDJ2" s="1"/>
      <c r="JDK2" s="1"/>
      <c r="JDL2" s="1"/>
      <c r="JDM2" s="1"/>
      <c r="JDN2" s="1"/>
      <c r="JDO2" s="1"/>
      <c r="JDP2" s="1"/>
      <c r="JDQ2" s="1"/>
      <c r="JDR2" s="1"/>
      <c r="JDS2" s="1"/>
      <c r="JDT2" s="1"/>
      <c r="JDU2" s="1"/>
      <c r="JDV2" s="1"/>
      <c r="JDW2" s="1"/>
      <c r="JDX2" s="1"/>
      <c r="JDY2" s="1"/>
      <c r="JDZ2" s="1"/>
      <c r="JEA2" s="1"/>
      <c r="JEB2" s="1"/>
      <c r="JEC2" s="1"/>
      <c r="JED2" s="1"/>
      <c r="JEE2" s="1"/>
      <c r="JEF2" s="1"/>
      <c r="JEG2" s="1"/>
      <c r="JEH2" s="1"/>
      <c r="JEI2" s="1"/>
      <c r="JEJ2" s="1"/>
      <c r="JEK2" s="1"/>
      <c r="JEL2" s="1"/>
      <c r="JEM2" s="1"/>
      <c r="JEN2" s="1"/>
      <c r="JEO2" s="1"/>
      <c r="JEP2" s="1"/>
      <c r="JEQ2" s="1"/>
      <c r="JER2" s="1"/>
      <c r="JES2" s="1"/>
      <c r="JET2" s="1"/>
      <c r="JEU2" s="1"/>
      <c r="JEV2" s="1"/>
      <c r="JEW2" s="1"/>
      <c r="JEX2" s="1"/>
      <c r="JEY2" s="1"/>
      <c r="JEZ2" s="1"/>
      <c r="JFA2" s="1"/>
      <c r="JFB2" s="1"/>
      <c r="JFC2" s="1"/>
      <c r="JFD2" s="1"/>
      <c r="JFE2" s="1"/>
      <c r="JFF2" s="1"/>
      <c r="JFG2" s="1"/>
      <c r="JFH2" s="1"/>
      <c r="JFI2" s="1"/>
      <c r="JFJ2" s="1"/>
      <c r="JFK2" s="1"/>
      <c r="JFL2" s="1"/>
      <c r="JFM2" s="1"/>
      <c r="JFN2" s="1"/>
      <c r="JFO2" s="1"/>
      <c r="JFP2" s="1"/>
      <c r="JFQ2" s="1"/>
      <c r="JFR2" s="1"/>
      <c r="JFS2" s="1"/>
      <c r="JFT2" s="1"/>
      <c r="JFU2" s="1"/>
      <c r="JFV2" s="1"/>
      <c r="JFW2" s="1"/>
      <c r="JFX2" s="1"/>
      <c r="JFY2" s="1"/>
      <c r="JFZ2" s="1"/>
      <c r="JGA2" s="1"/>
      <c r="JGB2" s="1"/>
      <c r="JGC2" s="1"/>
      <c r="JGD2" s="1"/>
      <c r="JGE2" s="1"/>
      <c r="JGF2" s="1"/>
      <c r="JGG2" s="1"/>
      <c r="JGH2" s="1"/>
      <c r="JGI2" s="1"/>
      <c r="JGJ2" s="1"/>
      <c r="JGK2" s="1"/>
      <c r="JGL2" s="1"/>
      <c r="JGM2" s="1"/>
      <c r="JGN2" s="1"/>
      <c r="JGO2" s="1"/>
      <c r="JGP2" s="1"/>
      <c r="JGQ2" s="1"/>
      <c r="JGR2" s="1"/>
      <c r="JGS2" s="1"/>
      <c r="JGT2" s="1"/>
      <c r="JGU2" s="1"/>
      <c r="JGV2" s="1"/>
      <c r="JGW2" s="1"/>
      <c r="JGX2" s="1"/>
      <c r="JGY2" s="1"/>
      <c r="JGZ2" s="1"/>
      <c r="JHA2" s="1"/>
      <c r="JHB2" s="1"/>
      <c r="JHC2" s="1"/>
      <c r="JHD2" s="1"/>
      <c r="JHE2" s="1"/>
      <c r="JHF2" s="1"/>
      <c r="JHG2" s="1"/>
      <c r="JHH2" s="1"/>
      <c r="JHI2" s="1"/>
      <c r="JHJ2" s="1"/>
      <c r="JHK2" s="1"/>
      <c r="JHL2" s="1"/>
      <c r="JHM2" s="1"/>
      <c r="JHN2" s="1"/>
      <c r="JHO2" s="1"/>
      <c r="JHP2" s="1"/>
      <c r="JHQ2" s="1"/>
      <c r="JHR2" s="1"/>
      <c r="JHS2" s="1"/>
      <c r="JHT2" s="1"/>
      <c r="JHU2" s="1"/>
      <c r="JHV2" s="1"/>
      <c r="JHW2" s="1"/>
      <c r="JHX2" s="1"/>
      <c r="JHY2" s="1"/>
      <c r="JHZ2" s="1"/>
      <c r="JIA2" s="1"/>
      <c r="JIB2" s="1"/>
      <c r="JIC2" s="1"/>
      <c r="JID2" s="1"/>
      <c r="JIE2" s="1"/>
      <c r="JIF2" s="1"/>
      <c r="JIG2" s="1"/>
      <c r="JIH2" s="1"/>
      <c r="JII2" s="1"/>
      <c r="JIJ2" s="1"/>
      <c r="JIK2" s="1"/>
      <c r="JIL2" s="1"/>
      <c r="JIM2" s="1"/>
      <c r="JIN2" s="1"/>
      <c r="JIO2" s="1"/>
      <c r="JIP2" s="1"/>
      <c r="JIQ2" s="1"/>
      <c r="JIR2" s="1"/>
      <c r="JIS2" s="1"/>
      <c r="JIT2" s="1"/>
      <c r="JIU2" s="1"/>
      <c r="JIV2" s="1"/>
      <c r="JIW2" s="1"/>
      <c r="JIX2" s="1"/>
      <c r="JIY2" s="1"/>
      <c r="JIZ2" s="1"/>
      <c r="JJA2" s="1"/>
      <c r="JJB2" s="1"/>
      <c r="JJC2" s="1"/>
      <c r="JJD2" s="1"/>
      <c r="JJE2" s="1"/>
      <c r="JJF2" s="1"/>
      <c r="JJG2" s="1"/>
      <c r="JJH2" s="1"/>
      <c r="JJI2" s="1"/>
      <c r="JJJ2" s="1"/>
      <c r="JJK2" s="1"/>
      <c r="JJL2" s="1"/>
      <c r="JJM2" s="1"/>
      <c r="JJN2" s="1"/>
      <c r="JJO2" s="1"/>
      <c r="JJP2" s="1"/>
      <c r="JJQ2" s="1"/>
      <c r="JJR2" s="1"/>
      <c r="JJS2" s="1"/>
      <c r="JJT2" s="1"/>
      <c r="JJU2" s="1"/>
      <c r="JJV2" s="1"/>
      <c r="JJW2" s="1"/>
      <c r="JJX2" s="1"/>
      <c r="JJY2" s="1"/>
      <c r="JJZ2" s="1"/>
      <c r="JKA2" s="1"/>
      <c r="JKB2" s="1"/>
      <c r="JKC2" s="1"/>
      <c r="JKD2" s="1"/>
      <c r="JKE2" s="1"/>
      <c r="JKF2" s="1"/>
      <c r="JKG2" s="1"/>
      <c r="JKH2" s="1"/>
      <c r="JKI2" s="1"/>
      <c r="JKJ2" s="1"/>
      <c r="JKK2" s="1"/>
      <c r="JKL2" s="1"/>
      <c r="JKM2" s="1"/>
      <c r="JKN2" s="1"/>
      <c r="JKO2" s="1"/>
      <c r="JKP2" s="1"/>
      <c r="JKQ2" s="1"/>
      <c r="JKR2" s="1"/>
      <c r="JKS2" s="1"/>
      <c r="JKT2" s="1"/>
      <c r="JKU2" s="1"/>
      <c r="JKV2" s="1"/>
      <c r="JKW2" s="1"/>
      <c r="JKX2" s="1"/>
      <c r="JKY2" s="1"/>
      <c r="JKZ2" s="1"/>
      <c r="JLA2" s="1"/>
      <c r="JLB2" s="1"/>
      <c r="JLC2" s="1"/>
      <c r="JLD2" s="1"/>
      <c r="JLE2" s="1"/>
      <c r="JLF2" s="1"/>
      <c r="JLG2" s="1"/>
      <c r="JLH2" s="1"/>
      <c r="JLI2" s="1"/>
      <c r="JLJ2" s="1"/>
      <c r="JLK2" s="1"/>
      <c r="JLL2" s="1"/>
      <c r="JLM2" s="1"/>
      <c r="JLN2" s="1"/>
      <c r="JLO2" s="1"/>
      <c r="JLP2" s="1"/>
      <c r="JLQ2" s="1"/>
      <c r="JLR2" s="1"/>
      <c r="JLS2" s="1"/>
      <c r="JLT2" s="1"/>
      <c r="JLU2" s="1"/>
      <c r="JLV2" s="1"/>
      <c r="JLW2" s="1"/>
      <c r="JLX2" s="1"/>
      <c r="JLY2" s="1"/>
      <c r="JLZ2" s="1"/>
      <c r="JMA2" s="1"/>
      <c r="JMB2" s="1"/>
      <c r="JMC2" s="1"/>
      <c r="JMD2" s="1"/>
      <c r="JME2" s="1"/>
      <c r="JMF2" s="1"/>
      <c r="JMG2" s="1"/>
      <c r="JMH2" s="1"/>
      <c r="JMI2" s="1"/>
      <c r="JMJ2" s="1"/>
      <c r="JMK2" s="1"/>
      <c r="JML2" s="1"/>
      <c r="JMM2" s="1"/>
      <c r="JMN2" s="1"/>
      <c r="JMO2" s="1"/>
      <c r="JMP2" s="1"/>
      <c r="JMQ2" s="1"/>
      <c r="JMR2" s="1"/>
      <c r="JMS2" s="1"/>
      <c r="JMT2" s="1"/>
      <c r="JMU2" s="1"/>
      <c r="JMV2" s="1"/>
      <c r="JMW2" s="1"/>
      <c r="JMX2" s="1"/>
      <c r="JMY2" s="1"/>
      <c r="JMZ2" s="1"/>
      <c r="JNA2" s="1"/>
      <c r="JNB2" s="1"/>
      <c r="JNC2" s="1"/>
      <c r="JND2" s="1"/>
      <c r="JNE2" s="1"/>
      <c r="JNF2" s="1"/>
      <c r="JNG2" s="1"/>
      <c r="JNH2" s="1"/>
      <c r="JNI2" s="1"/>
      <c r="JNJ2" s="1"/>
      <c r="JNK2" s="1"/>
      <c r="JNL2" s="1"/>
      <c r="JNM2" s="1"/>
      <c r="JNN2" s="1"/>
      <c r="JNO2" s="1"/>
      <c r="JNP2" s="1"/>
      <c r="JNQ2" s="1"/>
      <c r="JNR2" s="1"/>
      <c r="JNS2" s="1"/>
      <c r="JNT2" s="1"/>
      <c r="JNU2" s="1"/>
      <c r="JNV2" s="1"/>
      <c r="JNW2" s="1"/>
      <c r="JNX2" s="1"/>
      <c r="JNY2" s="1"/>
      <c r="JNZ2" s="1"/>
      <c r="JOA2" s="1"/>
      <c r="JOB2" s="1"/>
      <c r="JOC2" s="1"/>
      <c r="JOD2" s="1"/>
      <c r="JOE2" s="1"/>
      <c r="JOF2" s="1"/>
      <c r="JOG2" s="1"/>
      <c r="JOH2" s="1"/>
      <c r="JOI2" s="1"/>
      <c r="JOJ2" s="1"/>
      <c r="JOK2" s="1"/>
      <c r="JOL2" s="1"/>
      <c r="JOM2" s="1"/>
      <c r="JON2" s="1"/>
      <c r="JOO2" s="1"/>
      <c r="JOP2" s="1"/>
      <c r="JOQ2" s="1"/>
      <c r="JOR2" s="1"/>
      <c r="JOS2" s="1"/>
      <c r="JOT2" s="1"/>
      <c r="JOU2" s="1"/>
      <c r="JOV2" s="1"/>
      <c r="JOW2" s="1"/>
      <c r="JOX2" s="1"/>
      <c r="JOY2" s="1"/>
      <c r="JOZ2" s="1"/>
      <c r="JPA2" s="1"/>
      <c r="JPB2" s="1"/>
      <c r="JPC2" s="1"/>
      <c r="JPD2" s="1"/>
      <c r="JPE2" s="1"/>
      <c r="JPF2" s="1"/>
      <c r="JPG2" s="1"/>
      <c r="JPH2" s="1"/>
      <c r="JPI2" s="1"/>
      <c r="JPJ2" s="1"/>
      <c r="JPK2" s="1"/>
      <c r="JPL2" s="1"/>
      <c r="JPM2" s="1"/>
      <c r="JPN2" s="1"/>
      <c r="JPO2" s="1"/>
      <c r="JPP2" s="1"/>
      <c r="JPQ2" s="1"/>
      <c r="JPR2" s="1"/>
      <c r="JPS2" s="1"/>
      <c r="JPT2" s="1"/>
      <c r="JPU2" s="1"/>
      <c r="JPV2" s="1"/>
      <c r="JPW2" s="1"/>
      <c r="JPX2" s="1"/>
      <c r="JPY2" s="1"/>
      <c r="JPZ2" s="1"/>
      <c r="JQA2" s="1"/>
      <c r="JQB2" s="1"/>
      <c r="JQC2" s="1"/>
      <c r="JQD2" s="1"/>
      <c r="JQE2" s="1"/>
      <c r="JQF2" s="1"/>
      <c r="JQG2" s="1"/>
      <c r="JQH2" s="1"/>
      <c r="JQI2" s="1"/>
      <c r="JQJ2" s="1"/>
      <c r="JQK2" s="1"/>
      <c r="JQL2" s="1"/>
      <c r="JQM2" s="1"/>
      <c r="JQN2" s="1"/>
      <c r="JQO2" s="1"/>
      <c r="JQP2" s="1"/>
      <c r="JQQ2" s="1"/>
      <c r="JQR2" s="1"/>
      <c r="JQS2" s="1"/>
      <c r="JQT2" s="1"/>
      <c r="JQU2" s="1"/>
      <c r="JQV2" s="1"/>
      <c r="JQW2" s="1"/>
      <c r="JQX2" s="1"/>
      <c r="JQY2" s="1"/>
      <c r="JQZ2" s="1"/>
      <c r="JRA2" s="1"/>
      <c r="JRB2" s="1"/>
      <c r="JRC2" s="1"/>
      <c r="JRD2" s="1"/>
      <c r="JRE2" s="1"/>
      <c r="JRF2" s="1"/>
      <c r="JRG2" s="1"/>
      <c r="JRH2" s="1"/>
      <c r="JRI2" s="1"/>
      <c r="JRJ2" s="1"/>
      <c r="JRK2" s="1"/>
      <c r="JRL2" s="1"/>
      <c r="JRM2" s="1"/>
      <c r="JRN2" s="1"/>
      <c r="JRO2" s="1"/>
      <c r="JRP2" s="1"/>
      <c r="JRQ2" s="1"/>
      <c r="JRR2" s="1"/>
      <c r="JRS2" s="1"/>
      <c r="JRT2" s="1"/>
      <c r="JRU2" s="1"/>
      <c r="JRV2" s="1"/>
      <c r="JRW2" s="1"/>
      <c r="JRX2" s="1"/>
      <c r="JRY2" s="1"/>
      <c r="JRZ2" s="1"/>
      <c r="JSA2" s="1"/>
      <c r="JSB2" s="1"/>
      <c r="JSC2" s="1"/>
      <c r="JSD2" s="1"/>
      <c r="JSE2" s="1"/>
      <c r="JSF2" s="1"/>
      <c r="JSG2" s="1"/>
      <c r="JSH2" s="1"/>
      <c r="JSI2" s="1"/>
      <c r="JSJ2" s="1"/>
      <c r="JSK2" s="1"/>
      <c r="JSL2" s="1"/>
      <c r="JSM2" s="1"/>
      <c r="JSN2" s="1"/>
      <c r="JSO2" s="1"/>
      <c r="JSP2" s="1"/>
      <c r="JSQ2" s="1"/>
      <c r="JSR2" s="1"/>
      <c r="JSS2" s="1"/>
      <c r="JST2" s="1"/>
      <c r="JSU2" s="1"/>
      <c r="JSV2" s="1"/>
      <c r="JSW2" s="1"/>
      <c r="JSX2" s="1"/>
      <c r="JSY2" s="1"/>
      <c r="JSZ2" s="1"/>
      <c r="JTA2" s="1"/>
      <c r="JTB2" s="1"/>
      <c r="JTC2" s="1"/>
      <c r="JTD2" s="1"/>
      <c r="JTE2" s="1"/>
      <c r="JTF2" s="1"/>
      <c r="JTG2" s="1"/>
      <c r="JTH2" s="1"/>
      <c r="JTI2" s="1"/>
      <c r="JTJ2" s="1"/>
      <c r="JTK2" s="1"/>
      <c r="JTL2" s="1"/>
      <c r="JTM2" s="1"/>
      <c r="JTN2" s="1"/>
      <c r="JTO2" s="1"/>
      <c r="JTP2" s="1"/>
      <c r="JTQ2" s="1"/>
      <c r="JTR2" s="1"/>
      <c r="JTS2" s="1"/>
      <c r="JTT2" s="1"/>
      <c r="JTU2" s="1"/>
      <c r="JTV2" s="1"/>
      <c r="JTW2" s="1"/>
      <c r="JTX2" s="1"/>
      <c r="JTY2" s="1"/>
      <c r="JTZ2" s="1"/>
      <c r="JUA2" s="1"/>
      <c r="JUB2" s="1"/>
      <c r="JUC2" s="1"/>
      <c r="JUD2" s="1"/>
      <c r="JUE2" s="1"/>
      <c r="JUF2" s="1"/>
      <c r="JUG2" s="1"/>
      <c r="JUH2" s="1"/>
      <c r="JUI2" s="1"/>
      <c r="JUJ2" s="1"/>
      <c r="JUK2" s="1"/>
      <c r="JUL2" s="1"/>
      <c r="JUM2" s="1"/>
      <c r="JUN2" s="1"/>
      <c r="JUO2" s="1"/>
      <c r="JUP2" s="1"/>
      <c r="JUQ2" s="1"/>
      <c r="JUR2" s="1"/>
      <c r="JUS2" s="1"/>
      <c r="JUT2" s="1"/>
      <c r="JUU2" s="1"/>
      <c r="JUV2" s="1"/>
      <c r="JUW2" s="1"/>
      <c r="JUX2" s="1"/>
      <c r="JUY2" s="1"/>
      <c r="JUZ2" s="1"/>
      <c r="JVA2" s="1"/>
      <c r="JVB2" s="1"/>
      <c r="JVC2" s="1"/>
      <c r="JVD2" s="1"/>
      <c r="JVE2" s="1"/>
      <c r="JVF2" s="1"/>
      <c r="JVG2" s="1"/>
      <c r="JVH2" s="1"/>
      <c r="JVI2" s="1"/>
      <c r="JVJ2" s="1"/>
      <c r="JVK2" s="1"/>
      <c r="JVL2" s="1"/>
      <c r="JVM2" s="1"/>
      <c r="JVN2" s="1"/>
      <c r="JVO2" s="1"/>
      <c r="JVP2" s="1"/>
      <c r="JVQ2" s="1"/>
      <c r="JVR2" s="1"/>
      <c r="JVS2" s="1"/>
      <c r="JVT2" s="1"/>
      <c r="JVU2" s="1"/>
      <c r="JVV2" s="1"/>
      <c r="JVW2" s="1"/>
      <c r="JVX2" s="1"/>
      <c r="JVY2" s="1"/>
      <c r="JVZ2" s="1"/>
      <c r="JWA2" s="1"/>
      <c r="JWB2" s="1"/>
      <c r="JWC2" s="1"/>
      <c r="JWD2" s="1"/>
      <c r="JWE2" s="1"/>
      <c r="JWF2" s="1"/>
      <c r="JWG2" s="1"/>
      <c r="JWH2" s="1"/>
      <c r="JWI2" s="1"/>
      <c r="JWJ2" s="1"/>
      <c r="JWK2" s="1"/>
      <c r="JWL2" s="1"/>
      <c r="JWM2" s="1"/>
      <c r="JWN2" s="1"/>
      <c r="JWO2" s="1"/>
      <c r="JWP2" s="1"/>
      <c r="JWQ2" s="1"/>
      <c r="JWR2" s="1"/>
      <c r="JWS2" s="1"/>
      <c r="JWT2" s="1"/>
      <c r="JWU2" s="1"/>
      <c r="JWV2" s="1"/>
      <c r="JWW2" s="1"/>
      <c r="JWX2" s="1"/>
      <c r="JWY2" s="1"/>
      <c r="JWZ2" s="1"/>
      <c r="JXA2" s="1"/>
      <c r="JXB2" s="1"/>
      <c r="JXC2" s="1"/>
      <c r="JXD2" s="1"/>
      <c r="JXE2" s="1"/>
      <c r="JXF2" s="1"/>
      <c r="JXG2" s="1"/>
      <c r="JXH2" s="1"/>
      <c r="JXI2" s="1"/>
      <c r="JXJ2" s="1"/>
      <c r="JXK2" s="1"/>
      <c r="JXL2" s="1"/>
      <c r="JXM2" s="1"/>
      <c r="JXN2" s="1"/>
      <c r="JXO2" s="1"/>
      <c r="JXP2" s="1"/>
      <c r="JXQ2" s="1"/>
      <c r="JXR2" s="1"/>
      <c r="JXS2" s="1"/>
      <c r="JXT2" s="1"/>
      <c r="JXU2" s="1"/>
      <c r="JXV2" s="1"/>
      <c r="JXW2" s="1"/>
      <c r="JXX2" s="1"/>
      <c r="JXY2" s="1"/>
      <c r="JXZ2" s="1"/>
      <c r="JYA2" s="1"/>
      <c r="JYB2" s="1"/>
      <c r="JYC2" s="1"/>
      <c r="JYD2" s="1"/>
      <c r="JYE2" s="1"/>
      <c r="JYF2" s="1"/>
      <c r="JYG2" s="1"/>
      <c r="JYH2" s="1"/>
      <c r="JYI2" s="1"/>
      <c r="JYJ2" s="1"/>
      <c r="JYK2" s="1"/>
      <c r="JYL2" s="1"/>
      <c r="JYM2" s="1"/>
      <c r="JYN2" s="1"/>
      <c r="JYO2" s="1"/>
      <c r="JYP2" s="1"/>
      <c r="JYQ2" s="1"/>
      <c r="JYR2" s="1"/>
      <c r="JYS2" s="1"/>
      <c r="JYT2" s="1"/>
      <c r="JYU2" s="1"/>
      <c r="JYV2" s="1"/>
      <c r="JYW2" s="1"/>
      <c r="JYX2" s="1"/>
      <c r="JYY2" s="1"/>
      <c r="JYZ2" s="1"/>
      <c r="JZA2" s="1"/>
      <c r="JZB2" s="1"/>
      <c r="JZC2" s="1"/>
      <c r="JZD2" s="1"/>
      <c r="JZE2" s="1"/>
      <c r="JZF2" s="1"/>
      <c r="JZG2" s="1"/>
      <c r="JZH2" s="1"/>
      <c r="JZI2" s="1"/>
      <c r="JZJ2" s="1"/>
      <c r="JZK2" s="1"/>
      <c r="JZL2" s="1"/>
      <c r="JZM2" s="1"/>
      <c r="JZN2" s="1"/>
      <c r="JZO2" s="1"/>
      <c r="JZP2" s="1"/>
      <c r="JZQ2" s="1"/>
      <c r="JZR2" s="1"/>
      <c r="JZS2" s="1"/>
      <c r="JZT2" s="1"/>
      <c r="JZU2" s="1"/>
      <c r="JZV2" s="1"/>
      <c r="JZW2" s="1"/>
      <c r="JZX2" s="1"/>
      <c r="JZY2" s="1"/>
      <c r="JZZ2" s="1"/>
      <c r="KAA2" s="1"/>
      <c r="KAB2" s="1"/>
      <c r="KAC2" s="1"/>
      <c r="KAD2" s="1"/>
      <c r="KAE2" s="1"/>
      <c r="KAF2" s="1"/>
      <c r="KAG2" s="1"/>
      <c r="KAH2" s="1"/>
      <c r="KAI2" s="1"/>
      <c r="KAJ2" s="1"/>
      <c r="KAK2" s="1"/>
      <c r="KAL2" s="1"/>
      <c r="KAM2" s="1"/>
      <c r="KAN2" s="1"/>
      <c r="KAO2" s="1"/>
      <c r="KAP2" s="1"/>
      <c r="KAQ2" s="1"/>
      <c r="KAR2" s="1"/>
      <c r="KAS2" s="1"/>
      <c r="KAT2" s="1"/>
      <c r="KAU2" s="1"/>
      <c r="KAV2" s="1"/>
      <c r="KAW2" s="1"/>
      <c r="KAX2" s="1"/>
      <c r="KAY2" s="1"/>
      <c r="KAZ2" s="1"/>
      <c r="KBA2" s="1"/>
      <c r="KBB2" s="1"/>
      <c r="KBC2" s="1"/>
      <c r="KBD2" s="1"/>
      <c r="KBE2" s="1"/>
      <c r="KBF2" s="1"/>
      <c r="KBG2" s="1"/>
      <c r="KBH2" s="1"/>
      <c r="KBI2" s="1"/>
      <c r="KBJ2" s="1"/>
      <c r="KBK2" s="1"/>
      <c r="KBL2" s="1"/>
      <c r="KBM2" s="1"/>
      <c r="KBN2" s="1"/>
      <c r="KBO2" s="1"/>
      <c r="KBP2" s="1"/>
      <c r="KBQ2" s="1"/>
      <c r="KBR2" s="1"/>
      <c r="KBS2" s="1"/>
      <c r="KBT2" s="1"/>
      <c r="KBU2" s="1"/>
      <c r="KBV2" s="1"/>
      <c r="KBW2" s="1"/>
      <c r="KBX2" s="1"/>
      <c r="KBY2" s="1"/>
      <c r="KBZ2" s="1"/>
      <c r="KCA2" s="1"/>
      <c r="KCB2" s="1"/>
      <c r="KCC2" s="1"/>
      <c r="KCD2" s="1"/>
      <c r="KCE2" s="1"/>
      <c r="KCF2" s="1"/>
      <c r="KCG2" s="1"/>
      <c r="KCH2" s="1"/>
      <c r="KCI2" s="1"/>
      <c r="KCJ2" s="1"/>
      <c r="KCK2" s="1"/>
      <c r="KCL2" s="1"/>
      <c r="KCM2" s="1"/>
      <c r="KCN2" s="1"/>
      <c r="KCO2" s="1"/>
      <c r="KCP2" s="1"/>
      <c r="KCQ2" s="1"/>
      <c r="KCR2" s="1"/>
      <c r="KCS2" s="1"/>
      <c r="KCT2" s="1"/>
      <c r="KCU2" s="1"/>
      <c r="KCV2" s="1"/>
      <c r="KCW2" s="1"/>
      <c r="KCX2" s="1"/>
      <c r="KCY2" s="1"/>
      <c r="KCZ2" s="1"/>
      <c r="KDA2" s="1"/>
      <c r="KDB2" s="1"/>
      <c r="KDC2" s="1"/>
      <c r="KDD2" s="1"/>
      <c r="KDE2" s="1"/>
      <c r="KDF2" s="1"/>
      <c r="KDG2" s="1"/>
      <c r="KDH2" s="1"/>
      <c r="KDI2" s="1"/>
      <c r="KDJ2" s="1"/>
      <c r="KDK2" s="1"/>
      <c r="KDL2" s="1"/>
      <c r="KDM2" s="1"/>
      <c r="KDN2" s="1"/>
      <c r="KDO2" s="1"/>
      <c r="KDP2" s="1"/>
      <c r="KDQ2" s="1"/>
      <c r="KDR2" s="1"/>
      <c r="KDS2" s="1"/>
      <c r="KDT2" s="1"/>
      <c r="KDU2" s="1"/>
      <c r="KDV2" s="1"/>
      <c r="KDW2" s="1"/>
      <c r="KDX2" s="1"/>
      <c r="KDY2" s="1"/>
      <c r="KDZ2" s="1"/>
      <c r="KEA2" s="1"/>
      <c r="KEB2" s="1"/>
      <c r="KEC2" s="1"/>
      <c r="KED2" s="1"/>
      <c r="KEE2" s="1"/>
      <c r="KEF2" s="1"/>
      <c r="KEG2" s="1"/>
      <c r="KEH2" s="1"/>
      <c r="KEI2" s="1"/>
      <c r="KEJ2" s="1"/>
      <c r="KEK2" s="1"/>
      <c r="KEL2" s="1"/>
      <c r="KEM2" s="1"/>
      <c r="KEN2" s="1"/>
      <c r="KEO2" s="1"/>
      <c r="KEP2" s="1"/>
      <c r="KEQ2" s="1"/>
      <c r="KER2" s="1"/>
      <c r="KES2" s="1"/>
      <c r="KET2" s="1"/>
      <c r="KEU2" s="1"/>
      <c r="KEV2" s="1"/>
      <c r="KEW2" s="1"/>
      <c r="KEX2" s="1"/>
      <c r="KEY2" s="1"/>
      <c r="KEZ2" s="1"/>
      <c r="KFA2" s="1"/>
      <c r="KFB2" s="1"/>
      <c r="KFC2" s="1"/>
      <c r="KFD2" s="1"/>
      <c r="KFE2" s="1"/>
      <c r="KFF2" s="1"/>
      <c r="KFG2" s="1"/>
      <c r="KFH2" s="1"/>
      <c r="KFI2" s="1"/>
      <c r="KFJ2" s="1"/>
      <c r="KFK2" s="1"/>
      <c r="KFL2" s="1"/>
      <c r="KFM2" s="1"/>
      <c r="KFN2" s="1"/>
      <c r="KFO2" s="1"/>
      <c r="KFP2" s="1"/>
      <c r="KFQ2" s="1"/>
      <c r="KFR2" s="1"/>
      <c r="KFS2" s="1"/>
      <c r="KFT2" s="1"/>
      <c r="KFU2" s="1"/>
      <c r="KFV2" s="1"/>
      <c r="KFW2" s="1"/>
      <c r="KFX2" s="1"/>
      <c r="KFY2" s="1"/>
      <c r="KFZ2" s="1"/>
      <c r="KGA2" s="1"/>
      <c r="KGB2" s="1"/>
      <c r="KGC2" s="1"/>
      <c r="KGD2" s="1"/>
      <c r="KGE2" s="1"/>
      <c r="KGF2" s="1"/>
      <c r="KGG2" s="1"/>
      <c r="KGH2" s="1"/>
      <c r="KGI2" s="1"/>
      <c r="KGJ2" s="1"/>
      <c r="KGK2" s="1"/>
      <c r="KGL2" s="1"/>
      <c r="KGM2" s="1"/>
      <c r="KGN2" s="1"/>
      <c r="KGO2" s="1"/>
      <c r="KGP2" s="1"/>
      <c r="KGQ2" s="1"/>
      <c r="KGR2" s="1"/>
      <c r="KGS2" s="1"/>
      <c r="KGT2" s="1"/>
      <c r="KGU2" s="1"/>
      <c r="KGV2" s="1"/>
      <c r="KGW2" s="1"/>
      <c r="KGX2" s="1"/>
      <c r="KGY2" s="1"/>
      <c r="KGZ2" s="1"/>
      <c r="KHA2" s="1"/>
      <c r="KHB2" s="1"/>
      <c r="KHC2" s="1"/>
      <c r="KHD2" s="1"/>
      <c r="KHE2" s="1"/>
      <c r="KHF2" s="1"/>
      <c r="KHG2" s="1"/>
      <c r="KHH2" s="1"/>
      <c r="KHI2" s="1"/>
      <c r="KHJ2" s="1"/>
      <c r="KHK2" s="1"/>
      <c r="KHL2" s="1"/>
      <c r="KHM2" s="1"/>
      <c r="KHN2" s="1"/>
      <c r="KHO2" s="1"/>
      <c r="KHP2" s="1"/>
      <c r="KHQ2" s="1"/>
      <c r="KHR2" s="1"/>
      <c r="KHS2" s="1"/>
      <c r="KHT2" s="1"/>
      <c r="KHU2" s="1"/>
      <c r="KHV2" s="1"/>
      <c r="KHW2" s="1"/>
      <c r="KHX2" s="1"/>
      <c r="KHY2" s="1"/>
      <c r="KHZ2" s="1"/>
      <c r="KIA2" s="1"/>
      <c r="KIB2" s="1"/>
      <c r="KIC2" s="1"/>
      <c r="KID2" s="1"/>
      <c r="KIE2" s="1"/>
      <c r="KIF2" s="1"/>
      <c r="KIG2" s="1"/>
      <c r="KIH2" s="1"/>
      <c r="KII2" s="1"/>
      <c r="KIJ2" s="1"/>
      <c r="KIK2" s="1"/>
      <c r="KIL2" s="1"/>
      <c r="KIM2" s="1"/>
      <c r="KIN2" s="1"/>
      <c r="KIO2" s="1"/>
      <c r="KIP2" s="1"/>
      <c r="KIQ2" s="1"/>
      <c r="KIR2" s="1"/>
      <c r="KIS2" s="1"/>
      <c r="KIT2" s="1"/>
      <c r="KIU2" s="1"/>
      <c r="KIV2" s="1"/>
      <c r="KIW2" s="1"/>
      <c r="KIX2" s="1"/>
      <c r="KIY2" s="1"/>
      <c r="KIZ2" s="1"/>
      <c r="KJA2" s="1"/>
      <c r="KJB2" s="1"/>
      <c r="KJC2" s="1"/>
      <c r="KJD2" s="1"/>
      <c r="KJE2" s="1"/>
      <c r="KJF2" s="1"/>
      <c r="KJG2" s="1"/>
      <c r="KJH2" s="1"/>
      <c r="KJI2" s="1"/>
      <c r="KJJ2" s="1"/>
      <c r="KJK2" s="1"/>
      <c r="KJL2" s="1"/>
      <c r="KJM2" s="1"/>
      <c r="KJN2" s="1"/>
      <c r="KJO2" s="1"/>
      <c r="KJP2" s="1"/>
      <c r="KJQ2" s="1"/>
      <c r="KJR2" s="1"/>
      <c r="KJS2" s="1"/>
      <c r="KJT2" s="1"/>
      <c r="KJU2" s="1"/>
      <c r="KJV2" s="1"/>
      <c r="KJW2" s="1"/>
      <c r="KJX2" s="1"/>
      <c r="KJY2" s="1"/>
      <c r="KJZ2" s="1"/>
      <c r="KKA2" s="1"/>
      <c r="KKB2" s="1"/>
      <c r="KKC2" s="1"/>
      <c r="KKD2" s="1"/>
      <c r="KKE2" s="1"/>
      <c r="KKF2" s="1"/>
      <c r="KKG2" s="1"/>
      <c r="KKH2" s="1"/>
      <c r="KKI2" s="1"/>
      <c r="KKJ2" s="1"/>
      <c r="KKK2" s="1"/>
      <c r="KKL2" s="1"/>
      <c r="KKM2" s="1"/>
      <c r="KKN2" s="1"/>
      <c r="KKO2" s="1"/>
      <c r="KKP2" s="1"/>
      <c r="KKQ2" s="1"/>
      <c r="KKR2" s="1"/>
      <c r="KKS2" s="1"/>
      <c r="KKT2" s="1"/>
      <c r="KKU2" s="1"/>
      <c r="KKV2" s="1"/>
      <c r="KKW2" s="1"/>
      <c r="KKX2" s="1"/>
      <c r="KKY2" s="1"/>
      <c r="KKZ2" s="1"/>
      <c r="KLA2" s="1"/>
      <c r="KLB2" s="1"/>
      <c r="KLC2" s="1"/>
      <c r="KLD2" s="1"/>
      <c r="KLE2" s="1"/>
      <c r="KLF2" s="1"/>
      <c r="KLG2" s="1"/>
      <c r="KLH2" s="1"/>
      <c r="KLI2" s="1"/>
      <c r="KLJ2" s="1"/>
      <c r="KLK2" s="1"/>
      <c r="KLL2" s="1"/>
      <c r="KLM2" s="1"/>
      <c r="KLN2" s="1"/>
      <c r="KLO2" s="1"/>
      <c r="KLP2" s="1"/>
      <c r="KLQ2" s="1"/>
      <c r="KLR2" s="1"/>
      <c r="KLS2" s="1"/>
      <c r="KLT2" s="1"/>
      <c r="KLU2" s="1"/>
      <c r="KLV2" s="1"/>
      <c r="KLW2" s="1"/>
      <c r="KLX2" s="1"/>
      <c r="KLY2" s="1"/>
      <c r="KLZ2" s="1"/>
      <c r="KMA2" s="1"/>
      <c r="KMB2" s="1"/>
      <c r="KMC2" s="1"/>
      <c r="KMD2" s="1"/>
      <c r="KME2" s="1"/>
      <c r="KMF2" s="1"/>
      <c r="KMG2" s="1"/>
      <c r="KMH2" s="1"/>
      <c r="KMI2" s="1"/>
      <c r="KMJ2" s="1"/>
      <c r="KMK2" s="1"/>
      <c r="KML2" s="1"/>
      <c r="KMM2" s="1"/>
      <c r="KMN2" s="1"/>
      <c r="KMO2" s="1"/>
      <c r="KMP2" s="1"/>
      <c r="KMQ2" s="1"/>
      <c r="KMR2" s="1"/>
      <c r="KMS2" s="1"/>
      <c r="KMT2" s="1"/>
      <c r="KMU2" s="1"/>
      <c r="KMV2" s="1"/>
      <c r="KMW2" s="1"/>
      <c r="KMX2" s="1"/>
      <c r="KMY2" s="1"/>
      <c r="KMZ2" s="1"/>
      <c r="KNA2" s="1"/>
      <c r="KNB2" s="1"/>
      <c r="KNC2" s="1"/>
      <c r="KND2" s="1"/>
      <c r="KNE2" s="1"/>
      <c r="KNF2" s="1"/>
      <c r="KNG2" s="1"/>
      <c r="KNH2" s="1"/>
      <c r="KNI2" s="1"/>
      <c r="KNJ2" s="1"/>
      <c r="KNK2" s="1"/>
      <c r="KNL2" s="1"/>
      <c r="KNM2" s="1"/>
      <c r="KNN2" s="1"/>
      <c r="KNO2" s="1"/>
      <c r="KNP2" s="1"/>
      <c r="KNQ2" s="1"/>
      <c r="KNR2" s="1"/>
      <c r="KNS2" s="1"/>
      <c r="KNT2" s="1"/>
      <c r="KNU2" s="1"/>
      <c r="KNV2" s="1"/>
      <c r="KNW2" s="1"/>
      <c r="KNX2" s="1"/>
      <c r="KNY2" s="1"/>
      <c r="KNZ2" s="1"/>
      <c r="KOA2" s="1"/>
      <c r="KOB2" s="1"/>
      <c r="KOC2" s="1"/>
      <c r="KOD2" s="1"/>
      <c r="KOE2" s="1"/>
      <c r="KOF2" s="1"/>
      <c r="KOG2" s="1"/>
      <c r="KOH2" s="1"/>
      <c r="KOI2" s="1"/>
      <c r="KOJ2" s="1"/>
      <c r="KOK2" s="1"/>
      <c r="KOL2" s="1"/>
      <c r="KOM2" s="1"/>
      <c r="KON2" s="1"/>
      <c r="KOO2" s="1"/>
      <c r="KOP2" s="1"/>
      <c r="KOQ2" s="1"/>
      <c r="KOR2" s="1"/>
      <c r="KOS2" s="1"/>
      <c r="KOT2" s="1"/>
      <c r="KOU2" s="1"/>
      <c r="KOV2" s="1"/>
      <c r="KOW2" s="1"/>
      <c r="KOX2" s="1"/>
      <c r="KOY2" s="1"/>
      <c r="KOZ2" s="1"/>
      <c r="KPA2" s="1"/>
      <c r="KPB2" s="1"/>
      <c r="KPC2" s="1"/>
      <c r="KPD2" s="1"/>
      <c r="KPE2" s="1"/>
      <c r="KPF2" s="1"/>
      <c r="KPG2" s="1"/>
      <c r="KPH2" s="1"/>
      <c r="KPI2" s="1"/>
      <c r="KPJ2" s="1"/>
      <c r="KPK2" s="1"/>
      <c r="KPL2" s="1"/>
      <c r="KPM2" s="1"/>
      <c r="KPN2" s="1"/>
      <c r="KPO2" s="1"/>
      <c r="KPP2" s="1"/>
      <c r="KPQ2" s="1"/>
      <c r="KPR2" s="1"/>
      <c r="KPS2" s="1"/>
      <c r="KPT2" s="1"/>
      <c r="KPU2" s="1"/>
      <c r="KPV2" s="1"/>
      <c r="KPW2" s="1"/>
      <c r="KPX2" s="1"/>
      <c r="KPY2" s="1"/>
      <c r="KPZ2" s="1"/>
      <c r="KQA2" s="1"/>
      <c r="KQB2" s="1"/>
      <c r="KQC2" s="1"/>
      <c r="KQD2" s="1"/>
      <c r="KQE2" s="1"/>
      <c r="KQF2" s="1"/>
      <c r="KQG2" s="1"/>
      <c r="KQH2" s="1"/>
      <c r="KQI2" s="1"/>
      <c r="KQJ2" s="1"/>
      <c r="KQK2" s="1"/>
      <c r="KQL2" s="1"/>
      <c r="KQM2" s="1"/>
      <c r="KQN2" s="1"/>
      <c r="KQO2" s="1"/>
      <c r="KQP2" s="1"/>
      <c r="KQQ2" s="1"/>
      <c r="KQR2" s="1"/>
      <c r="KQS2" s="1"/>
      <c r="KQT2" s="1"/>
      <c r="KQU2" s="1"/>
      <c r="KQV2" s="1"/>
      <c r="KQW2" s="1"/>
      <c r="KQX2" s="1"/>
      <c r="KQY2" s="1"/>
      <c r="KQZ2" s="1"/>
      <c r="KRA2" s="1"/>
      <c r="KRB2" s="1"/>
      <c r="KRC2" s="1"/>
      <c r="KRD2" s="1"/>
      <c r="KRE2" s="1"/>
      <c r="KRF2" s="1"/>
      <c r="KRG2" s="1"/>
      <c r="KRH2" s="1"/>
      <c r="KRI2" s="1"/>
      <c r="KRJ2" s="1"/>
      <c r="KRK2" s="1"/>
      <c r="KRL2" s="1"/>
      <c r="KRM2" s="1"/>
      <c r="KRN2" s="1"/>
      <c r="KRO2" s="1"/>
      <c r="KRP2" s="1"/>
      <c r="KRQ2" s="1"/>
      <c r="KRR2" s="1"/>
      <c r="KRS2" s="1"/>
      <c r="KRT2" s="1"/>
      <c r="KRU2" s="1"/>
      <c r="KRV2" s="1"/>
      <c r="KRW2" s="1"/>
      <c r="KRX2" s="1"/>
      <c r="KRY2" s="1"/>
      <c r="KRZ2" s="1"/>
      <c r="KSA2" s="1"/>
      <c r="KSB2" s="1"/>
      <c r="KSC2" s="1"/>
      <c r="KSD2" s="1"/>
      <c r="KSE2" s="1"/>
      <c r="KSF2" s="1"/>
      <c r="KSG2" s="1"/>
      <c r="KSH2" s="1"/>
      <c r="KSI2" s="1"/>
      <c r="KSJ2" s="1"/>
      <c r="KSK2" s="1"/>
      <c r="KSL2" s="1"/>
      <c r="KSM2" s="1"/>
      <c r="KSN2" s="1"/>
      <c r="KSO2" s="1"/>
      <c r="KSP2" s="1"/>
      <c r="KSQ2" s="1"/>
      <c r="KSR2" s="1"/>
      <c r="KSS2" s="1"/>
      <c r="KST2" s="1"/>
      <c r="KSU2" s="1"/>
      <c r="KSV2" s="1"/>
      <c r="KSW2" s="1"/>
      <c r="KSX2" s="1"/>
      <c r="KSY2" s="1"/>
      <c r="KSZ2" s="1"/>
      <c r="KTA2" s="1"/>
      <c r="KTB2" s="1"/>
      <c r="KTC2" s="1"/>
      <c r="KTD2" s="1"/>
      <c r="KTE2" s="1"/>
      <c r="KTF2" s="1"/>
      <c r="KTG2" s="1"/>
      <c r="KTH2" s="1"/>
      <c r="KTI2" s="1"/>
      <c r="KTJ2" s="1"/>
      <c r="KTK2" s="1"/>
      <c r="KTL2" s="1"/>
      <c r="KTM2" s="1"/>
      <c r="KTN2" s="1"/>
      <c r="KTO2" s="1"/>
      <c r="KTP2" s="1"/>
      <c r="KTQ2" s="1"/>
      <c r="KTR2" s="1"/>
      <c r="KTS2" s="1"/>
      <c r="KTT2" s="1"/>
      <c r="KTU2" s="1"/>
      <c r="KTV2" s="1"/>
      <c r="KTW2" s="1"/>
      <c r="KTX2" s="1"/>
      <c r="KTY2" s="1"/>
      <c r="KTZ2" s="1"/>
      <c r="KUA2" s="1"/>
      <c r="KUB2" s="1"/>
      <c r="KUC2" s="1"/>
      <c r="KUD2" s="1"/>
      <c r="KUE2" s="1"/>
      <c r="KUF2" s="1"/>
      <c r="KUG2" s="1"/>
      <c r="KUH2" s="1"/>
      <c r="KUI2" s="1"/>
      <c r="KUJ2" s="1"/>
      <c r="KUK2" s="1"/>
      <c r="KUL2" s="1"/>
      <c r="KUM2" s="1"/>
      <c r="KUN2" s="1"/>
      <c r="KUO2" s="1"/>
      <c r="KUP2" s="1"/>
      <c r="KUQ2" s="1"/>
      <c r="KUR2" s="1"/>
      <c r="KUS2" s="1"/>
      <c r="KUT2" s="1"/>
      <c r="KUU2" s="1"/>
      <c r="KUV2" s="1"/>
      <c r="KUW2" s="1"/>
      <c r="KUX2" s="1"/>
      <c r="KUY2" s="1"/>
      <c r="KUZ2" s="1"/>
      <c r="KVA2" s="1"/>
      <c r="KVB2" s="1"/>
      <c r="KVC2" s="1"/>
      <c r="KVD2" s="1"/>
      <c r="KVE2" s="1"/>
      <c r="KVF2" s="1"/>
      <c r="KVG2" s="1"/>
      <c r="KVH2" s="1"/>
      <c r="KVI2" s="1"/>
      <c r="KVJ2" s="1"/>
      <c r="KVK2" s="1"/>
      <c r="KVL2" s="1"/>
      <c r="KVM2" s="1"/>
      <c r="KVN2" s="1"/>
      <c r="KVO2" s="1"/>
      <c r="KVP2" s="1"/>
      <c r="KVQ2" s="1"/>
      <c r="KVR2" s="1"/>
      <c r="KVS2" s="1"/>
      <c r="KVT2" s="1"/>
      <c r="KVU2" s="1"/>
      <c r="KVV2" s="1"/>
      <c r="KVW2" s="1"/>
      <c r="KVX2" s="1"/>
      <c r="KVY2" s="1"/>
      <c r="KVZ2" s="1"/>
      <c r="KWA2" s="1"/>
      <c r="KWB2" s="1"/>
      <c r="KWC2" s="1"/>
      <c r="KWD2" s="1"/>
      <c r="KWE2" s="1"/>
      <c r="KWF2" s="1"/>
      <c r="KWG2" s="1"/>
      <c r="KWH2" s="1"/>
      <c r="KWI2" s="1"/>
      <c r="KWJ2" s="1"/>
      <c r="KWK2" s="1"/>
      <c r="KWL2" s="1"/>
      <c r="KWM2" s="1"/>
      <c r="KWN2" s="1"/>
      <c r="KWO2" s="1"/>
      <c r="KWP2" s="1"/>
      <c r="KWQ2" s="1"/>
      <c r="KWR2" s="1"/>
      <c r="KWS2" s="1"/>
      <c r="KWT2" s="1"/>
      <c r="KWU2" s="1"/>
      <c r="KWV2" s="1"/>
      <c r="KWW2" s="1"/>
      <c r="KWX2" s="1"/>
      <c r="KWY2" s="1"/>
      <c r="KWZ2" s="1"/>
      <c r="KXA2" s="1"/>
      <c r="KXB2" s="1"/>
      <c r="KXC2" s="1"/>
      <c r="KXD2" s="1"/>
      <c r="KXE2" s="1"/>
      <c r="KXF2" s="1"/>
      <c r="KXG2" s="1"/>
      <c r="KXH2" s="1"/>
      <c r="KXI2" s="1"/>
      <c r="KXJ2" s="1"/>
      <c r="KXK2" s="1"/>
      <c r="KXL2" s="1"/>
      <c r="KXM2" s="1"/>
      <c r="KXN2" s="1"/>
      <c r="KXO2" s="1"/>
      <c r="KXP2" s="1"/>
      <c r="KXQ2" s="1"/>
      <c r="KXR2" s="1"/>
      <c r="KXS2" s="1"/>
      <c r="KXT2" s="1"/>
      <c r="KXU2" s="1"/>
      <c r="KXV2" s="1"/>
      <c r="KXW2" s="1"/>
      <c r="KXX2" s="1"/>
      <c r="KXY2" s="1"/>
      <c r="KXZ2" s="1"/>
      <c r="KYA2" s="1"/>
      <c r="KYB2" s="1"/>
      <c r="KYC2" s="1"/>
      <c r="KYD2" s="1"/>
      <c r="KYE2" s="1"/>
      <c r="KYF2" s="1"/>
      <c r="KYG2" s="1"/>
      <c r="KYH2" s="1"/>
      <c r="KYI2" s="1"/>
      <c r="KYJ2" s="1"/>
      <c r="KYK2" s="1"/>
      <c r="KYL2" s="1"/>
      <c r="KYM2" s="1"/>
      <c r="KYN2" s="1"/>
      <c r="KYO2" s="1"/>
      <c r="KYP2" s="1"/>
      <c r="KYQ2" s="1"/>
      <c r="KYR2" s="1"/>
      <c r="KYS2" s="1"/>
      <c r="KYT2" s="1"/>
      <c r="KYU2" s="1"/>
      <c r="KYV2" s="1"/>
      <c r="KYW2" s="1"/>
      <c r="KYX2" s="1"/>
      <c r="KYY2" s="1"/>
      <c r="KYZ2" s="1"/>
      <c r="KZA2" s="1"/>
      <c r="KZB2" s="1"/>
      <c r="KZC2" s="1"/>
      <c r="KZD2" s="1"/>
      <c r="KZE2" s="1"/>
      <c r="KZF2" s="1"/>
      <c r="KZG2" s="1"/>
      <c r="KZH2" s="1"/>
      <c r="KZI2" s="1"/>
      <c r="KZJ2" s="1"/>
      <c r="KZK2" s="1"/>
      <c r="KZL2" s="1"/>
      <c r="KZM2" s="1"/>
      <c r="KZN2" s="1"/>
      <c r="KZO2" s="1"/>
      <c r="KZP2" s="1"/>
      <c r="KZQ2" s="1"/>
      <c r="KZR2" s="1"/>
      <c r="KZS2" s="1"/>
      <c r="KZT2" s="1"/>
      <c r="KZU2" s="1"/>
      <c r="KZV2" s="1"/>
      <c r="KZW2" s="1"/>
      <c r="KZX2" s="1"/>
      <c r="KZY2" s="1"/>
      <c r="KZZ2" s="1"/>
      <c r="LAA2" s="1"/>
      <c r="LAB2" s="1"/>
      <c r="LAC2" s="1"/>
      <c r="LAD2" s="1"/>
      <c r="LAE2" s="1"/>
      <c r="LAF2" s="1"/>
      <c r="LAG2" s="1"/>
      <c r="LAH2" s="1"/>
      <c r="LAI2" s="1"/>
      <c r="LAJ2" s="1"/>
      <c r="LAK2" s="1"/>
      <c r="LAL2" s="1"/>
      <c r="LAM2" s="1"/>
      <c r="LAN2" s="1"/>
      <c r="LAO2" s="1"/>
      <c r="LAP2" s="1"/>
      <c r="LAQ2" s="1"/>
      <c r="LAR2" s="1"/>
      <c r="LAS2" s="1"/>
      <c r="LAT2" s="1"/>
      <c r="LAU2" s="1"/>
      <c r="LAV2" s="1"/>
      <c r="LAW2" s="1"/>
      <c r="LAX2" s="1"/>
      <c r="LAY2" s="1"/>
      <c r="LAZ2" s="1"/>
      <c r="LBA2" s="1"/>
      <c r="LBB2" s="1"/>
      <c r="LBC2" s="1"/>
      <c r="LBD2" s="1"/>
      <c r="LBE2" s="1"/>
      <c r="LBF2" s="1"/>
      <c r="LBG2" s="1"/>
      <c r="LBH2" s="1"/>
      <c r="LBI2" s="1"/>
      <c r="LBJ2" s="1"/>
      <c r="LBK2" s="1"/>
      <c r="LBL2" s="1"/>
      <c r="LBM2" s="1"/>
      <c r="LBN2" s="1"/>
      <c r="LBO2" s="1"/>
      <c r="LBP2" s="1"/>
      <c r="LBQ2" s="1"/>
      <c r="LBR2" s="1"/>
      <c r="LBS2" s="1"/>
      <c r="LBT2" s="1"/>
      <c r="LBU2" s="1"/>
      <c r="LBV2" s="1"/>
      <c r="LBW2" s="1"/>
      <c r="LBX2" s="1"/>
      <c r="LBY2" s="1"/>
      <c r="LBZ2" s="1"/>
      <c r="LCA2" s="1"/>
      <c r="LCB2" s="1"/>
      <c r="LCC2" s="1"/>
      <c r="LCD2" s="1"/>
      <c r="LCE2" s="1"/>
      <c r="LCF2" s="1"/>
      <c r="LCG2" s="1"/>
      <c r="LCH2" s="1"/>
      <c r="LCI2" s="1"/>
      <c r="LCJ2" s="1"/>
      <c r="LCK2" s="1"/>
      <c r="LCL2" s="1"/>
      <c r="LCM2" s="1"/>
      <c r="LCN2" s="1"/>
      <c r="LCO2" s="1"/>
      <c r="LCP2" s="1"/>
      <c r="LCQ2" s="1"/>
      <c r="LCR2" s="1"/>
      <c r="LCS2" s="1"/>
      <c r="LCT2" s="1"/>
      <c r="LCU2" s="1"/>
      <c r="LCV2" s="1"/>
      <c r="LCW2" s="1"/>
      <c r="LCX2" s="1"/>
      <c r="LCY2" s="1"/>
      <c r="LCZ2" s="1"/>
      <c r="LDA2" s="1"/>
      <c r="LDB2" s="1"/>
      <c r="LDC2" s="1"/>
      <c r="LDD2" s="1"/>
      <c r="LDE2" s="1"/>
      <c r="LDF2" s="1"/>
      <c r="LDG2" s="1"/>
      <c r="LDH2" s="1"/>
      <c r="LDI2" s="1"/>
      <c r="LDJ2" s="1"/>
      <c r="LDK2" s="1"/>
      <c r="LDL2" s="1"/>
      <c r="LDM2" s="1"/>
      <c r="LDN2" s="1"/>
      <c r="LDO2" s="1"/>
      <c r="LDP2" s="1"/>
      <c r="LDQ2" s="1"/>
      <c r="LDR2" s="1"/>
      <c r="LDS2" s="1"/>
      <c r="LDT2" s="1"/>
      <c r="LDU2" s="1"/>
      <c r="LDV2" s="1"/>
      <c r="LDW2" s="1"/>
      <c r="LDX2" s="1"/>
      <c r="LDY2" s="1"/>
      <c r="LDZ2" s="1"/>
      <c r="LEA2" s="1"/>
      <c r="LEB2" s="1"/>
      <c r="LEC2" s="1"/>
      <c r="LED2" s="1"/>
      <c r="LEE2" s="1"/>
      <c r="LEF2" s="1"/>
      <c r="LEG2" s="1"/>
      <c r="LEH2" s="1"/>
      <c r="LEI2" s="1"/>
      <c r="LEJ2" s="1"/>
      <c r="LEK2" s="1"/>
      <c r="LEL2" s="1"/>
      <c r="LEM2" s="1"/>
      <c r="LEN2" s="1"/>
      <c r="LEO2" s="1"/>
      <c r="LEP2" s="1"/>
      <c r="LEQ2" s="1"/>
      <c r="LER2" s="1"/>
      <c r="LES2" s="1"/>
      <c r="LET2" s="1"/>
      <c r="LEU2" s="1"/>
      <c r="LEV2" s="1"/>
      <c r="LEW2" s="1"/>
      <c r="LEX2" s="1"/>
      <c r="LEY2" s="1"/>
      <c r="LEZ2" s="1"/>
      <c r="LFA2" s="1"/>
      <c r="LFB2" s="1"/>
      <c r="LFC2" s="1"/>
      <c r="LFD2" s="1"/>
      <c r="LFE2" s="1"/>
      <c r="LFF2" s="1"/>
      <c r="LFG2" s="1"/>
      <c r="LFH2" s="1"/>
      <c r="LFI2" s="1"/>
      <c r="LFJ2" s="1"/>
      <c r="LFK2" s="1"/>
      <c r="LFL2" s="1"/>
      <c r="LFM2" s="1"/>
      <c r="LFN2" s="1"/>
      <c r="LFO2" s="1"/>
      <c r="LFP2" s="1"/>
      <c r="LFQ2" s="1"/>
      <c r="LFR2" s="1"/>
      <c r="LFS2" s="1"/>
      <c r="LFT2" s="1"/>
      <c r="LFU2" s="1"/>
      <c r="LFV2" s="1"/>
      <c r="LFW2" s="1"/>
      <c r="LFX2" s="1"/>
      <c r="LFY2" s="1"/>
      <c r="LFZ2" s="1"/>
      <c r="LGA2" s="1"/>
      <c r="LGB2" s="1"/>
      <c r="LGC2" s="1"/>
      <c r="LGD2" s="1"/>
      <c r="LGE2" s="1"/>
      <c r="LGF2" s="1"/>
      <c r="LGG2" s="1"/>
      <c r="LGH2" s="1"/>
      <c r="LGI2" s="1"/>
      <c r="LGJ2" s="1"/>
      <c r="LGK2" s="1"/>
      <c r="LGL2" s="1"/>
      <c r="LGM2" s="1"/>
      <c r="LGN2" s="1"/>
      <c r="LGO2" s="1"/>
      <c r="LGP2" s="1"/>
      <c r="LGQ2" s="1"/>
      <c r="LGR2" s="1"/>
      <c r="LGS2" s="1"/>
      <c r="LGT2" s="1"/>
      <c r="LGU2" s="1"/>
      <c r="LGV2" s="1"/>
      <c r="LGW2" s="1"/>
      <c r="LGX2" s="1"/>
      <c r="LGY2" s="1"/>
      <c r="LGZ2" s="1"/>
      <c r="LHA2" s="1"/>
      <c r="LHB2" s="1"/>
      <c r="LHC2" s="1"/>
      <c r="LHD2" s="1"/>
      <c r="LHE2" s="1"/>
      <c r="LHF2" s="1"/>
      <c r="LHG2" s="1"/>
      <c r="LHH2" s="1"/>
      <c r="LHI2" s="1"/>
      <c r="LHJ2" s="1"/>
      <c r="LHK2" s="1"/>
      <c r="LHL2" s="1"/>
      <c r="LHM2" s="1"/>
      <c r="LHN2" s="1"/>
      <c r="LHO2" s="1"/>
      <c r="LHP2" s="1"/>
      <c r="LHQ2" s="1"/>
      <c r="LHR2" s="1"/>
      <c r="LHS2" s="1"/>
      <c r="LHT2" s="1"/>
      <c r="LHU2" s="1"/>
      <c r="LHV2" s="1"/>
      <c r="LHW2" s="1"/>
      <c r="LHX2" s="1"/>
      <c r="LHY2" s="1"/>
      <c r="LHZ2" s="1"/>
      <c r="LIA2" s="1"/>
      <c r="LIB2" s="1"/>
      <c r="LIC2" s="1"/>
      <c r="LID2" s="1"/>
      <c r="LIE2" s="1"/>
      <c r="LIF2" s="1"/>
      <c r="LIG2" s="1"/>
      <c r="LIH2" s="1"/>
      <c r="LII2" s="1"/>
      <c r="LIJ2" s="1"/>
      <c r="LIK2" s="1"/>
      <c r="LIL2" s="1"/>
      <c r="LIM2" s="1"/>
      <c r="LIN2" s="1"/>
      <c r="LIO2" s="1"/>
      <c r="LIP2" s="1"/>
      <c r="LIQ2" s="1"/>
      <c r="LIR2" s="1"/>
      <c r="LIS2" s="1"/>
      <c r="LIT2" s="1"/>
      <c r="LIU2" s="1"/>
      <c r="LIV2" s="1"/>
      <c r="LIW2" s="1"/>
      <c r="LIX2" s="1"/>
      <c r="LIY2" s="1"/>
      <c r="LIZ2" s="1"/>
      <c r="LJA2" s="1"/>
      <c r="LJB2" s="1"/>
      <c r="LJC2" s="1"/>
      <c r="LJD2" s="1"/>
      <c r="LJE2" s="1"/>
      <c r="LJF2" s="1"/>
      <c r="LJG2" s="1"/>
      <c r="LJH2" s="1"/>
      <c r="LJI2" s="1"/>
      <c r="LJJ2" s="1"/>
      <c r="LJK2" s="1"/>
      <c r="LJL2" s="1"/>
      <c r="LJM2" s="1"/>
      <c r="LJN2" s="1"/>
      <c r="LJO2" s="1"/>
      <c r="LJP2" s="1"/>
      <c r="LJQ2" s="1"/>
      <c r="LJR2" s="1"/>
      <c r="LJS2" s="1"/>
      <c r="LJT2" s="1"/>
      <c r="LJU2" s="1"/>
      <c r="LJV2" s="1"/>
      <c r="LJW2" s="1"/>
      <c r="LJX2" s="1"/>
      <c r="LJY2" s="1"/>
      <c r="LJZ2" s="1"/>
      <c r="LKA2" s="1"/>
      <c r="LKB2" s="1"/>
      <c r="LKC2" s="1"/>
      <c r="LKD2" s="1"/>
      <c r="LKE2" s="1"/>
      <c r="LKF2" s="1"/>
      <c r="LKG2" s="1"/>
      <c r="LKH2" s="1"/>
      <c r="LKI2" s="1"/>
      <c r="LKJ2" s="1"/>
      <c r="LKK2" s="1"/>
      <c r="LKL2" s="1"/>
      <c r="LKM2" s="1"/>
      <c r="LKN2" s="1"/>
      <c r="LKO2" s="1"/>
      <c r="LKP2" s="1"/>
      <c r="LKQ2" s="1"/>
      <c r="LKR2" s="1"/>
      <c r="LKS2" s="1"/>
      <c r="LKT2" s="1"/>
      <c r="LKU2" s="1"/>
      <c r="LKV2" s="1"/>
      <c r="LKW2" s="1"/>
      <c r="LKX2" s="1"/>
      <c r="LKY2" s="1"/>
      <c r="LKZ2" s="1"/>
      <c r="LLA2" s="1"/>
      <c r="LLB2" s="1"/>
      <c r="LLC2" s="1"/>
      <c r="LLD2" s="1"/>
      <c r="LLE2" s="1"/>
      <c r="LLF2" s="1"/>
      <c r="LLG2" s="1"/>
      <c r="LLH2" s="1"/>
      <c r="LLI2" s="1"/>
      <c r="LLJ2" s="1"/>
      <c r="LLK2" s="1"/>
      <c r="LLL2" s="1"/>
      <c r="LLM2" s="1"/>
      <c r="LLN2" s="1"/>
      <c r="LLO2" s="1"/>
      <c r="LLP2" s="1"/>
      <c r="LLQ2" s="1"/>
      <c r="LLR2" s="1"/>
      <c r="LLS2" s="1"/>
      <c r="LLT2" s="1"/>
      <c r="LLU2" s="1"/>
      <c r="LLV2" s="1"/>
      <c r="LLW2" s="1"/>
      <c r="LLX2" s="1"/>
      <c r="LLY2" s="1"/>
      <c r="LLZ2" s="1"/>
      <c r="LMA2" s="1"/>
      <c r="LMB2" s="1"/>
      <c r="LMC2" s="1"/>
      <c r="LMD2" s="1"/>
      <c r="LME2" s="1"/>
      <c r="LMF2" s="1"/>
      <c r="LMG2" s="1"/>
      <c r="LMH2" s="1"/>
      <c r="LMI2" s="1"/>
      <c r="LMJ2" s="1"/>
      <c r="LMK2" s="1"/>
      <c r="LML2" s="1"/>
      <c r="LMM2" s="1"/>
      <c r="LMN2" s="1"/>
      <c r="LMO2" s="1"/>
      <c r="LMP2" s="1"/>
      <c r="LMQ2" s="1"/>
      <c r="LMR2" s="1"/>
      <c r="LMS2" s="1"/>
      <c r="LMT2" s="1"/>
      <c r="LMU2" s="1"/>
      <c r="LMV2" s="1"/>
      <c r="LMW2" s="1"/>
      <c r="LMX2" s="1"/>
      <c r="LMY2" s="1"/>
      <c r="LMZ2" s="1"/>
      <c r="LNA2" s="1"/>
      <c r="LNB2" s="1"/>
      <c r="LNC2" s="1"/>
      <c r="LND2" s="1"/>
      <c r="LNE2" s="1"/>
      <c r="LNF2" s="1"/>
      <c r="LNG2" s="1"/>
      <c r="LNH2" s="1"/>
      <c r="LNI2" s="1"/>
      <c r="LNJ2" s="1"/>
      <c r="LNK2" s="1"/>
      <c r="LNL2" s="1"/>
      <c r="LNM2" s="1"/>
      <c r="LNN2" s="1"/>
      <c r="LNO2" s="1"/>
      <c r="LNP2" s="1"/>
      <c r="LNQ2" s="1"/>
      <c r="LNR2" s="1"/>
      <c r="LNS2" s="1"/>
      <c r="LNT2" s="1"/>
      <c r="LNU2" s="1"/>
      <c r="LNV2" s="1"/>
      <c r="LNW2" s="1"/>
      <c r="LNX2" s="1"/>
      <c r="LNY2" s="1"/>
      <c r="LNZ2" s="1"/>
      <c r="LOA2" s="1"/>
      <c r="LOB2" s="1"/>
      <c r="LOC2" s="1"/>
      <c r="LOD2" s="1"/>
      <c r="LOE2" s="1"/>
      <c r="LOF2" s="1"/>
      <c r="LOG2" s="1"/>
      <c r="LOH2" s="1"/>
      <c r="LOI2" s="1"/>
      <c r="LOJ2" s="1"/>
      <c r="LOK2" s="1"/>
      <c r="LOL2" s="1"/>
      <c r="LOM2" s="1"/>
      <c r="LON2" s="1"/>
      <c r="LOO2" s="1"/>
      <c r="LOP2" s="1"/>
      <c r="LOQ2" s="1"/>
      <c r="LOR2" s="1"/>
      <c r="LOS2" s="1"/>
      <c r="LOT2" s="1"/>
      <c r="LOU2" s="1"/>
      <c r="LOV2" s="1"/>
      <c r="LOW2" s="1"/>
      <c r="LOX2" s="1"/>
      <c r="LOY2" s="1"/>
      <c r="LOZ2" s="1"/>
      <c r="LPA2" s="1"/>
      <c r="LPB2" s="1"/>
      <c r="LPC2" s="1"/>
      <c r="LPD2" s="1"/>
      <c r="LPE2" s="1"/>
      <c r="LPF2" s="1"/>
      <c r="LPG2" s="1"/>
      <c r="LPH2" s="1"/>
      <c r="LPI2" s="1"/>
      <c r="LPJ2" s="1"/>
      <c r="LPK2" s="1"/>
      <c r="LPL2" s="1"/>
      <c r="LPM2" s="1"/>
      <c r="LPN2" s="1"/>
      <c r="LPO2" s="1"/>
      <c r="LPP2" s="1"/>
      <c r="LPQ2" s="1"/>
      <c r="LPR2" s="1"/>
      <c r="LPS2" s="1"/>
      <c r="LPT2" s="1"/>
      <c r="LPU2" s="1"/>
      <c r="LPV2" s="1"/>
      <c r="LPW2" s="1"/>
      <c r="LPX2" s="1"/>
      <c r="LPY2" s="1"/>
      <c r="LPZ2" s="1"/>
      <c r="LQA2" s="1"/>
      <c r="LQB2" s="1"/>
      <c r="LQC2" s="1"/>
      <c r="LQD2" s="1"/>
      <c r="LQE2" s="1"/>
      <c r="LQF2" s="1"/>
      <c r="LQG2" s="1"/>
      <c r="LQH2" s="1"/>
      <c r="LQI2" s="1"/>
      <c r="LQJ2" s="1"/>
      <c r="LQK2" s="1"/>
      <c r="LQL2" s="1"/>
      <c r="LQM2" s="1"/>
      <c r="LQN2" s="1"/>
      <c r="LQO2" s="1"/>
      <c r="LQP2" s="1"/>
      <c r="LQQ2" s="1"/>
      <c r="LQR2" s="1"/>
      <c r="LQS2" s="1"/>
      <c r="LQT2" s="1"/>
      <c r="LQU2" s="1"/>
      <c r="LQV2" s="1"/>
      <c r="LQW2" s="1"/>
      <c r="LQX2" s="1"/>
      <c r="LQY2" s="1"/>
      <c r="LQZ2" s="1"/>
      <c r="LRA2" s="1"/>
      <c r="LRB2" s="1"/>
      <c r="LRC2" s="1"/>
      <c r="LRD2" s="1"/>
      <c r="LRE2" s="1"/>
      <c r="LRF2" s="1"/>
      <c r="LRG2" s="1"/>
      <c r="LRH2" s="1"/>
      <c r="LRI2" s="1"/>
      <c r="LRJ2" s="1"/>
      <c r="LRK2" s="1"/>
      <c r="LRL2" s="1"/>
      <c r="LRM2" s="1"/>
      <c r="LRN2" s="1"/>
      <c r="LRO2" s="1"/>
      <c r="LRP2" s="1"/>
      <c r="LRQ2" s="1"/>
      <c r="LRR2" s="1"/>
      <c r="LRS2" s="1"/>
      <c r="LRT2" s="1"/>
      <c r="LRU2" s="1"/>
      <c r="LRV2" s="1"/>
      <c r="LRW2" s="1"/>
      <c r="LRX2" s="1"/>
      <c r="LRY2" s="1"/>
      <c r="LRZ2" s="1"/>
      <c r="LSA2" s="1"/>
      <c r="LSB2" s="1"/>
      <c r="LSC2" s="1"/>
      <c r="LSD2" s="1"/>
      <c r="LSE2" s="1"/>
      <c r="LSF2" s="1"/>
      <c r="LSG2" s="1"/>
      <c r="LSH2" s="1"/>
      <c r="LSI2" s="1"/>
      <c r="LSJ2" s="1"/>
      <c r="LSK2" s="1"/>
      <c r="LSL2" s="1"/>
      <c r="LSM2" s="1"/>
      <c r="LSN2" s="1"/>
      <c r="LSO2" s="1"/>
      <c r="LSP2" s="1"/>
      <c r="LSQ2" s="1"/>
      <c r="LSR2" s="1"/>
      <c r="LSS2" s="1"/>
      <c r="LST2" s="1"/>
      <c r="LSU2" s="1"/>
      <c r="LSV2" s="1"/>
      <c r="LSW2" s="1"/>
      <c r="LSX2" s="1"/>
      <c r="LSY2" s="1"/>
      <c r="LSZ2" s="1"/>
      <c r="LTA2" s="1"/>
      <c r="LTB2" s="1"/>
      <c r="LTC2" s="1"/>
      <c r="LTD2" s="1"/>
      <c r="LTE2" s="1"/>
      <c r="LTF2" s="1"/>
      <c r="LTG2" s="1"/>
      <c r="LTH2" s="1"/>
      <c r="LTI2" s="1"/>
      <c r="LTJ2" s="1"/>
      <c r="LTK2" s="1"/>
      <c r="LTL2" s="1"/>
      <c r="LTM2" s="1"/>
      <c r="LTN2" s="1"/>
      <c r="LTO2" s="1"/>
      <c r="LTP2" s="1"/>
      <c r="LTQ2" s="1"/>
      <c r="LTR2" s="1"/>
      <c r="LTS2" s="1"/>
      <c r="LTT2" s="1"/>
      <c r="LTU2" s="1"/>
      <c r="LTV2" s="1"/>
      <c r="LTW2" s="1"/>
      <c r="LTX2" s="1"/>
      <c r="LTY2" s="1"/>
      <c r="LTZ2" s="1"/>
      <c r="LUA2" s="1"/>
      <c r="LUB2" s="1"/>
      <c r="LUC2" s="1"/>
      <c r="LUD2" s="1"/>
      <c r="LUE2" s="1"/>
      <c r="LUF2" s="1"/>
      <c r="LUG2" s="1"/>
      <c r="LUH2" s="1"/>
      <c r="LUI2" s="1"/>
      <c r="LUJ2" s="1"/>
      <c r="LUK2" s="1"/>
      <c r="LUL2" s="1"/>
      <c r="LUM2" s="1"/>
      <c r="LUN2" s="1"/>
      <c r="LUO2" s="1"/>
      <c r="LUP2" s="1"/>
      <c r="LUQ2" s="1"/>
      <c r="LUR2" s="1"/>
      <c r="LUS2" s="1"/>
      <c r="LUT2" s="1"/>
      <c r="LUU2" s="1"/>
      <c r="LUV2" s="1"/>
      <c r="LUW2" s="1"/>
      <c r="LUX2" s="1"/>
      <c r="LUY2" s="1"/>
      <c r="LUZ2" s="1"/>
      <c r="LVA2" s="1"/>
      <c r="LVB2" s="1"/>
      <c r="LVC2" s="1"/>
      <c r="LVD2" s="1"/>
      <c r="LVE2" s="1"/>
      <c r="LVF2" s="1"/>
      <c r="LVG2" s="1"/>
      <c r="LVH2" s="1"/>
      <c r="LVI2" s="1"/>
      <c r="LVJ2" s="1"/>
      <c r="LVK2" s="1"/>
      <c r="LVL2" s="1"/>
      <c r="LVM2" s="1"/>
      <c r="LVN2" s="1"/>
      <c r="LVO2" s="1"/>
      <c r="LVP2" s="1"/>
      <c r="LVQ2" s="1"/>
      <c r="LVR2" s="1"/>
      <c r="LVS2" s="1"/>
      <c r="LVT2" s="1"/>
      <c r="LVU2" s="1"/>
      <c r="LVV2" s="1"/>
      <c r="LVW2" s="1"/>
      <c r="LVX2" s="1"/>
      <c r="LVY2" s="1"/>
      <c r="LVZ2" s="1"/>
      <c r="LWA2" s="1"/>
      <c r="LWB2" s="1"/>
      <c r="LWC2" s="1"/>
      <c r="LWD2" s="1"/>
      <c r="LWE2" s="1"/>
      <c r="LWF2" s="1"/>
      <c r="LWG2" s="1"/>
      <c r="LWH2" s="1"/>
      <c r="LWI2" s="1"/>
      <c r="LWJ2" s="1"/>
      <c r="LWK2" s="1"/>
      <c r="LWL2" s="1"/>
      <c r="LWM2" s="1"/>
      <c r="LWN2" s="1"/>
      <c r="LWO2" s="1"/>
      <c r="LWP2" s="1"/>
      <c r="LWQ2" s="1"/>
      <c r="LWR2" s="1"/>
      <c r="LWS2" s="1"/>
      <c r="LWT2" s="1"/>
      <c r="LWU2" s="1"/>
      <c r="LWV2" s="1"/>
      <c r="LWW2" s="1"/>
      <c r="LWX2" s="1"/>
      <c r="LWY2" s="1"/>
      <c r="LWZ2" s="1"/>
      <c r="LXA2" s="1"/>
      <c r="LXB2" s="1"/>
      <c r="LXC2" s="1"/>
      <c r="LXD2" s="1"/>
      <c r="LXE2" s="1"/>
      <c r="LXF2" s="1"/>
      <c r="LXG2" s="1"/>
      <c r="LXH2" s="1"/>
      <c r="LXI2" s="1"/>
      <c r="LXJ2" s="1"/>
      <c r="LXK2" s="1"/>
      <c r="LXL2" s="1"/>
      <c r="LXM2" s="1"/>
      <c r="LXN2" s="1"/>
      <c r="LXO2" s="1"/>
      <c r="LXP2" s="1"/>
      <c r="LXQ2" s="1"/>
      <c r="LXR2" s="1"/>
      <c r="LXS2" s="1"/>
      <c r="LXT2" s="1"/>
      <c r="LXU2" s="1"/>
      <c r="LXV2" s="1"/>
      <c r="LXW2" s="1"/>
      <c r="LXX2" s="1"/>
      <c r="LXY2" s="1"/>
      <c r="LXZ2" s="1"/>
      <c r="LYA2" s="1"/>
      <c r="LYB2" s="1"/>
      <c r="LYC2" s="1"/>
      <c r="LYD2" s="1"/>
      <c r="LYE2" s="1"/>
      <c r="LYF2" s="1"/>
      <c r="LYG2" s="1"/>
      <c r="LYH2" s="1"/>
      <c r="LYI2" s="1"/>
      <c r="LYJ2" s="1"/>
      <c r="LYK2" s="1"/>
      <c r="LYL2" s="1"/>
      <c r="LYM2" s="1"/>
      <c r="LYN2" s="1"/>
      <c r="LYO2" s="1"/>
      <c r="LYP2" s="1"/>
      <c r="LYQ2" s="1"/>
      <c r="LYR2" s="1"/>
      <c r="LYS2" s="1"/>
      <c r="LYT2" s="1"/>
      <c r="LYU2" s="1"/>
      <c r="LYV2" s="1"/>
      <c r="LYW2" s="1"/>
      <c r="LYX2" s="1"/>
      <c r="LYY2" s="1"/>
      <c r="LYZ2" s="1"/>
      <c r="LZA2" s="1"/>
      <c r="LZB2" s="1"/>
      <c r="LZC2" s="1"/>
      <c r="LZD2" s="1"/>
      <c r="LZE2" s="1"/>
      <c r="LZF2" s="1"/>
      <c r="LZG2" s="1"/>
      <c r="LZH2" s="1"/>
      <c r="LZI2" s="1"/>
      <c r="LZJ2" s="1"/>
      <c r="LZK2" s="1"/>
      <c r="LZL2" s="1"/>
      <c r="LZM2" s="1"/>
      <c r="LZN2" s="1"/>
      <c r="LZO2" s="1"/>
      <c r="LZP2" s="1"/>
      <c r="LZQ2" s="1"/>
      <c r="LZR2" s="1"/>
      <c r="LZS2" s="1"/>
      <c r="LZT2" s="1"/>
      <c r="LZU2" s="1"/>
      <c r="LZV2" s="1"/>
      <c r="LZW2" s="1"/>
      <c r="LZX2" s="1"/>
      <c r="LZY2" s="1"/>
      <c r="LZZ2" s="1"/>
      <c r="MAA2" s="1"/>
      <c r="MAB2" s="1"/>
      <c r="MAC2" s="1"/>
      <c r="MAD2" s="1"/>
      <c r="MAE2" s="1"/>
      <c r="MAF2" s="1"/>
      <c r="MAG2" s="1"/>
      <c r="MAH2" s="1"/>
      <c r="MAI2" s="1"/>
      <c r="MAJ2" s="1"/>
      <c r="MAK2" s="1"/>
      <c r="MAL2" s="1"/>
      <c r="MAM2" s="1"/>
      <c r="MAN2" s="1"/>
      <c r="MAO2" s="1"/>
      <c r="MAP2" s="1"/>
      <c r="MAQ2" s="1"/>
      <c r="MAR2" s="1"/>
      <c r="MAS2" s="1"/>
      <c r="MAT2" s="1"/>
      <c r="MAU2" s="1"/>
      <c r="MAV2" s="1"/>
      <c r="MAW2" s="1"/>
      <c r="MAX2" s="1"/>
      <c r="MAY2" s="1"/>
      <c r="MAZ2" s="1"/>
      <c r="MBA2" s="1"/>
      <c r="MBB2" s="1"/>
      <c r="MBC2" s="1"/>
      <c r="MBD2" s="1"/>
      <c r="MBE2" s="1"/>
      <c r="MBF2" s="1"/>
      <c r="MBG2" s="1"/>
      <c r="MBH2" s="1"/>
      <c r="MBI2" s="1"/>
      <c r="MBJ2" s="1"/>
      <c r="MBK2" s="1"/>
      <c r="MBL2" s="1"/>
      <c r="MBM2" s="1"/>
      <c r="MBN2" s="1"/>
      <c r="MBO2" s="1"/>
      <c r="MBP2" s="1"/>
      <c r="MBQ2" s="1"/>
      <c r="MBR2" s="1"/>
      <c r="MBS2" s="1"/>
      <c r="MBT2" s="1"/>
      <c r="MBU2" s="1"/>
      <c r="MBV2" s="1"/>
      <c r="MBW2" s="1"/>
      <c r="MBX2" s="1"/>
      <c r="MBY2" s="1"/>
      <c r="MBZ2" s="1"/>
      <c r="MCA2" s="1"/>
      <c r="MCB2" s="1"/>
      <c r="MCC2" s="1"/>
      <c r="MCD2" s="1"/>
      <c r="MCE2" s="1"/>
      <c r="MCF2" s="1"/>
      <c r="MCG2" s="1"/>
      <c r="MCH2" s="1"/>
      <c r="MCI2" s="1"/>
      <c r="MCJ2" s="1"/>
      <c r="MCK2" s="1"/>
      <c r="MCL2" s="1"/>
      <c r="MCM2" s="1"/>
      <c r="MCN2" s="1"/>
      <c r="MCO2" s="1"/>
      <c r="MCP2" s="1"/>
      <c r="MCQ2" s="1"/>
      <c r="MCR2" s="1"/>
      <c r="MCS2" s="1"/>
      <c r="MCT2" s="1"/>
      <c r="MCU2" s="1"/>
      <c r="MCV2" s="1"/>
      <c r="MCW2" s="1"/>
      <c r="MCX2" s="1"/>
      <c r="MCY2" s="1"/>
      <c r="MCZ2" s="1"/>
      <c r="MDA2" s="1"/>
      <c r="MDB2" s="1"/>
      <c r="MDC2" s="1"/>
      <c r="MDD2" s="1"/>
      <c r="MDE2" s="1"/>
      <c r="MDF2" s="1"/>
      <c r="MDG2" s="1"/>
      <c r="MDH2" s="1"/>
      <c r="MDI2" s="1"/>
      <c r="MDJ2" s="1"/>
      <c r="MDK2" s="1"/>
      <c r="MDL2" s="1"/>
      <c r="MDM2" s="1"/>
      <c r="MDN2" s="1"/>
      <c r="MDO2" s="1"/>
      <c r="MDP2" s="1"/>
      <c r="MDQ2" s="1"/>
      <c r="MDR2" s="1"/>
      <c r="MDS2" s="1"/>
      <c r="MDT2" s="1"/>
      <c r="MDU2" s="1"/>
      <c r="MDV2" s="1"/>
      <c r="MDW2" s="1"/>
      <c r="MDX2" s="1"/>
      <c r="MDY2" s="1"/>
      <c r="MDZ2" s="1"/>
      <c r="MEA2" s="1"/>
      <c r="MEB2" s="1"/>
      <c r="MEC2" s="1"/>
      <c r="MED2" s="1"/>
      <c r="MEE2" s="1"/>
      <c r="MEF2" s="1"/>
      <c r="MEG2" s="1"/>
      <c r="MEH2" s="1"/>
      <c r="MEI2" s="1"/>
      <c r="MEJ2" s="1"/>
      <c r="MEK2" s="1"/>
      <c r="MEL2" s="1"/>
      <c r="MEM2" s="1"/>
      <c r="MEN2" s="1"/>
      <c r="MEO2" s="1"/>
      <c r="MEP2" s="1"/>
      <c r="MEQ2" s="1"/>
      <c r="MER2" s="1"/>
      <c r="MES2" s="1"/>
      <c r="MET2" s="1"/>
      <c r="MEU2" s="1"/>
      <c r="MEV2" s="1"/>
      <c r="MEW2" s="1"/>
      <c r="MEX2" s="1"/>
      <c r="MEY2" s="1"/>
      <c r="MEZ2" s="1"/>
      <c r="MFA2" s="1"/>
      <c r="MFB2" s="1"/>
      <c r="MFC2" s="1"/>
      <c r="MFD2" s="1"/>
      <c r="MFE2" s="1"/>
      <c r="MFF2" s="1"/>
      <c r="MFG2" s="1"/>
      <c r="MFH2" s="1"/>
      <c r="MFI2" s="1"/>
      <c r="MFJ2" s="1"/>
      <c r="MFK2" s="1"/>
      <c r="MFL2" s="1"/>
      <c r="MFM2" s="1"/>
      <c r="MFN2" s="1"/>
      <c r="MFO2" s="1"/>
      <c r="MFP2" s="1"/>
      <c r="MFQ2" s="1"/>
      <c r="MFR2" s="1"/>
      <c r="MFS2" s="1"/>
      <c r="MFT2" s="1"/>
      <c r="MFU2" s="1"/>
      <c r="MFV2" s="1"/>
      <c r="MFW2" s="1"/>
      <c r="MFX2" s="1"/>
      <c r="MFY2" s="1"/>
      <c r="MFZ2" s="1"/>
      <c r="MGA2" s="1"/>
      <c r="MGB2" s="1"/>
      <c r="MGC2" s="1"/>
      <c r="MGD2" s="1"/>
      <c r="MGE2" s="1"/>
      <c r="MGF2" s="1"/>
      <c r="MGG2" s="1"/>
      <c r="MGH2" s="1"/>
      <c r="MGI2" s="1"/>
      <c r="MGJ2" s="1"/>
      <c r="MGK2" s="1"/>
      <c r="MGL2" s="1"/>
      <c r="MGM2" s="1"/>
      <c r="MGN2" s="1"/>
      <c r="MGO2" s="1"/>
      <c r="MGP2" s="1"/>
      <c r="MGQ2" s="1"/>
      <c r="MGR2" s="1"/>
      <c r="MGS2" s="1"/>
      <c r="MGT2" s="1"/>
      <c r="MGU2" s="1"/>
      <c r="MGV2" s="1"/>
      <c r="MGW2" s="1"/>
      <c r="MGX2" s="1"/>
      <c r="MGY2" s="1"/>
      <c r="MGZ2" s="1"/>
      <c r="MHA2" s="1"/>
      <c r="MHB2" s="1"/>
      <c r="MHC2" s="1"/>
      <c r="MHD2" s="1"/>
      <c r="MHE2" s="1"/>
      <c r="MHF2" s="1"/>
      <c r="MHG2" s="1"/>
      <c r="MHH2" s="1"/>
      <c r="MHI2" s="1"/>
      <c r="MHJ2" s="1"/>
      <c r="MHK2" s="1"/>
      <c r="MHL2" s="1"/>
      <c r="MHM2" s="1"/>
      <c r="MHN2" s="1"/>
      <c r="MHO2" s="1"/>
      <c r="MHP2" s="1"/>
      <c r="MHQ2" s="1"/>
      <c r="MHR2" s="1"/>
      <c r="MHS2" s="1"/>
      <c r="MHT2" s="1"/>
      <c r="MHU2" s="1"/>
      <c r="MHV2" s="1"/>
      <c r="MHW2" s="1"/>
      <c r="MHX2" s="1"/>
      <c r="MHY2" s="1"/>
      <c r="MHZ2" s="1"/>
      <c r="MIA2" s="1"/>
      <c r="MIB2" s="1"/>
      <c r="MIC2" s="1"/>
      <c r="MID2" s="1"/>
      <c r="MIE2" s="1"/>
      <c r="MIF2" s="1"/>
      <c r="MIG2" s="1"/>
      <c r="MIH2" s="1"/>
      <c r="MII2" s="1"/>
      <c r="MIJ2" s="1"/>
      <c r="MIK2" s="1"/>
      <c r="MIL2" s="1"/>
      <c r="MIM2" s="1"/>
      <c r="MIN2" s="1"/>
      <c r="MIO2" s="1"/>
      <c r="MIP2" s="1"/>
      <c r="MIQ2" s="1"/>
      <c r="MIR2" s="1"/>
      <c r="MIS2" s="1"/>
      <c r="MIT2" s="1"/>
      <c r="MIU2" s="1"/>
      <c r="MIV2" s="1"/>
      <c r="MIW2" s="1"/>
      <c r="MIX2" s="1"/>
      <c r="MIY2" s="1"/>
      <c r="MIZ2" s="1"/>
      <c r="MJA2" s="1"/>
      <c r="MJB2" s="1"/>
      <c r="MJC2" s="1"/>
      <c r="MJD2" s="1"/>
      <c r="MJE2" s="1"/>
      <c r="MJF2" s="1"/>
      <c r="MJG2" s="1"/>
      <c r="MJH2" s="1"/>
      <c r="MJI2" s="1"/>
      <c r="MJJ2" s="1"/>
      <c r="MJK2" s="1"/>
      <c r="MJL2" s="1"/>
      <c r="MJM2" s="1"/>
      <c r="MJN2" s="1"/>
      <c r="MJO2" s="1"/>
      <c r="MJP2" s="1"/>
      <c r="MJQ2" s="1"/>
      <c r="MJR2" s="1"/>
      <c r="MJS2" s="1"/>
      <c r="MJT2" s="1"/>
      <c r="MJU2" s="1"/>
      <c r="MJV2" s="1"/>
      <c r="MJW2" s="1"/>
      <c r="MJX2" s="1"/>
      <c r="MJY2" s="1"/>
      <c r="MJZ2" s="1"/>
      <c r="MKA2" s="1"/>
      <c r="MKB2" s="1"/>
      <c r="MKC2" s="1"/>
      <c r="MKD2" s="1"/>
      <c r="MKE2" s="1"/>
      <c r="MKF2" s="1"/>
      <c r="MKG2" s="1"/>
      <c r="MKH2" s="1"/>
      <c r="MKI2" s="1"/>
      <c r="MKJ2" s="1"/>
      <c r="MKK2" s="1"/>
      <c r="MKL2" s="1"/>
      <c r="MKM2" s="1"/>
      <c r="MKN2" s="1"/>
      <c r="MKO2" s="1"/>
      <c r="MKP2" s="1"/>
      <c r="MKQ2" s="1"/>
      <c r="MKR2" s="1"/>
      <c r="MKS2" s="1"/>
      <c r="MKT2" s="1"/>
      <c r="MKU2" s="1"/>
      <c r="MKV2" s="1"/>
      <c r="MKW2" s="1"/>
      <c r="MKX2" s="1"/>
      <c r="MKY2" s="1"/>
      <c r="MKZ2" s="1"/>
      <c r="MLA2" s="1"/>
      <c r="MLB2" s="1"/>
      <c r="MLC2" s="1"/>
      <c r="MLD2" s="1"/>
      <c r="MLE2" s="1"/>
      <c r="MLF2" s="1"/>
      <c r="MLG2" s="1"/>
      <c r="MLH2" s="1"/>
      <c r="MLI2" s="1"/>
      <c r="MLJ2" s="1"/>
      <c r="MLK2" s="1"/>
      <c r="MLL2" s="1"/>
      <c r="MLM2" s="1"/>
      <c r="MLN2" s="1"/>
      <c r="MLO2" s="1"/>
      <c r="MLP2" s="1"/>
      <c r="MLQ2" s="1"/>
      <c r="MLR2" s="1"/>
      <c r="MLS2" s="1"/>
      <c r="MLT2" s="1"/>
      <c r="MLU2" s="1"/>
      <c r="MLV2" s="1"/>
      <c r="MLW2" s="1"/>
      <c r="MLX2" s="1"/>
      <c r="MLY2" s="1"/>
      <c r="MLZ2" s="1"/>
      <c r="MMA2" s="1"/>
      <c r="MMB2" s="1"/>
      <c r="MMC2" s="1"/>
      <c r="MMD2" s="1"/>
      <c r="MME2" s="1"/>
      <c r="MMF2" s="1"/>
      <c r="MMG2" s="1"/>
      <c r="MMH2" s="1"/>
      <c r="MMI2" s="1"/>
      <c r="MMJ2" s="1"/>
      <c r="MMK2" s="1"/>
      <c r="MML2" s="1"/>
      <c r="MMM2" s="1"/>
      <c r="MMN2" s="1"/>
      <c r="MMO2" s="1"/>
      <c r="MMP2" s="1"/>
      <c r="MMQ2" s="1"/>
      <c r="MMR2" s="1"/>
      <c r="MMS2" s="1"/>
      <c r="MMT2" s="1"/>
      <c r="MMU2" s="1"/>
      <c r="MMV2" s="1"/>
      <c r="MMW2" s="1"/>
      <c r="MMX2" s="1"/>
      <c r="MMY2" s="1"/>
      <c r="MMZ2" s="1"/>
      <c r="MNA2" s="1"/>
      <c r="MNB2" s="1"/>
      <c r="MNC2" s="1"/>
      <c r="MND2" s="1"/>
      <c r="MNE2" s="1"/>
      <c r="MNF2" s="1"/>
      <c r="MNG2" s="1"/>
      <c r="MNH2" s="1"/>
      <c r="MNI2" s="1"/>
      <c r="MNJ2" s="1"/>
      <c r="MNK2" s="1"/>
      <c r="MNL2" s="1"/>
      <c r="MNM2" s="1"/>
      <c r="MNN2" s="1"/>
      <c r="MNO2" s="1"/>
      <c r="MNP2" s="1"/>
      <c r="MNQ2" s="1"/>
      <c r="MNR2" s="1"/>
      <c r="MNS2" s="1"/>
      <c r="MNT2" s="1"/>
      <c r="MNU2" s="1"/>
      <c r="MNV2" s="1"/>
      <c r="MNW2" s="1"/>
      <c r="MNX2" s="1"/>
      <c r="MNY2" s="1"/>
      <c r="MNZ2" s="1"/>
      <c r="MOA2" s="1"/>
      <c r="MOB2" s="1"/>
      <c r="MOC2" s="1"/>
      <c r="MOD2" s="1"/>
      <c r="MOE2" s="1"/>
      <c r="MOF2" s="1"/>
      <c r="MOG2" s="1"/>
      <c r="MOH2" s="1"/>
      <c r="MOI2" s="1"/>
      <c r="MOJ2" s="1"/>
      <c r="MOK2" s="1"/>
      <c r="MOL2" s="1"/>
      <c r="MOM2" s="1"/>
      <c r="MON2" s="1"/>
      <c r="MOO2" s="1"/>
      <c r="MOP2" s="1"/>
      <c r="MOQ2" s="1"/>
      <c r="MOR2" s="1"/>
      <c r="MOS2" s="1"/>
      <c r="MOT2" s="1"/>
      <c r="MOU2" s="1"/>
      <c r="MOV2" s="1"/>
      <c r="MOW2" s="1"/>
      <c r="MOX2" s="1"/>
      <c r="MOY2" s="1"/>
      <c r="MOZ2" s="1"/>
      <c r="MPA2" s="1"/>
      <c r="MPB2" s="1"/>
      <c r="MPC2" s="1"/>
      <c r="MPD2" s="1"/>
      <c r="MPE2" s="1"/>
      <c r="MPF2" s="1"/>
      <c r="MPG2" s="1"/>
      <c r="MPH2" s="1"/>
      <c r="MPI2" s="1"/>
      <c r="MPJ2" s="1"/>
      <c r="MPK2" s="1"/>
      <c r="MPL2" s="1"/>
      <c r="MPM2" s="1"/>
      <c r="MPN2" s="1"/>
      <c r="MPO2" s="1"/>
      <c r="MPP2" s="1"/>
      <c r="MPQ2" s="1"/>
      <c r="MPR2" s="1"/>
      <c r="MPS2" s="1"/>
      <c r="MPT2" s="1"/>
      <c r="MPU2" s="1"/>
      <c r="MPV2" s="1"/>
      <c r="MPW2" s="1"/>
      <c r="MPX2" s="1"/>
      <c r="MPY2" s="1"/>
      <c r="MPZ2" s="1"/>
      <c r="MQA2" s="1"/>
      <c r="MQB2" s="1"/>
      <c r="MQC2" s="1"/>
      <c r="MQD2" s="1"/>
      <c r="MQE2" s="1"/>
      <c r="MQF2" s="1"/>
      <c r="MQG2" s="1"/>
      <c r="MQH2" s="1"/>
      <c r="MQI2" s="1"/>
      <c r="MQJ2" s="1"/>
      <c r="MQK2" s="1"/>
      <c r="MQL2" s="1"/>
      <c r="MQM2" s="1"/>
      <c r="MQN2" s="1"/>
      <c r="MQO2" s="1"/>
      <c r="MQP2" s="1"/>
      <c r="MQQ2" s="1"/>
      <c r="MQR2" s="1"/>
      <c r="MQS2" s="1"/>
      <c r="MQT2" s="1"/>
      <c r="MQU2" s="1"/>
      <c r="MQV2" s="1"/>
      <c r="MQW2" s="1"/>
      <c r="MQX2" s="1"/>
      <c r="MQY2" s="1"/>
      <c r="MQZ2" s="1"/>
      <c r="MRA2" s="1"/>
      <c r="MRB2" s="1"/>
      <c r="MRC2" s="1"/>
      <c r="MRD2" s="1"/>
      <c r="MRE2" s="1"/>
      <c r="MRF2" s="1"/>
      <c r="MRG2" s="1"/>
      <c r="MRH2" s="1"/>
      <c r="MRI2" s="1"/>
      <c r="MRJ2" s="1"/>
      <c r="MRK2" s="1"/>
      <c r="MRL2" s="1"/>
      <c r="MRM2" s="1"/>
      <c r="MRN2" s="1"/>
      <c r="MRO2" s="1"/>
      <c r="MRP2" s="1"/>
      <c r="MRQ2" s="1"/>
      <c r="MRR2" s="1"/>
      <c r="MRS2" s="1"/>
      <c r="MRT2" s="1"/>
      <c r="MRU2" s="1"/>
      <c r="MRV2" s="1"/>
      <c r="MRW2" s="1"/>
      <c r="MRX2" s="1"/>
      <c r="MRY2" s="1"/>
      <c r="MRZ2" s="1"/>
      <c r="MSA2" s="1"/>
      <c r="MSB2" s="1"/>
      <c r="MSC2" s="1"/>
      <c r="MSD2" s="1"/>
      <c r="MSE2" s="1"/>
      <c r="MSF2" s="1"/>
      <c r="MSG2" s="1"/>
      <c r="MSH2" s="1"/>
      <c r="MSI2" s="1"/>
      <c r="MSJ2" s="1"/>
      <c r="MSK2" s="1"/>
      <c r="MSL2" s="1"/>
      <c r="MSM2" s="1"/>
      <c r="MSN2" s="1"/>
      <c r="MSO2" s="1"/>
      <c r="MSP2" s="1"/>
      <c r="MSQ2" s="1"/>
      <c r="MSR2" s="1"/>
      <c r="MSS2" s="1"/>
      <c r="MST2" s="1"/>
      <c r="MSU2" s="1"/>
      <c r="MSV2" s="1"/>
      <c r="MSW2" s="1"/>
      <c r="MSX2" s="1"/>
      <c r="MSY2" s="1"/>
      <c r="MSZ2" s="1"/>
      <c r="MTA2" s="1"/>
      <c r="MTB2" s="1"/>
      <c r="MTC2" s="1"/>
      <c r="MTD2" s="1"/>
      <c r="MTE2" s="1"/>
      <c r="MTF2" s="1"/>
      <c r="MTG2" s="1"/>
      <c r="MTH2" s="1"/>
      <c r="MTI2" s="1"/>
      <c r="MTJ2" s="1"/>
      <c r="MTK2" s="1"/>
      <c r="MTL2" s="1"/>
      <c r="MTM2" s="1"/>
      <c r="MTN2" s="1"/>
      <c r="MTO2" s="1"/>
      <c r="MTP2" s="1"/>
      <c r="MTQ2" s="1"/>
      <c r="MTR2" s="1"/>
      <c r="MTS2" s="1"/>
      <c r="MTT2" s="1"/>
      <c r="MTU2" s="1"/>
      <c r="MTV2" s="1"/>
      <c r="MTW2" s="1"/>
      <c r="MTX2" s="1"/>
      <c r="MTY2" s="1"/>
      <c r="MTZ2" s="1"/>
      <c r="MUA2" s="1"/>
      <c r="MUB2" s="1"/>
      <c r="MUC2" s="1"/>
      <c r="MUD2" s="1"/>
      <c r="MUE2" s="1"/>
      <c r="MUF2" s="1"/>
      <c r="MUG2" s="1"/>
      <c r="MUH2" s="1"/>
      <c r="MUI2" s="1"/>
      <c r="MUJ2" s="1"/>
      <c r="MUK2" s="1"/>
      <c r="MUL2" s="1"/>
      <c r="MUM2" s="1"/>
      <c r="MUN2" s="1"/>
      <c r="MUO2" s="1"/>
      <c r="MUP2" s="1"/>
      <c r="MUQ2" s="1"/>
      <c r="MUR2" s="1"/>
      <c r="MUS2" s="1"/>
      <c r="MUT2" s="1"/>
      <c r="MUU2" s="1"/>
      <c r="MUV2" s="1"/>
      <c r="MUW2" s="1"/>
      <c r="MUX2" s="1"/>
      <c r="MUY2" s="1"/>
      <c r="MUZ2" s="1"/>
      <c r="MVA2" s="1"/>
      <c r="MVB2" s="1"/>
      <c r="MVC2" s="1"/>
      <c r="MVD2" s="1"/>
      <c r="MVE2" s="1"/>
      <c r="MVF2" s="1"/>
      <c r="MVG2" s="1"/>
      <c r="MVH2" s="1"/>
      <c r="MVI2" s="1"/>
      <c r="MVJ2" s="1"/>
      <c r="MVK2" s="1"/>
      <c r="MVL2" s="1"/>
      <c r="MVM2" s="1"/>
      <c r="MVN2" s="1"/>
      <c r="MVO2" s="1"/>
      <c r="MVP2" s="1"/>
      <c r="MVQ2" s="1"/>
      <c r="MVR2" s="1"/>
      <c r="MVS2" s="1"/>
      <c r="MVT2" s="1"/>
      <c r="MVU2" s="1"/>
      <c r="MVV2" s="1"/>
      <c r="MVW2" s="1"/>
      <c r="MVX2" s="1"/>
      <c r="MVY2" s="1"/>
      <c r="MVZ2" s="1"/>
      <c r="MWA2" s="1"/>
      <c r="MWB2" s="1"/>
      <c r="MWC2" s="1"/>
      <c r="MWD2" s="1"/>
      <c r="MWE2" s="1"/>
      <c r="MWF2" s="1"/>
      <c r="MWG2" s="1"/>
      <c r="MWH2" s="1"/>
      <c r="MWI2" s="1"/>
      <c r="MWJ2" s="1"/>
      <c r="MWK2" s="1"/>
      <c r="MWL2" s="1"/>
      <c r="MWM2" s="1"/>
      <c r="MWN2" s="1"/>
      <c r="MWO2" s="1"/>
      <c r="MWP2" s="1"/>
      <c r="MWQ2" s="1"/>
      <c r="MWR2" s="1"/>
      <c r="MWS2" s="1"/>
      <c r="MWT2" s="1"/>
      <c r="MWU2" s="1"/>
      <c r="MWV2" s="1"/>
      <c r="MWW2" s="1"/>
      <c r="MWX2" s="1"/>
      <c r="MWY2" s="1"/>
      <c r="MWZ2" s="1"/>
      <c r="MXA2" s="1"/>
      <c r="MXB2" s="1"/>
      <c r="MXC2" s="1"/>
      <c r="MXD2" s="1"/>
      <c r="MXE2" s="1"/>
      <c r="MXF2" s="1"/>
      <c r="MXG2" s="1"/>
      <c r="MXH2" s="1"/>
      <c r="MXI2" s="1"/>
      <c r="MXJ2" s="1"/>
      <c r="MXK2" s="1"/>
      <c r="MXL2" s="1"/>
      <c r="MXM2" s="1"/>
      <c r="MXN2" s="1"/>
      <c r="MXO2" s="1"/>
      <c r="MXP2" s="1"/>
      <c r="MXQ2" s="1"/>
      <c r="MXR2" s="1"/>
      <c r="MXS2" s="1"/>
      <c r="MXT2" s="1"/>
      <c r="MXU2" s="1"/>
      <c r="MXV2" s="1"/>
      <c r="MXW2" s="1"/>
      <c r="MXX2" s="1"/>
      <c r="MXY2" s="1"/>
      <c r="MXZ2" s="1"/>
      <c r="MYA2" s="1"/>
      <c r="MYB2" s="1"/>
      <c r="MYC2" s="1"/>
      <c r="MYD2" s="1"/>
      <c r="MYE2" s="1"/>
      <c r="MYF2" s="1"/>
      <c r="MYG2" s="1"/>
      <c r="MYH2" s="1"/>
      <c r="MYI2" s="1"/>
      <c r="MYJ2" s="1"/>
      <c r="MYK2" s="1"/>
      <c r="MYL2" s="1"/>
      <c r="MYM2" s="1"/>
      <c r="MYN2" s="1"/>
      <c r="MYO2" s="1"/>
      <c r="MYP2" s="1"/>
      <c r="MYQ2" s="1"/>
      <c r="MYR2" s="1"/>
      <c r="MYS2" s="1"/>
      <c r="MYT2" s="1"/>
      <c r="MYU2" s="1"/>
      <c r="MYV2" s="1"/>
      <c r="MYW2" s="1"/>
      <c r="MYX2" s="1"/>
      <c r="MYY2" s="1"/>
      <c r="MYZ2" s="1"/>
      <c r="MZA2" s="1"/>
      <c r="MZB2" s="1"/>
      <c r="MZC2" s="1"/>
      <c r="MZD2" s="1"/>
      <c r="MZE2" s="1"/>
      <c r="MZF2" s="1"/>
      <c r="MZG2" s="1"/>
      <c r="MZH2" s="1"/>
      <c r="MZI2" s="1"/>
      <c r="MZJ2" s="1"/>
      <c r="MZK2" s="1"/>
      <c r="MZL2" s="1"/>
      <c r="MZM2" s="1"/>
      <c r="MZN2" s="1"/>
      <c r="MZO2" s="1"/>
      <c r="MZP2" s="1"/>
      <c r="MZQ2" s="1"/>
      <c r="MZR2" s="1"/>
      <c r="MZS2" s="1"/>
      <c r="MZT2" s="1"/>
      <c r="MZU2" s="1"/>
      <c r="MZV2" s="1"/>
      <c r="MZW2" s="1"/>
      <c r="MZX2" s="1"/>
      <c r="MZY2" s="1"/>
      <c r="MZZ2" s="1"/>
      <c r="NAA2" s="1"/>
      <c r="NAB2" s="1"/>
      <c r="NAC2" s="1"/>
      <c r="NAD2" s="1"/>
      <c r="NAE2" s="1"/>
      <c r="NAF2" s="1"/>
      <c r="NAG2" s="1"/>
      <c r="NAH2" s="1"/>
      <c r="NAI2" s="1"/>
      <c r="NAJ2" s="1"/>
      <c r="NAK2" s="1"/>
      <c r="NAL2" s="1"/>
      <c r="NAM2" s="1"/>
      <c r="NAN2" s="1"/>
      <c r="NAO2" s="1"/>
      <c r="NAP2" s="1"/>
      <c r="NAQ2" s="1"/>
      <c r="NAR2" s="1"/>
      <c r="NAS2" s="1"/>
      <c r="NAT2" s="1"/>
      <c r="NAU2" s="1"/>
      <c r="NAV2" s="1"/>
      <c r="NAW2" s="1"/>
      <c r="NAX2" s="1"/>
      <c r="NAY2" s="1"/>
      <c r="NAZ2" s="1"/>
      <c r="NBA2" s="1"/>
      <c r="NBB2" s="1"/>
      <c r="NBC2" s="1"/>
      <c r="NBD2" s="1"/>
      <c r="NBE2" s="1"/>
      <c r="NBF2" s="1"/>
      <c r="NBG2" s="1"/>
      <c r="NBH2" s="1"/>
      <c r="NBI2" s="1"/>
      <c r="NBJ2" s="1"/>
      <c r="NBK2" s="1"/>
      <c r="NBL2" s="1"/>
      <c r="NBM2" s="1"/>
      <c r="NBN2" s="1"/>
      <c r="NBO2" s="1"/>
      <c r="NBP2" s="1"/>
      <c r="NBQ2" s="1"/>
      <c r="NBR2" s="1"/>
      <c r="NBS2" s="1"/>
      <c r="NBT2" s="1"/>
      <c r="NBU2" s="1"/>
      <c r="NBV2" s="1"/>
      <c r="NBW2" s="1"/>
      <c r="NBX2" s="1"/>
      <c r="NBY2" s="1"/>
      <c r="NBZ2" s="1"/>
      <c r="NCA2" s="1"/>
      <c r="NCB2" s="1"/>
      <c r="NCC2" s="1"/>
      <c r="NCD2" s="1"/>
      <c r="NCE2" s="1"/>
      <c r="NCF2" s="1"/>
      <c r="NCG2" s="1"/>
      <c r="NCH2" s="1"/>
      <c r="NCI2" s="1"/>
      <c r="NCJ2" s="1"/>
      <c r="NCK2" s="1"/>
      <c r="NCL2" s="1"/>
      <c r="NCM2" s="1"/>
      <c r="NCN2" s="1"/>
      <c r="NCO2" s="1"/>
      <c r="NCP2" s="1"/>
      <c r="NCQ2" s="1"/>
      <c r="NCR2" s="1"/>
      <c r="NCS2" s="1"/>
      <c r="NCT2" s="1"/>
      <c r="NCU2" s="1"/>
      <c r="NCV2" s="1"/>
      <c r="NCW2" s="1"/>
      <c r="NCX2" s="1"/>
      <c r="NCY2" s="1"/>
      <c r="NCZ2" s="1"/>
      <c r="NDA2" s="1"/>
      <c r="NDB2" s="1"/>
      <c r="NDC2" s="1"/>
      <c r="NDD2" s="1"/>
      <c r="NDE2" s="1"/>
      <c r="NDF2" s="1"/>
      <c r="NDG2" s="1"/>
      <c r="NDH2" s="1"/>
      <c r="NDI2" s="1"/>
      <c r="NDJ2" s="1"/>
      <c r="NDK2" s="1"/>
      <c r="NDL2" s="1"/>
      <c r="NDM2" s="1"/>
      <c r="NDN2" s="1"/>
      <c r="NDO2" s="1"/>
      <c r="NDP2" s="1"/>
      <c r="NDQ2" s="1"/>
      <c r="NDR2" s="1"/>
      <c r="NDS2" s="1"/>
      <c r="NDT2" s="1"/>
      <c r="NDU2" s="1"/>
      <c r="NDV2" s="1"/>
      <c r="NDW2" s="1"/>
      <c r="NDX2" s="1"/>
      <c r="NDY2" s="1"/>
      <c r="NDZ2" s="1"/>
      <c r="NEA2" s="1"/>
      <c r="NEB2" s="1"/>
      <c r="NEC2" s="1"/>
      <c r="NED2" s="1"/>
      <c r="NEE2" s="1"/>
      <c r="NEF2" s="1"/>
      <c r="NEG2" s="1"/>
      <c r="NEH2" s="1"/>
      <c r="NEI2" s="1"/>
      <c r="NEJ2" s="1"/>
      <c r="NEK2" s="1"/>
      <c r="NEL2" s="1"/>
      <c r="NEM2" s="1"/>
      <c r="NEN2" s="1"/>
      <c r="NEO2" s="1"/>
      <c r="NEP2" s="1"/>
      <c r="NEQ2" s="1"/>
      <c r="NER2" s="1"/>
      <c r="NES2" s="1"/>
      <c r="NET2" s="1"/>
      <c r="NEU2" s="1"/>
      <c r="NEV2" s="1"/>
      <c r="NEW2" s="1"/>
      <c r="NEX2" s="1"/>
      <c r="NEY2" s="1"/>
      <c r="NEZ2" s="1"/>
      <c r="NFA2" s="1"/>
      <c r="NFB2" s="1"/>
      <c r="NFC2" s="1"/>
      <c r="NFD2" s="1"/>
      <c r="NFE2" s="1"/>
      <c r="NFF2" s="1"/>
      <c r="NFG2" s="1"/>
      <c r="NFH2" s="1"/>
      <c r="NFI2" s="1"/>
      <c r="NFJ2" s="1"/>
      <c r="NFK2" s="1"/>
      <c r="NFL2" s="1"/>
      <c r="NFM2" s="1"/>
      <c r="NFN2" s="1"/>
      <c r="NFO2" s="1"/>
      <c r="NFP2" s="1"/>
      <c r="NFQ2" s="1"/>
      <c r="NFR2" s="1"/>
      <c r="NFS2" s="1"/>
      <c r="NFT2" s="1"/>
      <c r="NFU2" s="1"/>
      <c r="NFV2" s="1"/>
      <c r="NFW2" s="1"/>
      <c r="NFX2" s="1"/>
      <c r="NFY2" s="1"/>
      <c r="NFZ2" s="1"/>
      <c r="NGA2" s="1"/>
      <c r="NGB2" s="1"/>
      <c r="NGC2" s="1"/>
      <c r="NGD2" s="1"/>
      <c r="NGE2" s="1"/>
      <c r="NGF2" s="1"/>
      <c r="NGG2" s="1"/>
      <c r="NGH2" s="1"/>
      <c r="NGI2" s="1"/>
      <c r="NGJ2" s="1"/>
      <c r="NGK2" s="1"/>
      <c r="NGL2" s="1"/>
      <c r="NGM2" s="1"/>
      <c r="NGN2" s="1"/>
      <c r="NGO2" s="1"/>
      <c r="NGP2" s="1"/>
      <c r="NGQ2" s="1"/>
      <c r="NGR2" s="1"/>
      <c r="NGS2" s="1"/>
      <c r="NGT2" s="1"/>
      <c r="NGU2" s="1"/>
      <c r="NGV2" s="1"/>
      <c r="NGW2" s="1"/>
      <c r="NGX2" s="1"/>
      <c r="NGY2" s="1"/>
      <c r="NGZ2" s="1"/>
      <c r="NHA2" s="1"/>
      <c r="NHB2" s="1"/>
      <c r="NHC2" s="1"/>
      <c r="NHD2" s="1"/>
      <c r="NHE2" s="1"/>
      <c r="NHF2" s="1"/>
      <c r="NHG2" s="1"/>
      <c r="NHH2" s="1"/>
      <c r="NHI2" s="1"/>
      <c r="NHJ2" s="1"/>
      <c r="NHK2" s="1"/>
      <c r="NHL2" s="1"/>
      <c r="NHM2" s="1"/>
      <c r="NHN2" s="1"/>
      <c r="NHO2" s="1"/>
      <c r="NHP2" s="1"/>
      <c r="NHQ2" s="1"/>
      <c r="NHR2" s="1"/>
      <c r="NHS2" s="1"/>
      <c r="NHT2" s="1"/>
      <c r="NHU2" s="1"/>
      <c r="NHV2" s="1"/>
      <c r="NHW2" s="1"/>
      <c r="NHX2" s="1"/>
      <c r="NHY2" s="1"/>
      <c r="NHZ2" s="1"/>
      <c r="NIA2" s="1"/>
      <c r="NIB2" s="1"/>
      <c r="NIC2" s="1"/>
      <c r="NID2" s="1"/>
      <c r="NIE2" s="1"/>
      <c r="NIF2" s="1"/>
      <c r="NIG2" s="1"/>
      <c r="NIH2" s="1"/>
      <c r="NII2" s="1"/>
      <c r="NIJ2" s="1"/>
      <c r="NIK2" s="1"/>
      <c r="NIL2" s="1"/>
      <c r="NIM2" s="1"/>
      <c r="NIN2" s="1"/>
      <c r="NIO2" s="1"/>
      <c r="NIP2" s="1"/>
      <c r="NIQ2" s="1"/>
      <c r="NIR2" s="1"/>
      <c r="NIS2" s="1"/>
      <c r="NIT2" s="1"/>
      <c r="NIU2" s="1"/>
      <c r="NIV2" s="1"/>
      <c r="NIW2" s="1"/>
      <c r="NIX2" s="1"/>
      <c r="NIY2" s="1"/>
      <c r="NIZ2" s="1"/>
      <c r="NJA2" s="1"/>
      <c r="NJB2" s="1"/>
      <c r="NJC2" s="1"/>
      <c r="NJD2" s="1"/>
      <c r="NJE2" s="1"/>
      <c r="NJF2" s="1"/>
      <c r="NJG2" s="1"/>
      <c r="NJH2" s="1"/>
      <c r="NJI2" s="1"/>
      <c r="NJJ2" s="1"/>
      <c r="NJK2" s="1"/>
      <c r="NJL2" s="1"/>
      <c r="NJM2" s="1"/>
      <c r="NJN2" s="1"/>
      <c r="NJO2" s="1"/>
      <c r="NJP2" s="1"/>
      <c r="NJQ2" s="1"/>
      <c r="NJR2" s="1"/>
      <c r="NJS2" s="1"/>
      <c r="NJT2" s="1"/>
      <c r="NJU2" s="1"/>
      <c r="NJV2" s="1"/>
      <c r="NJW2" s="1"/>
      <c r="NJX2" s="1"/>
      <c r="NJY2" s="1"/>
      <c r="NJZ2" s="1"/>
      <c r="NKA2" s="1"/>
      <c r="NKB2" s="1"/>
      <c r="NKC2" s="1"/>
      <c r="NKD2" s="1"/>
      <c r="NKE2" s="1"/>
      <c r="NKF2" s="1"/>
      <c r="NKG2" s="1"/>
      <c r="NKH2" s="1"/>
      <c r="NKI2" s="1"/>
      <c r="NKJ2" s="1"/>
      <c r="NKK2" s="1"/>
      <c r="NKL2" s="1"/>
      <c r="NKM2" s="1"/>
      <c r="NKN2" s="1"/>
      <c r="NKO2" s="1"/>
      <c r="NKP2" s="1"/>
      <c r="NKQ2" s="1"/>
      <c r="NKR2" s="1"/>
      <c r="NKS2" s="1"/>
      <c r="NKT2" s="1"/>
      <c r="NKU2" s="1"/>
      <c r="NKV2" s="1"/>
      <c r="NKW2" s="1"/>
      <c r="NKX2" s="1"/>
      <c r="NKY2" s="1"/>
      <c r="NKZ2" s="1"/>
      <c r="NLA2" s="1"/>
      <c r="NLB2" s="1"/>
      <c r="NLC2" s="1"/>
      <c r="NLD2" s="1"/>
      <c r="NLE2" s="1"/>
      <c r="NLF2" s="1"/>
      <c r="NLG2" s="1"/>
      <c r="NLH2" s="1"/>
      <c r="NLI2" s="1"/>
      <c r="NLJ2" s="1"/>
      <c r="NLK2" s="1"/>
      <c r="NLL2" s="1"/>
      <c r="NLM2" s="1"/>
      <c r="NLN2" s="1"/>
      <c r="NLO2" s="1"/>
      <c r="NLP2" s="1"/>
      <c r="NLQ2" s="1"/>
      <c r="NLR2" s="1"/>
      <c r="NLS2" s="1"/>
      <c r="NLT2" s="1"/>
      <c r="NLU2" s="1"/>
      <c r="NLV2" s="1"/>
      <c r="NLW2" s="1"/>
      <c r="NLX2" s="1"/>
      <c r="NLY2" s="1"/>
      <c r="NLZ2" s="1"/>
      <c r="NMA2" s="1"/>
      <c r="NMB2" s="1"/>
      <c r="NMC2" s="1"/>
      <c r="NMD2" s="1"/>
      <c r="NME2" s="1"/>
      <c r="NMF2" s="1"/>
      <c r="NMG2" s="1"/>
      <c r="NMH2" s="1"/>
      <c r="NMI2" s="1"/>
      <c r="NMJ2" s="1"/>
      <c r="NMK2" s="1"/>
      <c r="NML2" s="1"/>
      <c r="NMM2" s="1"/>
      <c r="NMN2" s="1"/>
      <c r="NMO2" s="1"/>
      <c r="NMP2" s="1"/>
      <c r="NMQ2" s="1"/>
      <c r="NMR2" s="1"/>
      <c r="NMS2" s="1"/>
      <c r="NMT2" s="1"/>
      <c r="NMU2" s="1"/>
      <c r="NMV2" s="1"/>
      <c r="NMW2" s="1"/>
      <c r="NMX2" s="1"/>
      <c r="NMY2" s="1"/>
      <c r="NMZ2" s="1"/>
      <c r="NNA2" s="1"/>
      <c r="NNB2" s="1"/>
      <c r="NNC2" s="1"/>
      <c r="NND2" s="1"/>
      <c r="NNE2" s="1"/>
      <c r="NNF2" s="1"/>
      <c r="NNG2" s="1"/>
      <c r="NNH2" s="1"/>
      <c r="NNI2" s="1"/>
      <c r="NNJ2" s="1"/>
      <c r="NNK2" s="1"/>
      <c r="NNL2" s="1"/>
      <c r="NNM2" s="1"/>
      <c r="NNN2" s="1"/>
      <c r="NNO2" s="1"/>
      <c r="NNP2" s="1"/>
      <c r="NNQ2" s="1"/>
      <c r="NNR2" s="1"/>
      <c r="NNS2" s="1"/>
      <c r="NNT2" s="1"/>
      <c r="NNU2" s="1"/>
      <c r="NNV2" s="1"/>
      <c r="NNW2" s="1"/>
      <c r="NNX2" s="1"/>
      <c r="NNY2" s="1"/>
      <c r="NNZ2" s="1"/>
      <c r="NOA2" s="1"/>
      <c r="NOB2" s="1"/>
      <c r="NOC2" s="1"/>
      <c r="NOD2" s="1"/>
      <c r="NOE2" s="1"/>
      <c r="NOF2" s="1"/>
      <c r="NOG2" s="1"/>
      <c r="NOH2" s="1"/>
      <c r="NOI2" s="1"/>
      <c r="NOJ2" s="1"/>
      <c r="NOK2" s="1"/>
      <c r="NOL2" s="1"/>
      <c r="NOM2" s="1"/>
      <c r="NON2" s="1"/>
      <c r="NOO2" s="1"/>
      <c r="NOP2" s="1"/>
      <c r="NOQ2" s="1"/>
      <c r="NOR2" s="1"/>
      <c r="NOS2" s="1"/>
      <c r="NOT2" s="1"/>
      <c r="NOU2" s="1"/>
      <c r="NOV2" s="1"/>
      <c r="NOW2" s="1"/>
      <c r="NOX2" s="1"/>
      <c r="NOY2" s="1"/>
      <c r="NOZ2" s="1"/>
      <c r="NPA2" s="1"/>
      <c r="NPB2" s="1"/>
      <c r="NPC2" s="1"/>
      <c r="NPD2" s="1"/>
      <c r="NPE2" s="1"/>
      <c r="NPF2" s="1"/>
      <c r="NPG2" s="1"/>
      <c r="NPH2" s="1"/>
      <c r="NPI2" s="1"/>
      <c r="NPJ2" s="1"/>
      <c r="NPK2" s="1"/>
      <c r="NPL2" s="1"/>
      <c r="NPM2" s="1"/>
      <c r="NPN2" s="1"/>
      <c r="NPO2" s="1"/>
      <c r="NPP2" s="1"/>
      <c r="NPQ2" s="1"/>
      <c r="NPR2" s="1"/>
      <c r="NPS2" s="1"/>
      <c r="NPT2" s="1"/>
      <c r="NPU2" s="1"/>
      <c r="NPV2" s="1"/>
      <c r="NPW2" s="1"/>
      <c r="NPX2" s="1"/>
      <c r="NPY2" s="1"/>
      <c r="NPZ2" s="1"/>
      <c r="NQA2" s="1"/>
      <c r="NQB2" s="1"/>
      <c r="NQC2" s="1"/>
      <c r="NQD2" s="1"/>
      <c r="NQE2" s="1"/>
      <c r="NQF2" s="1"/>
      <c r="NQG2" s="1"/>
      <c r="NQH2" s="1"/>
      <c r="NQI2" s="1"/>
      <c r="NQJ2" s="1"/>
      <c r="NQK2" s="1"/>
      <c r="NQL2" s="1"/>
      <c r="NQM2" s="1"/>
      <c r="NQN2" s="1"/>
      <c r="NQO2" s="1"/>
      <c r="NQP2" s="1"/>
      <c r="NQQ2" s="1"/>
      <c r="NQR2" s="1"/>
      <c r="NQS2" s="1"/>
      <c r="NQT2" s="1"/>
      <c r="NQU2" s="1"/>
      <c r="NQV2" s="1"/>
      <c r="NQW2" s="1"/>
      <c r="NQX2" s="1"/>
      <c r="NQY2" s="1"/>
      <c r="NQZ2" s="1"/>
      <c r="NRA2" s="1"/>
      <c r="NRB2" s="1"/>
      <c r="NRC2" s="1"/>
      <c r="NRD2" s="1"/>
      <c r="NRE2" s="1"/>
      <c r="NRF2" s="1"/>
      <c r="NRG2" s="1"/>
      <c r="NRH2" s="1"/>
      <c r="NRI2" s="1"/>
      <c r="NRJ2" s="1"/>
      <c r="NRK2" s="1"/>
      <c r="NRL2" s="1"/>
      <c r="NRM2" s="1"/>
      <c r="NRN2" s="1"/>
      <c r="NRO2" s="1"/>
      <c r="NRP2" s="1"/>
      <c r="NRQ2" s="1"/>
      <c r="NRR2" s="1"/>
      <c r="NRS2" s="1"/>
      <c r="NRT2" s="1"/>
      <c r="NRU2" s="1"/>
      <c r="NRV2" s="1"/>
      <c r="NRW2" s="1"/>
      <c r="NRX2" s="1"/>
      <c r="NRY2" s="1"/>
      <c r="NRZ2" s="1"/>
      <c r="NSA2" s="1"/>
      <c r="NSB2" s="1"/>
      <c r="NSC2" s="1"/>
      <c r="NSD2" s="1"/>
      <c r="NSE2" s="1"/>
      <c r="NSF2" s="1"/>
      <c r="NSG2" s="1"/>
      <c r="NSH2" s="1"/>
      <c r="NSI2" s="1"/>
      <c r="NSJ2" s="1"/>
      <c r="NSK2" s="1"/>
      <c r="NSL2" s="1"/>
      <c r="NSM2" s="1"/>
      <c r="NSN2" s="1"/>
      <c r="NSO2" s="1"/>
      <c r="NSP2" s="1"/>
      <c r="NSQ2" s="1"/>
      <c r="NSR2" s="1"/>
      <c r="NSS2" s="1"/>
      <c r="NST2" s="1"/>
      <c r="NSU2" s="1"/>
      <c r="NSV2" s="1"/>
      <c r="NSW2" s="1"/>
      <c r="NSX2" s="1"/>
      <c r="NSY2" s="1"/>
      <c r="NSZ2" s="1"/>
      <c r="NTA2" s="1"/>
      <c r="NTB2" s="1"/>
      <c r="NTC2" s="1"/>
      <c r="NTD2" s="1"/>
      <c r="NTE2" s="1"/>
      <c r="NTF2" s="1"/>
      <c r="NTG2" s="1"/>
      <c r="NTH2" s="1"/>
      <c r="NTI2" s="1"/>
      <c r="NTJ2" s="1"/>
      <c r="NTK2" s="1"/>
      <c r="NTL2" s="1"/>
      <c r="NTM2" s="1"/>
      <c r="NTN2" s="1"/>
      <c r="NTO2" s="1"/>
      <c r="NTP2" s="1"/>
      <c r="NTQ2" s="1"/>
      <c r="NTR2" s="1"/>
      <c r="NTS2" s="1"/>
      <c r="NTT2" s="1"/>
      <c r="NTU2" s="1"/>
      <c r="NTV2" s="1"/>
      <c r="NTW2" s="1"/>
      <c r="NTX2" s="1"/>
      <c r="NTY2" s="1"/>
      <c r="NTZ2" s="1"/>
      <c r="NUA2" s="1"/>
      <c r="NUB2" s="1"/>
      <c r="NUC2" s="1"/>
      <c r="NUD2" s="1"/>
      <c r="NUE2" s="1"/>
      <c r="NUF2" s="1"/>
      <c r="NUG2" s="1"/>
      <c r="NUH2" s="1"/>
      <c r="NUI2" s="1"/>
      <c r="NUJ2" s="1"/>
      <c r="NUK2" s="1"/>
      <c r="NUL2" s="1"/>
      <c r="NUM2" s="1"/>
      <c r="NUN2" s="1"/>
      <c r="NUO2" s="1"/>
      <c r="NUP2" s="1"/>
      <c r="NUQ2" s="1"/>
      <c r="NUR2" s="1"/>
      <c r="NUS2" s="1"/>
      <c r="NUT2" s="1"/>
      <c r="NUU2" s="1"/>
      <c r="NUV2" s="1"/>
      <c r="NUW2" s="1"/>
      <c r="NUX2" s="1"/>
      <c r="NUY2" s="1"/>
      <c r="NUZ2" s="1"/>
      <c r="NVA2" s="1"/>
      <c r="NVB2" s="1"/>
      <c r="NVC2" s="1"/>
      <c r="NVD2" s="1"/>
      <c r="NVE2" s="1"/>
      <c r="NVF2" s="1"/>
      <c r="NVG2" s="1"/>
      <c r="NVH2" s="1"/>
      <c r="NVI2" s="1"/>
      <c r="NVJ2" s="1"/>
      <c r="NVK2" s="1"/>
      <c r="NVL2" s="1"/>
      <c r="NVM2" s="1"/>
      <c r="NVN2" s="1"/>
      <c r="NVO2" s="1"/>
      <c r="NVP2" s="1"/>
      <c r="NVQ2" s="1"/>
      <c r="NVR2" s="1"/>
      <c r="NVS2" s="1"/>
      <c r="NVT2" s="1"/>
      <c r="NVU2" s="1"/>
      <c r="NVV2" s="1"/>
      <c r="NVW2" s="1"/>
      <c r="NVX2" s="1"/>
      <c r="NVY2" s="1"/>
      <c r="NVZ2" s="1"/>
      <c r="NWA2" s="1"/>
      <c r="NWB2" s="1"/>
      <c r="NWC2" s="1"/>
      <c r="NWD2" s="1"/>
      <c r="NWE2" s="1"/>
      <c r="NWF2" s="1"/>
      <c r="NWG2" s="1"/>
      <c r="NWH2" s="1"/>
      <c r="NWI2" s="1"/>
      <c r="NWJ2" s="1"/>
      <c r="NWK2" s="1"/>
      <c r="NWL2" s="1"/>
      <c r="NWM2" s="1"/>
      <c r="NWN2" s="1"/>
      <c r="NWO2" s="1"/>
      <c r="NWP2" s="1"/>
      <c r="NWQ2" s="1"/>
      <c r="NWR2" s="1"/>
      <c r="NWS2" s="1"/>
      <c r="NWT2" s="1"/>
      <c r="NWU2" s="1"/>
      <c r="NWV2" s="1"/>
      <c r="NWW2" s="1"/>
      <c r="NWX2" s="1"/>
      <c r="NWY2" s="1"/>
      <c r="NWZ2" s="1"/>
      <c r="NXA2" s="1"/>
      <c r="NXB2" s="1"/>
      <c r="NXC2" s="1"/>
      <c r="NXD2" s="1"/>
      <c r="NXE2" s="1"/>
      <c r="NXF2" s="1"/>
      <c r="NXG2" s="1"/>
      <c r="NXH2" s="1"/>
      <c r="NXI2" s="1"/>
      <c r="NXJ2" s="1"/>
      <c r="NXK2" s="1"/>
      <c r="NXL2" s="1"/>
      <c r="NXM2" s="1"/>
      <c r="NXN2" s="1"/>
      <c r="NXO2" s="1"/>
      <c r="NXP2" s="1"/>
      <c r="NXQ2" s="1"/>
      <c r="NXR2" s="1"/>
      <c r="NXS2" s="1"/>
      <c r="NXT2" s="1"/>
      <c r="NXU2" s="1"/>
      <c r="NXV2" s="1"/>
      <c r="NXW2" s="1"/>
      <c r="NXX2" s="1"/>
      <c r="NXY2" s="1"/>
      <c r="NXZ2" s="1"/>
      <c r="NYA2" s="1"/>
      <c r="NYB2" s="1"/>
      <c r="NYC2" s="1"/>
      <c r="NYD2" s="1"/>
      <c r="NYE2" s="1"/>
      <c r="NYF2" s="1"/>
      <c r="NYG2" s="1"/>
      <c r="NYH2" s="1"/>
      <c r="NYI2" s="1"/>
      <c r="NYJ2" s="1"/>
      <c r="NYK2" s="1"/>
      <c r="NYL2" s="1"/>
      <c r="NYM2" s="1"/>
      <c r="NYN2" s="1"/>
      <c r="NYO2" s="1"/>
      <c r="NYP2" s="1"/>
      <c r="NYQ2" s="1"/>
      <c r="NYR2" s="1"/>
      <c r="NYS2" s="1"/>
      <c r="NYT2" s="1"/>
      <c r="NYU2" s="1"/>
      <c r="NYV2" s="1"/>
      <c r="NYW2" s="1"/>
      <c r="NYX2" s="1"/>
      <c r="NYY2" s="1"/>
      <c r="NYZ2" s="1"/>
      <c r="NZA2" s="1"/>
      <c r="NZB2" s="1"/>
      <c r="NZC2" s="1"/>
      <c r="NZD2" s="1"/>
      <c r="NZE2" s="1"/>
      <c r="NZF2" s="1"/>
      <c r="NZG2" s="1"/>
      <c r="NZH2" s="1"/>
      <c r="NZI2" s="1"/>
      <c r="NZJ2" s="1"/>
      <c r="NZK2" s="1"/>
      <c r="NZL2" s="1"/>
      <c r="NZM2" s="1"/>
      <c r="NZN2" s="1"/>
      <c r="NZO2" s="1"/>
      <c r="NZP2" s="1"/>
      <c r="NZQ2" s="1"/>
      <c r="NZR2" s="1"/>
      <c r="NZS2" s="1"/>
      <c r="NZT2" s="1"/>
      <c r="NZU2" s="1"/>
      <c r="NZV2" s="1"/>
      <c r="NZW2" s="1"/>
      <c r="NZX2" s="1"/>
      <c r="NZY2" s="1"/>
      <c r="NZZ2" s="1"/>
      <c r="OAA2" s="1"/>
      <c r="OAB2" s="1"/>
      <c r="OAC2" s="1"/>
      <c r="OAD2" s="1"/>
      <c r="OAE2" s="1"/>
      <c r="OAF2" s="1"/>
      <c r="OAG2" s="1"/>
      <c r="OAH2" s="1"/>
      <c r="OAI2" s="1"/>
      <c r="OAJ2" s="1"/>
      <c r="OAK2" s="1"/>
      <c r="OAL2" s="1"/>
      <c r="OAM2" s="1"/>
      <c r="OAN2" s="1"/>
      <c r="OAO2" s="1"/>
      <c r="OAP2" s="1"/>
      <c r="OAQ2" s="1"/>
      <c r="OAR2" s="1"/>
      <c r="OAS2" s="1"/>
      <c r="OAT2" s="1"/>
      <c r="OAU2" s="1"/>
      <c r="OAV2" s="1"/>
      <c r="OAW2" s="1"/>
      <c r="OAX2" s="1"/>
      <c r="OAY2" s="1"/>
      <c r="OAZ2" s="1"/>
      <c r="OBA2" s="1"/>
      <c r="OBB2" s="1"/>
      <c r="OBC2" s="1"/>
      <c r="OBD2" s="1"/>
      <c r="OBE2" s="1"/>
      <c r="OBF2" s="1"/>
      <c r="OBG2" s="1"/>
      <c r="OBH2" s="1"/>
      <c r="OBI2" s="1"/>
      <c r="OBJ2" s="1"/>
      <c r="OBK2" s="1"/>
      <c r="OBL2" s="1"/>
      <c r="OBM2" s="1"/>
      <c r="OBN2" s="1"/>
      <c r="OBO2" s="1"/>
      <c r="OBP2" s="1"/>
      <c r="OBQ2" s="1"/>
      <c r="OBR2" s="1"/>
      <c r="OBS2" s="1"/>
      <c r="OBT2" s="1"/>
      <c r="OBU2" s="1"/>
      <c r="OBV2" s="1"/>
      <c r="OBW2" s="1"/>
      <c r="OBX2" s="1"/>
      <c r="OBY2" s="1"/>
      <c r="OBZ2" s="1"/>
      <c r="OCA2" s="1"/>
      <c r="OCB2" s="1"/>
      <c r="OCC2" s="1"/>
      <c r="OCD2" s="1"/>
      <c r="OCE2" s="1"/>
      <c r="OCF2" s="1"/>
      <c r="OCG2" s="1"/>
      <c r="OCH2" s="1"/>
      <c r="OCI2" s="1"/>
      <c r="OCJ2" s="1"/>
      <c r="OCK2" s="1"/>
      <c r="OCL2" s="1"/>
      <c r="OCM2" s="1"/>
      <c r="OCN2" s="1"/>
      <c r="OCO2" s="1"/>
      <c r="OCP2" s="1"/>
      <c r="OCQ2" s="1"/>
      <c r="OCR2" s="1"/>
      <c r="OCS2" s="1"/>
      <c r="OCT2" s="1"/>
      <c r="OCU2" s="1"/>
      <c r="OCV2" s="1"/>
      <c r="OCW2" s="1"/>
      <c r="OCX2" s="1"/>
      <c r="OCY2" s="1"/>
      <c r="OCZ2" s="1"/>
      <c r="ODA2" s="1"/>
      <c r="ODB2" s="1"/>
      <c r="ODC2" s="1"/>
      <c r="ODD2" s="1"/>
      <c r="ODE2" s="1"/>
      <c r="ODF2" s="1"/>
      <c r="ODG2" s="1"/>
      <c r="ODH2" s="1"/>
      <c r="ODI2" s="1"/>
      <c r="ODJ2" s="1"/>
      <c r="ODK2" s="1"/>
      <c r="ODL2" s="1"/>
      <c r="ODM2" s="1"/>
      <c r="ODN2" s="1"/>
      <c r="ODO2" s="1"/>
      <c r="ODP2" s="1"/>
      <c r="ODQ2" s="1"/>
      <c r="ODR2" s="1"/>
      <c r="ODS2" s="1"/>
      <c r="ODT2" s="1"/>
      <c r="ODU2" s="1"/>
      <c r="ODV2" s="1"/>
      <c r="ODW2" s="1"/>
      <c r="ODX2" s="1"/>
      <c r="ODY2" s="1"/>
      <c r="ODZ2" s="1"/>
      <c r="OEA2" s="1"/>
      <c r="OEB2" s="1"/>
      <c r="OEC2" s="1"/>
      <c r="OED2" s="1"/>
      <c r="OEE2" s="1"/>
      <c r="OEF2" s="1"/>
      <c r="OEG2" s="1"/>
      <c r="OEH2" s="1"/>
      <c r="OEI2" s="1"/>
      <c r="OEJ2" s="1"/>
      <c r="OEK2" s="1"/>
      <c r="OEL2" s="1"/>
      <c r="OEM2" s="1"/>
      <c r="OEN2" s="1"/>
      <c r="OEO2" s="1"/>
      <c r="OEP2" s="1"/>
      <c r="OEQ2" s="1"/>
      <c r="OER2" s="1"/>
      <c r="OES2" s="1"/>
      <c r="OET2" s="1"/>
      <c r="OEU2" s="1"/>
      <c r="OEV2" s="1"/>
      <c r="OEW2" s="1"/>
      <c r="OEX2" s="1"/>
      <c r="OEY2" s="1"/>
      <c r="OEZ2" s="1"/>
      <c r="OFA2" s="1"/>
      <c r="OFB2" s="1"/>
      <c r="OFC2" s="1"/>
      <c r="OFD2" s="1"/>
      <c r="OFE2" s="1"/>
      <c r="OFF2" s="1"/>
      <c r="OFG2" s="1"/>
      <c r="OFH2" s="1"/>
      <c r="OFI2" s="1"/>
      <c r="OFJ2" s="1"/>
      <c r="OFK2" s="1"/>
      <c r="OFL2" s="1"/>
      <c r="OFM2" s="1"/>
      <c r="OFN2" s="1"/>
      <c r="OFO2" s="1"/>
      <c r="OFP2" s="1"/>
      <c r="OFQ2" s="1"/>
      <c r="OFR2" s="1"/>
      <c r="OFS2" s="1"/>
      <c r="OFT2" s="1"/>
      <c r="OFU2" s="1"/>
      <c r="OFV2" s="1"/>
      <c r="OFW2" s="1"/>
      <c r="OFX2" s="1"/>
      <c r="OFY2" s="1"/>
      <c r="OFZ2" s="1"/>
      <c r="OGA2" s="1"/>
      <c r="OGB2" s="1"/>
      <c r="OGC2" s="1"/>
      <c r="OGD2" s="1"/>
      <c r="OGE2" s="1"/>
      <c r="OGF2" s="1"/>
      <c r="OGG2" s="1"/>
      <c r="OGH2" s="1"/>
      <c r="OGI2" s="1"/>
      <c r="OGJ2" s="1"/>
      <c r="OGK2" s="1"/>
      <c r="OGL2" s="1"/>
      <c r="OGM2" s="1"/>
      <c r="OGN2" s="1"/>
      <c r="OGO2" s="1"/>
      <c r="OGP2" s="1"/>
      <c r="OGQ2" s="1"/>
      <c r="OGR2" s="1"/>
      <c r="OGS2" s="1"/>
      <c r="OGT2" s="1"/>
      <c r="OGU2" s="1"/>
      <c r="OGV2" s="1"/>
      <c r="OGW2" s="1"/>
      <c r="OGX2" s="1"/>
      <c r="OGY2" s="1"/>
      <c r="OGZ2" s="1"/>
      <c r="OHA2" s="1"/>
      <c r="OHB2" s="1"/>
      <c r="OHC2" s="1"/>
      <c r="OHD2" s="1"/>
      <c r="OHE2" s="1"/>
      <c r="OHF2" s="1"/>
      <c r="OHG2" s="1"/>
      <c r="OHH2" s="1"/>
      <c r="OHI2" s="1"/>
      <c r="OHJ2" s="1"/>
      <c r="OHK2" s="1"/>
      <c r="OHL2" s="1"/>
      <c r="OHM2" s="1"/>
      <c r="OHN2" s="1"/>
      <c r="OHO2" s="1"/>
      <c r="OHP2" s="1"/>
      <c r="OHQ2" s="1"/>
      <c r="OHR2" s="1"/>
      <c r="OHS2" s="1"/>
      <c r="OHT2" s="1"/>
      <c r="OHU2" s="1"/>
      <c r="OHV2" s="1"/>
      <c r="OHW2" s="1"/>
      <c r="OHX2" s="1"/>
      <c r="OHY2" s="1"/>
      <c r="OHZ2" s="1"/>
      <c r="OIA2" s="1"/>
      <c r="OIB2" s="1"/>
      <c r="OIC2" s="1"/>
      <c r="OID2" s="1"/>
      <c r="OIE2" s="1"/>
      <c r="OIF2" s="1"/>
      <c r="OIG2" s="1"/>
      <c r="OIH2" s="1"/>
      <c r="OII2" s="1"/>
      <c r="OIJ2" s="1"/>
      <c r="OIK2" s="1"/>
      <c r="OIL2" s="1"/>
      <c r="OIM2" s="1"/>
      <c r="OIN2" s="1"/>
      <c r="OIO2" s="1"/>
      <c r="OIP2" s="1"/>
      <c r="OIQ2" s="1"/>
      <c r="OIR2" s="1"/>
      <c r="OIS2" s="1"/>
      <c r="OIT2" s="1"/>
      <c r="OIU2" s="1"/>
      <c r="OIV2" s="1"/>
      <c r="OIW2" s="1"/>
      <c r="OIX2" s="1"/>
      <c r="OIY2" s="1"/>
      <c r="OIZ2" s="1"/>
      <c r="OJA2" s="1"/>
      <c r="OJB2" s="1"/>
      <c r="OJC2" s="1"/>
      <c r="OJD2" s="1"/>
      <c r="OJE2" s="1"/>
      <c r="OJF2" s="1"/>
      <c r="OJG2" s="1"/>
      <c r="OJH2" s="1"/>
      <c r="OJI2" s="1"/>
      <c r="OJJ2" s="1"/>
      <c r="OJK2" s="1"/>
      <c r="OJL2" s="1"/>
      <c r="OJM2" s="1"/>
      <c r="OJN2" s="1"/>
      <c r="OJO2" s="1"/>
      <c r="OJP2" s="1"/>
      <c r="OJQ2" s="1"/>
      <c r="OJR2" s="1"/>
      <c r="OJS2" s="1"/>
      <c r="OJT2" s="1"/>
      <c r="OJU2" s="1"/>
      <c r="OJV2" s="1"/>
      <c r="OJW2" s="1"/>
      <c r="OJX2" s="1"/>
      <c r="OJY2" s="1"/>
      <c r="OJZ2" s="1"/>
      <c r="OKA2" s="1"/>
      <c r="OKB2" s="1"/>
      <c r="OKC2" s="1"/>
      <c r="OKD2" s="1"/>
      <c r="OKE2" s="1"/>
      <c r="OKF2" s="1"/>
      <c r="OKG2" s="1"/>
      <c r="OKH2" s="1"/>
      <c r="OKI2" s="1"/>
      <c r="OKJ2" s="1"/>
      <c r="OKK2" s="1"/>
      <c r="OKL2" s="1"/>
      <c r="OKM2" s="1"/>
      <c r="OKN2" s="1"/>
      <c r="OKO2" s="1"/>
      <c r="OKP2" s="1"/>
      <c r="OKQ2" s="1"/>
      <c r="OKR2" s="1"/>
      <c r="OKS2" s="1"/>
      <c r="OKT2" s="1"/>
      <c r="OKU2" s="1"/>
      <c r="OKV2" s="1"/>
      <c r="OKW2" s="1"/>
      <c r="OKX2" s="1"/>
      <c r="OKY2" s="1"/>
      <c r="OKZ2" s="1"/>
      <c r="OLA2" s="1"/>
      <c r="OLB2" s="1"/>
      <c r="OLC2" s="1"/>
      <c r="OLD2" s="1"/>
      <c r="OLE2" s="1"/>
      <c r="OLF2" s="1"/>
      <c r="OLG2" s="1"/>
      <c r="OLH2" s="1"/>
      <c r="OLI2" s="1"/>
      <c r="OLJ2" s="1"/>
      <c r="OLK2" s="1"/>
      <c r="OLL2" s="1"/>
      <c r="OLM2" s="1"/>
      <c r="OLN2" s="1"/>
      <c r="OLO2" s="1"/>
      <c r="OLP2" s="1"/>
      <c r="OLQ2" s="1"/>
      <c r="OLR2" s="1"/>
      <c r="OLS2" s="1"/>
      <c r="OLT2" s="1"/>
      <c r="OLU2" s="1"/>
      <c r="OLV2" s="1"/>
      <c r="OLW2" s="1"/>
      <c r="OLX2" s="1"/>
      <c r="OLY2" s="1"/>
      <c r="OLZ2" s="1"/>
      <c r="OMA2" s="1"/>
      <c r="OMB2" s="1"/>
      <c r="OMC2" s="1"/>
      <c r="OMD2" s="1"/>
      <c r="OME2" s="1"/>
      <c r="OMF2" s="1"/>
      <c r="OMG2" s="1"/>
      <c r="OMH2" s="1"/>
      <c r="OMI2" s="1"/>
      <c r="OMJ2" s="1"/>
      <c r="OMK2" s="1"/>
      <c r="OML2" s="1"/>
      <c r="OMM2" s="1"/>
      <c r="OMN2" s="1"/>
      <c r="OMO2" s="1"/>
      <c r="OMP2" s="1"/>
      <c r="OMQ2" s="1"/>
      <c r="OMR2" s="1"/>
      <c r="OMS2" s="1"/>
      <c r="OMT2" s="1"/>
      <c r="OMU2" s="1"/>
      <c r="OMV2" s="1"/>
      <c r="OMW2" s="1"/>
      <c r="OMX2" s="1"/>
      <c r="OMY2" s="1"/>
      <c r="OMZ2" s="1"/>
      <c r="ONA2" s="1"/>
      <c r="ONB2" s="1"/>
      <c r="ONC2" s="1"/>
      <c r="OND2" s="1"/>
      <c r="ONE2" s="1"/>
      <c r="ONF2" s="1"/>
      <c r="ONG2" s="1"/>
      <c r="ONH2" s="1"/>
      <c r="ONI2" s="1"/>
      <c r="ONJ2" s="1"/>
      <c r="ONK2" s="1"/>
      <c r="ONL2" s="1"/>
      <c r="ONM2" s="1"/>
      <c r="ONN2" s="1"/>
      <c r="ONO2" s="1"/>
      <c r="ONP2" s="1"/>
      <c r="ONQ2" s="1"/>
      <c r="ONR2" s="1"/>
      <c r="ONS2" s="1"/>
      <c r="ONT2" s="1"/>
      <c r="ONU2" s="1"/>
      <c r="ONV2" s="1"/>
      <c r="ONW2" s="1"/>
      <c r="ONX2" s="1"/>
      <c r="ONY2" s="1"/>
      <c r="ONZ2" s="1"/>
      <c r="OOA2" s="1"/>
      <c r="OOB2" s="1"/>
      <c r="OOC2" s="1"/>
      <c r="OOD2" s="1"/>
      <c r="OOE2" s="1"/>
      <c r="OOF2" s="1"/>
      <c r="OOG2" s="1"/>
      <c r="OOH2" s="1"/>
      <c r="OOI2" s="1"/>
      <c r="OOJ2" s="1"/>
      <c r="OOK2" s="1"/>
      <c r="OOL2" s="1"/>
      <c r="OOM2" s="1"/>
      <c r="OON2" s="1"/>
      <c r="OOO2" s="1"/>
      <c r="OOP2" s="1"/>
      <c r="OOQ2" s="1"/>
      <c r="OOR2" s="1"/>
      <c r="OOS2" s="1"/>
      <c r="OOT2" s="1"/>
      <c r="OOU2" s="1"/>
      <c r="OOV2" s="1"/>
      <c r="OOW2" s="1"/>
      <c r="OOX2" s="1"/>
      <c r="OOY2" s="1"/>
      <c r="OOZ2" s="1"/>
      <c r="OPA2" s="1"/>
      <c r="OPB2" s="1"/>
      <c r="OPC2" s="1"/>
      <c r="OPD2" s="1"/>
      <c r="OPE2" s="1"/>
      <c r="OPF2" s="1"/>
      <c r="OPG2" s="1"/>
      <c r="OPH2" s="1"/>
      <c r="OPI2" s="1"/>
      <c r="OPJ2" s="1"/>
      <c r="OPK2" s="1"/>
      <c r="OPL2" s="1"/>
      <c r="OPM2" s="1"/>
      <c r="OPN2" s="1"/>
      <c r="OPO2" s="1"/>
      <c r="OPP2" s="1"/>
      <c r="OPQ2" s="1"/>
      <c r="OPR2" s="1"/>
      <c r="OPS2" s="1"/>
      <c r="OPT2" s="1"/>
      <c r="OPU2" s="1"/>
      <c r="OPV2" s="1"/>
      <c r="OPW2" s="1"/>
      <c r="OPX2" s="1"/>
      <c r="OPY2" s="1"/>
      <c r="OPZ2" s="1"/>
      <c r="OQA2" s="1"/>
      <c r="OQB2" s="1"/>
      <c r="OQC2" s="1"/>
      <c r="OQD2" s="1"/>
      <c r="OQE2" s="1"/>
      <c r="OQF2" s="1"/>
      <c r="OQG2" s="1"/>
      <c r="OQH2" s="1"/>
      <c r="OQI2" s="1"/>
      <c r="OQJ2" s="1"/>
      <c r="OQK2" s="1"/>
      <c r="OQL2" s="1"/>
      <c r="OQM2" s="1"/>
      <c r="OQN2" s="1"/>
      <c r="OQO2" s="1"/>
      <c r="OQP2" s="1"/>
      <c r="OQQ2" s="1"/>
      <c r="OQR2" s="1"/>
      <c r="OQS2" s="1"/>
      <c r="OQT2" s="1"/>
      <c r="OQU2" s="1"/>
      <c r="OQV2" s="1"/>
      <c r="OQW2" s="1"/>
      <c r="OQX2" s="1"/>
      <c r="OQY2" s="1"/>
      <c r="OQZ2" s="1"/>
      <c r="ORA2" s="1"/>
      <c r="ORB2" s="1"/>
      <c r="ORC2" s="1"/>
      <c r="ORD2" s="1"/>
      <c r="ORE2" s="1"/>
      <c r="ORF2" s="1"/>
      <c r="ORG2" s="1"/>
      <c r="ORH2" s="1"/>
      <c r="ORI2" s="1"/>
      <c r="ORJ2" s="1"/>
      <c r="ORK2" s="1"/>
      <c r="ORL2" s="1"/>
      <c r="ORM2" s="1"/>
      <c r="ORN2" s="1"/>
      <c r="ORO2" s="1"/>
      <c r="ORP2" s="1"/>
      <c r="ORQ2" s="1"/>
      <c r="ORR2" s="1"/>
      <c r="ORS2" s="1"/>
      <c r="ORT2" s="1"/>
      <c r="ORU2" s="1"/>
      <c r="ORV2" s="1"/>
      <c r="ORW2" s="1"/>
      <c r="ORX2" s="1"/>
      <c r="ORY2" s="1"/>
      <c r="ORZ2" s="1"/>
      <c r="OSA2" s="1"/>
      <c r="OSB2" s="1"/>
      <c r="OSC2" s="1"/>
      <c r="OSD2" s="1"/>
      <c r="OSE2" s="1"/>
      <c r="OSF2" s="1"/>
      <c r="OSG2" s="1"/>
      <c r="OSH2" s="1"/>
      <c r="OSI2" s="1"/>
      <c r="OSJ2" s="1"/>
      <c r="OSK2" s="1"/>
      <c r="OSL2" s="1"/>
      <c r="OSM2" s="1"/>
      <c r="OSN2" s="1"/>
      <c r="OSO2" s="1"/>
      <c r="OSP2" s="1"/>
      <c r="OSQ2" s="1"/>
      <c r="OSR2" s="1"/>
      <c r="OSS2" s="1"/>
      <c r="OST2" s="1"/>
      <c r="OSU2" s="1"/>
      <c r="OSV2" s="1"/>
      <c r="OSW2" s="1"/>
      <c r="OSX2" s="1"/>
      <c r="OSY2" s="1"/>
      <c r="OSZ2" s="1"/>
      <c r="OTA2" s="1"/>
      <c r="OTB2" s="1"/>
      <c r="OTC2" s="1"/>
      <c r="OTD2" s="1"/>
      <c r="OTE2" s="1"/>
      <c r="OTF2" s="1"/>
      <c r="OTG2" s="1"/>
      <c r="OTH2" s="1"/>
      <c r="OTI2" s="1"/>
      <c r="OTJ2" s="1"/>
      <c r="OTK2" s="1"/>
      <c r="OTL2" s="1"/>
      <c r="OTM2" s="1"/>
      <c r="OTN2" s="1"/>
      <c r="OTO2" s="1"/>
      <c r="OTP2" s="1"/>
      <c r="OTQ2" s="1"/>
      <c r="OTR2" s="1"/>
      <c r="OTS2" s="1"/>
      <c r="OTT2" s="1"/>
      <c r="OTU2" s="1"/>
      <c r="OTV2" s="1"/>
      <c r="OTW2" s="1"/>
      <c r="OTX2" s="1"/>
      <c r="OTY2" s="1"/>
      <c r="OTZ2" s="1"/>
      <c r="OUA2" s="1"/>
      <c r="OUB2" s="1"/>
      <c r="OUC2" s="1"/>
      <c r="OUD2" s="1"/>
      <c r="OUE2" s="1"/>
      <c r="OUF2" s="1"/>
      <c r="OUG2" s="1"/>
      <c r="OUH2" s="1"/>
      <c r="OUI2" s="1"/>
      <c r="OUJ2" s="1"/>
      <c r="OUK2" s="1"/>
      <c r="OUL2" s="1"/>
      <c r="OUM2" s="1"/>
      <c r="OUN2" s="1"/>
      <c r="OUO2" s="1"/>
      <c r="OUP2" s="1"/>
      <c r="OUQ2" s="1"/>
      <c r="OUR2" s="1"/>
      <c r="OUS2" s="1"/>
      <c r="OUT2" s="1"/>
      <c r="OUU2" s="1"/>
      <c r="OUV2" s="1"/>
      <c r="OUW2" s="1"/>
      <c r="OUX2" s="1"/>
      <c r="OUY2" s="1"/>
      <c r="OUZ2" s="1"/>
      <c r="OVA2" s="1"/>
      <c r="OVB2" s="1"/>
      <c r="OVC2" s="1"/>
      <c r="OVD2" s="1"/>
      <c r="OVE2" s="1"/>
      <c r="OVF2" s="1"/>
      <c r="OVG2" s="1"/>
      <c r="OVH2" s="1"/>
      <c r="OVI2" s="1"/>
      <c r="OVJ2" s="1"/>
      <c r="OVK2" s="1"/>
      <c r="OVL2" s="1"/>
      <c r="OVM2" s="1"/>
      <c r="OVN2" s="1"/>
      <c r="OVO2" s="1"/>
      <c r="OVP2" s="1"/>
      <c r="OVQ2" s="1"/>
      <c r="OVR2" s="1"/>
      <c r="OVS2" s="1"/>
      <c r="OVT2" s="1"/>
      <c r="OVU2" s="1"/>
      <c r="OVV2" s="1"/>
      <c r="OVW2" s="1"/>
      <c r="OVX2" s="1"/>
      <c r="OVY2" s="1"/>
      <c r="OVZ2" s="1"/>
      <c r="OWA2" s="1"/>
      <c r="OWB2" s="1"/>
      <c r="OWC2" s="1"/>
      <c r="OWD2" s="1"/>
      <c r="OWE2" s="1"/>
      <c r="OWF2" s="1"/>
      <c r="OWG2" s="1"/>
      <c r="OWH2" s="1"/>
      <c r="OWI2" s="1"/>
      <c r="OWJ2" s="1"/>
      <c r="OWK2" s="1"/>
      <c r="OWL2" s="1"/>
      <c r="OWM2" s="1"/>
      <c r="OWN2" s="1"/>
      <c r="OWO2" s="1"/>
      <c r="OWP2" s="1"/>
      <c r="OWQ2" s="1"/>
      <c r="OWR2" s="1"/>
      <c r="OWS2" s="1"/>
      <c r="OWT2" s="1"/>
      <c r="OWU2" s="1"/>
      <c r="OWV2" s="1"/>
      <c r="OWW2" s="1"/>
      <c r="OWX2" s="1"/>
      <c r="OWY2" s="1"/>
      <c r="OWZ2" s="1"/>
      <c r="OXA2" s="1"/>
      <c r="OXB2" s="1"/>
      <c r="OXC2" s="1"/>
      <c r="OXD2" s="1"/>
      <c r="OXE2" s="1"/>
      <c r="OXF2" s="1"/>
      <c r="OXG2" s="1"/>
      <c r="OXH2" s="1"/>
      <c r="OXI2" s="1"/>
      <c r="OXJ2" s="1"/>
      <c r="OXK2" s="1"/>
      <c r="OXL2" s="1"/>
      <c r="OXM2" s="1"/>
      <c r="OXN2" s="1"/>
      <c r="OXO2" s="1"/>
      <c r="OXP2" s="1"/>
      <c r="OXQ2" s="1"/>
      <c r="OXR2" s="1"/>
      <c r="OXS2" s="1"/>
      <c r="OXT2" s="1"/>
      <c r="OXU2" s="1"/>
      <c r="OXV2" s="1"/>
      <c r="OXW2" s="1"/>
      <c r="OXX2" s="1"/>
      <c r="OXY2" s="1"/>
      <c r="OXZ2" s="1"/>
      <c r="OYA2" s="1"/>
      <c r="OYB2" s="1"/>
      <c r="OYC2" s="1"/>
      <c r="OYD2" s="1"/>
      <c r="OYE2" s="1"/>
      <c r="OYF2" s="1"/>
      <c r="OYG2" s="1"/>
      <c r="OYH2" s="1"/>
      <c r="OYI2" s="1"/>
      <c r="OYJ2" s="1"/>
      <c r="OYK2" s="1"/>
      <c r="OYL2" s="1"/>
      <c r="OYM2" s="1"/>
      <c r="OYN2" s="1"/>
      <c r="OYO2" s="1"/>
      <c r="OYP2" s="1"/>
      <c r="OYQ2" s="1"/>
      <c r="OYR2" s="1"/>
      <c r="OYS2" s="1"/>
      <c r="OYT2" s="1"/>
      <c r="OYU2" s="1"/>
      <c r="OYV2" s="1"/>
      <c r="OYW2" s="1"/>
      <c r="OYX2" s="1"/>
      <c r="OYY2" s="1"/>
      <c r="OYZ2" s="1"/>
      <c r="OZA2" s="1"/>
      <c r="OZB2" s="1"/>
      <c r="OZC2" s="1"/>
      <c r="OZD2" s="1"/>
      <c r="OZE2" s="1"/>
      <c r="OZF2" s="1"/>
      <c r="OZG2" s="1"/>
      <c r="OZH2" s="1"/>
      <c r="OZI2" s="1"/>
      <c r="OZJ2" s="1"/>
      <c r="OZK2" s="1"/>
      <c r="OZL2" s="1"/>
      <c r="OZM2" s="1"/>
      <c r="OZN2" s="1"/>
      <c r="OZO2" s="1"/>
      <c r="OZP2" s="1"/>
      <c r="OZQ2" s="1"/>
      <c r="OZR2" s="1"/>
      <c r="OZS2" s="1"/>
      <c r="OZT2" s="1"/>
      <c r="OZU2" s="1"/>
      <c r="OZV2" s="1"/>
      <c r="OZW2" s="1"/>
      <c r="OZX2" s="1"/>
      <c r="OZY2" s="1"/>
      <c r="OZZ2" s="1"/>
      <c r="PAA2" s="1"/>
      <c r="PAB2" s="1"/>
      <c r="PAC2" s="1"/>
      <c r="PAD2" s="1"/>
      <c r="PAE2" s="1"/>
      <c r="PAF2" s="1"/>
      <c r="PAG2" s="1"/>
      <c r="PAH2" s="1"/>
      <c r="PAI2" s="1"/>
      <c r="PAJ2" s="1"/>
      <c r="PAK2" s="1"/>
      <c r="PAL2" s="1"/>
      <c r="PAM2" s="1"/>
      <c r="PAN2" s="1"/>
      <c r="PAO2" s="1"/>
      <c r="PAP2" s="1"/>
      <c r="PAQ2" s="1"/>
      <c r="PAR2" s="1"/>
      <c r="PAS2" s="1"/>
      <c r="PAT2" s="1"/>
      <c r="PAU2" s="1"/>
      <c r="PAV2" s="1"/>
      <c r="PAW2" s="1"/>
      <c r="PAX2" s="1"/>
      <c r="PAY2" s="1"/>
      <c r="PAZ2" s="1"/>
      <c r="PBA2" s="1"/>
      <c r="PBB2" s="1"/>
      <c r="PBC2" s="1"/>
      <c r="PBD2" s="1"/>
      <c r="PBE2" s="1"/>
      <c r="PBF2" s="1"/>
      <c r="PBG2" s="1"/>
      <c r="PBH2" s="1"/>
      <c r="PBI2" s="1"/>
      <c r="PBJ2" s="1"/>
      <c r="PBK2" s="1"/>
      <c r="PBL2" s="1"/>
      <c r="PBM2" s="1"/>
      <c r="PBN2" s="1"/>
      <c r="PBO2" s="1"/>
      <c r="PBP2" s="1"/>
      <c r="PBQ2" s="1"/>
      <c r="PBR2" s="1"/>
      <c r="PBS2" s="1"/>
      <c r="PBT2" s="1"/>
      <c r="PBU2" s="1"/>
      <c r="PBV2" s="1"/>
      <c r="PBW2" s="1"/>
      <c r="PBX2" s="1"/>
      <c r="PBY2" s="1"/>
      <c r="PBZ2" s="1"/>
      <c r="PCA2" s="1"/>
      <c r="PCB2" s="1"/>
      <c r="PCC2" s="1"/>
      <c r="PCD2" s="1"/>
      <c r="PCE2" s="1"/>
      <c r="PCF2" s="1"/>
      <c r="PCG2" s="1"/>
      <c r="PCH2" s="1"/>
      <c r="PCI2" s="1"/>
      <c r="PCJ2" s="1"/>
      <c r="PCK2" s="1"/>
      <c r="PCL2" s="1"/>
      <c r="PCM2" s="1"/>
      <c r="PCN2" s="1"/>
      <c r="PCO2" s="1"/>
      <c r="PCP2" s="1"/>
      <c r="PCQ2" s="1"/>
      <c r="PCR2" s="1"/>
      <c r="PCS2" s="1"/>
      <c r="PCT2" s="1"/>
      <c r="PCU2" s="1"/>
      <c r="PCV2" s="1"/>
      <c r="PCW2" s="1"/>
      <c r="PCX2" s="1"/>
      <c r="PCY2" s="1"/>
      <c r="PCZ2" s="1"/>
      <c r="PDA2" s="1"/>
      <c r="PDB2" s="1"/>
      <c r="PDC2" s="1"/>
      <c r="PDD2" s="1"/>
      <c r="PDE2" s="1"/>
      <c r="PDF2" s="1"/>
      <c r="PDG2" s="1"/>
      <c r="PDH2" s="1"/>
      <c r="PDI2" s="1"/>
      <c r="PDJ2" s="1"/>
      <c r="PDK2" s="1"/>
      <c r="PDL2" s="1"/>
      <c r="PDM2" s="1"/>
      <c r="PDN2" s="1"/>
      <c r="PDO2" s="1"/>
      <c r="PDP2" s="1"/>
      <c r="PDQ2" s="1"/>
      <c r="PDR2" s="1"/>
      <c r="PDS2" s="1"/>
      <c r="PDT2" s="1"/>
      <c r="PDU2" s="1"/>
      <c r="PDV2" s="1"/>
      <c r="PDW2" s="1"/>
      <c r="PDX2" s="1"/>
      <c r="PDY2" s="1"/>
      <c r="PDZ2" s="1"/>
      <c r="PEA2" s="1"/>
      <c r="PEB2" s="1"/>
      <c r="PEC2" s="1"/>
      <c r="PED2" s="1"/>
      <c r="PEE2" s="1"/>
      <c r="PEF2" s="1"/>
      <c r="PEG2" s="1"/>
      <c r="PEH2" s="1"/>
      <c r="PEI2" s="1"/>
      <c r="PEJ2" s="1"/>
      <c r="PEK2" s="1"/>
      <c r="PEL2" s="1"/>
      <c r="PEM2" s="1"/>
      <c r="PEN2" s="1"/>
      <c r="PEO2" s="1"/>
      <c r="PEP2" s="1"/>
      <c r="PEQ2" s="1"/>
      <c r="PER2" s="1"/>
      <c r="PES2" s="1"/>
      <c r="PET2" s="1"/>
      <c r="PEU2" s="1"/>
      <c r="PEV2" s="1"/>
      <c r="PEW2" s="1"/>
      <c r="PEX2" s="1"/>
      <c r="PEY2" s="1"/>
      <c r="PEZ2" s="1"/>
      <c r="PFA2" s="1"/>
      <c r="PFB2" s="1"/>
      <c r="PFC2" s="1"/>
      <c r="PFD2" s="1"/>
      <c r="PFE2" s="1"/>
      <c r="PFF2" s="1"/>
      <c r="PFG2" s="1"/>
      <c r="PFH2" s="1"/>
      <c r="PFI2" s="1"/>
      <c r="PFJ2" s="1"/>
      <c r="PFK2" s="1"/>
      <c r="PFL2" s="1"/>
      <c r="PFM2" s="1"/>
      <c r="PFN2" s="1"/>
      <c r="PFO2" s="1"/>
      <c r="PFP2" s="1"/>
      <c r="PFQ2" s="1"/>
      <c r="PFR2" s="1"/>
      <c r="PFS2" s="1"/>
      <c r="PFT2" s="1"/>
      <c r="PFU2" s="1"/>
      <c r="PFV2" s="1"/>
      <c r="PFW2" s="1"/>
      <c r="PFX2" s="1"/>
      <c r="PFY2" s="1"/>
      <c r="PFZ2" s="1"/>
      <c r="PGA2" s="1"/>
      <c r="PGB2" s="1"/>
      <c r="PGC2" s="1"/>
      <c r="PGD2" s="1"/>
      <c r="PGE2" s="1"/>
      <c r="PGF2" s="1"/>
      <c r="PGG2" s="1"/>
      <c r="PGH2" s="1"/>
      <c r="PGI2" s="1"/>
      <c r="PGJ2" s="1"/>
      <c r="PGK2" s="1"/>
      <c r="PGL2" s="1"/>
      <c r="PGM2" s="1"/>
      <c r="PGN2" s="1"/>
      <c r="PGO2" s="1"/>
      <c r="PGP2" s="1"/>
      <c r="PGQ2" s="1"/>
      <c r="PGR2" s="1"/>
      <c r="PGS2" s="1"/>
      <c r="PGT2" s="1"/>
      <c r="PGU2" s="1"/>
      <c r="PGV2" s="1"/>
      <c r="PGW2" s="1"/>
      <c r="PGX2" s="1"/>
      <c r="PGY2" s="1"/>
      <c r="PGZ2" s="1"/>
      <c r="PHA2" s="1"/>
      <c r="PHB2" s="1"/>
      <c r="PHC2" s="1"/>
      <c r="PHD2" s="1"/>
      <c r="PHE2" s="1"/>
      <c r="PHF2" s="1"/>
      <c r="PHG2" s="1"/>
      <c r="PHH2" s="1"/>
      <c r="PHI2" s="1"/>
      <c r="PHJ2" s="1"/>
      <c r="PHK2" s="1"/>
      <c r="PHL2" s="1"/>
      <c r="PHM2" s="1"/>
      <c r="PHN2" s="1"/>
      <c r="PHO2" s="1"/>
      <c r="PHP2" s="1"/>
      <c r="PHQ2" s="1"/>
      <c r="PHR2" s="1"/>
      <c r="PHS2" s="1"/>
      <c r="PHT2" s="1"/>
      <c r="PHU2" s="1"/>
      <c r="PHV2" s="1"/>
      <c r="PHW2" s="1"/>
      <c r="PHX2" s="1"/>
      <c r="PHY2" s="1"/>
      <c r="PHZ2" s="1"/>
      <c r="PIA2" s="1"/>
      <c r="PIB2" s="1"/>
      <c r="PIC2" s="1"/>
      <c r="PID2" s="1"/>
      <c r="PIE2" s="1"/>
      <c r="PIF2" s="1"/>
      <c r="PIG2" s="1"/>
      <c r="PIH2" s="1"/>
      <c r="PII2" s="1"/>
      <c r="PIJ2" s="1"/>
      <c r="PIK2" s="1"/>
      <c r="PIL2" s="1"/>
      <c r="PIM2" s="1"/>
      <c r="PIN2" s="1"/>
      <c r="PIO2" s="1"/>
      <c r="PIP2" s="1"/>
      <c r="PIQ2" s="1"/>
      <c r="PIR2" s="1"/>
      <c r="PIS2" s="1"/>
      <c r="PIT2" s="1"/>
      <c r="PIU2" s="1"/>
      <c r="PIV2" s="1"/>
      <c r="PIW2" s="1"/>
      <c r="PIX2" s="1"/>
      <c r="PIY2" s="1"/>
      <c r="PIZ2" s="1"/>
      <c r="PJA2" s="1"/>
      <c r="PJB2" s="1"/>
      <c r="PJC2" s="1"/>
      <c r="PJD2" s="1"/>
      <c r="PJE2" s="1"/>
      <c r="PJF2" s="1"/>
      <c r="PJG2" s="1"/>
      <c r="PJH2" s="1"/>
      <c r="PJI2" s="1"/>
      <c r="PJJ2" s="1"/>
      <c r="PJK2" s="1"/>
      <c r="PJL2" s="1"/>
      <c r="PJM2" s="1"/>
      <c r="PJN2" s="1"/>
      <c r="PJO2" s="1"/>
      <c r="PJP2" s="1"/>
      <c r="PJQ2" s="1"/>
      <c r="PJR2" s="1"/>
      <c r="PJS2" s="1"/>
      <c r="PJT2" s="1"/>
      <c r="PJU2" s="1"/>
      <c r="PJV2" s="1"/>
      <c r="PJW2" s="1"/>
      <c r="PJX2" s="1"/>
      <c r="PJY2" s="1"/>
      <c r="PJZ2" s="1"/>
      <c r="PKA2" s="1"/>
      <c r="PKB2" s="1"/>
      <c r="PKC2" s="1"/>
      <c r="PKD2" s="1"/>
      <c r="PKE2" s="1"/>
      <c r="PKF2" s="1"/>
      <c r="PKG2" s="1"/>
      <c r="PKH2" s="1"/>
      <c r="PKI2" s="1"/>
      <c r="PKJ2" s="1"/>
      <c r="PKK2" s="1"/>
      <c r="PKL2" s="1"/>
      <c r="PKM2" s="1"/>
      <c r="PKN2" s="1"/>
      <c r="PKO2" s="1"/>
      <c r="PKP2" s="1"/>
      <c r="PKQ2" s="1"/>
      <c r="PKR2" s="1"/>
      <c r="PKS2" s="1"/>
      <c r="PKT2" s="1"/>
      <c r="PKU2" s="1"/>
      <c r="PKV2" s="1"/>
      <c r="PKW2" s="1"/>
      <c r="PKX2" s="1"/>
      <c r="PKY2" s="1"/>
      <c r="PKZ2" s="1"/>
      <c r="PLA2" s="1"/>
      <c r="PLB2" s="1"/>
      <c r="PLC2" s="1"/>
      <c r="PLD2" s="1"/>
      <c r="PLE2" s="1"/>
      <c r="PLF2" s="1"/>
      <c r="PLG2" s="1"/>
      <c r="PLH2" s="1"/>
      <c r="PLI2" s="1"/>
      <c r="PLJ2" s="1"/>
      <c r="PLK2" s="1"/>
      <c r="PLL2" s="1"/>
      <c r="PLM2" s="1"/>
      <c r="PLN2" s="1"/>
      <c r="PLO2" s="1"/>
      <c r="PLP2" s="1"/>
      <c r="PLQ2" s="1"/>
      <c r="PLR2" s="1"/>
      <c r="PLS2" s="1"/>
      <c r="PLT2" s="1"/>
      <c r="PLU2" s="1"/>
      <c r="PLV2" s="1"/>
      <c r="PLW2" s="1"/>
      <c r="PLX2" s="1"/>
      <c r="PLY2" s="1"/>
      <c r="PLZ2" s="1"/>
      <c r="PMA2" s="1"/>
      <c r="PMB2" s="1"/>
      <c r="PMC2" s="1"/>
      <c r="PMD2" s="1"/>
      <c r="PME2" s="1"/>
      <c r="PMF2" s="1"/>
      <c r="PMG2" s="1"/>
      <c r="PMH2" s="1"/>
      <c r="PMI2" s="1"/>
      <c r="PMJ2" s="1"/>
      <c r="PMK2" s="1"/>
      <c r="PML2" s="1"/>
      <c r="PMM2" s="1"/>
      <c r="PMN2" s="1"/>
      <c r="PMO2" s="1"/>
      <c r="PMP2" s="1"/>
      <c r="PMQ2" s="1"/>
      <c r="PMR2" s="1"/>
      <c r="PMS2" s="1"/>
      <c r="PMT2" s="1"/>
      <c r="PMU2" s="1"/>
      <c r="PMV2" s="1"/>
      <c r="PMW2" s="1"/>
      <c r="PMX2" s="1"/>
      <c r="PMY2" s="1"/>
      <c r="PMZ2" s="1"/>
      <c r="PNA2" s="1"/>
      <c r="PNB2" s="1"/>
      <c r="PNC2" s="1"/>
      <c r="PND2" s="1"/>
      <c r="PNE2" s="1"/>
      <c r="PNF2" s="1"/>
      <c r="PNG2" s="1"/>
      <c r="PNH2" s="1"/>
      <c r="PNI2" s="1"/>
      <c r="PNJ2" s="1"/>
      <c r="PNK2" s="1"/>
      <c r="PNL2" s="1"/>
      <c r="PNM2" s="1"/>
      <c r="PNN2" s="1"/>
      <c r="PNO2" s="1"/>
      <c r="PNP2" s="1"/>
      <c r="PNQ2" s="1"/>
      <c r="PNR2" s="1"/>
      <c r="PNS2" s="1"/>
      <c r="PNT2" s="1"/>
      <c r="PNU2" s="1"/>
      <c r="PNV2" s="1"/>
      <c r="PNW2" s="1"/>
      <c r="PNX2" s="1"/>
      <c r="PNY2" s="1"/>
      <c r="PNZ2" s="1"/>
      <c r="POA2" s="1"/>
      <c r="POB2" s="1"/>
      <c r="POC2" s="1"/>
      <c r="POD2" s="1"/>
      <c r="POE2" s="1"/>
      <c r="POF2" s="1"/>
      <c r="POG2" s="1"/>
      <c r="POH2" s="1"/>
      <c r="POI2" s="1"/>
      <c r="POJ2" s="1"/>
      <c r="POK2" s="1"/>
      <c r="POL2" s="1"/>
      <c r="POM2" s="1"/>
      <c r="PON2" s="1"/>
      <c r="POO2" s="1"/>
      <c r="POP2" s="1"/>
      <c r="POQ2" s="1"/>
      <c r="POR2" s="1"/>
      <c r="POS2" s="1"/>
      <c r="POT2" s="1"/>
      <c r="POU2" s="1"/>
      <c r="POV2" s="1"/>
      <c r="POW2" s="1"/>
      <c r="POX2" s="1"/>
      <c r="POY2" s="1"/>
      <c r="POZ2" s="1"/>
      <c r="PPA2" s="1"/>
      <c r="PPB2" s="1"/>
      <c r="PPC2" s="1"/>
      <c r="PPD2" s="1"/>
      <c r="PPE2" s="1"/>
      <c r="PPF2" s="1"/>
      <c r="PPG2" s="1"/>
      <c r="PPH2" s="1"/>
      <c r="PPI2" s="1"/>
      <c r="PPJ2" s="1"/>
      <c r="PPK2" s="1"/>
      <c r="PPL2" s="1"/>
      <c r="PPM2" s="1"/>
      <c r="PPN2" s="1"/>
      <c r="PPO2" s="1"/>
      <c r="PPP2" s="1"/>
      <c r="PPQ2" s="1"/>
      <c r="PPR2" s="1"/>
      <c r="PPS2" s="1"/>
      <c r="PPT2" s="1"/>
      <c r="PPU2" s="1"/>
      <c r="PPV2" s="1"/>
      <c r="PPW2" s="1"/>
      <c r="PPX2" s="1"/>
      <c r="PPY2" s="1"/>
      <c r="PPZ2" s="1"/>
      <c r="PQA2" s="1"/>
      <c r="PQB2" s="1"/>
      <c r="PQC2" s="1"/>
      <c r="PQD2" s="1"/>
      <c r="PQE2" s="1"/>
      <c r="PQF2" s="1"/>
      <c r="PQG2" s="1"/>
      <c r="PQH2" s="1"/>
      <c r="PQI2" s="1"/>
      <c r="PQJ2" s="1"/>
      <c r="PQK2" s="1"/>
      <c r="PQL2" s="1"/>
      <c r="PQM2" s="1"/>
      <c r="PQN2" s="1"/>
      <c r="PQO2" s="1"/>
      <c r="PQP2" s="1"/>
      <c r="PQQ2" s="1"/>
      <c r="PQR2" s="1"/>
      <c r="PQS2" s="1"/>
      <c r="PQT2" s="1"/>
      <c r="PQU2" s="1"/>
      <c r="PQV2" s="1"/>
      <c r="PQW2" s="1"/>
      <c r="PQX2" s="1"/>
      <c r="PQY2" s="1"/>
      <c r="PQZ2" s="1"/>
      <c r="PRA2" s="1"/>
      <c r="PRB2" s="1"/>
      <c r="PRC2" s="1"/>
      <c r="PRD2" s="1"/>
      <c r="PRE2" s="1"/>
      <c r="PRF2" s="1"/>
      <c r="PRG2" s="1"/>
      <c r="PRH2" s="1"/>
      <c r="PRI2" s="1"/>
      <c r="PRJ2" s="1"/>
      <c r="PRK2" s="1"/>
      <c r="PRL2" s="1"/>
      <c r="PRM2" s="1"/>
      <c r="PRN2" s="1"/>
      <c r="PRO2" s="1"/>
      <c r="PRP2" s="1"/>
      <c r="PRQ2" s="1"/>
      <c r="PRR2" s="1"/>
      <c r="PRS2" s="1"/>
      <c r="PRT2" s="1"/>
      <c r="PRU2" s="1"/>
      <c r="PRV2" s="1"/>
      <c r="PRW2" s="1"/>
      <c r="PRX2" s="1"/>
      <c r="PRY2" s="1"/>
      <c r="PRZ2" s="1"/>
      <c r="PSA2" s="1"/>
      <c r="PSB2" s="1"/>
      <c r="PSC2" s="1"/>
      <c r="PSD2" s="1"/>
      <c r="PSE2" s="1"/>
      <c r="PSF2" s="1"/>
      <c r="PSG2" s="1"/>
      <c r="PSH2" s="1"/>
      <c r="PSI2" s="1"/>
      <c r="PSJ2" s="1"/>
      <c r="PSK2" s="1"/>
      <c r="PSL2" s="1"/>
      <c r="PSM2" s="1"/>
      <c r="PSN2" s="1"/>
      <c r="PSO2" s="1"/>
      <c r="PSP2" s="1"/>
      <c r="PSQ2" s="1"/>
      <c r="PSR2" s="1"/>
      <c r="PSS2" s="1"/>
      <c r="PST2" s="1"/>
      <c r="PSU2" s="1"/>
      <c r="PSV2" s="1"/>
      <c r="PSW2" s="1"/>
      <c r="PSX2" s="1"/>
      <c r="PSY2" s="1"/>
      <c r="PSZ2" s="1"/>
      <c r="PTA2" s="1"/>
      <c r="PTB2" s="1"/>
      <c r="PTC2" s="1"/>
      <c r="PTD2" s="1"/>
      <c r="PTE2" s="1"/>
      <c r="PTF2" s="1"/>
      <c r="PTG2" s="1"/>
      <c r="PTH2" s="1"/>
      <c r="PTI2" s="1"/>
      <c r="PTJ2" s="1"/>
      <c r="PTK2" s="1"/>
      <c r="PTL2" s="1"/>
      <c r="PTM2" s="1"/>
      <c r="PTN2" s="1"/>
      <c r="PTO2" s="1"/>
      <c r="PTP2" s="1"/>
      <c r="PTQ2" s="1"/>
      <c r="PTR2" s="1"/>
      <c r="PTS2" s="1"/>
      <c r="PTT2" s="1"/>
      <c r="PTU2" s="1"/>
      <c r="PTV2" s="1"/>
      <c r="PTW2" s="1"/>
      <c r="PTX2" s="1"/>
      <c r="PTY2" s="1"/>
      <c r="PTZ2" s="1"/>
      <c r="PUA2" s="1"/>
      <c r="PUB2" s="1"/>
      <c r="PUC2" s="1"/>
      <c r="PUD2" s="1"/>
      <c r="PUE2" s="1"/>
      <c r="PUF2" s="1"/>
      <c r="PUG2" s="1"/>
      <c r="PUH2" s="1"/>
      <c r="PUI2" s="1"/>
      <c r="PUJ2" s="1"/>
      <c r="PUK2" s="1"/>
      <c r="PUL2" s="1"/>
      <c r="PUM2" s="1"/>
      <c r="PUN2" s="1"/>
      <c r="PUO2" s="1"/>
      <c r="PUP2" s="1"/>
      <c r="PUQ2" s="1"/>
      <c r="PUR2" s="1"/>
      <c r="PUS2" s="1"/>
      <c r="PUT2" s="1"/>
      <c r="PUU2" s="1"/>
      <c r="PUV2" s="1"/>
      <c r="PUW2" s="1"/>
      <c r="PUX2" s="1"/>
      <c r="PUY2" s="1"/>
      <c r="PUZ2" s="1"/>
      <c r="PVA2" s="1"/>
      <c r="PVB2" s="1"/>
      <c r="PVC2" s="1"/>
      <c r="PVD2" s="1"/>
      <c r="PVE2" s="1"/>
      <c r="PVF2" s="1"/>
      <c r="PVG2" s="1"/>
      <c r="PVH2" s="1"/>
      <c r="PVI2" s="1"/>
      <c r="PVJ2" s="1"/>
      <c r="PVK2" s="1"/>
      <c r="PVL2" s="1"/>
      <c r="PVM2" s="1"/>
      <c r="PVN2" s="1"/>
      <c r="PVO2" s="1"/>
      <c r="PVP2" s="1"/>
      <c r="PVQ2" s="1"/>
      <c r="PVR2" s="1"/>
      <c r="PVS2" s="1"/>
      <c r="PVT2" s="1"/>
      <c r="PVU2" s="1"/>
      <c r="PVV2" s="1"/>
      <c r="PVW2" s="1"/>
      <c r="PVX2" s="1"/>
      <c r="PVY2" s="1"/>
      <c r="PVZ2" s="1"/>
      <c r="PWA2" s="1"/>
      <c r="PWB2" s="1"/>
      <c r="PWC2" s="1"/>
      <c r="PWD2" s="1"/>
      <c r="PWE2" s="1"/>
      <c r="PWF2" s="1"/>
      <c r="PWG2" s="1"/>
      <c r="PWH2" s="1"/>
      <c r="PWI2" s="1"/>
      <c r="PWJ2" s="1"/>
      <c r="PWK2" s="1"/>
      <c r="PWL2" s="1"/>
      <c r="PWM2" s="1"/>
      <c r="PWN2" s="1"/>
      <c r="PWO2" s="1"/>
      <c r="PWP2" s="1"/>
      <c r="PWQ2" s="1"/>
      <c r="PWR2" s="1"/>
      <c r="PWS2" s="1"/>
      <c r="PWT2" s="1"/>
      <c r="PWU2" s="1"/>
      <c r="PWV2" s="1"/>
      <c r="PWW2" s="1"/>
      <c r="PWX2" s="1"/>
      <c r="PWY2" s="1"/>
      <c r="PWZ2" s="1"/>
      <c r="PXA2" s="1"/>
      <c r="PXB2" s="1"/>
      <c r="PXC2" s="1"/>
      <c r="PXD2" s="1"/>
      <c r="PXE2" s="1"/>
      <c r="PXF2" s="1"/>
      <c r="PXG2" s="1"/>
      <c r="PXH2" s="1"/>
      <c r="PXI2" s="1"/>
      <c r="PXJ2" s="1"/>
      <c r="PXK2" s="1"/>
      <c r="PXL2" s="1"/>
      <c r="PXM2" s="1"/>
      <c r="PXN2" s="1"/>
      <c r="PXO2" s="1"/>
      <c r="PXP2" s="1"/>
      <c r="PXQ2" s="1"/>
      <c r="PXR2" s="1"/>
      <c r="PXS2" s="1"/>
      <c r="PXT2" s="1"/>
      <c r="PXU2" s="1"/>
      <c r="PXV2" s="1"/>
      <c r="PXW2" s="1"/>
      <c r="PXX2" s="1"/>
      <c r="PXY2" s="1"/>
      <c r="PXZ2" s="1"/>
      <c r="PYA2" s="1"/>
      <c r="PYB2" s="1"/>
      <c r="PYC2" s="1"/>
      <c r="PYD2" s="1"/>
      <c r="PYE2" s="1"/>
      <c r="PYF2" s="1"/>
      <c r="PYG2" s="1"/>
      <c r="PYH2" s="1"/>
      <c r="PYI2" s="1"/>
      <c r="PYJ2" s="1"/>
      <c r="PYK2" s="1"/>
      <c r="PYL2" s="1"/>
      <c r="PYM2" s="1"/>
      <c r="PYN2" s="1"/>
      <c r="PYO2" s="1"/>
      <c r="PYP2" s="1"/>
      <c r="PYQ2" s="1"/>
      <c r="PYR2" s="1"/>
      <c r="PYS2" s="1"/>
      <c r="PYT2" s="1"/>
      <c r="PYU2" s="1"/>
      <c r="PYV2" s="1"/>
      <c r="PYW2" s="1"/>
      <c r="PYX2" s="1"/>
      <c r="PYY2" s="1"/>
      <c r="PYZ2" s="1"/>
      <c r="PZA2" s="1"/>
      <c r="PZB2" s="1"/>
      <c r="PZC2" s="1"/>
      <c r="PZD2" s="1"/>
      <c r="PZE2" s="1"/>
      <c r="PZF2" s="1"/>
      <c r="PZG2" s="1"/>
      <c r="PZH2" s="1"/>
      <c r="PZI2" s="1"/>
      <c r="PZJ2" s="1"/>
      <c r="PZK2" s="1"/>
      <c r="PZL2" s="1"/>
      <c r="PZM2" s="1"/>
      <c r="PZN2" s="1"/>
      <c r="PZO2" s="1"/>
      <c r="PZP2" s="1"/>
      <c r="PZQ2" s="1"/>
      <c r="PZR2" s="1"/>
      <c r="PZS2" s="1"/>
      <c r="PZT2" s="1"/>
      <c r="PZU2" s="1"/>
      <c r="PZV2" s="1"/>
      <c r="PZW2" s="1"/>
      <c r="PZX2" s="1"/>
      <c r="PZY2" s="1"/>
      <c r="PZZ2" s="1"/>
      <c r="QAA2" s="1"/>
      <c r="QAB2" s="1"/>
      <c r="QAC2" s="1"/>
      <c r="QAD2" s="1"/>
      <c r="QAE2" s="1"/>
      <c r="QAF2" s="1"/>
      <c r="QAG2" s="1"/>
      <c r="QAH2" s="1"/>
      <c r="QAI2" s="1"/>
      <c r="QAJ2" s="1"/>
      <c r="QAK2" s="1"/>
      <c r="QAL2" s="1"/>
      <c r="QAM2" s="1"/>
      <c r="QAN2" s="1"/>
      <c r="QAO2" s="1"/>
      <c r="QAP2" s="1"/>
      <c r="QAQ2" s="1"/>
      <c r="QAR2" s="1"/>
      <c r="QAS2" s="1"/>
      <c r="QAT2" s="1"/>
      <c r="QAU2" s="1"/>
      <c r="QAV2" s="1"/>
      <c r="QAW2" s="1"/>
      <c r="QAX2" s="1"/>
      <c r="QAY2" s="1"/>
      <c r="QAZ2" s="1"/>
      <c r="QBA2" s="1"/>
      <c r="QBB2" s="1"/>
      <c r="QBC2" s="1"/>
      <c r="QBD2" s="1"/>
      <c r="QBE2" s="1"/>
      <c r="QBF2" s="1"/>
      <c r="QBG2" s="1"/>
      <c r="QBH2" s="1"/>
      <c r="QBI2" s="1"/>
      <c r="QBJ2" s="1"/>
      <c r="QBK2" s="1"/>
      <c r="QBL2" s="1"/>
      <c r="QBM2" s="1"/>
      <c r="QBN2" s="1"/>
      <c r="QBO2" s="1"/>
      <c r="QBP2" s="1"/>
      <c r="QBQ2" s="1"/>
      <c r="QBR2" s="1"/>
      <c r="QBS2" s="1"/>
      <c r="QBT2" s="1"/>
      <c r="QBU2" s="1"/>
      <c r="QBV2" s="1"/>
      <c r="QBW2" s="1"/>
      <c r="QBX2" s="1"/>
      <c r="QBY2" s="1"/>
      <c r="QBZ2" s="1"/>
      <c r="QCA2" s="1"/>
      <c r="QCB2" s="1"/>
      <c r="QCC2" s="1"/>
      <c r="QCD2" s="1"/>
      <c r="QCE2" s="1"/>
      <c r="QCF2" s="1"/>
      <c r="QCG2" s="1"/>
      <c r="QCH2" s="1"/>
      <c r="QCI2" s="1"/>
      <c r="QCJ2" s="1"/>
      <c r="QCK2" s="1"/>
      <c r="QCL2" s="1"/>
      <c r="QCM2" s="1"/>
      <c r="QCN2" s="1"/>
      <c r="QCO2" s="1"/>
      <c r="QCP2" s="1"/>
      <c r="QCQ2" s="1"/>
      <c r="QCR2" s="1"/>
      <c r="QCS2" s="1"/>
      <c r="QCT2" s="1"/>
      <c r="QCU2" s="1"/>
      <c r="QCV2" s="1"/>
      <c r="QCW2" s="1"/>
      <c r="QCX2" s="1"/>
      <c r="QCY2" s="1"/>
      <c r="QCZ2" s="1"/>
      <c r="QDA2" s="1"/>
      <c r="QDB2" s="1"/>
      <c r="QDC2" s="1"/>
      <c r="QDD2" s="1"/>
      <c r="QDE2" s="1"/>
      <c r="QDF2" s="1"/>
      <c r="QDG2" s="1"/>
      <c r="QDH2" s="1"/>
      <c r="QDI2" s="1"/>
      <c r="QDJ2" s="1"/>
      <c r="QDK2" s="1"/>
      <c r="QDL2" s="1"/>
      <c r="QDM2" s="1"/>
      <c r="QDN2" s="1"/>
      <c r="QDO2" s="1"/>
      <c r="QDP2" s="1"/>
      <c r="QDQ2" s="1"/>
      <c r="QDR2" s="1"/>
      <c r="QDS2" s="1"/>
      <c r="QDT2" s="1"/>
      <c r="QDU2" s="1"/>
      <c r="QDV2" s="1"/>
      <c r="QDW2" s="1"/>
      <c r="QDX2" s="1"/>
      <c r="QDY2" s="1"/>
      <c r="QDZ2" s="1"/>
      <c r="QEA2" s="1"/>
      <c r="QEB2" s="1"/>
      <c r="QEC2" s="1"/>
      <c r="QED2" s="1"/>
      <c r="QEE2" s="1"/>
      <c r="QEF2" s="1"/>
      <c r="QEG2" s="1"/>
      <c r="QEH2" s="1"/>
      <c r="QEI2" s="1"/>
      <c r="QEJ2" s="1"/>
      <c r="QEK2" s="1"/>
      <c r="QEL2" s="1"/>
      <c r="QEM2" s="1"/>
      <c r="QEN2" s="1"/>
      <c r="QEO2" s="1"/>
      <c r="QEP2" s="1"/>
      <c r="QEQ2" s="1"/>
      <c r="QER2" s="1"/>
      <c r="QES2" s="1"/>
      <c r="QET2" s="1"/>
      <c r="QEU2" s="1"/>
      <c r="QEV2" s="1"/>
      <c r="QEW2" s="1"/>
      <c r="QEX2" s="1"/>
      <c r="QEY2" s="1"/>
      <c r="QEZ2" s="1"/>
      <c r="QFA2" s="1"/>
      <c r="QFB2" s="1"/>
      <c r="QFC2" s="1"/>
      <c r="QFD2" s="1"/>
      <c r="QFE2" s="1"/>
      <c r="QFF2" s="1"/>
      <c r="QFG2" s="1"/>
      <c r="QFH2" s="1"/>
      <c r="QFI2" s="1"/>
      <c r="QFJ2" s="1"/>
      <c r="QFK2" s="1"/>
      <c r="QFL2" s="1"/>
      <c r="QFM2" s="1"/>
      <c r="QFN2" s="1"/>
      <c r="QFO2" s="1"/>
      <c r="QFP2" s="1"/>
      <c r="QFQ2" s="1"/>
      <c r="QFR2" s="1"/>
      <c r="QFS2" s="1"/>
      <c r="QFT2" s="1"/>
      <c r="QFU2" s="1"/>
      <c r="QFV2" s="1"/>
      <c r="QFW2" s="1"/>
      <c r="QFX2" s="1"/>
      <c r="QFY2" s="1"/>
      <c r="QFZ2" s="1"/>
      <c r="QGA2" s="1"/>
      <c r="QGB2" s="1"/>
      <c r="QGC2" s="1"/>
      <c r="QGD2" s="1"/>
      <c r="QGE2" s="1"/>
      <c r="QGF2" s="1"/>
      <c r="QGG2" s="1"/>
      <c r="QGH2" s="1"/>
      <c r="QGI2" s="1"/>
      <c r="QGJ2" s="1"/>
      <c r="QGK2" s="1"/>
      <c r="QGL2" s="1"/>
      <c r="QGM2" s="1"/>
      <c r="QGN2" s="1"/>
      <c r="QGO2" s="1"/>
      <c r="QGP2" s="1"/>
      <c r="QGQ2" s="1"/>
      <c r="QGR2" s="1"/>
      <c r="QGS2" s="1"/>
      <c r="QGT2" s="1"/>
      <c r="QGU2" s="1"/>
      <c r="QGV2" s="1"/>
      <c r="QGW2" s="1"/>
      <c r="QGX2" s="1"/>
      <c r="QGY2" s="1"/>
      <c r="QGZ2" s="1"/>
      <c r="QHA2" s="1"/>
      <c r="QHB2" s="1"/>
      <c r="QHC2" s="1"/>
      <c r="QHD2" s="1"/>
      <c r="QHE2" s="1"/>
      <c r="QHF2" s="1"/>
      <c r="QHG2" s="1"/>
      <c r="QHH2" s="1"/>
      <c r="QHI2" s="1"/>
      <c r="QHJ2" s="1"/>
      <c r="QHK2" s="1"/>
      <c r="QHL2" s="1"/>
      <c r="QHM2" s="1"/>
      <c r="QHN2" s="1"/>
      <c r="QHO2" s="1"/>
      <c r="QHP2" s="1"/>
      <c r="QHQ2" s="1"/>
      <c r="QHR2" s="1"/>
      <c r="QHS2" s="1"/>
      <c r="QHT2" s="1"/>
      <c r="QHU2" s="1"/>
      <c r="QHV2" s="1"/>
      <c r="QHW2" s="1"/>
      <c r="QHX2" s="1"/>
      <c r="QHY2" s="1"/>
      <c r="QHZ2" s="1"/>
      <c r="QIA2" s="1"/>
      <c r="QIB2" s="1"/>
      <c r="QIC2" s="1"/>
      <c r="QID2" s="1"/>
      <c r="QIE2" s="1"/>
      <c r="QIF2" s="1"/>
      <c r="QIG2" s="1"/>
      <c r="QIH2" s="1"/>
      <c r="QII2" s="1"/>
      <c r="QIJ2" s="1"/>
      <c r="QIK2" s="1"/>
      <c r="QIL2" s="1"/>
      <c r="QIM2" s="1"/>
      <c r="QIN2" s="1"/>
      <c r="QIO2" s="1"/>
      <c r="QIP2" s="1"/>
      <c r="QIQ2" s="1"/>
      <c r="QIR2" s="1"/>
      <c r="QIS2" s="1"/>
      <c r="QIT2" s="1"/>
      <c r="QIU2" s="1"/>
      <c r="QIV2" s="1"/>
      <c r="QIW2" s="1"/>
      <c r="QIX2" s="1"/>
      <c r="QIY2" s="1"/>
      <c r="QIZ2" s="1"/>
      <c r="QJA2" s="1"/>
      <c r="QJB2" s="1"/>
      <c r="QJC2" s="1"/>
      <c r="QJD2" s="1"/>
      <c r="QJE2" s="1"/>
      <c r="QJF2" s="1"/>
      <c r="QJG2" s="1"/>
      <c r="QJH2" s="1"/>
      <c r="QJI2" s="1"/>
      <c r="QJJ2" s="1"/>
      <c r="QJK2" s="1"/>
      <c r="QJL2" s="1"/>
      <c r="QJM2" s="1"/>
      <c r="QJN2" s="1"/>
      <c r="QJO2" s="1"/>
      <c r="QJP2" s="1"/>
      <c r="QJQ2" s="1"/>
      <c r="QJR2" s="1"/>
      <c r="QJS2" s="1"/>
      <c r="QJT2" s="1"/>
      <c r="QJU2" s="1"/>
      <c r="QJV2" s="1"/>
      <c r="QJW2" s="1"/>
      <c r="QJX2" s="1"/>
      <c r="QJY2" s="1"/>
      <c r="QJZ2" s="1"/>
      <c r="QKA2" s="1"/>
      <c r="QKB2" s="1"/>
      <c r="QKC2" s="1"/>
      <c r="QKD2" s="1"/>
      <c r="QKE2" s="1"/>
      <c r="QKF2" s="1"/>
      <c r="QKG2" s="1"/>
      <c r="QKH2" s="1"/>
      <c r="QKI2" s="1"/>
      <c r="QKJ2" s="1"/>
      <c r="QKK2" s="1"/>
      <c r="QKL2" s="1"/>
      <c r="QKM2" s="1"/>
      <c r="QKN2" s="1"/>
      <c r="QKO2" s="1"/>
      <c r="QKP2" s="1"/>
      <c r="QKQ2" s="1"/>
      <c r="QKR2" s="1"/>
      <c r="QKS2" s="1"/>
      <c r="QKT2" s="1"/>
      <c r="QKU2" s="1"/>
      <c r="QKV2" s="1"/>
      <c r="QKW2" s="1"/>
      <c r="QKX2" s="1"/>
      <c r="QKY2" s="1"/>
      <c r="QKZ2" s="1"/>
      <c r="QLA2" s="1"/>
      <c r="QLB2" s="1"/>
      <c r="QLC2" s="1"/>
      <c r="QLD2" s="1"/>
      <c r="QLE2" s="1"/>
      <c r="QLF2" s="1"/>
      <c r="QLG2" s="1"/>
      <c r="QLH2" s="1"/>
      <c r="QLI2" s="1"/>
      <c r="QLJ2" s="1"/>
      <c r="QLK2" s="1"/>
      <c r="QLL2" s="1"/>
      <c r="QLM2" s="1"/>
      <c r="QLN2" s="1"/>
      <c r="QLO2" s="1"/>
      <c r="QLP2" s="1"/>
      <c r="QLQ2" s="1"/>
      <c r="QLR2" s="1"/>
      <c r="QLS2" s="1"/>
      <c r="QLT2" s="1"/>
      <c r="QLU2" s="1"/>
      <c r="QLV2" s="1"/>
      <c r="QLW2" s="1"/>
      <c r="QLX2" s="1"/>
      <c r="QLY2" s="1"/>
      <c r="QLZ2" s="1"/>
      <c r="QMA2" s="1"/>
      <c r="QMB2" s="1"/>
      <c r="QMC2" s="1"/>
      <c r="QMD2" s="1"/>
      <c r="QME2" s="1"/>
      <c r="QMF2" s="1"/>
      <c r="QMG2" s="1"/>
      <c r="QMH2" s="1"/>
      <c r="QMI2" s="1"/>
      <c r="QMJ2" s="1"/>
      <c r="QMK2" s="1"/>
      <c r="QML2" s="1"/>
      <c r="QMM2" s="1"/>
      <c r="QMN2" s="1"/>
      <c r="QMO2" s="1"/>
      <c r="QMP2" s="1"/>
      <c r="QMQ2" s="1"/>
      <c r="QMR2" s="1"/>
      <c r="QMS2" s="1"/>
      <c r="QMT2" s="1"/>
      <c r="QMU2" s="1"/>
      <c r="QMV2" s="1"/>
      <c r="QMW2" s="1"/>
      <c r="QMX2" s="1"/>
      <c r="QMY2" s="1"/>
      <c r="QMZ2" s="1"/>
      <c r="QNA2" s="1"/>
      <c r="QNB2" s="1"/>
      <c r="QNC2" s="1"/>
      <c r="QND2" s="1"/>
      <c r="QNE2" s="1"/>
      <c r="QNF2" s="1"/>
      <c r="QNG2" s="1"/>
      <c r="QNH2" s="1"/>
      <c r="QNI2" s="1"/>
      <c r="QNJ2" s="1"/>
      <c r="QNK2" s="1"/>
      <c r="QNL2" s="1"/>
      <c r="QNM2" s="1"/>
      <c r="QNN2" s="1"/>
      <c r="QNO2" s="1"/>
      <c r="QNP2" s="1"/>
      <c r="QNQ2" s="1"/>
      <c r="QNR2" s="1"/>
      <c r="QNS2" s="1"/>
      <c r="QNT2" s="1"/>
      <c r="QNU2" s="1"/>
      <c r="QNV2" s="1"/>
      <c r="QNW2" s="1"/>
      <c r="QNX2" s="1"/>
      <c r="QNY2" s="1"/>
      <c r="QNZ2" s="1"/>
      <c r="QOA2" s="1"/>
      <c r="QOB2" s="1"/>
      <c r="QOC2" s="1"/>
      <c r="QOD2" s="1"/>
      <c r="QOE2" s="1"/>
      <c r="QOF2" s="1"/>
      <c r="QOG2" s="1"/>
      <c r="QOH2" s="1"/>
      <c r="QOI2" s="1"/>
      <c r="QOJ2" s="1"/>
      <c r="QOK2" s="1"/>
      <c r="QOL2" s="1"/>
      <c r="QOM2" s="1"/>
      <c r="QON2" s="1"/>
      <c r="QOO2" s="1"/>
      <c r="QOP2" s="1"/>
      <c r="QOQ2" s="1"/>
      <c r="QOR2" s="1"/>
      <c r="QOS2" s="1"/>
      <c r="QOT2" s="1"/>
      <c r="QOU2" s="1"/>
      <c r="QOV2" s="1"/>
      <c r="QOW2" s="1"/>
      <c r="QOX2" s="1"/>
      <c r="QOY2" s="1"/>
      <c r="QOZ2" s="1"/>
      <c r="QPA2" s="1"/>
      <c r="QPB2" s="1"/>
      <c r="QPC2" s="1"/>
      <c r="QPD2" s="1"/>
      <c r="QPE2" s="1"/>
      <c r="QPF2" s="1"/>
      <c r="QPG2" s="1"/>
      <c r="QPH2" s="1"/>
      <c r="QPI2" s="1"/>
      <c r="QPJ2" s="1"/>
      <c r="QPK2" s="1"/>
      <c r="QPL2" s="1"/>
      <c r="QPM2" s="1"/>
      <c r="QPN2" s="1"/>
      <c r="QPO2" s="1"/>
      <c r="QPP2" s="1"/>
      <c r="QPQ2" s="1"/>
      <c r="QPR2" s="1"/>
      <c r="QPS2" s="1"/>
      <c r="QPT2" s="1"/>
      <c r="QPU2" s="1"/>
      <c r="QPV2" s="1"/>
      <c r="QPW2" s="1"/>
      <c r="QPX2" s="1"/>
      <c r="QPY2" s="1"/>
      <c r="QPZ2" s="1"/>
      <c r="QQA2" s="1"/>
      <c r="QQB2" s="1"/>
      <c r="QQC2" s="1"/>
      <c r="QQD2" s="1"/>
      <c r="QQE2" s="1"/>
      <c r="QQF2" s="1"/>
      <c r="QQG2" s="1"/>
      <c r="QQH2" s="1"/>
      <c r="QQI2" s="1"/>
      <c r="QQJ2" s="1"/>
      <c r="QQK2" s="1"/>
      <c r="QQL2" s="1"/>
      <c r="QQM2" s="1"/>
      <c r="QQN2" s="1"/>
      <c r="QQO2" s="1"/>
      <c r="QQP2" s="1"/>
      <c r="QQQ2" s="1"/>
      <c r="QQR2" s="1"/>
      <c r="QQS2" s="1"/>
      <c r="QQT2" s="1"/>
      <c r="QQU2" s="1"/>
      <c r="QQV2" s="1"/>
      <c r="QQW2" s="1"/>
      <c r="QQX2" s="1"/>
      <c r="QQY2" s="1"/>
      <c r="QQZ2" s="1"/>
      <c r="QRA2" s="1"/>
      <c r="QRB2" s="1"/>
      <c r="QRC2" s="1"/>
      <c r="QRD2" s="1"/>
      <c r="QRE2" s="1"/>
      <c r="QRF2" s="1"/>
      <c r="QRG2" s="1"/>
      <c r="QRH2" s="1"/>
      <c r="QRI2" s="1"/>
      <c r="QRJ2" s="1"/>
      <c r="QRK2" s="1"/>
      <c r="QRL2" s="1"/>
      <c r="QRM2" s="1"/>
      <c r="QRN2" s="1"/>
      <c r="QRO2" s="1"/>
      <c r="QRP2" s="1"/>
      <c r="QRQ2" s="1"/>
      <c r="QRR2" s="1"/>
      <c r="QRS2" s="1"/>
      <c r="QRT2" s="1"/>
      <c r="QRU2" s="1"/>
      <c r="QRV2" s="1"/>
      <c r="QRW2" s="1"/>
      <c r="QRX2" s="1"/>
      <c r="QRY2" s="1"/>
      <c r="QRZ2" s="1"/>
      <c r="QSA2" s="1"/>
      <c r="QSB2" s="1"/>
      <c r="QSC2" s="1"/>
      <c r="QSD2" s="1"/>
      <c r="QSE2" s="1"/>
      <c r="QSF2" s="1"/>
      <c r="QSG2" s="1"/>
      <c r="QSH2" s="1"/>
      <c r="QSI2" s="1"/>
      <c r="QSJ2" s="1"/>
      <c r="QSK2" s="1"/>
      <c r="QSL2" s="1"/>
      <c r="QSM2" s="1"/>
      <c r="QSN2" s="1"/>
      <c r="QSO2" s="1"/>
      <c r="QSP2" s="1"/>
      <c r="QSQ2" s="1"/>
      <c r="QSR2" s="1"/>
      <c r="QSS2" s="1"/>
      <c r="QST2" s="1"/>
      <c r="QSU2" s="1"/>
      <c r="QSV2" s="1"/>
      <c r="QSW2" s="1"/>
      <c r="QSX2" s="1"/>
      <c r="QSY2" s="1"/>
      <c r="QSZ2" s="1"/>
      <c r="QTA2" s="1"/>
      <c r="QTB2" s="1"/>
      <c r="QTC2" s="1"/>
      <c r="QTD2" s="1"/>
      <c r="QTE2" s="1"/>
      <c r="QTF2" s="1"/>
      <c r="QTG2" s="1"/>
      <c r="QTH2" s="1"/>
      <c r="QTI2" s="1"/>
      <c r="QTJ2" s="1"/>
      <c r="QTK2" s="1"/>
      <c r="QTL2" s="1"/>
      <c r="QTM2" s="1"/>
      <c r="QTN2" s="1"/>
      <c r="QTO2" s="1"/>
      <c r="QTP2" s="1"/>
      <c r="QTQ2" s="1"/>
      <c r="QTR2" s="1"/>
      <c r="QTS2" s="1"/>
      <c r="QTT2" s="1"/>
      <c r="QTU2" s="1"/>
      <c r="QTV2" s="1"/>
      <c r="QTW2" s="1"/>
      <c r="QTX2" s="1"/>
      <c r="QTY2" s="1"/>
      <c r="QTZ2" s="1"/>
      <c r="QUA2" s="1"/>
      <c r="QUB2" s="1"/>
      <c r="QUC2" s="1"/>
      <c r="QUD2" s="1"/>
      <c r="QUE2" s="1"/>
      <c r="QUF2" s="1"/>
      <c r="QUG2" s="1"/>
      <c r="QUH2" s="1"/>
      <c r="QUI2" s="1"/>
      <c r="QUJ2" s="1"/>
      <c r="QUK2" s="1"/>
      <c r="QUL2" s="1"/>
      <c r="QUM2" s="1"/>
      <c r="QUN2" s="1"/>
      <c r="QUO2" s="1"/>
      <c r="QUP2" s="1"/>
      <c r="QUQ2" s="1"/>
      <c r="QUR2" s="1"/>
      <c r="QUS2" s="1"/>
      <c r="QUT2" s="1"/>
      <c r="QUU2" s="1"/>
      <c r="QUV2" s="1"/>
      <c r="QUW2" s="1"/>
      <c r="QUX2" s="1"/>
      <c r="QUY2" s="1"/>
      <c r="QUZ2" s="1"/>
      <c r="QVA2" s="1"/>
      <c r="QVB2" s="1"/>
      <c r="QVC2" s="1"/>
      <c r="QVD2" s="1"/>
      <c r="QVE2" s="1"/>
      <c r="QVF2" s="1"/>
      <c r="QVG2" s="1"/>
      <c r="QVH2" s="1"/>
      <c r="QVI2" s="1"/>
      <c r="QVJ2" s="1"/>
      <c r="QVK2" s="1"/>
      <c r="QVL2" s="1"/>
      <c r="QVM2" s="1"/>
      <c r="QVN2" s="1"/>
      <c r="QVO2" s="1"/>
      <c r="QVP2" s="1"/>
      <c r="QVQ2" s="1"/>
      <c r="QVR2" s="1"/>
      <c r="QVS2" s="1"/>
      <c r="QVT2" s="1"/>
      <c r="QVU2" s="1"/>
      <c r="QVV2" s="1"/>
      <c r="QVW2" s="1"/>
      <c r="QVX2" s="1"/>
      <c r="QVY2" s="1"/>
      <c r="QVZ2" s="1"/>
      <c r="QWA2" s="1"/>
      <c r="QWB2" s="1"/>
      <c r="QWC2" s="1"/>
      <c r="QWD2" s="1"/>
      <c r="QWE2" s="1"/>
      <c r="QWF2" s="1"/>
      <c r="QWG2" s="1"/>
      <c r="QWH2" s="1"/>
      <c r="QWI2" s="1"/>
      <c r="QWJ2" s="1"/>
      <c r="QWK2" s="1"/>
      <c r="QWL2" s="1"/>
      <c r="QWM2" s="1"/>
      <c r="QWN2" s="1"/>
      <c r="QWO2" s="1"/>
      <c r="QWP2" s="1"/>
      <c r="QWQ2" s="1"/>
      <c r="QWR2" s="1"/>
      <c r="QWS2" s="1"/>
      <c r="QWT2" s="1"/>
      <c r="QWU2" s="1"/>
      <c r="QWV2" s="1"/>
      <c r="QWW2" s="1"/>
      <c r="QWX2" s="1"/>
      <c r="QWY2" s="1"/>
      <c r="QWZ2" s="1"/>
      <c r="QXA2" s="1"/>
      <c r="QXB2" s="1"/>
      <c r="QXC2" s="1"/>
      <c r="QXD2" s="1"/>
      <c r="QXE2" s="1"/>
      <c r="QXF2" s="1"/>
      <c r="QXG2" s="1"/>
      <c r="QXH2" s="1"/>
      <c r="QXI2" s="1"/>
      <c r="QXJ2" s="1"/>
      <c r="QXK2" s="1"/>
      <c r="QXL2" s="1"/>
      <c r="QXM2" s="1"/>
      <c r="QXN2" s="1"/>
      <c r="QXO2" s="1"/>
      <c r="QXP2" s="1"/>
      <c r="QXQ2" s="1"/>
      <c r="QXR2" s="1"/>
      <c r="QXS2" s="1"/>
      <c r="QXT2" s="1"/>
      <c r="QXU2" s="1"/>
      <c r="QXV2" s="1"/>
      <c r="QXW2" s="1"/>
      <c r="QXX2" s="1"/>
      <c r="QXY2" s="1"/>
      <c r="QXZ2" s="1"/>
      <c r="QYA2" s="1"/>
      <c r="QYB2" s="1"/>
      <c r="QYC2" s="1"/>
      <c r="QYD2" s="1"/>
      <c r="QYE2" s="1"/>
      <c r="QYF2" s="1"/>
      <c r="QYG2" s="1"/>
      <c r="QYH2" s="1"/>
      <c r="QYI2" s="1"/>
      <c r="QYJ2" s="1"/>
      <c r="QYK2" s="1"/>
      <c r="QYL2" s="1"/>
      <c r="QYM2" s="1"/>
      <c r="QYN2" s="1"/>
      <c r="QYO2" s="1"/>
      <c r="QYP2" s="1"/>
      <c r="QYQ2" s="1"/>
      <c r="QYR2" s="1"/>
      <c r="QYS2" s="1"/>
      <c r="QYT2" s="1"/>
      <c r="QYU2" s="1"/>
      <c r="QYV2" s="1"/>
      <c r="QYW2" s="1"/>
      <c r="QYX2" s="1"/>
      <c r="QYY2" s="1"/>
      <c r="QYZ2" s="1"/>
      <c r="QZA2" s="1"/>
      <c r="QZB2" s="1"/>
      <c r="QZC2" s="1"/>
      <c r="QZD2" s="1"/>
      <c r="QZE2" s="1"/>
      <c r="QZF2" s="1"/>
      <c r="QZG2" s="1"/>
      <c r="QZH2" s="1"/>
      <c r="QZI2" s="1"/>
      <c r="QZJ2" s="1"/>
      <c r="QZK2" s="1"/>
      <c r="QZL2" s="1"/>
      <c r="QZM2" s="1"/>
      <c r="QZN2" s="1"/>
      <c r="QZO2" s="1"/>
      <c r="QZP2" s="1"/>
      <c r="QZQ2" s="1"/>
      <c r="QZR2" s="1"/>
      <c r="QZS2" s="1"/>
      <c r="QZT2" s="1"/>
      <c r="QZU2" s="1"/>
      <c r="QZV2" s="1"/>
      <c r="QZW2" s="1"/>
      <c r="QZX2" s="1"/>
      <c r="QZY2" s="1"/>
      <c r="QZZ2" s="1"/>
      <c r="RAA2" s="1"/>
      <c r="RAB2" s="1"/>
      <c r="RAC2" s="1"/>
      <c r="RAD2" s="1"/>
      <c r="RAE2" s="1"/>
      <c r="RAF2" s="1"/>
      <c r="RAG2" s="1"/>
      <c r="RAH2" s="1"/>
      <c r="RAI2" s="1"/>
      <c r="RAJ2" s="1"/>
      <c r="RAK2" s="1"/>
      <c r="RAL2" s="1"/>
      <c r="RAM2" s="1"/>
      <c r="RAN2" s="1"/>
      <c r="RAO2" s="1"/>
      <c r="RAP2" s="1"/>
      <c r="RAQ2" s="1"/>
      <c r="RAR2" s="1"/>
      <c r="RAS2" s="1"/>
      <c r="RAT2" s="1"/>
      <c r="RAU2" s="1"/>
      <c r="RAV2" s="1"/>
      <c r="RAW2" s="1"/>
      <c r="RAX2" s="1"/>
      <c r="RAY2" s="1"/>
      <c r="RAZ2" s="1"/>
      <c r="RBA2" s="1"/>
      <c r="RBB2" s="1"/>
      <c r="RBC2" s="1"/>
      <c r="RBD2" s="1"/>
      <c r="RBE2" s="1"/>
      <c r="RBF2" s="1"/>
      <c r="RBG2" s="1"/>
      <c r="RBH2" s="1"/>
      <c r="RBI2" s="1"/>
      <c r="RBJ2" s="1"/>
      <c r="RBK2" s="1"/>
      <c r="RBL2" s="1"/>
      <c r="RBM2" s="1"/>
      <c r="RBN2" s="1"/>
      <c r="RBO2" s="1"/>
      <c r="RBP2" s="1"/>
      <c r="RBQ2" s="1"/>
      <c r="RBR2" s="1"/>
      <c r="RBS2" s="1"/>
      <c r="RBT2" s="1"/>
      <c r="RBU2" s="1"/>
      <c r="RBV2" s="1"/>
      <c r="RBW2" s="1"/>
      <c r="RBX2" s="1"/>
      <c r="RBY2" s="1"/>
      <c r="RBZ2" s="1"/>
      <c r="RCA2" s="1"/>
      <c r="RCB2" s="1"/>
      <c r="RCC2" s="1"/>
      <c r="RCD2" s="1"/>
      <c r="RCE2" s="1"/>
      <c r="RCF2" s="1"/>
      <c r="RCG2" s="1"/>
      <c r="RCH2" s="1"/>
      <c r="RCI2" s="1"/>
      <c r="RCJ2" s="1"/>
      <c r="RCK2" s="1"/>
      <c r="RCL2" s="1"/>
      <c r="RCM2" s="1"/>
      <c r="RCN2" s="1"/>
      <c r="RCO2" s="1"/>
      <c r="RCP2" s="1"/>
      <c r="RCQ2" s="1"/>
      <c r="RCR2" s="1"/>
      <c r="RCS2" s="1"/>
      <c r="RCT2" s="1"/>
      <c r="RCU2" s="1"/>
      <c r="RCV2" s="1"/>
      <c r="RCW2" s="1"/>
      <c r="RCX2" s="1"/>
      <c r="RCY2" s="1"/>
      <c r="RCZ2" s="1"/>
      <c r="RDA2" s="1"/>
      <c r="RDB2" s="1"/>
      <c r="RDC2" s="1"/>
      <c r="RDD2" s="1"/>
      <c r="RDE2" s="1"/>
      <c r="RDF2" s="1"/>
      <c r="RDG2" s="1"/>
      <c r="RDH2" s="1"/>
      <c r="RDI2" s="1"/>
      <c r="RDJ2" s="1"/>
      <c r="RDK2" s="1"/>
      <c r="RDL2" s="1"/>
      <c r="RDM2" s="1"/>
      <c r="RDN2" s="1"/>
      <c r="RDO2" s="1"/>
      <c r="RDP2" s="1"/>
      <c r="RDQ2" s="1"/>
      <c r="RDR2" s="1"/>
      <c r="RDS2" s="1"/>
      <c r="RDT2" s="1"/>
      <c r="RDU2" s="1"/>
      <c r="RDV2" s="1"/>
      <c r="RDW2" s="1"/>
      <c r="RDX2" s="1"/>
      <c r="RDY2" s="1"/>
      <c r="RDZ2" s="1"/>
      <c r="REA2" s="1"/>
      <c r="REB2" s="1"/>
      <c r="REC2" s="1"/>
      <c r="RED2" s="1"/>
      <c r="REE2" s="1"/>
      <c r="REF2" s="1"/>
      <c r="REG2" s="1"/>
      <c r="REH2" s="1"/>
      <c r="REI2" s="1"/>
      <c r="REJ2" s="1"/>
      <c r="REK2" s="1"/>
      <c r="REL2" s="1"/>
      <c r="REM2" s="1"/>
      <c r="REN2" s="1"/>
      <c r="REO2" s="1"/>
      <c r="REP2" s="1"/>
      <c r="REQ2" s="1"/>
      <c r="RER2" s="1"/>
      <c r="RES2" s="1"/>
      <c r="RET2" s="1"/>
      <c r="REU2" s="1"/>
      <c r="REV2" s="1"/>
      <c r="REW2" s="1"/>
      <c r="REX2" s="1"/>
      <c r="REY2" s="1"/>
      <c r="REZ2" s="1"/>
      <c r="RFA2" s="1"/>
      <c r="RFB2" s="1"/>
      <c r="RFC2" s="1"/>
      <c r="RFD2" s="1"/>
      <c r="RFE2" s="1"/>
      <c r="RFF2" s="1"/>
      <c r="RFG2" s="1"/>
      <c r="RFH2" s="1"/>
      <c r="RFI2" s="1"/>
      <c r="RFJ2" s="1"/>
      <c r="RFK2" s="1"/>
      <c r="RFL2" s="1"/>
      <c r="RFM2" s="1"/>
      <c r="RFN2" s="1"/>
      <c r="RFO2" s="1"/>
      <c r="RFP2" s="1"/>
      <c r="RFQ2" s="1"/>
      <c r="RFR2" s="1"/>
      <c r="RFS2" s="1"/>
      <c r="RFT2" s="1"/>
      <c r="RFU2" s="1"/>
      <c r="RFV2" s="1"/>
      <c r="RFW2" s="1"/>
      <c r="RFX2" s="1"/>
      <c r="RFY2" s="1"/>
      <c r="RFZ2" s="1"/>
      <c r="RGA2" s="1"/>
      <c r="RGB2" s="1"/>
      <c r="RGC2" s="1"/>
      <c r="RGD2" s="1"/>
      <c r="RGE2" s="1"/>
      <c r="RGF2" s="1"/>
      <c r="RGG2" s="1"/>
      <c r="RGH2" s="1"/>
      <c r="RGI2" s="1"/>
      <c r="RGJ2" s="1"/>
      <c r="RGK2" s="1"/>
      <c r="RGL2" s="1"/>
      <c r="RGM2" s="1"/>
      <c r="RGN2" s="1"/>
      <c r="RGO2" s="1"/>
      <c r="RGP2" s="1"/>
      <c r="RGQ2" s="1"/>
      <c r="RGR2" s="1"/>
      <c r="RGS2" s="1"/>
      <c r="RGT2" s="1"/>
      <c r="RGU2" s="1"/>
      <c r="RGV2" s="1"/>
      <c r="RGW2" s="1"/>
      <c r="RGX2" s="1"/>
      <c r="RGY2" s="1"/>
      <c r="RGZ2" s="1"/>
      <c r="RHA2" s="1"/>
      <c r="RHB2" s="1"/>
      <c r="RHC2" s="1"/>
      <c r="RHD2" s="1"/>
      <c r="RHE2" s="1"/>
      <c r="RHF2" s="1"/>
      <c r="RHG2" s="1"/>
      <c r="RHH2" s="1"/>
      <c r="RHI2" s="1"/>
      <c r="RHJ2" s="1"/>
      <c r="RHK2" s="1"/>
      <c r="RHL2" s="1"/>
      <c r="RHM2" s="1"/>
      <c r="RHN2" s="1"/>
      <c r="RHO2" s="1"/>
      <c r="RHP2" s="1"/>
      <c r="RHQ2" s="1"/>
      <c r="RHR2" s="1"/>
      <c r="RHS2" s="1"/>
      <c r="RHT2" s="1"/>
      <c r="RHU2" s="1"/>
      <c r="RHV2" s="1"/>
      <c r="RHW2" s="1"/>
      <c r="RHX2" s="1"/>
      <c r="RHY2" s="1"/>
      <c r="RHZ2" s="1"/>
      <c r="RIA2" s="1"/>
      <c r="RIB2" s="1"/>
      <c r="RIC2" s="1"/>
      <c r="RID2" s="1"/>
      <c r="RIE2" s="1"/>
      <c r="RIF2" s="1"/>
      <c r="RIG2" s="1"/>
      <c r="RIH2" s="1"/>
      <c r="RII2" s="1"/>
      <c r="RIJ2" s="1"/>
      <c r="RIK2" s="1"/>
      <c r="RIL2" s="1"/>
      <c r="RIM2" s="1"/>
      <c r="RIN2" s="1"/>
      <c r="RIO2" s="1"/>
      <c r="RIP2" s="1"/>
      <c r="RIQ2" s="1"/>
      <c r="RIR2" s="1"/>
      <c r="RIS2" s="1"/>
      <c r="RIT2" s="1"/>
      <c r="RIU2" s="1"/>
      <c r="RIV2" s="1"/>
      <c r="RIW2" s="1"/>
      <c r="RIX2" s="1"/>
      <c r="RIY2" s="1"/>
      <c r="RIZ2" s="1"/>
      <c r="RJA2" s="1"/>
      <c r="RJB2" s="1"/>
      <c r="RJC2" s="1"/>
      <c r="RJD2" s="1"/>
      <c r="RJE2" s="1"/>
      <c r="RJF2" s="1"/>
      <c r="RJG2" s="1"/>
      <c r="RJH2" s="1"/>
      <c r="RJI2" s="1"/>
      <c r="RJJ2" s="1"/>
      <c r="RJK2" s="1"/>
      <c r="RJL2" s="1"/>
      <c r="RJM2" s="1"/>
      <c r="RJN2" s="1"/>
      <c r="RJO2" s="1"/>
      <c r="RJP2" s="1"/>
      <c r="RJQ2" s="1"/>
      <c r="RJR2" s="1"/>
      <c r="RJS2" s="1"/>
      <c r="RJT2" s="1"/>
      <c r="RJU2" s="1"/>
      <c r="RJV2" s="1"/>
      <c r="RJW2" s="1"/>
      <c r="RJX2" s="1"/>
      <c r="RJY2" s="1"/>
      <c r="RJZ2" s="1"/>
      <c r="RKA2" s="1"/>
      <c r="RKB2" s="1"/>
      <c r="RKC2" s="1"/>
      <c r="RKD2" s="1"/>
      <c r="RKE2" s="1"/>
      <c r="RKF2" s="1"/>
      <c r="RKG2" s="1"/>
      <c r="RKH2" s="1"/>
      <c r="RKI2" s="1"/>
      <c r="RKJ2" s="1"/>
      <c r="RKK2" s="1"/>
      <c r="RKL2" s="1"/>
      <c r="RKM2" s="1"/>
      <c r="RKN2" s="1"/>
      <c r="RKO2" s="1"/>
      <c r="RKP2" s="1"/>
      <c r="RKQ2" s="1"/>
      <c r="RKR2" s="1"/>
      <c r="RKS2" s="1"/>
      <c r="RKT2" s="1"/>
      <c r="RKU2" s="1"/>
      <c r="RKV2" s="1"/>
      <c r="RKW2" s="1"/>
      <c r="RKX2" s="1"/>
      <c r="RKY2" s="1"/>
      <c r="RKZ2" s="1"/>
      <c r="RLA2" s="1"/>
      <c r="RLB2" s="1"/>
      <c r="RLC2" s="1"/>
      <c r="RLD2" s="1"/>
      <c r="RLE2" s="1"/>
      <c r="RLF2" s="1"/>
      <c r="RLG2" s="1"/>
      <c r="RLH2" s="1"/>
      <c r="RLI2" s="1"/>
      <c r="RLJ2" s="1"/>
      <c r="RLK2" s="1"/>
      <c r="RLL2" s="1"/>
      <c r="RLM2" s="1"/>
      <c r="RLN2" s="1"/>
      <c r="RLO2" s="1"/>
      <c r="RLP2" s="1"/>
      <c r="RLQ2" s="1"/>
      <c r="RLR2" s="1"/>
      <c r="RLS2" s="1"/>
      <c r="RLT2" s="1"/>
      <c r="RLU2" s="1"/>
      <c r="RLV2" s="1"/>
      <c r="RLW2" s="1"/>
      <c r="RLX2" s="1"/>
      <c r="RLY2" s="1"/>
      <c r="RLZ2" s="1"/>
      <c r="RMA2" s="1"/>
      <c r="RMB2" s="1"/>
      <c r="RMC2" s="1"/>
      <c r="RMD2" s="1"/>
      <c r="RME2" s="1"/>
      <c r="RMF2" s="1"/>
      <c r="RMG2" s="1"/>
      <c r="RMH2" s="1"/>
      <c r="RMI2" s="1"/>
      <c r="RMJ2" s="1"/>
      <c r="RMK2" s="1"/>
      <c r="RML2" s="1"/>
      <c r="RMM2" s="1"/>
      <c r="RMN2" s="1"/>
      <c r="RMO2" s="1"/>
      <c r="RMP2" s="1"/>
      <c r="RMQ2" s="1"/>
      <c r="RMR2" s="1"/>
      <c r="RMS2" s="1"/>
      <c r="RMT2" s="1"/>
      <c r="RMU2" s="1"/>
      <c r="RMV2" s="1"/>
      <c r="RMW2" s="1"/>
      <c r="RMX2" s="1"/>
      <c r="RMY2" s="1"/>
      <c r="RMZ2" s="1"/>
      <c r="RNA2" s="1"/>
      <c r="RNB2" s="1"/>
      <c r="RNC2" s="1"/>
      <c r="RND2" s="1"/>
      <c r="RNE2" s="1"/>
      <c r="RNF2" s="1"/>
      <c r="RNG2" s="1"/>
      <c r="RNH2" s="1"/>
      <c r="RNI2" s="1"/>
      <c r="RNJ2" s="1"/>
      <c r="RNK2" s="1"/>
      <c r="RNL2" s="1"/>
      <c r="RNM2" s="1"/>
      <c r="RNN2" s="1"/>
      <c r="RNO2" s="1"/>
      <c r="RNP2" s="1"/>
      <c r="RNQ2" s="1"/>
      <c r="RNR2" s="1"/>
      <c r="RNS2" s="1"/>
      <c r="RNT2" s="1"/>
      <c r="RNU2" s="1"/>
      <c r="RNV2" s="1"/>
      <c r="RNW2" s="1"/>
      <c r="RNX2" s="1"/>
      <c r="RNY2" s="1"/>
      <c r="RNZ2" s="1"/>
      <c r="ROA2" s="1"/>
      <c r="ROB2" s="1"/>
      <c r="ROC2" s="1"/>
      <c r="ROD2" s="1"/>
      <c r="ROE2" s="1"/>
      <c r="ROF2" s="1"/>
      <c r="ROG2" s="1"/>
      <c r="ROH2" s="1"/>
      <c r="ROI2" s="1"/>
      <c r="ROJ2" s="1"/>
      <c r="ROK2" s="1"/>
      <c r="ROL2" s="1"/>
      <c r="ROM2" s="1"/>
      <c r="RON2" s="1"/>
      <c r="ROO2" s="1"/>
      <c r="ROP2" s="1"/>
      <c r="ROQ2" s="1"/>
      <c r="ROR2" s="1"/>
      <c r="ROS2" s="1"/>
      <c r="ROT2" s="1"/>
      <c r="ROU2" s="1"/>
      <c r="ROV2" s="1"/>
      <c r="ROW2" s="1"/>
      <c r="ROX2" s="1"/>
      <c r="ROY2" s="1"/>
      <c r="ROZ2" s="1"/>
      <c r="RPA2" s="1"/>
      <c r="RPB2" s="1"/>
      <c r="RPC2" s="1"/>
      <c r="RPD2" s="1"/>
      <c r="RPE2" s="1"/>
      <c r="RPF2" s="1"/>
      <c r="RPG2" s="1"/>
      <c r="RPH2" s="1"/>
      <c r="RPI2" s="1"/>
      <c r="RPJ2" s="1"/>
      <c r="RPK2" s="1"/>
      <c r="RPL2" s="1"/>
      <c r="RPM2" s="1"/>
      <c r="RPN2" s="1"/>
      <c r="RPO2" s="1"/>
      <c r="RPP2" s="1"/>
      <c r="RPQ2" s="1"/>
      <c r="RPR2" s="1"/>
      <c r="RPS2" s="1"/>
      <c r="RPT2" s="1"/>
      <c r="RPU2" s="1"/>
      <c r="RPV2" s="1"/>
      <c r="RPW2" s="1"/>
      <c r="RPX2" s="1"/>
      <c r="RPY2" s="1"/>
      <c r="RPZ2" s="1"/>
      <c r="RQA2" s="1"/>
      <c r="RQB2" s="1"/>
      <c r="RQC2" s="1"/>
      <c r="RQD2" s="1"/>
      <c r="RQE2" s="1"/>
      <c r="RQF2" s="1"/>
      <c r="RQG2" s="1"/>
      <c r="RQH2" s="1"/>
      <c r="RQI2" s="1"/>
      <c r="RQJ2" s="1"/>
      <c r="RQK2" s="1"/>
      <c r="RQL2" s="1"/>
      <c r="RQM2" s="1"/>
      <c r="RQN2" s="1"/>
      <c r="RQO2" s="1"/>
      <c r="RQP2" s="1"/>
      <c r="RQQ2" s="1"/>
      <c r="RQR2" s="1"/>
      <c r="RQS2" s="1"/>
      <c r="RQT2" s="1"/>
      <c r="RQU2" s="1"/>
      <c r="RQV2" s="1"/>
      <c r="RQW2" s="1"/>
      <c r="RQX2" s="1"/>
      <c r="RQY2" s="1"/>
      <c r="RQZ2" s="1"/>
      <c r="RRA2" s="1"/>
      <c r="RRB2" s="1"/>
      <c r="RRC2" s="1"/>
      <c r="RRD2" s="1"/>
      <c r="RRE2" s="1"/>
      <c r="RRF2" s="1"/>
      <c r="RRG2" s="1"/>
      <c r="RRH2" s="1"/>
      <c r="RRI2" s="1"/>
      <c r="RRJ2" s="1"/>
      <c r="RRK2" s="1"/>
      <c r="RRL2" s="1"/>
      <c r="RRM2" s="1"/>
      <c r="RRN2" s="1"/>
      <c r="RRO2" s="1"/>
      <c r="RRP2" s="1"/>
      <c r="RRQ2" s="1"/>
      <c r="RRR2" s="1"/>
      <c r="RRS2" s="1"/>
      <c r="RRT2" s="1"/>
      <c r="RRU2" s="1"/>
      <c r="RRV2" s="1"/>
      <c r="RRW2" s="1"/>
      <c r="RRX2" s="1"/>
      <c r="RRY2" s="1"/>
      <c r="RRZ2" s="1"/>
      <c r="RSA2" s="1"/>
      <c r="RSB2" s="1"/>
      <c r="RSC2" s="1"/>
      <c r="RSD2" s="1"/>
      <c r="RSE2" s="1"/>
      <c r="RSF2" s="1"/>
      <c r="RSG2" s="1"/>
      <c r="RSH2" s="1"/>
      <c r="RSI2" s="1"/>
      <c r="RSJ2" s="1"/>
      <c r="RSK2" s="1"/>
      <c r="RSL2" s="1"/>
      <c r="RSM2" s="1"/>
      <c r="RSN2" s="1"/>
      <c r="RSO2" s="1"/>
      <c r="RSP2" s="1"/>
      <c r="RSQ2" s="1"/>
      <c r="RSR2" s="1"/>
      <c r="RSS2" s="1"/>
      <c r="RST2" s="1"/>
      <c r="RSU2" s="1"/>
      <c r="RSV2" s="1"/>
      <c r="RSW2" s="1"/>
      <c r="RSX2" s="1"/>
      <c r="RSY2" s="1"/>
      <c r="RSZ2" s="1"/>
      <c r="RTA2" s="1"/>
      <c r="RTB2" s="1"/>
      <c r="RTC2" s="1"/>
      <c r="RTD2" s="1"/>
      <c r="RTE2" s="1"/>
      <c r="RTF2" s="1"/>
      <c r="RTG2" s="1"/>
      <c r="RTH2" s="1"/>
      <c r="RTI2" s="1"/>
      <c r="RTJ2" s="1"/>
      <c r="RTK2" s="1"/>
      <c r="RTL2" s="1"/>
      <c r="RTM2" s="1"/>
      <c r="RTN2" s="1"/>
      <c r="RTO2" s="1"/>
      <c r="RTP2" s="1"/>
      <c r="RTQ2" s="1"/>
      <c r="RTR2" s="1"/>
      <c r="RTS2" s="1"/>
      <c r="RTT2" s="1"/>
      <c r="RTU2" s="1"/>
      <c r="RTV2" s="1"/>
      <c r="RTW2" s="1"/>
      <c r="RTX2" s="1"/>
      <c r="RTY2" s="1"/>
      <c r="RTZ2" s="1"/>
      <c r="RUA2" s="1"/>
      <c r="RUB2" s="1"/>
      <c r="RUC2" s="1"/>
      <c r="RUD2" s="1"/>
      <c r="RUE2" s="1"/>
      <c r="RUF2" s="1"/>
      <c r="RUG2" s="1"/>
      <c r="RUH2" s="1"/>
      <c r="RUI2" s="1"/>
      <c r="RUJ2" s="1"/>
      <c r="RUK2" s="1"/>
      <c r="RUL2" s="1"/>
      <c r="RUM2" s="1"/>
      <c r="RUN2" s="1"/>
      <c r="RUO2" s="1"/>
      <c r="RUP2" s="1"/>
      <c r="RUQ2" s="1"/>
      <c r="RUR2" s="1"/>
      <c r="RUS2" s="1"/>
      <c r="RUT2" s="1"/>
      <c r="RUU2" s="1"/>
      <c r="RUV2" s="1"/>
      <c r="RUW2" s="1"/>
      <c r="RUX2" s="1"/>
      <c r="RUY2" s="1"/>
      <c r="RUZ2" s="1"/>
      <c r="RVA2" s="1"/>
      <c r="RVB2" s="1"/>
      <c r="RVC2" s="1"/>
      <c r="RVD2" s="1"/>
      <c r="RVE2" s="1"/>
      <c r="RVF2" s="1"/>
      <c r="RVG2" s="1"/>
      <c r="RVH2" s="1"/>
      <c r="RVI2" s="1"/>
      <c r="RVJ2" s="1"/>
      <c r="RVK2" s="1"/>
      <c r="RVL2" s="1"/>
      <c r="RVM2" s="1"/>
      <c r="RVN2" s="1"/>
      <c r="RVO2" s="1"/>
      <c r="RVP2" s="1"/>
      <c r="RVQ2" s="1"/>
      <c r="RVR2" s="1"/>
      <c r="RVS2" s="1"/>
      <c r="RVT2" s="1"/>
      <c r="RVU2" s="1"/>
      <c r="RVV2" s="1"/>
      <c r="RVW2" s="1"/>
      <c r="RVX2" s="1"/>
      <c r="RVY2" s="1"/>
      <c r="RVZ2" s="1"/>
      <c r="RWA2" s="1"/>
      <c r="RWB2" s="1"/>
      <c r="RWC2" s="1"/>
      <c r="RWD2" s="1"/>
      <c r="RWE2" s="1"/>
      <c r="RWF2" s="1"/>
      <c r="RWG2" s="1"/>
      <c r="RWH2" s="1"/>
      <c r="RWI2" s="1"/>
      <c r="RWJ2" s="1"/>
      <c r="RWK2" s="1"/>
      <c r="RWL2" s="1"/>
      <c r="RWM2" s="1"/>
      <c r="RWN2" s="1"/>
      <c r="RWO2" s="1"/>
      <c r="RWP2" s="1"/>
      <c r="RWQ2" s="1"/>
      <c r="RWR2" s="1"/>
      <c r="RWS2" s="1"/>
      <c r="RWT2" s="1"/>
      <c r="RWU2" s="1"/>
      <c r="RWV2" s="1"/>
      <c r="RWW2" s="1"/>
      <c r="RWX2" s="1"/>
      <c r="RWY2" s="1"/>
      <c r="RWZ2" s="1"/>
      <c r="RXA2" s="1"/>
      <c r="RXB2" s="1"/>
      <c r="RXC2" s="1"/>
      <c r="RXD2" s="1"/>
      <c r="RXE2" s="1"/>
      <c r="RXF2" s="1"/>
      <c r="RXG2" s="1"/>
      <c r="RXH2" s="1"/>
      <c r="RXI2" s="1"/>
      <c r="RXJ2" s="1"/>
      <c r="RXK2" s="1"/>
      <c r="RXL2" s="1"/>
      <c r="RXM2" s="1"/>
      <c r="RXN2" s="1"/>
      <c r="RXO2" s="1"/>
      <c r="RXP2" s="1"/>
      <c r="RXQ2" s="1"/>
      <c r="RXR2" s="1"/>
      <c r="RXS2" s="1"/>
      <c r="RXT2" s="1"/>
      <c r="RXU2" s="1"/>
      <c r="RXV2" s="1"/>
      <c r="RXW2" s="1"/>
      <c r="RXX2" s="1"/>
      <c r="RXY2" s="1"/>
      <c r="RXZ2" s="1"/>
      <c r="RYA2" s="1"/>
      <c r="RYB2" s="1"/>
      <c r="RYC2" s="1"/>
      <c r="RYD2" s="1"/>
      <c r="RYE2" s="1"/>
      <c r="RYF2" s="1"/>
      <c r="RYG2" s="1"/>
      <c r="RYH2" s="1"/>
      <c r="RYI2" s="1"/>
      <c r="RYJ2" s="1"/>
      <c r="RYK2" s="1"/>
      <c r="RYL2" s="1"/>
      <c r="RYM2" s="1"/>
      <c r="RYN2" s="1"/>
      <c r="RYO2" s="1"/>
      <c r="RYP2" s="1"/>
      <c r="RYQ2" s="1"/>
      <c r="RYR2" s="1"/>
      <c r="RYS2" s="1"/>
      <c r="RYT2" s="1"/>
      <c r="RYU2" s="1"/>
      <c r="RYV2" s="1"/>
      <c r="RYW2" s="1"/>
      <c r="RYX2" s="1"/>
      <c r="RYY2" s="1"/>
      <c r="RYZ2" s="1"/>
      <c r="RZA2" s="1"/>
      <c r="RZB2" s="1"/>
      <c r="RZC2" s="1"/>
      <c r="RZD2" s="1"/>
      <c r="RZE2" s="1"/>
      <c r="RZF2" s="1"/>
      <c r="RZG2" s="1"/>
      <c r="RZH2" s="1"/>
      <c r="RZI2" s="1"/>
      <c r="RZJ2" s="1"/>
      <c r="RZK2" s="1"/>
      <c r="RZL2" s="1"/>
      <c r="RZM2" s="1"/>
      <c r="RZN2" s="1"/>
      <c r="RZO2" s="1"/>
      <c r="RZP2" s="1"/>
      <c r="RZQ2" s="1"/>
      <c r="RZR2" s="1"/>
      <c r="RZS2" s="1"/>
      <c r="RZT2" s="1"/>
      <c r="RZU2" s="1"/>
      <c r="RZV2" s="1"/>
      <c r="RZW2" s="1"/>
      <c r="RZX2" s="1"/>
      <c r="RZY2" s="1"/>
      <c r="RZZ2" s="1"/>
      <c r="SAA2" s="1"/>
      <c r="SAB2" s="1"/>
      <c r="SAC2" s="1"/>
      <c r="SAD2" s="1"/>
      <c r="SAE2" s="1"/>
      <c r="SAF2" s="1"/>
      <c r="SAG2" s="1"/>
      <c r="SAH2" s="1"/>
      <c r="SAI2" s="1"/>
      <c r="SAJ2" s="1"/>
      <c r="SAK2" s="1"/>
      <c r="SAL2" s="1"/>
      <c r="SAM2" s="1"/>
      <c r="SAN2" s="1"/>
      <c r="SAO2" s="1"/>
      <c r="SAP2" s="1"/>
      <c r="SAQ2" s="1"/>
      <c r="SAR2" s="1"/>
      <c r="SAS2" s="1"/>
      <c r="SAT2" s="1"/>
      <c r="SAU2" s="1"/>
      <c r="SAV2" s="1"/>
      <c r="SAW2" s="1"/>
      <c r="SAX2" s="1"/>
      <c r="SAY2" s="1"/>
      <c r="SAZ2" s="1"/>
      <c r="SBA2" s="1"/>
      <c r="SBB2" s="1"/>
      <c r="SBC2" s="1"/>
      <c r="SBD2" s="1"/>
      <c r="SBE2" s="1"/>
      <c r="SBF2" s="1"/>
      <c r="SBG2" s="1"/>
      <c r="SBH2" s="1"/>
      <c r="SBI2" s="1"/>
      <c r="SBJ2" s="1"/>
      <c r="SBK2" s="1"/>
      <c r="SBL2" s="1"/>
      <c r="SBM2" s="1"/>
      <c r="SBN2" s="1"/>
      <c r="SBO2" s="1"/>
      <c r="SBP2" s="1"/>
      <c r="SBQ2" s="1"/>
      <c r="SBR2" s="1"/>
      <c r="SBS2" s="1"/>
      <c r="SBT2" s="1"/>
      <c r="SBU2" s="1"/>
      <c r="SBV2" s="1"/>
      <c r="SBW2" s="1"/>
      <c r="SBX2" s="1"/>
      <c r="SBY2" s="1"/>
      <c r="SBZ2" s="1"/>
      <c r="SCA2" s="1"/>
      <c r="SCB2" s="1"/>
      <c r="SCC2" s="1"/>
      <c r="SCD2" s="1"/>
      <c r="SCE2" s="1"/>
      <c r="SCF2" s="1"/>
      <c r="SCG2" s="1"/>
      <c r="SCH2" s="1"/>
      <c r="SCI2" s="1"/>
      <c r="SCJ2" s="1"/>
      <c r="SCK2" s="1"/>
      <c r="SCL2" s="1"/>
      <c r="SCM2" s="1"/>
      <c r="SCN2" s="1"/>
      <c r="SCO2" s="1"/>
      <c r="SCP2" s="1"/>
      <c r="SCQ2" s="1"/>
      <c r="SCR2" s="1"/>
      <c r="SCS2" s="1"/>
      <c r="SCT2" s="1"/>
      <c r="SCU2" s="1"/>
      <c r="SCV2" s="1"/>
      <c r="SCW2" s="1"/>
      <c r="SCX2" s="1"/>
      <c r="SCY2" s="1"/>
      <c r="SCZ2" s="1"/>
      <c r="SDA2" s="1"/>
      <c r="SDB2" s="1"/>
      <c r="SDC2" s="1"/>
      <c r="SDD2" s="1"/>
      <c r="SDE2" s="1"/>
      <c r="SDF2" s="1"/>
      <c r="SDG2" s="1"/>
      <c r="SDH2" s="1"/>
      <c r="SDI2" s="1"/>
      <c r="SDJ2" s="1"/>
      <c r="SDK2" s="1"/>
      <c r="SDL2" s="1"/>
      <c r="SDM2" s="1"/>
      <c r="SDN2" s="1"/>
      <c r="SDO2" s="1"/>
      <c r="SDP2" s="1"/>
      <c r="SDQ2" s="1"/>
      <c r="SDR2" s="1"/>
      <c r="SDS2" s="1"/>
      <c r="SDT2" s="1"/>
      <c r="SDU2" s="1"/>
      <c r="SDV2" s="1"/>
      <c r="SDW2" s="1"/>
      <c r="SDX2" s="1"/>
      <c r="SDY2" s="1"/>
      <c r="SDZ2" s="1"/>
      <c r="SEA2" s="1"/>
      <c r="SEB2" s="1"/>
      <c r="SEC2" s="1"/>
      <c r="SED2" s="1"/>
      <c r="SEE2" s="1"/>
      <c r="SEF2" s="1"/>
      <c r="SEG2" s="1"/>
      <c r="SEH2" s="1"/>
      <c r="SEI2" s="1"/>
      <c r="SEJ2" s="1"/>
      <c r="SEK2" s="1"/>
      <c r="SEL2" s="1"/>
      <c r="SEM2" s="1"/>
      <c r="SEN2" s="1"/>
      <c r="SEO2" s="1"/>
      <c r="SEP2" s="1"/>
      <c r="SEQ2" s="1"/>
      <c r="SER2" s="1"/>
      <c r="SES2" s="1"/>
      <c r="SET2" s="1"/>
      <c r="SEU2" s="1"/>
      <c r="SEV2" s="1"/>
      <c r="SEW2" s="1"/>
      <c r="SEX2" s="1"/>
      <c r="SEY2" s="1"/>
      <c r="SEZ2" s="1"/>
      <c r="SFA2" s="1"/>
      <c r="SFB2" s="1"/>
      <c r="SFC2" s="1"/>
      <c r="SFD2" s="1"/>
      <c r="SFE2" s="1"/>
      <c r="SFF2" s="1"/>
      <c r="SFG2" s="1"/>
      <c r="SFH2" s="1"/>
      <c r="SFI2" s="1"/>
      <c r="SFJ2" s="1"/>
      <c r="SFK2" s="1"/>
      <c r="SFL2" s="1"/>
      <c r="SFM2" s="1"/>
      <c r="SFN2" s="1"/>
      <c r="SFO2" s="1"/>
      <c r="SFP2" s="1"/>
      <c r="SFQ2" s="1"/>
      <c r="SFR2" s="1"/>
      <c r="SFS2" s="1"/>
      <c r="SFT2" s="1"/>
      <c r="SFU2" s="1"/>
      <c r="SFV2" s="1"/>
      <c r="SFW2" s="1"/>
      <c r="SFX2" s="1"/>
      <c r="SFY2" s="1"/>
      <c r="SFZ2" s="1"/>
      <c r="SGA2" s="1"/>
      <c r="SGB2" s="1"/>
      <c r="SGC2" s="1"/>
      <c r="SGD2" s="1"/>
      <c r="SGE2" s="1"/>
      <c r="SGF2" s="1"/>
      <c r="SGG2" s="1"/>
      <c r="SGH2" s="1"/>
      <c r="SGI2" s="1"/>
      <c r="SGJ2" s="1"/>
      <c r="SGK2" s="1"/>
      <c r="SGL2" s="1"/>
      <c r="SGM2" s="1"/>
      <c r="SGN2" s="1"/>
      <c r="SGO2" s="1"/>
      <c r="SGP2" s="1"/>
      <c r="SGQ2" s="1"/>
      <c r="SGR2" s="1"/>
      <c r="SGS2" s="1"/>
      <c r="SGT2" s="1"/>
      <c r="SGU2" s="1"/>
      <c r="SGV2" s="1"/>
      <c r="SGW2" s="1"/>
      <c r="SGX2" s="1"/>
      <c r="SGY2" s="1"/>
      <c r="SGZ2" s="1"/>
      <c r="SHA2" s="1"/>
      <c r="SHB2" s="1"/>
      <c r="SHC2" s="1"/>
      <c r="SHD2" s="1"/>
      <c r="SHE2" s="1"/>
      <c r="SHF2" s="1"/>
      <c r="SHG2" s="1"/>
      <c r="SHH2" s="1"/>
      <c r="SHI2" s="1"/>
      <c r="SHJ2" s="1"/>
      <c r="SHK2" s="1"/>
      <c r="SHL2" s="1"/>
      <c r="SHM2" s="1"/>
      <c r="SHN2" s="1"/>
      <c r="SHO2" s="1"/>
      <c r="SHP2" s="1"/>
      <c r="SHQ2" s="1"/>
      <c r="SHR2" s="1"/>
      <c r="SHS2" s="1"/>
      <c r="SHT2" s="1"/>
      <c r="SHU2" s="1"/>
      <c r="SHV2" s="1"/>
      <c r="SHW2" s="1"/>
      <c r="SHX2" s="1"/>
      <c r="SHY2" s="1"/>
      <c r="SHZ2" s="1"/>
      <c r="SIA2" s="1"/>
      <c r="SIB2" s="1"/>
      <c r="SIC2" s="1"/>
      <c r="SID2" s="1"/>
      <c r="SIE2" s="1"/>
      <c r="SIF2" s="1"/>
      <c r="SIG2" s="1"/>
      <c r="SIH2" s="1"/>
      <c r="SII2" s="1"/>
      <c r="SIJ2" s="1"/>
      <c r="SIK2" s="1"/>
      <c r="SIL2" s="1"/>
      <c r="SIM2" s="1"/>
      <c r="SIN2" s="1"/>
      <c r="SIO2" s="1"/>
      <c r="SIP2" s="1"/>
      <c r="SIQ2" s="1"/>
      <c r="SIR2" s="1"/>
      <c r="SIS2" s="1"/>
      <c r="SIT2" s="1"/>
      <c r="SIU2" s="1"/>
      <c r="SIV2" s="1"/>
      <c r="SIW2" s="1"/>
      <c r="SIX2" s="1"/>
      <c r="SIY2" s="1"/>
      <c r="SIZ2" s="1"/>
      <c r="SJA2" s="1"/>
      <c r="SJB2" s="1"/>
      <c r="SJC2" s="1"/>
      <c r="SJD2" s="1"/>
      <c r="SJE2" s="1"/>
      <c r="SJF2" s="1"/>
      <c r="SJG2" s="1"/>
      <c r="SJH2" s="1"/>
      <c r="SJI2" s="1"/>
      <c r="SJJ2" s="1"/>
      <c r="SJK2" s="1"/>
      <c r="SJL2" s="1"/>
      <c r="SJM2" s="1"/>
      <c r="SJN2" s="1"/>
      <c r="SJO2" s="1"/>
      <c r="SJP2" s="1"/>
      <c r="SJQ2" s="1"/>
      <c r="SJR2" s="1"/>
      <c r="SJS2" s="1"/>
      <c r="SJT2" s="1"/>
      <c r="SJU2" s="1"/>
      <c r="SJV2" s="1"/>
      <c r="SJW2" s="1"/>
      <c r="SJX2" s="1"/>
      <c r="SJY2" s="1"/>
      <c r="SJZ2" s="1"/>
      <c r="SKA2" s="1"/>
      <c r="SKB2" s="1"/>
      <c r="SKC2" s="1"/>
      <c r="SKD2" s="1"/>
      <c r="SKE2" s="1"/>
      <c r="SKF2" s="1"/>
      <c r="SKG2" s="1"/>
      <c r="SKH2" s="1"/>
      <c r="SKI2" s="1"/>
      <c r="SKJ2" s="1"/>
      <c r="SKK2" s="1"/>
      <c r="SKL2" s="1"/>
      <c r="SKM2" s="1"/>
      <c r="SKN2" s="1"/>
      <c r="SKO2" s="1"/>
      <c r="SKP2" s="1"/>
      <c r="SKQ2" s="1"/>
      <c r="SKR2" s="1"/>
      <c r="SKS2" s="1"/>
      <c r="SKT2" s="1"/>
      <c r="SKU2" s="1"/>
      <c r="SKV2" s="1"/>
      <c r="SKW2" s="1"/>
      <c r="SKX2" s="1"/>
      <c r="SKY2" s="1"/>
      <c r="SKZ2" s="1"/>
      <c r="SLA2" s="1"/>
      <c r="SLB2" s="1"/>
      <c r="SLC2" s="1"/>
      <c r="SLD2" s="1"/>
      <c r="SLE2" s="1"/>
      <c r="SLF2" s="1"/>
      <c r="SLG2" s="1"/>
      <c r="SLH2" s="1"/>
      <c r="SLI2" s="1"/>
      <c r="SLJ2" s="1"/>
      <c r="SLK2" s="1"/>
      <c r="SLL2" s="1"/>
      <c r="SLM2" s="1"/>
      <c r="SLN2" s="1"/>
      <c r="SLO2" s="1"/>
      <c r="SLP2" s="1"/>
      <c r="SLQ2" s="1"/>
      <c r="SLR2" s="1"/>
      <c r="SLS2" s="1"/>
      <c r="SLT2" s="1"/>
      <c r="SLU2" s="1"/>
      <c r="SLV2" s="1"/>
      <c r="SLW2" s="1"/>
      <c r="SLX2" s="1"/>
      <c r="SLY2" s="1"/>
      <c r="SLZ2" s="1"/>
      <c r="SMA2" s="1"/>
      <c r="SMB2" s="1"/>
      <c r="SMC2" s="1"/>
      <c r="SMD2" s="1"/>
      <c r="SME2" s="1"/>
      <c r="SMF2" s="1"/>
      <c r="SMG2" s="1"/>
      <c r="SMH2" s="1"/>
      <c r="SMI2" s="1"/>
      <c r="SMJ2" s="1"/>
      <c r="SMK2" s="1"/>
      <c r="SML2" s="1"/>
      <c r="SMM2" s="1"/>
      <c r="SMN2" s="1"/>
      <c r="SMO2" s="1"/>
      <c r="SMP2" s="1"/>
      <c r="SMQ2" s="1"/>
      <c r="SMR2" s="1"/>
      <c r="SMS2" s="1"/>
      <c r="SMT2" s="1"/>
      <c r="SMU2" s="1"/>
      <c r="SMV2" s="1"/>
      <c r="SMW2" s="1"/>
      <c r="SMX2" s="1"/>
      <c r="SMY2" s="1"/>
      <c r="SMZ2" s="1"/>
      <c r="SNA2" s="1"/>
      <c r="SNB2" s="1"/>
      <c r="SNC2" s="1"/>
      <c r="SND2" s="1"/>
      <c r="SNE2" s="1"/>
      <c r="SNF2" s="1"/>
      <c r="SNG2" s="1"/>
      <c r="SNH2" s="1"/>
      <c r="SNI2" s="1"/>
      <c r="SNJ2" s="1"/>
      <c r="SNK2" s="1"/>
      <c r="SNL2" s="1"/>
      <c r="SNM2" s="1"/>
      <c r="SNN2" s="1"/>
      <c r="SNO2" s="1"/>
      <c r="SNP2" s="1"/>
      <c r="SNQ2" s="1"/>
      <c r="SNR2" s="1"/>
      <c r="SNS2" s="1"/>
      <c r="SNT2" s="1"/>
      <c r="SNU2" s="1"/>
      <c r="SNV2" s="1"/>
      <c r="SNW2" s="1"/>
      <c r="SNX2" s="1"/>
      <c r="SNY2" s="1"/>
      <c r="SNZ2" s="1"/>
      <c r="SOA2" s="1"/>
      <c r="SOB2" s="1"/>
      <c r="SOC2" s="1"/>
      <c r="SOD2" s="1"/>
      <c r="SOE2" s="1"/>
      <c r="SOF2" s="1"/>
      <c r="SOG2" s="1"/>
      <c r="SOH2" s="1"/>
      <c r="SOI2" s="1"/>
      <c r="SOJ2" s="1"/>
      <c r="SOK2" s="1"/>
      <c r="SOL2" s="1"/>
      <c r="SOM2" s="1"/>
      <c r="SON2" s="1"/>
      <c r="SOO2" s="1"/>
      <c r="SOP2" s="1"/>
      <c r="SOQ2" s="1"/>
      <c r="SOR2" s="1"/>
      <c r="SOS2" s="1"/>
      <c r="SOT2" s="1"/>
      <c r="SOU2" s="1"/>
      <c r="SOV2" s="1"/>
      <c r="SOW2" s="1"/>
      <c r="SOX2" s="1"/>
      <c r="SOY2" s="1"/>
      <c r="SOZ2" s="1"/>
      <c r="SPA2" s="1"/>
      <c r="SPB2" s="1"/>
      <c r="SPC2" s="1"/>
      <c r="SPD2" s="1"/>
      <c r="SPE2" s="1"/>
      <c r="SPF2" s="1"/>
      <c r="SPG2" s="1"/>
      <c r="SPH2" s="1"/>
      <c r="SPI2" s="1"/>
      <c r="SPJ2" s="1"/>
      <c r="SPK2" s="1"/>
      <c r="SPL2" s="1"/>
      <c r="SPM2" s="1"/>
      <c r="SPN2" s="1"/>
      <c r="SPO2" s="1"/>
      <c r="SPP2" s="1"/>
      <c r="SPQ2" s="1"/>
      <c r="SPR2" s="1"/>
      <c r="SPS2" s="1"/>
      <c r="SPT2" s="1"/>
      <c r="SPU2" s="1"/>
      <c r="SPV2" s="1"/>
      <c r="SPW2" s="1"/>
      <c r="SPX2" s="1"/>
      <c r="SPY2" s="1"/>
      <c r="SPZ2" s="1"/>
      <c r="SQA2" s="1"/>
      <c r="SQB2" s="1"/>
      <c r="SQC2" s="1"/>
      <c r="SQD2" s="1"/>
      <c r="SQE2" s="1"/>
      <c r="SQF2" s="1"/>
      <c r="SQG2" s="1"/>
      <c r="SQH2" s="1"/>
      <c r="SQI2" s="1"/>
      <c r="SQJ2" s="1"/>
      <c r="SQK2" s="1"/>
      <c r="SQL2" s="1"/>
      <c r="SQM2" s="1"/>
      <c r="SQN2" s="1"/>
      <c r="SQO2" s="1"/>
      <c r="SQP2" s="1"/>
      <c r="SQQ2" s="1"/>
      <c r="SQR2" s="1"/>
      <c r="SQS2" s="1"/>
      <c r="SQT2" s="1"/>
      <c r="SQU2" s="1"/>
      <c r="SQV2" s="1"/>
      <c r="SQW2" s="1"/>
      <c r="SQX2" s="1"/>
      <c r="SQY2" s="1"/>
      <c r="SQZ2" s="1"/>
      <c r="SRA2" s="1"/>
      <c r="SRB2" s="1"/>
      <c r="SRC2" s="1"/>
      <c r="SRD2" s="1"/>
      <c r="SRE2" s="1"/>
      <c r="SRF2" s="1"/>
      <c r="SRG2" s="1"/>
      <c r="SRH2" s="1"/>
      <c r="SRI2" s="1"/>
      <c r="SRJ2" s="1"/>
      <c r="SRK2" s="1"/>
      <c r="SRL2" s="1"/>
      <c r="SRM2" s="1"/>
      <c r="SRN2" s="1"/>
      <c r="SRO2" s="1"/>
      <c r="SRP2" s="1"/>
      <c r="SRQ2" s="1"/>
      <c r="SRR2" s="1"/>
      <c r="SRS2" s="1"/>
      <c r="SRT2" s="1"/>
      <c r="SRU2" s="1"/>
      <c r="SRV2" s="1"/>
      <c r="SRW2" s="1"/>
      <c r="SRX2" s="1"/>
      <c r="SRY2" s="1"/>
      <c r="SRZ2" s="1"/>
      <c r="SSA2" s="1"/>
      <c r="SSB2" s="1"/>
      <c r="SSC2" s="1"/>
      <c r="SSD2" s="1"/>
      <c r="SSE2" s="1"/>
      <c r="SSF2" s="1"/>
      <c r="SSG2" s="1"/>
      <c r="SSH2" s="1"/>
      <c r="SSI2" s="1"/>
      <c r="SSJ2" s="1"/>
      <c r="SSK2" s="1"/>
      <c r="SSL2" s="1"/>
      <c r="SSM2" s="1"/>
      <c r="SSN2" s="1"/>
      <c r="SSO2" s="1"/>
      <c r="SSP2" s="1"/>
      <c r="SSQ2" s="1"/>
      <c r="SSR2" s="1"/>
      <c r="SSS2" s="1"/>
      <c r="SST2" s="1"/>
      <c r="SSU2" s="1"/>
      <c r="SSV2" s="1"/>
      <c r="SSW2" s="1"/>
      <c r="SSX2" s="1"/>
      <c r="SSY2" s="1"/>
      <c r="SSZ2" s="1"/>
      <c r="STA2" s="1"/>
      <c r="STB2" s="1"/>
      <c r="STC2" s="1"/>
      <c r="STD2" s="1"/>
      <c r="STE2" s="1"/>
      <c r="STF2" s="1"/>
      <c r="STG2" s="1"/>
      <c r="STH2" s="1"/>
      <c r="STI2" s="1"/>
      <c r="STJ2" s="1"/>
      <c r="STK2" s="1"/>
      <c r="STL2" s="1"/>
      <c r="STM2" s="1"/>
      <c r="STN2" s="1"/>
      <c r="STO2" s="1"/>
      <c r="STP2" s="1"/>
      <c r="STQ2" s="1"/>
      <c r="STR2" s="1"/>
      <c r="STS2" s="1"/>
      <c r="STT2" s="1"/>
      <c r="STU2" s="1"/>
      <c r="STV2" s="1"/>
      <c r="STW2" s="1"/>
      <c r="STX2" s="1"/>
      <c r="STY2" s="1"/>
      <c r="STZ2" s="1"/>
      <c r="SUA2" s="1"/>
      <c r="SUB2" s="1"/>
      <c r="SUC2" s="1"/>
      <c r="SUD2" s="1"/>
      <c r="SUE2" s="1"/>
      <c r="SUF2" s="1"/>
      <c r="SUG2" s="1"/>
      <c r="SUH2" s="1"/>
      <c r="SUI2" s="1"/>
      <c r="SUJ2" s="1"/>
      <c r="SUK2" s="1"/>
      <c r="SUL2" s="1"/>
      <c r="SUM2" s="1"/>
      <c r="SUN2" s="1"/>
      <c r="SUO2" s="1"/>
      <c r="SUP2" s="1"/>
      <c r="SUQ2" s="1"/>
      <c r="SUR2" s="1"/>
      <c r="SUS2" s="1"/>
      <c r="SUT2" s="1"/>
      <c r="SUU2" s="1"/>
      <c r="SUV2" s="1"/>
      <c r="SUW2" s="1"/>
      <c r="SUX2" s="1"/>
      <c r="SUY2" s="1"/>
      <c r="SUZ2" s="1"/>
      <c r="SVA2" s="1"/>
      <c r="SVB2" s="1"/>
      <c r="SVC2" s="1"/>
      <c r="SVD2" s="1"/>
      <c r="SVE2" s="1"/>
      <c r="SVF2" s="1"/>
      <c r="SVG2" s="1"/>
      <c r="SVH2" s="1"/>
      <c r="SVI2" s="1"/>
      <c r="SVJ2" s="1"/>
      <c r="SVK2" s="1"/>
      <c r="SVL2" s="1"/>
      <c r="SVM2" s="1"/>
      <c r="SVN2" s="1"/>
      <c r="SVO2" s="1"/>
      <c r="SVP2" s="1"/>
      <c r="SVQ2" s="1"/>
      <c r="SVR2" s="1"/>
      <c r="SVS2" s="1"/>
      <c r="SVT2" s="1"/>
      <c r="SVU2" s="1"/>
      <c r="SVV2" s="1"/>
      <c r="SVW2" s="1"/>
      <c r="SVX2" s="1"/>
      <c r="SVY2" s="1"/>
      <c r="SVZ2" s="1"/>
      <c r="SWA2" s="1"/>
      <c r="SWB2" s="1"/>
      <c r="SWC2" s="1"/>
      <c r="SWD2" s="1"/>
      <c r="SWE2" s="1"/>
      <c r="SWF2" s="1"/>
      <c r="SWG2" s="1"/>
      <c r="SWH2" s="1"/>
      <c r="SWI2" s="1"/>
      <c r="SWJ2" s="1"/>
      <c r="SWK2" s="1"/>
      <c r="SWL2" s="1"/>
      <c r="SWM2" s="1"/>
      <c r="SWN2" s="1"/>
      <c r="SWO2" s="1"/>
      <c r="SWP2" s="1"/>
      <c r="SWQ2" s="1"/>
      <c r="SWR2" s="1"/>
      <c r="SWS2" s="1"/>
      <c r="SWT2" s="1"/>
      <c r="SWU2" s="1"/>
      <c r="SWV2" s="1"/>
      <c r="SWW2" s="1"/>
      <c r="SWX2" s="1"/>
      <c r="SWY2" s="1"/>
      <c r="SWZ2" s="1"/>
      <c r="SXA2" s="1"/>
      <c r="SXB2" s="1"/>
      <c r="SXC2" s="1"/>
      <c r="SXD2" s="1"/>
      <c r="SXE2" s="1"/>
      <c r="SXF2" s="1"/>
      <c r="SXG2" s="1"/>
      <c r="SXH2" s="1"/>
      <c r="SXI2" s="1"/>
      <c r="SXJ2" s="1"/>
      <c r="SXK2" s="1"/>
      <c r="SXL2" s="1"/>
      <c r="SXM2" s="1"/>
      <c r="SXN2" s="1"/>
      <c r="SXO2" s="1"/>
      <c r="SXP2" s="1"/>
      <c r="SXQ2" s="1"/>
      <c r="SXR2" s="1"/>
      <c r="SXS2" s="1"/>
      <c r="SXT2" s="1"/>
      <c r="SXU2" s="1"/>
      <c r="SXV2" s="1"/>
      <c r="SXW2" s="1"/>
      <c r="SXX2" s="1"/>
      <c r="SXY2" s="1"/>
      <c r="SXZ2" s="1"/>
      <c r="SYA2" s="1"/>
      <c r="SYB2" s="1"/>
      <c r="SYC2" s="1"/>
      <c r="SYD2" s="1"/>
      <c r="SYE2" s="1"/>
      <c r="SYF2" s="1"/>
      <c r="SYG2" s="1"/>
      <c r="SYH2" s="1"/>
      <c r="SYI2" s="1"/>
      <c r="SYJ2" s="1"/>
      <c r="SYK2" s="1"/>
      <c r="SYL2" s="1"/>
      <c r="SYM2" s="1"/>
      <c r="SYN2" s="1"/>
      <c r="SYO2" s="1"/>
      <c r="SYP2" s="1"/>
      <c r="SYQ2" s="1"/>
      <c r="SYR2" s="1"/>
      <c r="SYS2" s="1"/>
      <c r="SYT2" s="1"/>
      <c r="SYU2" s="1"/>
      <c r="SYV2" s="1"/>
      <c r="SYW2" s="1"/>
      <c r="SYX2" s="1"/>
      <c r="SYY2" s="1"/>
      <c r="SYZ2" s="1"/>
      <c r="SZA2" s="1"/>
      <c r="SZB2" s="1"/>
      <c r="SZC2" s="1"/>
      <c r="SZD2" s="1"/>
      <c r="SZE2" s="1"/>
      <c r="SZF2" s="1"/>
      <c r="SZG2" s="1"/>
      <c r="SZH2" s="1"/>
      <c r="SZI2" s="1"/>
      <c r="SZJ2" s="1"/>
      <c r="SZK2" s="1"/>
      <c r="SZL2" s="1"/>
      <c r="SZM2" s="1"/>
      <c r="SZN2" s="1"/>
      <c r="SZO2" s="1"/>
      <c r="SZP2" s="1"/>
      <c r="SZQ2" s="1"/>
      <c r="SZR2" s="1"/>
      <c r="SZS2" s="1"/>
      <c r="SZT2" s="1"/>
      <c r="SZU2" s="1"/>
      <c r="SZV2" s="1"/>
      <c r="SZW2" s="1"/>
      <c r="SZX2" s="1"/>
      <c r="SZY2" s="1"/>
      <c r="SZZ2" s="1"/>
      <c r="TAA2" s="1"/>
      <c r="TAB2" s="1"/>
      <c r="TAC2" s="1"/>
      <c r="TAD2" s="1"/>
      <c r="TAE2" s="1"/>
      <c r="TAF2" s="1"/>
      <c r="TAG2" s="1"/>
      <c r="TAH2" s="1"/>
      <c r="TAI2" s="1"/>
      <c r="TAJ2" s="1"/>
      <c r="TAK2" s="1"/>
      <c r="TAL2" s="1"/>
      <c r="TAM2" s="1"/>
      <c r="TAN2" s="1"/>
      <c r="TAO2" s="1"/>
      <c r="TAP2" s="1"/>
      <c r="TAQ2" s="1"/>
      <c r="TAR2" s="1"/>
      <c r="TAS2" s="1"/>
      <c r="TAT2" s="1"/>
      <c r="TAU2" s="1"/>
      <c r="TAV2" s="1"/>
      <c r="TAW2" s="1"/>
      <c r="TAX2" s="1"/>
      <c r="TAY2" s="1"/>
      <c r="TAZ2" s="1"/>
      <c r="TBA2" s="1"/>
      <c r="TBB2" s="1"/>
      <c r="TBC2" s="1"/>
      <c r="TBD2" s="1"/>
      <c r="TBE2" s="1"/>
      <c r="TBF2" s="1"/>
      <c r="TBG2" s="1"/>
      <c r="TBH2" s="1"/>
      <c r="TBI2" s="1"/>
      <c r="TBJ2" s="1"/>
      <c r="TBK2" s="1"/>
      <c r="TBL2" s="1"/>
      <c r="TBM2" s="1"/>
      <c r="TBN2" s="1"/>
      <c r="TBO2" s="1"/>
      <c r="TBP2" s="1"/>
      <c r="TBQ2" s="1"/>
      <c r="TBR2" s="1"/>
      <c r="TBS2" s="1"/>
      <c r="TBT2" s="1"/>
      <c r="TBU2" s="1"/>
      <c r="TBV2" s="1"/>
      <c r="TBW2" s="1"/>
      <c r="TBX2" s="1"/>
      <c r="TBY2" s="1"/>
      <c r="TBZ2" s="1"/>
      <c r="TCA2" s="1"/>
      <c r="TCB2" s="1"/>
      <c r="TCC2" s="1"/>
      <c r="TCD2" s="1"/>
      <c r="TCE2" s="1"/>
      <c r="TCF2" s="1"/>
      <c r="TCG2" s="1"/>
      <c r="TCH2" s="1"/>
      <c r="TCI2" s="1"/>
      <c r="TCJ2" s="1"/>
      <c r="TCK2" s="1"/>
      <c r="TCL2" s="1"/>
      <c r="TCM2" s="1"/>
      <c r="TCN2" s="1"/>
      <c r="TCO2" s="1"/>
      <c r="TCP2" s="1"/>
      <c r="TCQ2" s="1"/>
      <c r="TCR2" s="1"/>
      <c r="TCS2" s="1"/>
      <c r="TCT2" s="1"/>
      <c r="TCU2" s="1"/>
      <c r="TCV2" s="1"/>
      <c r="TCW2" s="1"/>
      <c r="TCX2" s="1"/>
      <c r="TCY2" s="1"/>
      <c r="TCZ2" s="1"/>
      <c r="TDA2" s="1"/>
      <c r="TDB2" s="1"/>
      <c r="TDC2" s="1"/>
      <c r="TDD2" s="1"/>
      <c r="TDE2" s="1"/>
      <c r="TDF2" s="1"/>
      <c r="TDG2" s="1"/>
      <c r="TDH2" s="1"/>
      <c r="TDI2" s="1"/>
      <c r="TDJ2" s="1"/>
      <c r="TDK2" s="1"/>
      <c r="TDL2" s="1"/>
      <c r="TDM2" s="1"/>
      <c r="TDN2" s="1"/>
      <c r="TDO2" s="1"/>
      <c r="TDP2" s="1"/>
      <c r="TDQ2" s="1"/>
      <c r="TDR2" s="1"/>
      <c r="TDS2" s="1"/>
      <c r="TDT2" s="1"/>
      <c r="TDU2" s="1"/>
      <c r="TDV2" s="1"/>
      <c r="TDW2" s="1"/>
      <c r="TDX2" s="1"/>
      <c r="TDY2" s="1"/>
      <c r="TDZ2" s="1"/>
      <c r="TEA2" s="1"/>
      <c r="TEB2" s="1"/>
      <c r="TEC2" s="1"/>
      <c r="TED2" s="1"/>
      <c r="TEE2" s="1"/>
      <c r="TEF2" s="1"/>
      <c r="TEG2" s="1"/>
      <c r="TEH2" s="1"/>
      <c r="TEI2" s="1"/>
      <c r="TEJ2" s="1"/>
      <c r="TEK2" s="1"/>
      <c r="TEL2" s="1"/>
      <c r="TEM2" s="1"/>
      <c r="TEN2" s="1"/>
      <c r="TEO2" s="1"/>
      <c r="TEP2" s="1"/>
      <c r="TEQ2" s="1"/>
      <c r="TER2" s="1"/>
      <c r="TES2" s="1"/>
      <c r="TET2" s="1"/>
      <c r="TEU2" s="1"/>
      <c r="TEV2" s="1"/>
      <c r="TEW2" s="1"/>
      <c r="TEX2" s="1"/>
      <c r="TEY2" s="1"/>
      <c r="TEZ2" s="1"/>
      <c r="TFA2" s="1"/>
      <c r="TFB2" s="1"/>
      <c r="TFC2" s="1"/>
      <c r="TFD2" s="1"/>
      <c r="TFE2" s="1"/>
      <c r="TFF2" s="1"/>
      <c r="TFG2" s="1"/>
      <c r="TFH2" s="1"/>
      <c r="TFI2" s="1"/>
      <c r="TFJ2" s="1"/>
      <c r="TFK2" s="1"/>
      <c r="TFL2" s="1"/>
      <c r="TFM2" s="1"/>
      <c r="TFN2" s="1"/>
      <c r="TFO2" s="1"/>
      <c r="TFP2" s="1"/>
      <c r="TFQ2" s="1"/>
      <c r="TFR2" s="1"/>
      <c r="TFS2" s="1"/>
      <c r="TFT2" s="1"/>
      <c r="TFU2" s="1"/>
      <c r="TFV2" s="1"/>
      <c r="TFW2" s="1"/>
      <c r="TFX2" s="1"/>
      <c r="TFY2" s="1"/>
      <c r="TFZ2" s="1"/>
      <c r="TGA2" s="1"/>
      <c r="TGB2" s="1"/>
      <c r="TGC2" s="1"/>
      <c r="TGD2" s="1"/>
      <c r="TGE2" s="1"/>
      <c r="TGF2" s="1"/>
      <c r="TGG2" s="1"/>
      <c r="TGH2" s="1"/>
      <c r="TGI2" s="1"/>
      <c r="TGJ2" s="1"/>
      <c r="TGK2" s="1"/>
      <c r="TGL2" s="1"/>
      <c r="TGM2" s="1"/>
      <c r="TGN2" s="1"/>
      <c r="TGO2" s="1"/>
      <c r="TGP2" s="1"/>
      <c r="TGQ2" s="1"/>
      <c r="TGR2" s="1"/>
      <c r="TGS2" s="1"/>
      <c r="TGT2" s="1"/>
      <c r="TGU2" s="1"/>
      <c r="TGV2" s="1"/>
      <c r="TGW2" s="1"/>
      <c r="TGX2" s="1"/>
      <c r="TGY2" s="1"/>
      <c r="TGZ2" s="1"/>
      <c r="THA2" s="1"/>
      <c r="THB2" s="1"/>
      <c r="THC2" s="1"/>
      <c r="THD2" s="1"/>
      <c r="THE2" s="1"/>
      <c r="THF2" s="1"/>
      <c r="THG2" s="1"/>
      <c r="THH2" s="1"/>
      <c r="THI2" s="1"/>
      <c r="THJ2" s="1"/>
      <c r="THK2" s="1"/>
      <c r="THL2" s="1"/>
      <c r="THM2" s="1"/>
      <c r="THN2" s="1"/>
      <c r="THO2" s="1"/>
      <c r="THP2" s="1"/>
      <c r="THQ2" s="1"/>
      <c r="THR2" s="1"/>
      <c r="THS2" s="1"/>
      <c r="THT2" s="1"/>
      <c r="THU2" s="1"/>
      <c r="THV2" s="1"/>
      <c r="THW2" s="1"/>
      <c r="THX2" s="1"/>
      <c r="THY2" s="1"/>
      <c r="THZ2" s="1"/>
      <c r="TIA2" s="1"/>
      <c r="TIB2" s="1"/>
      <c r="TIC2" s="1"/>
      <c r="TID2" s="1"/>
      <c r="TIE2" s="1"/>
      <c r="TIF2" s="1"/>
      <c r="TIG2" s="1"/>
      <c r="TIH2" s="1"/>
      <c r="TII2" s="1"/>
      <c r="TIJ2" s="1"/>
      <c r="TIK2" s="1"/>
      <c r="TIL2" s="1"/>
      <c r="TIM2" s="1"/>
      <c r="TIN2" s="1"/>
      <c r="TIO2" s="1"/>
      <c r="TIP2" s="1"/>
      <c r="TIQ2" s="1"/>
      <c r="TIR2" s="1"/>
      <c r="TIS2" s="1"/>
      <c r="TIT2" s="1"/>
      <c r="TIU2" s="1"/>
      <c r="TIV2" s="1"/>
      <c r="TIW2" s="1"/>
      <c r="TIX2" s="1"/>
      <c r="TIY2" s="1"/>
      <c r="TIZ2" s="1"/>
      <c r="TJA2" s="1"/>
      <c r="TJB2" s="1"/>
      <c r="TJC2" s="1"/>
      <c r="TJD2" s="1"/>
      <c r="TJE2" s="1"/>
      <c r="TJF2" s="1"/>
      <c r="TJG2" s="1"/>
      <c r="TJH2" s="1"/>
      <c r="TJI2" s="1"/>
      <c r="TJJ2" s="1"/>
      <c r="TJK2" s="1"/>
      <c r="TJL2" s="1"/>
      <c r="TJM2" s="1"/>
      <c r="TJN2" s="1"/>
      <c r="TJO2" s="1"/>
      <c r="TJP2" s="1"/>
      <c r="TJQ2" s="1"/>
      <c r="TJR2" s="1"/>
      <c r="TJS2" s="1"/>
      <c r="TJT2" s="1"/>
      <c r="TJU2" s="1"/>
      <c r="TJV2" s="1"/>
      <c r="TJW2" s="1"/>
      <c r="TJX2" s="1"/>
      <c r="TJY2" s="1"/>
      <c r="TJZ2" s="1"/>
      <c r="TKA2" s="1"/>
      <c r="TKB2" s="1"/>
      <c r="TKC2" s="1"/>
      <c r="TKD2" s="1"/>
      <c r="TKE2" s="1"/>
      <c r="TKF2" s="1"/>
      <c r="TKG2" s="1"/>
      <c r="TKH2" s="1"/>
      <c r="TKI2" s="1"/>
      <c r="TKJ2" s="1"/>
      <c r="TKK2" s="1"/>
      <c r="TKL2" s="1"/>
      <c r="TKM2" s="1"/>
      <c r="TKN2" s="1"/>
      <c r="TKO2" s="1"/>
      <c r="TKP2" s="1"/>
      <c r="TKQ2" s="1"/>
      <c r="TKR2" s="1"/>
      <c r="TKS2" s="1"/>
      <c r="TKT2" s="1"/>
      <c r="TKU2" s="1"/>
      <c r="TKV2" s="1"/>
      <c r="TKW2" s="1"/>
      <c r="TKX2" s="1"/>
      <c r="TKY2" s="1"/>
      <c r="TKZ2" s="1"/>
      <c r="TLA2" s="1"/>
      <c r="TLB2" s="1"/>
      <c r="TLC2" s="1"/>
      <c r="TLD2" s="1"/>
      <c r="TLE2" s="1"/>
      <c r="TLF2" s="1"/>
      <c r="TLG2" s="1"/>
      <c r="TLH2" s="1"/>
      <c r="TLI2" s="1"/>
      <c r="TLJ2" s="1"/>
      <c r="TLK2" s="1"/>
      <c r="TLL2" s="1"/>
      <c r="TLM2" s="1"/>
      <c r="TLN2" s="1"/>
      <c r="TLO2" s="1"/>
      <c r="TLP2" s="1"/>
      <c r="TLQ2" s="1"/>
      <c r="TLR2" s="1"/>
      <c r="TLS2" s="1"/>
      <c r="TLT2" s="1"/>
      <c r="TLU2" s="1"/>
      <c r="TLV2" s="1"/>
      <c r="TLW2" s="1"/>
      <c r="TLX2" s="1"/>
      <c r="TLY2" s="1"/>
      <c r="TLZ2" s="1"/>
      <c r="TMA2" s="1"/>
      <c r="TMB2" s="1"/>
      <c r="TMC2" s="1"/>
      <c r="TMD2" s="1"/>
      <c r="TME2" s="1"/>
      <c r="TMF2" s="1"/>
      <c r="TMG2" s="1"/>
      <c r="TMH2" s="1"/>
      <c r="TMI2" s="1"/>
      <c r="TMJ2" s="1"/>
      <c r="TMK2" s="1"/>
      <c r="TML2" s="1"/>
      <c r="TMM2" s="1"/>
      <c r="TMN2" s="1"/>
      <c r="TMO2" s="1"/>
      <c r="TMP2" s="1"/>
      <c r="TMQ2" s="1"/>
      <c r="TMR2" s="1"/>
      <c r="TMS2" s="1"/>
      <c r="TMT2" s="1"/>
      <c r="TMU2" s="1"/>
      <c r="TMV2" s="1"/>
      <c r="TMW2" s="1"/>
      <c r="TMX2" s="1"/>
      <c r="TMY2" s="1"/>
      <c r="TMZ2" s="1"/>
      <c r="TNA2" s="1"/>
      <c r="TNB2" s="1"/>
      <c r="TNC2" s="1"/>
      <c r="TND2" s="1"/>
      <c r="TNE2" s="1"/>
      <c r="TNF2" s="1"/>
      <c r="TNG2" s="1"/>
      <c r="TNH2" s="1"/>
      <c r="TNI2" s="1"/>
      <c r="TNJ2" s="1"/>
      <c r="TNK2" s="1"/>
      <c r="TNL2" s="1"/>
      <c r="TNM2" s="1"/>
      <c r="TNN2" s="1"/>
      <c r="TNO2" s="1"/>
      <c r="TNP2" s="1"/>
      <c r="TNQ2" s="1"/>
      <c r="TNR2" s="1"/>
      <c r="TNS2" s="1"/>
      <c r="TNT2" s="1"/>
      <c r="TNU2" s="1"/>
      <c r="TNV2" s="1"/>
      <c r="TNW2" s="1"/>
      <c r="TNX2" s="1"/>
      <c r="TNY2" s="1"/>
      <c r="TNZ2" s="1"/>
      <c r="TOA2" s="1"/>
      <c r="TOB2" s="1"/>
      <c r="TOC2" s="1"/>
      <c r="TOD2" s="1"/>
      <c r="TOE2" s="1"/>
      <c r="TOF2" s="1"/>
      <c r="TOG2" s="1"/>
      <c r="TOH2" s="1"/>
      <c r="TOI2" s="1"/>
      <c r="TOJ2" s="1"/>
      <c r="TOK2" s="1"/>
      <c r="TOL2" s="1"/>
      <c r="TOM2" s="1"/>
      <c r="TON2" s="1"/>
      <c r="TOO2" s="1"/>
      <c r="TOP2" s="1"/>
      <c r="TOQ2" s="1"/>
      <c r="TOR2" s="1"/>
      <c r="TOS2" s="1"/>
      <c r="TOT2" s="1"/>
      <c r="TOU2" s="1"/>
      <c r="TOV2" s="1"/>
      <c r="TOW2" s="1"/>
      <c r="TOX2" s="1"/>
      <c r="TOY2" s="1"/>
      <c r="TOZ2" s="1"/>
      <c r="TPA2" s="1"/>
      <c r="TPB2" s="1"/>
      <c r="TPC2" s="1"/>
      <c r="TPD2" s="1"/>
      <c r="TPE2" s="1"/>
      <c r="TPF2" s="1"/>
      <c r="TPG2" s="1"/>
      <c r="TPH2" s="1"/>
      <c r="TPI2" s="1"/>
      <c r="TPJ2" s="1"/>
      <c r="TPK2" s="1"/>
      <c r="TPL2" s="1"/>
      <c r="TPM2" s="1"/>
      <c r="TPN2" s="1"/>
      <c r="TPO2" s="1"/>
      <c r="TPP2" s="1"/>
      <c r="TPQ2" s="1"/>
      <c r="TPR2" s="1"/>
      <c r="TPS2" s="1"/>
      <c r="TPT2" s="1"/>
      <c r="TPU2" s="1"/>
      <c r="TPV2" s="1"/>
      <c r="TPW2" s="1"/>
      <c r="TPX2" s="1"/>
      <c r="TPY2" s="1"/>
      <c r="TPZ2" s="1"/>
      <c r="TQA2" s="1"/>
      <c r="TQB2" s="1"/>
      <c r="TQC2" s="1"/>
      <c r="TQD2" s="1"/>
      <c r="TQE2" s="1"/>
      <c r="TQF2" s="1"/>
      <c r="TQG2" s="1"/>
      <c r="TQH2" s="1"/>
      <c r="TQI2" s="1"/>
      <c r="TQJ2" s="1"/>
      <c r="TQK2" s="1"/>
      <c r="TQL2" s="1"/>
      <c r="TQM2" s="1"/>
      <c r="TQN2" s="1"/>
      <c r="TQO2" s="1"/>
      <c r="TQP2" s="1"/>
      <c r="TQQ2" s="1"/>
      <c r="TQR2" s="1"/>
      <c r="TQS2" s="1"/>
      <c r="TQT2" s="1"/>
      <c r="TQU2" s="1"/>
      <c r="TQV2" s="1"/>
      <c r="TQW2" s="1"/>
      <c r="TQX2" s="1"/>
      <c r="TQY2" s="1"/>
      <c r="TQZ2" s="1"/>
      <c r="TRA2" s="1"/>
      <c r="TRB2" s="1"/>
      <c r="TRC2" s="1"/>
      <c r="TRD2" s="1"/>
      <c r="TRE2" s="1"/>
      <c r="TRF2" s="1"/>
      <c r="TRG2" s="1"/>
      <c r="TRH2" s="1"/>
      <c r="TRI2" s="1"/>
      <c r="TRJ2" s="1"/>
      <c r="TRK2" s="1"/>
      <c r="TRL2" s="1"/>
      <c r="TRM2" s="1"/>
      <c r="TRN2" s="1"/>
      <c r="TRO2" s="1"/>
      <c r="TRP2" s="1"/>
      <c r="TRQ2" s="1"/>
      <c r="TRR2" s="1"/>
      <c r="TRS2" s="1"/>
      <c r="TRT2" s="1"/>
      <c r="TRU2" s="1"/>
      <c r="TRV2" s="1"/>
      <c r="TRW2" s="1"/>
      <c r="TRX2" s="1"/>
      <c r="TRY2" s="1"/>
      <c r="TRZ2" s="1"/>
      <c r="TSA2" s="1"/>
      <c r="TSB2" s="1"/>
      <c r="TSC2" s="1"/>
      <c r="TSD2" s="1"/>
      <c r="TSE2" s="1"/>
      <c r="TSF2" s="1"/>
      <c r="TSG2" s="1"/>
      <c r="TSH2" s="1"/>
      <c r="TSI2" s="1"/>
      <c r="TSJ2" s="1"/>
      <c r="TSK2" s="1"/>
      <c r="TSL2" s="1"/>
      <c r="TSM2" s="1"/>
      <c r="TSN2" s="1"/>
      <c r="TSO2" s="1"/>
      <c r="TSP2" s="1"/>
      <c r="TSQ2" s="1"/>
      <c r="TSR2" s="1"/>
      <c r="TSS2" s="1"/>
      <c r="TST2" s="1"/>
      <c r="TSU2" s="1"/>
      <c r="TSV2" s="1"/>
      <c r="TSW2" s="1"/>
      <c r="TSX2" s="1"/>
      <c r="TSY2" s="1"/>
      <c r="TSZ2" s="1"/>
      <c r="TTA2" s="1"/>
      <c r="TTB2" s="1"/>
      <c r="TTC2" s="1"/>
      <c r="TTD2" s="1"/>
      <c r="TTE2" s="1"/>
      <c r="TTF2" s="1"/>
      <c r="TTG2" s="1"/>
      <c r="TTH2" s="1"/>
      <c r="TTI2" s="1"/>
      <c r="TTJ2" s="1"/>
      <c r="TTK2" s="1"/>
      <c r="TTL2" s="1"/>
      <c r="TTM2" s="1"/>
      <c r="TTN2" s="1"/>
      <c r="TTO2" s="1"/>
      <c r="TTP2" s="1"/>
      <c r="TTQ2" s="1"/>
      <c r="TTR2" s="1"/>
      <c r="TTS2" s="1"/>
      <c r="TTT2" s="1"/>
      <c r="TTU2" s="1"/>
      <c r="TTV2" s="1"/>
      <c r="TTW2" s="1"/>
      <c r="TTX2" s="1"/>
      <c r="TTY2" s="1"/>
      <c r="TTZ2" s="1"/>
      <c r="TUA2" s="1"/>
      <c r="TUB2" s="1"/>
      <c r="TUC2" s="1"/>
      <c r="TUD2" s="1"/>
      <c r="TUE2" s="1"/>
      <c r="TUF2" s="1"/>
      <c r="TUG2" s="1"/>
      <c r="TUH2" s="1"/>
      <c r="TUI2" s="1"/>
      <c r="TUJ2" s="1"/>
      <c r="TUK2" s="1"/>
      <c r="TUL2" s="1"/>
      <c r="TUM2" s="1"/>
      <c r="TUN2" s="1"/>
      <c r="TUO2" s="1"/>
      <c r="TUP2" s="1"/>
      <c r="TUQ2" s="1"/>
      <c r="TUR2" s="1"/>
      <c r="TUS2" s="1"/>
      <c r="TUT2" s="1"/>
      <c r="TUU2" s="1"/>
      <c r="TUV2" s="1"/>
      <c r="TUW2" s="1"/>
      <c r="TUX2" s="1"/>
      <c r="TUY2" s="1"/>
      <c r="TUZ2" s="1"/>
      <c r="TVA2" s="1"/>
      <c r="TVB2" s="1"/>
      <c r="TVC2" s="1"/>
      <c r="TVD2" s="1"/>
      <c r="TVE2" s="1"/>
      <c r="TVF2" s="1"/>
      <c r="TVG2" s="1"/>
      <c r="TVH2" s="1"/>
      <c r="TVI2" s="1"/>
      <c r="TVJ2" s="1"/>
      <c r="TVK2" s="1"/>
      <c r="TVL2" s="1"/>
      <c r="TVM2" s="1"/>
      <c r="TVN2" s="1"/>
      <c r="TVO2" s="1"/>
      <c r="TVP2" s="1"/>
      <c r="TVQ2" s="1"/>
      <c r="TVR2" s="1"/>
      <c r="TVS2" s="1"/>
      <c r="TVT2" s="1"/>
      <c r="TVU2" s="1"/>
      <c r="TVV2" s="1"/>
      <c r="TVW2" s="1"/>
      <c r="TVX2" s="1"/>
      <c r="TVY2" s="1"/>
      <c r="TVZ2" s="1"/>
      <c r="TWA2" s="1"/>
      <c r="TWB2" s="1"/>
      <c r="TWC2" s="1"/>
      <c r="TWD2" s="1"/>
      <c r="TWE2" s="1"/>
      <c r="TWF2" s="1"/>
      <c r="TWG2" s="1"/>
      <c r="TWH2" s="1"/>
      <c r="TWI2" s="1"/>
      <c r="TWJ2" s="1"/>
      <c r="TWK2" s="1"/>
      <c r="TWL2" s="1"/>
      <c r="TWM2" s="1"/>
      <c r="TWN2" s="1"/>
      <c r="TWO2" s="1"/>
      <c r="TWP2" s="1"/>
      <c r="TWQ2" s="1"/>
      <c r="TWR2" s="1"/>
      <c r="TWS2" s="1"/>
      <c r="TWT2" s="1"/>
      <c r="TWU2" s="1"/>
      <c r="TWV2" s="1"/>
      <c r="TWW2" s="1"/>
      <c r="TWX2" s="1"/>
      <c r="TWY2" s="1"/>
      <c r="TWZ2" s="1"/>
      <c r="TXA2" s="1"/>
      <c r="TXB2" s="1"/>
      <c r="TXC2" s="1"/>
      <c r="TXD2" s="1"/>
      <c r="TXE2" s="1"/>
      <c r="TXF2" s="1"/>
      <c r="TXG2" s="1"/>
      <c r="TXH2" s="1"/>
      <c r="TXI2" s="1"/>
      <c r="TXJ2" s="1"/>
      <c r="TXK2" s="1"/>
      <c r="TXL2" s="1"/>
      <c r="TXM2" s="1"/>
      <c r="TXN2" s="1"/>
      <c r="TXO2" s="1"/>
      <c r="TXP2" s="1"/>
      <c r="TXQ2" s="1"/>
      <c r="TXR2" s="1"/>
      <c r="TXS2" s="1"/>
      <c r="TXT2" s="1"/>
      <c r="TXU2" s="1"/>
      <c r="TXV2" s="1"/>
      <c r="TXW2" s="1"/>
      <c r="TXX2" s="1"/>
      <c r="TXY2" s="1"/>
      <c r="TXZ2" s="1"/>
      <c r="TYA2" s="1"/>
      <c r="TYB2" s="1"/>
      <c r="TYC2" s="1"/>
      <c r="TYD2" s="1"/>
      <c r="TYE2" s="1"/>
      <c r="TYF2" s="1"/>
      <c r="TYG2" s="1"/>
      <c r="TYH2" s="1"/>
      <c r="TYI2" s="1"/>
      <c r="TYJ2" s="1"/>
      <c r="TYK2" s="1"/>
      <c r="TYL2" s="1"/>
      <c r="TYM2" s="1"/>
      <c r="TYN2" s="1"/>
      <c r="TYO2" s="1"/>
      <c r="TYP2" s="1"/>
      <c r="TYQ2" s="1"/>
      <c r="TYR2" s="1"/>
      <c r="TYS2" s="1"/>
      <c r="TYT2" s="1"/>
      <c r="TYU2" s="1"/>
      <c r="TYV2" s="1"/>
      <c r="TYW2" s="1"/>
      <c r="TYX2" s="1"/>
      <c r="TYY2" s="1"/>
      <c r="TYZ2" s="1"/>
      <c r="TZA2" s="1"/>
      <c r="TZB2" s="1"/>
      <c r="TZC2" s="1"/>
      <c r="TZD2" s="1"/>
      <c r="TZE2" s="1"/>
      <c r="TZF2" s="1"/>
      <c r="TZG2" s="1"/>
      <c r="TZH2" s="1"/>
      <c r="TZI2" s="1"/>
      <c r="TZJ2" s="1"/>
      <c r="TZK2" s="1"/>
      <c r="TZL2" s="1"/>
      <c r="TZM2" s="1"/>
      <c r="TZN2" s="1"/>
      <c r="TZO2" s="1"/>
      <c r="TZP2" s="1"/>
      <c r="TZQ2" s="1"/>
      <c r="TZR2" s="1"/>
      <c r="TZS2" s="1"/>
      <c r="TZT2" s="1"/>
      <c r="TZU2" s="1"/>
      <c r="TZV2" s="1"/>
      <c r="TZW2" s="1"/>
      <c r="TZX2" s="1"/>
      <c r="TZY2" s="1"/>
      <c r="TZZ2" s="1"/>
      <c r="UAA2" s="1"/>
      <c r="UAB2" s="1"/>
      <c r="UAC2" s="1"/>
      <c r="UAD2" s="1"/>
      <c r="UAE2" s="1"/>
      <c r="UAF2" s="1"/>
      <c r="UAG2" s="1"/>
      <c r="UAH2" s="1"/>
      <c r="UAI2" s="1"/>
      <c r="UAJ2" s="1"/>
      <c r="UAK2" s="1"/>
      <c r="UAL2" s="1"/>
      <c r="UAM2" s="1"/>
      <c r="UAN2" s="1"/>
      <c r="UAO2" s="1"/>
      <c r="UAP2" s="1"/>
      <c r="UAQ2" s="1"/>
      <c r="UAR2" s="1"/>
      <c r="UAS2" s="1"/>
      <c r="UAT2" s="1"/>
      <c r="UAU2" s="1"/>
      <c r="UAV2" s="1"/>
      <c r="UAW2" s="1"/>
      <c r="UAX2" s="1"/>
      <c r="UAY2" s="1"/>
      <c r="UAZ2" s="1"/>
      <c r="UBA2" s="1"/>
      <c r="UBB2" s="1"/>
      <c r="UBC2" s="1"/>
      <c r="UBD2" s="1"/>
      <c r="UBE2" s="1"/>
      <c r="UBF2" s="1"/>
      <c r="UBG2" s="1"/>
      <c r="UBH2" s="1"/>
      <c r="UBI2" s="1"/>
      <c r="UBJ2" s="1"/>
      <c r="UBK2" s="1"/>
      <c r="UBL2" s="1"/>
      <c r="UBM2" s="1"/>
      <c r="UBN2" s="1"/>
      <c r="UBO2" s="1"/>
      <c r="UBP2" s="1"/>
      <c r="UBQ2" s="1"/>
      <c r="UBR2" s="1"/>
      <c r="UBS2" s="1"/>
      <c r="UBT2" s="1"/>
      <c r="UBU2" s="1"/>
      <c r="UBV2" s="1"/>
      <c r="UBW2" s="1"/>
      <c r="UBX2" s="1"/>
      <c r="UBY2" s="1"/>
      <c r="UBZ2" s="1"/>
      <c r="UCA2" s="1"/>
      <c r="UCB2" s="1"/>
      <c r="UCC2" s="1"/>
      <c r="UCD2" s="1"/>
      <c r="UCE2" s="1"/>
      <c r="UCF2" s="1"/>
      <c r="UCG2" s="1"/>
      <c r="UCH2" s="1"/>
      <c r="UCI2" s="1"/>
      <c r="UCJ2" s="1"/>
      <c r="UCK2" s="1"/>
      <c r="UCL2" s="1"/>
      <c r="UCM2" s="1"/>
      <c r="UCN2" s="1"/>
      <c r="UCO2" s="1"/>
      <c r="UCP2" s="1"/>
      <c r="UCQ2" s="1"/>
      <c r="UCR2" s="1"/>
      <c r="UCS2" s="1"/>
      <c r="UCT2" s="1"/>
      <c r="UCU2" s="1"/>
      <c r="UCV2" s="1"/>
      <c r="UCW2" s="1"/>
      <c r="UCX2" s="1"/>
      <c r="UCY2" s="1"/>
      <c r="UCZ2" s="1"/>
      <c r="UDA2" s="1"/>
      <c r="UDB2" s="1"/>
      <c r="UDC2" s="1"/>
      <c r="UDD2" s="1"/>
      <c r="UDE2" s="1"/>
      <c r="UDF2" s="1"/>
      <c r="UDG2" s="1"/>
      <c r="UDH2" s="1"/>
      <c r="UDI2" s="1"/>
      <c r="UDJ2" s="1"/>
      <c r="UDK2" s="1"/>
      <c r="UDL2" s="1"/>
      <c r="UDM2" s="1"/>
      <c r="UDN2" s="1"/>
      <c r="UDO2" s="1"/>
      <c r="UDP2" s="1"/>
      <c r="UDQ2" s="1"/>
      <c r="UDR2" s="1"/>
      <c r="UDS2" s="1"/>
      <c r="UDT2" s="1"/>
      <c r="UDU2" s="1"/>
      <c r="UDV2" s="1"/>
      <c r="UDW2" s="1"/>
      <c r="UDX2" s="1"/>
      <c r="UDY2" s="1"/>
      <c r="UDZ2" s="1"/>
      <c r="UEA2" s="1"/>
      <c r="UEB2" s="1"/>
      <c r="UEC2" s="1"/>
      <c r="UED2" s="1"/>
      <c r="UEE2" s="1"/>
      <c r="UEF2" s="1"/>
      <c r="UEG2" s="1"/>
      <c r="UEH2" s="1"/>
      <c r="UEI2" s="1"/>
      <c r="UEJ2" s="1"/>
      <c r="UEK2" s="1"/>
      <c r="UEL2" s="1"/>
      <c r="UEM2" s="1"/>
      <c r="UEN2" s="1"/>
      <c r="UEO2" s="1"/>
      <c r="UEP2" s="1"/>
      <c r="UEQ2" s="1"/>
      <c r="UER2" s="1"/>
      <c r="UES2" s="1"/>
      <c r="UET2" s="1"/>
      <c r="UEU2" s="1"/>
      <c r="UEV2" s="1"/>
      <c r="UEW2" s="1"/>
      <c r="UEX2" s="1"/>
      <c r="UEY2" s="1"/>
      <c r="UEZ2" s="1"/>
      <c r="UFA2" s="1"/>
      <c r="UFB2" s="1"/>
      <c r="UFC2" s="1"/>
      <c r="UFD2" s="1"/>
      <c r="UFE2" s="1"/>
      <c r="UFF2" s="1"/>
      <c r="UFG2" s="1"/>
      <c r="UFH2" s="1"/>
      <c r="UFI2" s="1"/>
      <c r="UFJ2" s="1"/>
      <c r="UFK2" s="1"/>
      <c r="UFL2" s="1"/>
      <c r="UFM2" s="1"/>
      <c r="UFN2" s="1"/>
      <c r="UFO2" s="1"/>
      <c r="UFP2" s="1"/>
      <c r="UFQ2" s="1"/>
      <c r="UFR2" s="1"/>
      <c r="UFS2" s="1"/>
      <c r="UFT2" s="1"/>
      <c r="UFU2" s="1"/>
      <c r="UFV2" s="1"/>
      <c r="UFW2" s="1"/>
      <c r="UFX2" s="1"/>
      <c r="UFY2" s="1"/>
      <c r="UFZ2" s="1"/>
      <c r="UGA2" s="1"/>
      <c r="UGB2" s="1"/>
      <c r="UGC2" s="1"/>
      <c r="UGD2" s="1"/>
      <c r="UGE2" s="1"/>
      <c r="UGF2" s="1"/>
      <c r="UGG2" s="1"/>
      <c r="UGH2" s="1"/>
      <c r="UGI2" s="1"/>
      <c r="UGJ2" s="1"/>
      <c r="UGK2" s="1"/>
      <c r="UGL2" s="1"/>
      <c r="UGM2" s="1"/>
      <c r="UGN2" s="1"/>
      <c r="UGO2" s="1"/>
      <c r="UGP2" s="1"/>
      <c r="UGQ2" s="1"/>
      <c r="UGR2" s="1"/>
      <c r="UGS2" s="1"/>
      <c r="UGT2" s="1"/>
      <c r="UGU2" s="1"/>
      <c r="UGV2" s="1"/>
      <c r="UGW2" s="1"/>
      <c r="UGX2" s="1"/>
      <c r="UGY2" s="1"/>
      <c r="UGZ2" s="1"/>
      <c r="UHA2" s="1"/>
      <c r="UHB2" s="1"/>
      <c r="UHC2" s="1"/>
      <c r="UHD2" s="1"/>
      <c r="UHE2" s="1"/>
      <c r="UHF2" s="1"/>
      <c r="UHG2" s="1"/>
      <c r="UHH2" s="1"/>
      <c r="UHI2" s="1"/>
      <c r="UHJ2" s="1"/>
      <c r="UHK2" s="1"/>
      <c r="UHL2" s="1"/>
      <c r="UHM2" s="1"/>
      <c r="UHN2" s="1"/>
      <c r="UHO2" s="1"/>
      <c r="UHP2" s="1"/>
      <c r="UHQ2" s="1"/>
      <c r="UHR2" s="1"/>
      <c r="UHS2" s="1"/>
      <c r="UHT2" s="1"/>
      <c r="UHU2" s="1"/>
      <c r="UHV2" s="1"/>
      <c r="UHW2" s="1"/>
      <c r="UHX2" s="1"/>
      <c r="UHY2" s="1"/>
      <c r="UHZ2" s="1"/>
      <c r="UIA2" s="1"/>
      <c r="UIB2" s="1"/>
      <c r="UIC2" s="1"/>
      <c r="UID2" s="1"/>
      <c r="UIE2" s="1"/>
      <c r="UIF2" s="1"/>
      <c r="UIG2" s="1"/>
      <c r="UIH2" s="1"/>
      <c r="UII2" s="1"/>
      <c r="UIJ2" s="1"/>
      <c r="UIK2" s="1"/>
      <c r="UIL2" s="1"/>
      <c r="UIM2" s="1"/>
      <c r="UIN2" s="1"/>
      <c r="UIO2" s="1"/>
      <c r="UIP2" s="1"/>
      <c r="UIQ2" s="1"/>
      <c r="UIR2" s="1"/>
      <c r="UIS2" s="1"/>
      <c r="UIT2" s="1"/>
      <c r="UIU2" s="1"/>
      <c r="UIV2" s="1"/>
      <c r="UIW2" s="1"/>
      <c r="UIX2" s="1"/>
      <c r="UIY2" s="1"/>
      <c r="UIZ2" s="1"/>
      <c r="UJA2" s="1"/>
      <c r="UJB2" s="1"/>
      <c r="UJC2" s="1"/>
      <c r="UJD2" s="1"/>
      <c r="UJE2" s="1"/>
      <c r="UJF2" s="1"/>
      <c r="UJG2" s="1"/>
      <c r="UJH2" s="1"/>
      <c r="UJI2" s="1"/>
      <c r="UJJ2" s="1"/>
      <c r="UJK2" s="1"/>
      <c r="UJL2" s="1"/>
      <c r="UJM2" s="1"/>
      <c r="UJN2" s="1"/>
      <c r="UJO2" s="1"/>
      <c r="UJP2" s="1"/>
      <c r="UJQ2" s="1"/>
      <c r="UJR2" s="1"/>
      <c r="UJS2" s="1"/>
      <c r="UJT2" s="1"/>
      <c r="UJU2" s="1"/>
      <c r="UJV2" s="1"/>
      <c r="UJW2" s="1"/>
      <c r="UJX2" s="1"/>
      <c r="UJY2" s="1"/>
      <c r="UJZ2" s="1"/>
      <c r="UKA2" s="1"/>
      <c r="UKB2" s="1"/>
      <c r="UKC2" s="1"/>
      <c r="UKD2" s="1"/>
      <c r="UKE2" s="1"/>
      <c r="UKF2" s="1"/>
      <c r="UKG2" s="1"/>
      <c r="UKH2" s="1"/>
      <c r="UKI2" s="1"/>
      <c r="UKJ2" s="1"/>
      <c r="UKK2" s="1"/>
      <c r="UKL2" s="1"/>
      <c r="UKM2" s="1"/>
      <c r="UKN2" s="1"/>
      <c r="UKO2" s="1"/>
      <c r="UKP2" s="1"/>
      <c r="UKQ2" s="1"/>
      <c r="UKR2" s="1"/>
      <c r="UKS2" s="1"/>
      <c r="UKT2" s="1"/>
      <c r="UKU2" s="1"/>
      <c r="UKV2" s="1"/>
      <c r="UKW2" s="1"/>
      <c r="UKX2" s="1"/>
      <c r="UKY2" s="1"/>
      <c r="UKZ2" s="1"/>
      <c r="ULA2" s="1"/>
      <c r="ULB2" s="1"/>
      <c r="ULC2" s="1"/>
      <c r="ULD2" s="1"/>
      <c r="ULE2" s="1"/>
      <c r="ULF2" s="1"/>
      <c r="ULG2" s="1"/>
      <c r="ULH2" s="1"/>
      <c r="ULI2" s="1"/>
      <c r="ULJ2" s="1"/>
      <c r="ULK2" s="1"/>
      <c r="ULL2" s="1"/>
      <c r="ULM2" s="1"/>
      <c r="ULN2" s="1"/>
      <c r="ULO2" s="1"/>
      <c r="ULP2" s="1"/>
      <c r="ULQ2" s="1"/>
      <c r="ULR2" s="1"/>
      <c r="ULS2" s="1"/>
      <c r="ULT2" s="1"/>
      <c r="ULU2" s="1"/>
      <c r="ULV2" s="1"/>
      <c r="ULW2" s="1"/>
      <c r="ULX2" s="1"/>
      <c r="ULY2" s="1"/>
      <c r="ULZ2" s="1"/>
      <c r="UMA2" s="1"/>
      <c r="UMB2" s="1"/>
      <c r="UMC2" s="1"/>
      <c r="UMD2" s="1"/>
      <c r="UME2" s="1"/>
      <c r="UMF2" s="1"/>
      <c r="UMG2" s="1"/>
      <c r="UMH2" s="1"/>
      <c r="UMI2" s="1"/>
      <c r="UMJ2" s="1"/>
      <c r="UMK2" s="1"/>
      <c r="UML2" s="1"/>
      <c r="UMM2" s="1"/>
      <c r="UMN2" s="1"/>
      <c r="UMO2" s="1"/>
      <c r="UMP2" s="1"/>
      <c r="UMQ2" s="1"/>
      <c r="UMR2" s="1"/>
      <c r="UMS2" s="1"/>
      <c r="UMT2" s="1"/>
      <c r="UMU2" s="1"/>
      <c r="UMV2" s="1"/>
      <c r="UMW2" s="1"/>
      <c r="UMX2" s="1"/>
      <c r="UMY2" s="1"/>
      <c r="UMZ2" s="1"/>
      <c r="UNA2" s="1"/>
      <c r="UNB2" s="1"/>
      <c r="UNC2" s="1"/>
      <c r="UND2" s="1"/>
      <c r="UNE2" s="1"/>
      <c r="UNF2" s="1"/>
      <c r="UNG2" s="1"/>
      <c r="UNH2" s="1"/>
      <c r="UNI2" s="1"/>
      <c r="UNJ2" s="1"/>
      <c r="UNK2" s="1"/>
      <c r="UNL2" s="1"/>
      <c r="UNM2" s="1"/>
      <c r="UNN2" s="1"/>
      <c r="UNO2" s="1"/>
      <c r="UNP2" s="1"/>
      <c r="UNQ2" s="1"/>
      <c r="UNR2" s="1"/>
      <c r="UNS2" s="1"/>
      <c r="UNT2" s="1"/>
      <c r="UNU2" s="1"/>
      <c r="UNV2" s="1"/>
      <c r="UNW2" s="1"/>
      <c r="UNX2" s="1"/>
      <c r="UNY2" s="1"/>
      <c r="UNZ2" s="1"/>
      <c r="UOA2" s="1"/>
      <c r="UOB2" s="1"/>
      <c r="UOC2" s="1"/>
      <c r="UOD2" s="1"/>
      <c r="UOE2" s="1"/>
      <c r="UOF2" s="1"/>
      <c r="UOG2" s="1"/>
      <c r="UOH2" s="1"/>
      <c r="UOI2" s="1"/>
      <c r="UOJ2" s="1"/>
      <c r="UOK2" s="1"/>
      <c r="UOL2" s="1"/>
      <c r="UOM2" s="1"/>
      <c r="UON2" s="1"/>
      <c r="UOO2" s="1"/>
      <c r="UOP2" s="1"/>
      <c r="UOQ2" s="1"/>
      <c r="UOR2" s="1"/>
      <c r="UOS2" s="1"/>
      <c r="UOT2" s="1"/>
      <c r="UOU2" s="1"/>
      <c r="UOV2" s="1"/>
      <c r="UOW2" s="1"/>
      <c r="UOX2" s="1"/>
      <c r="UOY2" s="1"/>
      <c r="UOZ2" s="1"/>
      <c r="UPA2" s="1"/>
      <c r="UPB2" s="1"/>
      <c r="UPC2" s="1"/>
      <c r="UPD2" s="1"/>
      <c r="UPE2" s="1"/>
      <c r="UPF2" s="1"/>
      <c r="UPG2" s="1"/>
      <c r="UPH2" s="1"/>
      <c r="UPI2" s="1"/>
      <c r="UPJ2" s="1"/>
      <c r="UPK2" s="1"/>
      <c r="UPL2" s="1"/>
      <c r="UPM2" s="1"/>
      <c r="UPN2" s="1"/>
      <c r="UPO2" s="1"/>
      <c r="UPP2" s="1"/>
      <c r="UPQ2" s="1"/>
      <c r="UPR2" s="1"/>
      <c r="UPS2" s="1"/>
      <c r="UPT2" s="1"/>
      <c r="UPU2" s="1"/>
      <c r="UPV2" s="1"/>
      <c r="UPW2" s="1"/>
      <c r="UPX2" s="1"/>
      <c r="UPY2" s="1"/>
      <c r="UPZ2" s="1"/>
      <c r="UQA2" s="1"/>
      <c r="UQB2" s="1"/>
      <c r="UQC2" s="1"/>
      <c r="UQD2" s="1"/>
      <c r="UQE2" s="1"/>
      <c r="UQF2" s="1"/>
      <c r="UQG2" s="1"/>
      <c r="UQH2" s="1"/>
      <c r="UQI2" s="1"/>
      <c r="UQJ2" s="1"/>
      <c r="UQK2" s="1"/>
      <c r="UQL2" s="1"/>
      <c r="UQM2" s="1"/>
      <c r="UQN2" s="1"/>
      <c r="UQO2" s="1"/>
      <c r="UQP2" s="1"/>
      <c r="UQQ2" s="1"/>
      <c r="UQR2" s="1"/>
      <c r="UQS2" s="1"/>
      <c r="UQT2" s="1"/>
      <c r="UQU2" s="1"/>
      <c r="UQV2" s="1"/>
      <c r="UQW2" s="1"/>
      <c r="UQX2" s="1"/>
      <c r="UQY2" s="1"/>
      <c r="UQZ2" s="1"/>
      <c r="URA2" s="1"/>
      <c r="URB2" s="1"/>
      <c r="URC2" s="1"/>
      <c r="URD2" s="1"/>
      <c r="URE2" s="1"/>
      <c r="URF2" s="1"/>
      <c r="URG2" s="1"/>
      <c r="URH2" s="1"/>
      <c r="URI2" s="1"/>
      <c r="URJ2" s="1"/>
      <c r="URK2" s="1"/>
      <c r="URL2" s="1"/>
      <c r="URM2" s="1"/>
      <c r="URN2" s="1"/>
      <c r="URO2" s="1"/>
      <c r="URP2" s="1"/>
      <c r="URQ2" s="1"/>
      <c r="URR2" s="1"/>
      <c r="URS2" s="1"/>
      <c r="URT2" s="1"/>
      <c r="URU2" s="1"/>
      <c r="URV2" s="1"/>
      <c r="URW2" s="1"/>
      <c r="URX2" s="1"/>
      <c r="URY2" s="1"/>
      <c r="URZ2" s="1"/>
      <c r="USA2" s="1"/>
      <c r="USB2" s="1"/>
      <c r="USC2" s="1"/>
      <c r="USD2" s="1"/>
      <c r="USE2" s="1"/>
      <c r="USF2" s="1"/>
      <c r="USG2" s="1"/>
      <c r="USH2" s="1"/>
      <c r="USI2" s="1"/>
      <c r="USJ2" s="1"/>
      <c r="USK2" s="1"/>
      <c r="USL2" s="1"/>
      <c r="USM2" s="1"/>
      <c r="USN2" s="1"/>
      <c r="USO2" s="1"/>
      <c r="USP2" s="1"/>
      <c r="USQ2" s="1"/>
      <c r="USR2" s="1"/>
      <c r="USS2" s="1"/>
      <c r="UST2" s="1"/>
      <c r="USU2" s="1"/>
      <c r="USV2" s="1"/>
      <c r="USW2" s="1"/>
      <c r="USX2" s="1"/>
      <c r="USY2" s="1"/>
      <c r="USZ2" s="1"/>
      <c r="UTA2" s="1"/>
      <c r="UTB2" s="1"/>
      <c r="UTC2" s="1"/>
      <c r="UTD2" s="1"/>
      <c r="UTE2" s="1"/>
      <c r="UTF2" s="1"/>
      <c r="UTG2" s="1"/>
      <c r="UTH2" s="1"/>
      <c r="UTI2" s="1"/>
      <c r="UTJ2" s="1"/>
      <c r="UTK2" s="1"/>
      <c r="UTL2" s="1"/>
      <c r="UTM2" s="1"/>
      <c r="UTN2" s="1"/>
      <c r="UTO2" s="1"/>
      <c r="UTP2" s="1"/>
      <c r="UTQ2" s="1"/>
      <c r="UTR2" s="1"/>
      <c r="UTS2" s="1"/>
      <c r="UTT2" s="1"/>
      <c r="UTU2" s="1"/>
      <c r="UTV2" s="1"/>
      <c r="UTW2" s="1"/>
      <c r="UTX2" s="1"/>
      <c r="UTY2" s="1"/>
      <c r="UTZ2" s="1"/>
      <c r="UUA2" s="1"/>
      <c r="UUB2" s="1"/>
      <c r="UUC2" s="1"/>
      <c r="UUD2" s="1"/>
      <c r="UUE2" s="1"/>
      <c r="UUF2" s="1"/>
      <c r="UUG2" s="1"/>
      <c r="UUH2" s="1"/>
      <c r="UUI2" s="1"/>
      <c r="UUJ2" s="1"/>
      <c r="UUK2" s="1"/>
      <c r="UUL2" s="1"/>
      <c r="UUM2" s="1"/>
      <c r="UUN2" s="1"/>
      <c r="UUO2" s="1"/>
      <c r="UUP2" s="1"/>
      <c r="UUQ2" s="1"/>
      <c r="UUR2" s="1"/>
      <c r="UUS2" s="1"/>
      <c r="UUT2" s="1"/>
      <c r="UUU2" s="1"/>
      <c r="UUV2" s="1"/>
      <c r="UUW2" s="1"/>
      <c r="UUX2" s="1"/>
      <c r="UUY2" s="1"/>
      <c r="UUZ2" s="1"/>
      <c r="UVA2" s="1"/>
      <c r="UVB2" s="1"/>
      <c r="UVC2" s="1"/>
      <c r="UVD2" s="1"/>
      <c r="UVE2" s="1"/>
      <c r="UVF2" s="1"/>
      <c r="UVG2" s="1"/>
      <c r="UVH2" s="1"/>
      <c r="UVI2" s="1"/>
      <c r="UVJ2" s="1"/>
      <c r="UVK2" s="1"/>
      <c r="UVL2" s="1"/>
      <c r="UVM2" s="1"/>
      <c r="UVN2" s="1"/>
      <c r="UVO2" s="1"/>
      <c r="UVP2" s="1"/>
      <c r="UVQ2" s="1"/>
      <c r="UVR2" s="1"/>
      <c r="UVS2" s="1"/>
      <c r="UVT2" s="1"/>
      <c r="UVU2" s="1"/>
      <c r="UVV2" s="1"/>
      <c r="UVW2" s="1"/>
      <c r="UVX2" s="1"/>
      <c r="UVY2" s="1"/>
      <c r="UVZ2" s="1"/>
      <c r="UWA2" s="1"/>
      <c r="UWB2" s="1"/>
      <c r="UWC2" s="1"/>
      <c r="UWD2" s="1"/>
      <c r="UWE2" s="1"/>
      <c r="UWF2" s="1"/>
      <c r="UWG2" s="1"/>
      <c r="UWH2" s="1"/>
      <c r="UWI2" s="1"/>
      <c r="UWJ2" s="1"/>
      <c r="UWK2" s="1"/>
      <c r="UWL2" s="1"/>
      <c r="UWM2" s="1"/>
      <c r="UWN2" s="1"/>
      <c r="UWO2" s="1"/>
      <c r="UWP2" s="1"/>
      <c r="UWQ2" s="1"/>
      <c r="UWR2" s="1"/>
      <c r="UWS2" s="1"/>
      <c r="UWT2" s="1"/>
      <c r="UWU2" s="1"/>
      <c r="UWV2" s="1"/>
      <c r="UWW2" s="1"/>
      <c r="UWX2" s="1"/>
      <c r="UWY2" s="1"/>
      <c r="UWZ2" s="1"/>
      <c r="UXA2" s="1"/>
      <c r="UXB2" s="1"/>
      <c r="UXC2" s="1"/>
      <c r="UXD2" s="1"/>
      <c r="UXE2" s="1"/>
      <c r="UXF2" s="1"/>
      <c r="UXG2" s="1"/>
      <c r="UXH2" s="1"/>
      <c r="UXI2" s="1"/>
      <c r="UXJ2" s="1"/>
      <c r="UXK2" s="1"/>
      <c r="UXL2" s="1"/>
      <c r="UXM2" s="1"/>
      <c r="UXN2" s="1"/>
      <c r="UXO2" s="1"/>
      <c r="UXP2" s="1"/>
      <c r="UXQ2" s="1"/>
      <c r="UXR2" s="1"/>
      <c r="UXS2" s="1"/>
      <c r="UXT2" s="1"/>
      <c r="UXU2" s="1"/>
      <c r="UXV2" s="1"/>
      <c r="UXW2" s="1"/>
      <c r="UXX2" s="1"/>
      <c r="UXY2" s="1"/>
      <c r="UXZ2" s="1"/>
      <c r="UYA2" s="1"/>
      <c r="UYB2" s="1"/>
      <c r="UYC2" s="1"/>
      <c r="UYD2" s="1"/>
      <c r="UYE2" s="1"/>
      <c r="UYF2" s="1"/>
      <c r="UYG2" s="1"/>
      <c r="UYH2" s="1"/>
      <c r="UYI2" s="1"/>
      <c r="UYJ2" s="1"/>
      <c r="UYK2" s="1"/>
      <c r="UYL2" s="1"/>
      <c r="UYM2" s="1"/>
      <c r="UYN2" s="1"/>
      <c r="UYO2" s="1"/>
      <c r="UYP2" s="1"/>
      <c r="UYQ2" s="1"/>
      <c r="UYR2" s="1"/>
      <c r="UYS2" s="1"/>
      <c r="UYT2" s="1"/>
      <c r="UYU2" s="1"/>
      <c r="UYV2" s="1"/>
      <c r="UYW2" s="1"/>
      <c r="UYX2" s="1"/>
      <c r="UYY2" s="1"/>
      <c r="UYZ2" s="1"/>
      <c r="UZA2" s="1"/>
      <c r="UZB2" s="1"/>
      <c r="UZC2" s="1"/>
      <c r="UZD2" s="1"/>
      <c r="UZE2" s="1"/>
      <c r="UZF2" s="1"/>
      <c r="UZG2" s="1"/>
      <c r="UZH2" s="1"/>
      <c r="UZI2" s="1"/>
      <c r="UZJ2" s="1"/>
      <c r="UZK2" s="1"/>
      <c r="UZL2" s="1"/>
      <c r="UZM2" s="1"/>
      <c r="UZN2" s="1"/>
      <c r="UZO2" s="1"/>
      <c r="UZP2" s="1"/>
      <c r="UZQ2" s="1"/>
      <c r="UZR2" s="1"/>
      <c r="UZS2" s="1"/>
      <c r="UZT2" s="1"/>
      <c r="UZU2" s="1"/>
      <c r="UZV2" s="1"/>
      <c r="UZW2" s="1"/>
      <c r="UZX2" s="1"/>
      <c r="UZY2" s="1"/>
      <c r="UZZ2" s="1"/>
      <c r="VAA2" s="1"/>
      <c r="VAB2" s="1"/>
      <c r="VAC2" s="1"/>
      <c r="VAD2" s="1"/>
      <c r="VAE2" s="1"/>
      <c r="VAF2" s="1"/>
      <c r="VAG2" s="1"/>
      <c r="VAH2" s="1"/>
      <c r="VAI2" s="1"/>
      <c r="VAJ2" s="1"/>
      <c r="VAK2" s="1"/>
      <c r="VAL2" s="1"/>
      <c r="VAM2" s="1"/>
      <c r="VAN2" s="1"/>
      <c r="VAO2" s="1"/>
      <c r="VAP2" s="1"/>
      <c r="VAQ2" s="1"/>
      <c r="VAR2" s="1"/>
      <c r="VAS2" s="1"/>
      <c r="VAT2" s="1"/>
      <c r="VAU2" s="1"/>
      <c r="VAV2" s="1"/>
      <c r="VAW2" s="1"/>
      <c r="VAX2" s="1"/>
      <c r="VAY2" s="1"/>
      <c r="VAZ2" s="1"/>
      <c r="VBA2" s="1"/>
      <c r="VBB2" s="1"/>
      <c r="VBC2" s="1"/>
      <c r="VBD2" s="1"/>
      <c r="VBE2" s="1"/>
      <c r="VBF2" s="1"/>
      <c r="VBG2" s="1"/>
      <c r="VBH2" s="1"/>
      <c r="VBI2" s="1"/>
      <c r="VBJ2" s="1"/>
      <c r="VBK2" s="1"/>
      <c r="VBL2" s="1"/>
      <c r="VBM2" s="1"/>
      <c r="VBN2" s="1"/>
      <c r="VBO2" s="1"/>
      <c r="VBP2" s="1"/>
      <c r="VBQ2" s="1"/>
      <c r="VBR2" s="1"/>
      <c r="VBS2" s="1"/>
      <c r="VBT2" s="1"/>
      <c r="VBU2" s="1"/>
      <c r="VBV2" s="1"/>
      <c r="VBW2" s="1"/>
      <c r="VBX2" s="1"/>
      <c r="VBY2" s="1"/>
      <c r="VBZ2" s="1"/>
      <c r="VCA2" s="1"/>
      <c r="VCB2" s="1"/>
      <c r="VCC2" s="1"/>
      <c r="VCD2" s="1"/>
      <c r="VCE2" s="1"/>
      <c r="VCF2" s="1"/>
      <c r="VCG2" s="1"/>
      <c r="VCH2" s="1"/>
      <c r="VCI2" s="1"/>
      <c r="VCJ2" s="1"/>
      <c r="VCK2" s="1"/>
      <c r="VCL2" s="1"/>
      <c r="VCM2" s="1"/>
      <c r="VCN2" s="1"/>
      <c r="VCO2" s="1"/>
      <c r="VCP2" s="1"/>
      <c r="VCQ2" s="1"/>
      <c r="VCR2" s="1"/>
      <c r="VCS2" s="1"/>
      <c r="VCT2" s="1"/>
      <c r="VCU2" s="1"/>
      <c r="VCV2" s="1"/>
      <c r="VCW2" s="1"/>
      <c r="VCX2" s="1"/>
      <c r="VCY2" s="1"/>
      <c r="VCZ2" s="1"/>
      <c r="VDA2" s="1"/>
      <c r="VDB2" s="1"/>
      <c r="VDC2" s="1"/>
      <c r="VDD2" s="1"/>
      <c r="VDE2" s="1"/>
      <c r="VDF2" s="1"/>
      <c r="VDG2" s="1"/>
      <c r="VDH2" s="1"/>
      <c r="VDI2" s="1"/>
      <c r="VDJ2" s="1"/>
      <c r="VDK2" s="1"/>
      <c r="VDL2" s="1"/>
      <c r="VDM2" s="1"/>
      <c r="VDN2" s="1"/>
      <c r="VDO2" s="1"/>
      <c r="VDP2" s="1"/>
      <c r="VDQ2" s="1"/>
      <c r="VDR2" s="1"/>
      <c r="VDS2" s="1"/>
      <c r="VDT2" s="1"/>
      <c r="VDU2" s="1"/>
      <c r="VDV2" s="1"/>
      <c r="VDW2" s="1"/>
      <c r="VDX2" s="1"/>
      <c r="VDY2" s="1"/>
      <c r="VDZ2" s="1"/>
      <c r="VEA2" s="1"/>
      <c r="VEB2" s="1"/>
      <c r="VEC2" s="1"/>
      <c r="VED2" s="1"/>
      <c r="VEE2" s="1"/>
      <c r="VEF2" s="1"/>
      <c r="VEG2" s="1"/>
      <c r="VEH2" s="1"/>
      <c r="VEI2" s="1"/>
      <c r="VEJ2" s="1"/>
      <c r="VEK2" s="1"/>
      <c r="VEL2" s="1"/>
      <c r="VEM2" s="1"/>
      <c r="VEN2" s="1"/>
      <c r="VEO2" s="1"/>
      <c r="VEP2" s="1"/>
      <c r="VEQ2" s="1"/>
      <c r="VER2" s="1"/>
      <c r="VES2" s="1"/>
      <c r="VET2" s="1"/>
      <c r="VEU2" s="1"/>
      <c r="VEV2" s="1"/>
      <c r="VEW2" s="1"/>
      <c r="VEX2" s="1"/>
      <c r="VEY2" s="1"/>
      <c r="VEZ2" s="1"/>
      <c r="VFA2" s="1"/>
      <c r="VFB2" s="1"/>
      <c r="VFC2" s="1"/>
      <c r="VFD2" s="1"/>
      <c r="VFE2" s="1"/>
      <c r="VFF2" s="1"/>
      <c r="VFG2" s="1"/>
      <c r="VFH2" s="1"/>
      <c r="VFI2" s="1"/>
      <c r="VFJ2" s="1"/>
      <c r="VFK2" s="1"/>
      <c r="VFL2" s="1"/>
      <c r="VFM2" s="1"/>
      <c r="VFN2" s="1"/>
      <c r="VFO2" s="1"/>
      <c r="VFP2" s="1"/>
      <c r="VFQ2" s="1"/>
      <c r="VFR2" s="1"/>
      <c r="VFS2" s="1"/>
      <c r="VFT2" s="1"/>
      <c r="VFU2" s="1"/>
      <c r="VFV2" s="1"/>
      <c r="VFW2" s="1"/>
      <c r="VFX2" s="1"/>
      <c r="VFY2" s="1"/>
      <c r="VFZ2" s="1"/>
      <c r="VGA2" s="1"/>
      <c r="VGB2" s="1"/>
      <c r="VGC2" s="1"/>
      <c r="VGD2" s="1"/>
      <c r="VGE2" s="1"/>
      <c r="VGF2" s="1"/>
      <c r="VGG2" s="1"/>
      <c r="VGH2" s="1"/>
      <c r="VGI2" s="1"/>
      <c r="VGJ2" s="1"/>
      <c r="VGK2" s="1"/>
      <c r="VGL2" s="1"/>
      <c r="VGM2" s="1"/>
      <c r="VGN2" s="1"/>
      <c r="VGO2" s="1"/>
      <c r="VGP2" s="1"/>
      <c r="VGQ2" s="1"/>
      <c r="VGR2" s="1"/>
      <c r="VGS2" s="1"/>
      <c r="VGT2" s="1"/>
      <c r="VGU2" s="1"/>
      <c r="VGV2" s="1"/>
      <c r="VGW2" s="1"/>
      <c r="VGX2" s="1"/>
      <c r="VGY2" s="1"/>
      <c r="VGZ2" s="1"/>
      <c r="VHA2" s="1"/>
      <c r="VHB2" s="1"/>
      <c r="VHC2" s="1"/>
      <c r="VHD2" s="1"/>
      <c r="VHE2" s="1"/>
      <c r="VHF2" s="1"/>
      <c r="VHG2" s="1"/>
      <c r="VHH2" s="1"/>
      <c r="VHI2" s="1"/>
      <c r="VHJ2" s="1"/>
      <c r="VHK2" s="1"/>
      <c r="VHL2" s="1"/>
      <c r="VHM2" s="1"/>
      <c r="VHN2" s="1"/>
      <c r="VHO2" s="1"/>
      <c r="VHP2" s="1"/>
      <c r="VHQ2" s="1"/>
      <c r="VHR2" s="1"/>
      <c r="VHS2" s="1"/>
      <c r="VHT2" s="1"/>
      <c r="VHU2" s="1"/>
      <c r="VHV2" s="1"/>
      <c r="VHW2" s="1"/>
      <c r="VHX2" s="1"/>
      <c r="VHY2" s="1"/>
      <c r="VHZ2" s="1"/>
      <c r="VIA2" s="1"/>
      <c r="VIB2" s="1"/>
      <c r="VIC2" s="1"/>
      <c r="VID2" s="1"/>
      <c r="VIE2" s="1"/>
      <c r="VIF2" s="1"/>
      <c r="VIG2" s="1"/>
      <c r="VIH2" s="1"/>
      <c r="VII2" s="1"/>
      <c r="VIJ2" s="1"/>
      <c r="VIK2" s="1"/>
      <c r="VIL2" s="1"/>
      <c r="VIM2" s="1"/>
      <c r="VIN2" s="1"/>
      <c r="VIO2" s="1"/>
      <c r="VIP2" s="1"/>
      <c r="VIQ2" s="1"/>
      <c r="VIR2" s="1"/>
      <c r="VIS2" s="1"/>
      <c r="VIT2" s="1"/>
      <c r="VIU2" s="1"/>
      <c r="VIV2" s="1"/>
      <c r="VIW2" s="1"/>
      <c r="VIX2" s="1"/>
      <c r="VIY2" s="1"/>
      <c r="VIZ2" s="1"/>
      <c r="VJA2" s="1"/>
      <c r="VJB2" s="1"/>
      <c r="VJC2" s="1"/>
      <c r="VJD2" s="1"/>
      <c r="VJE2" s="1"/>
      <c r="VJF2" s="1"/>
      <c r="VJG2" s="1"/>
      <c r="VJH2" s="1"/>
      <c r="VJI2" s="1"/>
      <c r="VJJ2" s="1"/>
      <c r="VJK2" s="1"/>
      <c r="VJL2" s="1"/>
      <c r="VJM2" s="1"/>
      <c r="VJN2" s="1"/>
      <c r="VJO2" s="1"/>
      <c r="VJP2" s="1"/>
      <c r="VJQ2" s="1"/>
      <c r="VJR2" s="1"/>
      <c r="VJS2" s="1"/>
      <c r="VJT2" s="1"/>
      <c r="VJU2" s="1"/>
      <c r="VJV2" s="1"/>
      <c r="VJW2" s="1"/>
      <c r="VJX2" s="1"/>
      <c r="VJY2" s="1"/>
      <c r="VJZ2" s="1"/>
      <c r="VKA2" s="1"/>
      <c r="VKB2" s="1"/>
      <c r="VKC2" s="1"/>
      <c r="VKD2" s="1"/>
      <c r="VKE2" s="1"/>
      <c r="VKF2" s="1"/>
      <c r="VKG2" s="1"/>
      <c r="VKH2" s="1"/>
      <c r="VKI2" s="1"/>
      <c r="VKJ2" s="1"/>
      <c r="VKK2" s="1"/>
      <c r="VKL2" s="1"/>
      <c r="VKM2" s="1"/>
      <c r="VKN2" s="1"/>
      <c r="VKO2" s="1"/>
      <c r="VKP2" s="1"/>
      <c r="VKQ2" s="1"/>
      <c r="VKR2" s="1"/>
      <c r="VKS2" s="1"/>
      <c r="VKT2" s="1"/>
      <c r="VKU2" s="1"/>
      <c r="VKV2" s="1"/>
      <c r="VKW2" s="1"/>
      <c r="VKX2" s="1"/>
      <c r="VKY2" s="1"/>
      <c r="VKZ2" s="1"/>
      <c r="VLA2" s="1"/>
      <c r="VLB2" s="1"/>
      <c r="VLC2" s="1"/>
      <c r="VLD2" s="1"/>
      <c r="VLE2" s="1"/>
      <c r="VLF2" s="1"/>
      <c r="VLG2" s="1"/>
      <c r="VLH2" s="1"/>
      <c r="VLI2" s="1"/>
      <c r="VLJ2" s="1"/>
      <c r="VLK2" s="1"/>
      <c r="VLL2" s="1"/>
      <c r="VLM2" s="1"/>
      <c r="VLN2" s="1"/>
      <c r="VLO2" s="1"/>
      <c r="VLP2" s="1"/>
      <c r="VLQ2" s="1"/>
      <c r="VLR2" s="1"/>
      <c r="VLS2" s="1"/>
      <c r="VLT2" s="1"/>
      <c r="VLU2" s="1"/>
      <c r="VLV2" s="1"/>
      <c r="VLW2" s="1"/>
      <c r="VLX2" s="1"/>
      <c r="VLY2" s="1"/>
      <c r="VLZ2" s="1"/>
      <c r="VMA2" s="1"/>
      <c r="VMB2" s="1"/>
      <c r="VMC2" s="1"/>
      <c r="VMD2" s="1"/>
      <c r="VME2" s="1"/>
      <c r="VMF2" s="1"/>
      <c r="VMG2" s="1"/>
      <c r="VMH2" s="1"/>
      <c r="VMI2" s="1"/>
      <c r="VMJ2" s="1"/>
      <c r="VMK2" s="1"/>
      <c r="VML2" s="1"/>
      <c r="VMM2" s="1"/>
      <c r="VMN2" s="1"/>
      <c r="VMO2" s="1"/>
      <c r="VMP2" s="1"/>
      <c r="VMQ2" s="1"/>
      <c r="VMR2" s="1"/>
      <c r="VMS2" s="1"/>
      <c r="VMT2" s="1"/>
      <c r="VMU2" s="1"/>
      <c r="VMV2" s="1"/>
      <c r="VMW2" s="1"/>
      <c r="VMX2" s="1"/>
      <c r="VMY2" s="1"/>
      <c r="VMZ2" s="1"/>
      <c r="VNA2" s="1"/>
      <c r="VNB2" s="1"/>
      <c r="VNC2" s="1"/>
      <c r="VND2" s="1"/>
      <c r="VNE2" s="1"/>
      <c r="VNF2" s="1"/>
      <c r="VNG2" s="1"/>
      <c r="VNH2" s="1"/>
      <c r="VNI2" s="1"/>
      <c r="VNJ2" s="1"/>
      <c r="VNK2" s="1"/>
      <c r="VNL2" s="1"/>
      <c r="VNM2" s="1"/>
      <c r="VNN2" s="1"/>
      <c r="VNO2" s="1"/>
      <c r="VNP2" s="1"/>
      <c r="VNQ2" s="1"/>
      <c r="VNR2" s="1"/>
      <c r="VNS2" s="1"/>
      <c r="VNT2" s="1"/>
      <c r="VNU2" s="1"/>
      <c r="VNV2" s="1"/>
      <c r="VNW2" s="1"/>
      <c r="VNX2" s="1"/>
      <c r="VNY2" s="1"/>
      <c r="VNZ2" s="1"/>
      <c r="VOA2" s="1"/>
      <c r="VOB2" s="1"/>
      <c r="VOC2" s="1"/>
      <c r="VOD2" s="1"/>
      <c r="VOE2" s="1"/>
      <c r="VOF2" s="1"/>
      <c r="VOG2" s="1"/>
      <c r="VOH2" s="1"/>
      <c r="VOI2" s="1"/>
      <c r="VOJ2" s="1"/>
      <c r="VOK2" s="1"/>
      <c r="VOL2" s="1"/>
      <c r="VOM2" s="1"/>
      <c r="VON2" s="1"/>
      <c r="VOO2" s="1"/>
      <c r="VOP2" s="1"/>
      <c r="VOQ2" s="1"/>
      <c r="VOR2" s="1"/>
      <c r="VOS2" s="1"/>
      <c r="VOT2" s="1"/>
      <c r="VOU2" s="1"/>
      <c r="VOV2" s="1"/>
      <c r="VOW2" s="1"/>
      <c r="VOX2" s="1"/>
      <c r="VOY2" s="1"/>
      <c r="VOZ2" s="1"/>
      <c r="VPA2" s="1"/>
      <c r="VPB2" s="1"/>
      <c r="VPC2" s="1"/>
      <c r="VPD2" s="1"/>
      <c r="VPE2" s="1"/>
      <c r="VPF2" s="1"/>
      <c r="VPG2" s="1"/>
      <c r="VPH2" s="1"/>
      <c r="VPI2" s="1"/>
      <c r="VPJ2" s="1"/>
      <c r="VPK2" s="1"/>
      <c r="VPL2" s="1"/>
      <c r="VPM2" s="1"/>
      <c r="VPN2" s="1"/>
      <c r="VPO2" s="1"/>
      <c r="VPP2" s="1"/>
      <c r="VPQ2" s="1"/>
      <c r="VPR2" s="1"/>
      <c r="VPS2" s="1"/>
      <c r="VPT2" s="1"/>
      <c r="VPU2" s="1"/>
      <c r="VPV2" s="1"/>
      <c r="VPW2" s="1"/>
      <c r="VPX2" s="1"/>
      <c r="VPY2" s="1"/>
      <c r="VPZ2" s="1"/>
      <c r="VQA2" s="1"/>
      <c r="VQB2" s="1"/>
      <c r="VQC2" s="1"/>
      <c r="VQD2" s="1"/>
      <c r="VQE2" s="1"/>
      <c r="VQF2" s="1"/>
      <c r="VQG2" s="1"/>
      <c r="VQH2" s="1"/>
      <c r="VQI2" s="1"/>
      <c r="VQJ2" s="1"/>
      <c r="VQK2" s="1"/>
      <c r="VQL2" s="1"/>
      <c r="VQM2" s="1"/>
      <c r="VQN2" s="1"/>
      <c r="VQO2" s="1"/>
      <c r="VQP2" s="1"/>
      <c r="VQQ2" s="1"/>
      <c r="VQR2" s="1"/>
      <c r="VQS2" s="1"/>
      <c r="VQT2" s="1"/>
      <c r="VQU2" s="1"/>
      <c r="VQV2" s="1"/>
      <c r="VQW2" s="1"/>
      <c r="VQX2" s="1"/>
      <c r="VQY2" s="1"/>
      <c r="VQZ2" s="1"/>
      <c r="VRA2" s="1"/>
      <c r="VRB2" s="1"/>
      <c r="VRC2" s="1"/>
      <c r="VRD2" s="1"/>
      <c r="VRE2" s="1"/>
      <c r="VRF2" s="1"/>
      <c r="VRG2" s="1"/>
      <c r="VRH2" s="1"/>
      <c r="VRI2" s="1"/>
      <c r="VRJ2" s="1"/>
      <c r="VRK2" s="1"/>
      <c r="VRL2" s="1"/>
      <c r="VRM2" s="1"/>
      <c r="VRN2" s="1"/>
      <c r="VRO2" s="1"/>
      <c r="VRP2" s="1"/>
      <c r="VRQ2" s="1"/>
      <c r="VRR2" s="1"/>
      <c r="VRS2" s="1"/>
      <c r="VRT2" s="1"/>
      <c r="VRU2" s="1"/>
      <c r="VRV2" s="1"/>
      <c r="VRW2" s="1"/>
      <c r="VRX2" s="1"/>
      <c r="VRY2" s="1"/>
      <c r="VRZ2" s="1"/>
      <c r="VSA2" s="1"/>
      <c r="VSB2" s="1"/>
      <c r="VSC2" s="1"/>
      <c r="VSD2" s="1"/>
      <c r="VSE2" s="1"/>
      <c r="VSF2" s="1"/>
      <c r="VSG2" s="1"/>
      <c r="VSH2" s="1"/>
      <c r="VSI2" s="1"/>
      <c r="VSJ2" s="1"/>
      <c r="VSK2" s="1"/>
      <c r="VSL2" s="1"/>
      <c r="VSM2" s="1"/>
      <c r="VSN2" s="1"/>
      <c r="VSO2" s="1"/>
      <c r="VSP2" s="1"/>
      <c r="VSQ2" s="1"/>
      <c r="VSR2" s="1"/>
      <c r="VSS2" s="1"/>
      <c r="VST2" s="1"/>
      <c r="VSU2" s="1"/>
      <c r="VSV2" s="1"/>
      <c r="VSW2" s="1"/>
      <c r="VSX2" s="1"/>
      <c r="VSY2" s="1"/>
      <c r="VSZ2" s="1"/>
      <c r="VTA2" s="1"/>
      <c r="VTB2" s="1"/>
      <c r="VTC2" s="1"/>
      <c r="VTD2" s="1"/>
      <c r="VTE2" s="1"/>
      <c r="VTF2" s="1"/>
      <c r="VTG2" s="1"/>
      <c r="VTH2" s="1"/>
      <c r="VTI2" s="1"/>
      <c r="VTJ2" s="1"/>
      <c r="VTK2" s="1"/>
      <c r="VTL2" s="1"/>
      <c r="VTM2" s="1"/>
      <c r="VTN2" s="1"/>
      <c r="VTO2" s="1"/>
      <c r="VTP2" s="1"/>
      <c r="VTQ2" s="1"/>
      <c r="VTR2" s="1"/>
      <c r="VTS2" s="1"/>
      <c r="VTT2" s="1"/>
      <c r="VTU2" s="1"/>
      <c r="VTV2" s="1"/>
      <c r="VTW2" s="1"/>
      <c r="VTX2" s="1"/>
      <c r="VTY2" s="1"/>
      <c r="VTZ2" s="1"/>
      <c r="VUA2" s="1"/>
      <c r="VUB2" s="1"/>
      <c r="VUC2" s="1"/>
      <c r="VUD2" s="1"/>
      <c r="VUE2" s="1"/>
      <c r="VUF2" s="1"/>
      <c r="VUG2" s="1"/>
      <c r="VUH2" s="1"/>
      <c r="VUI2" s="1"/>
      <c r="VUJ2" s="1"/>
      <c r="VUK2" s="1"/>
      <c r="VUL2" s="1"/>
      <c r="VUM2" s="1"/>
      <c r="VUN2" s="1"/>
      <c r="VUO2" s="1"/>
      <c r="VUP2" s="1"/>
      <c r="VUQ2" s="1"/>
      <c r="VUR2" s="1"/>
      <c r="VUS2" s="1"/>
      <c r="VUT2" s="1"/>
      <c r="VUU2" s="1"/>
      <c r="VUV2" s="1"/>
      <c r="VUW2" s="1"/>
      <c r="VUX2" s="1"/>
      <c r="VUY2" s="1"/>
      <c r="VUZ2" s="1"/>
      <c r="VVA2" s="1"/>
      <c r="VVB2" s="1"/>
      <c r="VVC2" s="1"/>
      <c r="VVD2" s="1"/>
      <c r="VVE2" s="1"/>
      <c r="VVF2" s="1"/>
      <c r="VVG2" s="1"/>
      <c r="VVH2" s="1"/>
      <c r="VVI2" s="1"/>
      <c r="VVJ2" s="1"/>
      <c r="VVK2" s="1"/>
      <c r="VVL2" s="1"/>
      <c r="VVM2" s="1"/>
      <c r="VVN2" s="1"/>
      <c r="VVO2" s="1"/>
      <c r="VVP2" s="1"/>
      <c r="VVQ2" s="1"/>
      <c r="VVR2" s="1"/>
      <c r="VVS2" s="1"/>
      <c r="VVT2" s="1"/>
      <c r="VVU2" s="1"/>
      <c r="VVV2" s="1"/>
      <c r="VVW2" s="1"/>
      <c r="VVX2" s="1"/>
      <c r="VVY2" s="1"/>
      <c r="VVZ2" s="1"/>
      <c r="VWA2" s="1"/>
      <c r="VWB2" s="1"/>
      <c r="VWC2" s="1"/>
      <c r="VWD2" s="1"/>
      <c r="VWE2" s="1"/>
      <c r="VWF2" s="1"/>
      <c r="VWG2" s="1"/>
      <c r="VWH2" s="1"/>
      <c r="VWI2" s="1"/>
      <c r="VWJ2" s="1"/>
      <c r="VWK2" s="1"/>
      <c r="VWL2" s="1"/>
      <c r="VWM2" s="1"/>
      <c r="VWN2" s="1"/>
      <c r="VWO2" s="1"/>
      <c r="VWP2" s="1"/>
      <c r="VWQ2" s="1"/>
      <c r="VWR2" s="1"/>
      <c r="VWS2" s="1"/>
      <c r="VWT2" s="1"/>
      <c r="VWU2" s="1"/>
      <c r="VWV2" s="1"/>
      <c r="VWW2" s="1"/>
      <c r="VWX2" s="1"/>
      <c r="VWY2" s="1"/>
      <c r="VWZ2" s="1"/>
      <c r="VXA2" s="1"/>
      <c r="VXB2" s="1"/>
      <c r="VXC2" s="1"/>
      <c r="VXD2" s="1"/>
      <c r="VXE2" s="1"/>
      <c r="VXF2" s="1"/>
      <c r="VXG2" s="1"/>
      <c r="VXH2" s="1"/>
      <c r="VXI2" s="1"/>
      <c r="VXJ2" s="1"/>
      <c r="VXK2" s="1"/>
      <c r="VXL2" s="1"/>
      <c r="VXM2" s="1"/>
      <c r="VXN2" s="1"/>
      <c r="VXO2" s="1"/>
      <c r="VXP2" s="1"/>
      <c r="VXQ2" s="1"/>
      <c r="VXR2" s="1"/>
      <c r="VXS2" s="1"/>
      <c r="VXT2" s="1"/>
      <c r="VXU2" s="1"/>
      <c r="VXV2" s="1"/>
      <c r="VXW2" s="1"/>
      <c r="VXX2" s="1"/>
      <c r="VXY2" s="1"/>
      <c r="VXZ2" s="1"/>
      <c r="VYA2" s="1"/>
      <c r="VYB2" s="1"/>
      <c r="VYC2" s="1"/>
      <c r="VYD2" s="1"/>
      <c r="VYE2" s="1"/>
      <c r="VYF2" s="1"/>
      <c r="VYG2" s="1"/>
      <c r="VYH2" s="1"/>
      <c r="VYI2" s="1"/>
      <c r="VYJ2" s="1"/>
      <c r="VYK2" s="1"/>
      <c r="VYL2" s="1"/>
      <c r="VYM2" s="1"/>
      <c r="VYN2" s="1"/>
      <c r="VYO2" s="1"/>
      <c r="VYP2" s="1"/>
      <c r="VYQ2" s="1"/>
      <c r="VYR2" s="1"/>
      <c r="VYS2" s="1"/>
      <c r="VYT2" s="1"/>
      <c r="VYU2" s="1"/>
      <c r="VYV2" s="1"/>
      <c r="VYW2" s="1"/>
      <c r="VYX2" s="1"/>
      <c r="VYY2" s="1"/>
      <c r="VYZ2" s="1"/>
      <c r="VZA2" s="1"/>
      <c r="VZB2" s="1"/>
      <c r="VZC2" s="1"/>
      <c r="VZD2" s="1"/>
      <c r="VZE2" s="1"/>
      <c r="VZF2" s="1"/>
      <c r="VZG2" s="1"/>
      <c r="VZH2" s="1"/>
      <c r="VZI2" s="1"/>
      <c r="VZJ2" s="1"/>
      <c r="VZK2" s="1"/>
      <c r="VZL2" s="1"/>
      <c r="VZM2" s="1"/>
      <c r="VZN2" s="1"/>
      <c r="VZO2" s="1"/>
      <c r="VZP2" s="1"/>
      <c r="VZQ2" s="1"/>
      <c r="VZR2" s="1"/>
      <c r="VZS2" s="1"/>
      <c r="VZT2" s="1"/>
      <c r="VZU2" s="1"/>
      <c r="VZV2" s="1"/>
      <c r="VZW2" s="1"/>
      <c r="VZX2" s="1"/>
      <c r="VZY2" s="1"/>
      <c r="VZZ2" s="1"/>
      <c r="WAA2" s="1"/>
      <c r="WAB2" s="1"/>
      <c r="WAC2" s="1"/>
      <c r="WAD2" s="1"/>
      <c r="WAE2" s="1"/>
      <c r="WAF2" s="1"/>
      <c r="WAG2" s="1"/>
      <c r="WAH2" s="1"/>
      <c r="WAI2" s="1"/>
      <c r="WAJ2" s="1"/>
      <c r="WAK2" s="1"/>
      <c r="WAL2" s="1"/>
      <c r="WAM2" s="1"/>
      <c r="WAN2" s="1"/>
      <c r="WAO2" s="1"/>
      <c r="WAP2" s="1"/>
      <c r="WAQ2" s="1"/>
      <c r="WAR2" s="1"/>
      <c r="WAS2" s="1"/>
      <c r="WAT2" s="1"/>
      <c r="WAU2" s="1"/>
      <c r="WAV2" s="1"/>
      <c r="WAW2" s="1"/>
      <c r="WAX2" s="1"/>
      <c r="WAY2" s="1"/>
      <c r="WAZ2" s="1"/>
      <c r="WBA2" s="1"/>
      <c r="WBB2" s="1"/>
      <c r="WBC2" s="1"/>
      <c r="WBD2" s="1"/>
      <c r="WBE2" s="1"/>
      <c r="WBF2" s="1"/>
      <c r="WBG2" s="1"/>
      <c r="WBH2" s="1"/>
      <c r="WBI2" s="1"/>
      <c r="WBJ2" s="1"/>
      <c r="WBK2" s="1"/>
      <c r="WBL2" s="1"/>
      <c r="WBM2" s="1"/>
      <c r="WBN2" s="1"/>
      <c r="WBO2" s="1"/>
      <c r="WBP2" s="1"/>
      <c r="WBQ2" s="1"/>
      <c r="WBR2" s="1"/>
      <c r="WBS2" s="1"/>
      <c r="WBT2" s="1"/>
      <c r="WBU2" s="1"/>
      <c r="WBV2" s="1"/>
      <c r="WBW2" s="1"/>
      <c r="WBX2" s="1"/>
      <c r="WBY2" s="1"/>
      <c r="WBZ2" s="1"/>
      <c r="WCA2" s="1"/>
      <c r="WCB2" s="1"/>
      <c r="WCC2" s="1"/>
      <c r="WCD2" s="1"/>
      <c r="WCE2" s="1"/>
      <c r="WCF2" s="1"/>
      <c r="WCG2" s="1"/>
      <c r="WCH2" s="1"/>
      <c r="WCI2" s="1"/>
      <c r="WCJ2" s="1"/>
      <c r="WCK2" s="1"/>
      <c r="WCL2" s="1"/>
      <c r="WCM2" s="1"/>
      <c r="WCN2" s="1"/>
      <c r="WCO2" s="1"/>
      <c r="WCP2" s="1"/>
      <c r="WCQ2" s="1"/>
      <c r="WCR2" s="1"/>
      <c r="WCS2" s="1"/>
      <c r="WCT2" s="1"/>
      <c r="WCU2" s="1"/>
      <c r="WCV2" s="1"/>
      <c r="WCW2" s="1"/>
      <c r="WCX2" s="1"/>
      <c r="WCY2" s="1"/>
      <c r="WCZ2" s="1"/>
      <c r="WDA2" s="1"/>
      <c r="WDB2" s="1"/>
      <c r="WDC2" s="1"/>
      <c r="WDD2" s="1"/>
      <c r="WDE2" s="1"/>
      <c r="WDF2" s="1"/>
      <c r="WDG2" s="1"/>
      <c r="WDH2" s="1"/>
      <c r="WDI2" s="1"/>
      <c r="WDJ2" s="1"/>
      <c r="WDK2" s="1"/>
      <c r="WDL2" s="1"/>
      <c r="WDM2" s="1"/>
      <c r="WDN2" s="1"/>
      <c r="WDO2" s="1"/>
      <c r="WDP2" s="1"/>
      <c r="WDQ2" s="1"/>
      <c r="WDR2" s="1"/>
      <c r="WDS2" s="1"/>
      <c r="WDT2" s="1"/>
      <c r="WDU2" s="1"/>
      <c r="WDV2" s="1"/>
      <c r="WDW2" s="1"/>
      <c r="WDX2" s="1"/>
      <c r="WDY2" s="1"/>
      <c r="WDZ2" s="1"/>
      <c r="WEA2" s="1"/>
      <c r="WEB2" s="1"/>
      <c r="WEC2" s="1"/>
      <c r="WED2" s="1"/>
      <c r="WEE2" s="1"/>
      <c r="WEF2" s="1"/>
      <c r="WEG2" s="1"/>
      <c r="WEH2" s="1"/>
      <c r="WEI2" s="1"/>
      <c r="WEJ2" s="1"/>
      <c r="WEK2" s="1"/>
      <c r="WEL2" s="1"/>
      <c r="WEM2" s="1"/>
      <c r="WEN2" s="1"/>
      <c r="WEO2" s="1"/>
      <c r="WEP2" s="1"/>
      <c r="WEQ2" s="1"/>
      <c r="WER2" s="1"/>
      <c r="WES2" s="1"/>
      <c r="WET2" s="1"/>
      <c r="WEU2" s="1"/>
      <c r="WEV2" s="1"/>
      <c r="WEW2" s="1"/>
      <c r="WEX2" s="1"/>
      <c r="WEY2" s="1"/>
      <c r="WEZ2" s="1"/>
      <c r="WFA2" s="1"/>
      <c r="WFB2" s="1"/>
      <c r="WFC2" s="1"/>
      <c r="WFD2" s="1"/>
      <c r="WFE2" s="1"/>
      <c r="WFF2" s="1"/>
      <c r="WFG2" s="1"/>
      <c r="WFH2" s="1"/>
      <c r="WFI2" s="1"/>
      <c r="WFJ2" s="1"/>
      <c r="WFK2" s="1"/>
      <c r="WFL2" s="1"/>
      <c r="WFM2" s="1"/>
      <c r="WFN2" s="1"/>
      <c r="WFO2" s="1"/>
      <c r="WFP2" s="1"/>
      <c r="WFQ2" s="1"/>
      <c r="WFR2" s="1"/>
      <c r="WFS2" s="1"/>
      <c r="WFT2" s="1"/>
      <c r="WFU2" s="1"/>
      <c r="WFV2" s="1"/>
      <c r="WFW2" s="1"/>
      <c r="WFX2" s="1"/>
      <c r="WFY2" s="1"/>
      <c r="WFZ2" s="1"/>
      <c r="WGA2" s="1"/>
      <c r="WGB2" s="1"/>
      <c r="WGC2" s="1"/>
      <c r="WGD2" s="1"/>
      <c r="WGE2" s="1"/>
      <c r="WGF2" s="1"/>
      <c r="WGG2" s="1"/>
      <c r="WGH2" s="1"/>
      <c r="WGI2" s="1"/>
      <c r="WGJ2" s="1"/>
      <c r="WGK2" s="1"/>
      <c r="WGL2" s="1"/>
      <c r="WGM2" s="1"/>
      <c r="WGN2" s="1"/>
      <c r="WGO2" s="1"/>
      <c r="WGP2" s="1"/>
      <c r="WGQ2" s="1"/>
      <c r="WGR2" s="1"/>
      <c r="WGS2" s="1"/>
      <c r="WGT2" s="1"/>
      <c r="WGU2" s="1"/>
      <c r="WGV2" s="1"/>
      <c r="WGW2" s="1"/>
      <c r="WGX2" s="1"/>
      <c r="WGY2" s="1"/>
      <c r="WGZ2" s="1"/>
      <c r="WHA2" s="1"/>
      <c r="WHB2" s="1"/>
      <c r="WHC2" s="1"/>
      <c r="WHD2" s="1"/>
      <c r="WHE2" s="1"/>
      <c r="WHF2" s="1"/>
      <c r="WHG2" s="1"/>
      <c r="WHH2" s="1"/>
      <c r="WHI2" s="1"/>
      <c r="WHJ2" s="1"/>
      <c r="WHK2" s="1"/>
      <c r="WHL2" s="1"/>
      <c r="WHM2" s="1"/>
      <c r="WHN2" s="1"/>
      <c r="WHO2" s="1"/>
      <c r="WHP2" s="1"/>
      <c r="WHQ2" s="1"/>
      <c r="WHR2" s="1"/>
      <c r="WHS2" s="1"/>
      <c r="WHT2" s="1"/>
      <c r="WHU2" s="1"/>
      <c r="WHV2" s="1"/>
      <c r="WHW2" s="1"/>
      <c r="WHX2" s="1"/>
      <c r="WHY2" s="1"/>
      <c r="WHZ2" s="1"/>
      <c r="WIA2" s="1"/>
      <c r="WIB2" s="1"/>
      <c r="WIC2" s="1"/>
      <c r="WID2" s="1"/>
      <c r="WIE2" s="1"/>
      <c r="WIF2" s="1"/>
      <c r="WIG2" s="1"/>
      <c r="WIH2" s="1"/>
      <c r="WII2" s="1"/>
      <c r="WIJ2" s="1"/>
      <c r="WIK2" s="1"/>
      <c r="WIL2" s="1"/>
      <c r="WIM2" s="1"/>
      <c r="WIN2" s="1"/>
      <c r="WIO2" s="1"/>
      <c r="WIP2" s="1"/>
      <c r="WIQ2" s="1"/>
      <c r="WIR2" s="1"/>
      <c r="WIS2" s="1"/>
      <c r="WIT2" s="1"/>
      <c r="WIU2" s="1"/>
      <c r="WIV2" s="1"/>
      <c r="WIW2" s="1"/>
      <c r="WIX2" s="1"/>
      <c r="WIY2" s="1"/>
      <c r="WIZ2" s="1"/>
      <c r="WJA2" s="1"/>
      <c r="WJB2" s="1"/>
      <c r="WJC2" s="1"/>
      <c r="WJD2" s="1"/>
      <c r="WJE2" s="1"/>
      <c r="WJF2" s="1"/>
      <c r="WJG2" s="1"/>
      <c r="WJH2" s="1"/>
      <c r="WJI2" s="1"/>
      <c r="WJJ2" s="1"/>
      <c r="WJK2" s="1"/>
      <c r="WJL2" s="1"/>
      <c r="WJM2" s="1"/>
      <c r="WJN2" s="1"/>
      <c r="WJO2" s="1"/>
      <c r="WJP2" s="1"/>
      <c r="WJQ2" s="1"/>
      <c r="WJR2" s="1"/>
      <c r="WJS2" s="1"/>
      <c r="WJT2" s="1"/>
      <c r="WJU2" s="1"/>
      <c r="WJV2" s="1"/>
      <c r="WJW2" s="1"/>
      <c r="WJX2" s="1"/>
      <c r="WJY2" s="1"/>
      <c r="WJZ2" s="1"/>
      <c r="WKA2" s="1"/>
      <c r="WKB2" s="1"/>
      <c r="WKC2" s="1"/>
      <c r="WKD2" s="1"/>
      <c r="WKE2" s="1"/>
      <c r="WKF2" s="1"/>
      <c r="WKG2" s="1"/>
      <c r="WKH2" s="1"/>
      <c r="WKI2" s="1"/>
      <c r="WKJ2" s="1"/>
      <c r="WKK2" s="1"/>
      <c r="WKL2" s="1"/>
      <c r="WKM2" s="1"/>
      <c r="WKN2" s="1"/>
      <c r="WKO2" s="1"/>
      <c r="WKP2" s="1"/>
      <c r="WKQ2" s="1"/>
      <c r="WKR2" s="1"/>
      <c r="WKS2" s="1"/>
      <c r="WKT2" s="1"/>
      <c r="WKU2" s="1"/>
      <c r="WKV2" s="1"/>
      <c r="WKW2" s="1"/>
      <c r="WKX2" s="1"/>
      <c r="WKY2" s="1"/>
      <c r="WKZ2" s="1"/>
      <c r="WLA2" s="1"/>
      <c r="WLB2" s="1"/>
      <c r="WLC2" s="1"/>
      <c r="WLD2" s="1"/>
      <c r="WLE2" s="1"/>
      <c r="WLF2" s="1"/>
      <c r="WLG2" s="1"/>
      <c r="WLH2" s="1"/>
      <c r="WLI2" s="1"/>
      <c r="WLJ2" s="1"/>
      <c r="WLK2" s="1"/>
      <c r="WLL2" s="1"/>
      <c r="WLM2" s="1"/>
      <c r="WLN2" s="1"/>
      <c r="WLO2" s="1"/>
      <c r="WLP2" s="1"/>
      <c r="WLQ2" s="1"/>
      <c r="WLR2" s="1"/>
      <c r="WLS2" s="1"/>
      <c r="WLT2" s="1"/>
      <c r="WLU2" s="1"/>
      <c r="WLV2" s="1"/>
      <c r="WLW2" s="1"/>
      <c r="WLX2" s="1"/>
      <c r="WLY2" s="1"/>
      <c r="WLZ2" s="1"/>
      <c r="WMA2" s="1"/>
      <c r="WMB2" s="1"/>
      <c r="WMC2" s="1"/>
      <c r="WMD2" s="1"/>
      <c r="WME2" s="1"/>
      <c r="WMF2" s="1"/>
      <c r="WMG2" s="1"/>
      <c r="WMH2" s="1"/>
      <c r="WMI2" s="1"/>
      <c r="WMJ2" s="1"/>
      <c r="WMK2" s="1"/>
      <c r="WML2" s="1"/>
      <c r="WMM2" s="1"/>
      <c r="WMN2" s="1"/>
      <c r="WMO2" s="1"/>
      <c r="WMP2" s="1"/>
      <c r="WMQ2" s="1"/>
      <c r="WMR2" s="1"/>
      <c r="WMS2" s="1"/>
      <c r="WMT2" s="1"/>
      <c r="WMU2" s="1"/>
      <c r="WMV2" s="1"/>
      <c r="WMW2" s="1"/>
      <c r="WMX2" s="1"/>
      <c r="WMY2" s="1"/>
      <c r="WMZ2" s="1"/>
      <c r="WNA2" s="1"/>
      <c r="WNB2" s="1"/>
      <c r="WNC2" s="1"/>
      <c r="WND2" s="1"/>
      <c r="WNE2" s="1"/>
      <c r="WNF2" s="1"/>
      <c r="WNG2" s="1"/>
      <c r="WNH2" s="1"/>
      <c r="WNI2" s="1"/>
      <c r="WNJ2" s="1"/>
      <c r="WNK2" s="1"/>
      <c r="WNL2" s="1"/>
      <c r="WNM2" s="1"/>
      <c r="WNN2" s="1"/>
      <c r="WNO2" s="1"/>
      <c r="WNP2" s="1"/>
      <c r="WNQ2" s="1"/>
      <c r="WNR2" s="1"/>
      <c r="WNS2" s="1"/>
      <c r="WNT2" s="1"/>
      <c r="WNU2" s="1"/>
      <c r="WNV2" s="1"/>
      <c r="WNW2" s="1"/>
      <c r="WNX2" s="1"/>
      <c r="WNY2" s="1"/>
      <c r="WNZ2" s="1"/>
      <c r="WOA2" s="1"/>
      <c r="WOB2" s="1"/>
      <c r="WOC2" s="1"/>
      <c r="WOD2" s="1"/>
      <c r="WOE2" s="1"/>
      <c r="WOF2" s="1"/>
      <c r="WOG2" s="1"/>
      <c r="WOH2" s="1"/>
      <c r="WOI2" s="1"/>
      <c r="WOJ2" s="1"/>
      <c r="WOK2" s="1"/>
      <c r="WOL2" s="1"/>
      <c r="WOM2" s="1"/>
      <c r="WON2" s="1"/>
      <c r="WOO2" s="1"/>
      <c r="WOP2" s="1"/>
      <c r="WOQ2" s="1"/>
      <c r="WOR2" s="1"/>
      <c r="WOS2" s="1"/>
      <c r="WOT2" s="1"/>
      <c r="WOU2" s="1"/>
      <c r="WOV2" s="1"/>
      <c r="WOW2" s="1"/>
      <c r="WOX2" s="1"/>
      <c r="WOY2" s="1"/>
      <c r="WOZ2" s="1"/>
      <c r="WPA2" s="1"/>
      <c r="WPB2" s="1"/>
      <c r="WPC2" s="1"/>
      <c r="WPD2" s="1"/>
      <c r="WPE2" s="1"/>
      <c r="WPF2" s="1"/>
      <c r="WPG2" s="1"/>
      <c r="WPH2" s="1"/>
      <c r="WPI2" s="1"/>
      <c r="WPJ2" s="1"/>
      <c r="WPK2" s="1"/>
      <c r="WPL2" s="1"/>
      <c r="WPM2" s="1"/>
      <c r="WPN2" s="1"/>
      <c r="WPO2" s="1"/>
      <c r="WPP2" s="1"/>
      <c r="WPQ2" s="1"/>
      <c r="WPR2" s="1"/>
      <c r="WPS2" s="1"/>
      <c r="WPT2" s="1"/>
      <c r="WPU2" s="1"/>
      <c r="WPV2" s="1"/>
      <c r="WPW2" s="1"/>
      <c r="WPX2" s="1"/>
      <c r="WPY2" s="1"/>
      <c r="WPZ2" s="1"/>
      <c r="WQA2" s="1"/>
      <c r="WQB2" s="1"/>
      <c r="WQC2" s="1"/>
      <c r="WQD2" s="1"/>
      <c r="WQE2" s="1"/>
      <c r="WQF2" s="1"/>
      <c r="WQG2" s="1"/>
      <c r="WQH2" s="1"/>
      <c r="WQI2" s="1"/>
      <c r="WQJ2" s="1"/>
      <c r="WQK2" s="1"/>
      <c r="WQL2" s="1"/>
      <c r="WQM2" s="1"/>
      <c r="WQN2" s="1"/>
      <c r="WQO2" s="1"/>
      <c r="WQP2" s="1"/>
      <c r="WQQ2" s="1"/>
      <c r="WQR2" s="1"/>
      <c r="WQS2" s="1"/>
      <c r="WQT2" s="1"/>
      <c r="WQU2" s="1"/>
      <c r="WQV2" s="1"/>
      <c r="WQW2" s="1"/>
      <c r="WQX2" s="1"/>
      <c r="WQY2" s="1"/>
      <c r="WQZ2" s="1"/>
      <c r="WRA2" s="1"/>
      <c r="WRB2" s="1"/>
      <c r="WRC2" s="1"/>
      <c r="WRD2" s="1"/>
      <c r="WRE2" s="1"/>
      <c r="WRF2" s="1"/>
      <c r="WRG2" s="1"/>
      <c r="WRH2" s="1"/>
      <c r="WRI2" s="1"/>
      <c r="WRJ2" s="1"/>
      <c r="WRK2" s="1"/>
      <c r="WRL2" s="1"/>
      <c r="WRM2" s="1"/>
      <c r="WRN2" s="1"/>
      <c r="WRO2" s="1"/>
      <c r="WRP2" s="1"/>
      <c r="WRQ2" s="1"/>
      <c r="WRR2" s="1"/>
      <c r="WRS2" s="1"/>
      <c r="WRT2" s="1"/>
      <c r="WRU2" s="1"/>
      <c r="WRV2" s="1"/>
      <c r="WRW2" s="1"/>
      <c r="WRX2" s="1"/>
      <c r="WRY2" s="1"/>
      <c r="WRZ2" s="1"/>
      <c r="WSA2" s="1"/>
      <c r="WSB2" s="1"/>
      <c r="WSC2" s="1"/>
      <c r="WSD2" s="1"/>
      <c r="WSE2" s="1"/>
      <c r="WSF2" s="1"/>
      <c r="WSG2" s="1"/>
      <c r="WSH2" s="1"/>
      <c r="WSI2" s="1"/>
      <c r="WSJ2" s="1"/>
      <c r="WSK2" s="1"/>
      <c r="WSL2" s="1"/>
      <c r="WSM2" s="1"/>
      <c r="WSN2" s="1"/>
      <c r="WSO2" s="1"/>
      <c r="WSP2" s="1"/>
      <c r="WSQ2" s="1"/>
      <c r="WSR2" s="1"/>
      <c r="WSS2" s="1"/>
      <c r="WST2" s="1"/>
      <c r="WSU2" s="1"/>
      <c r="WSV2" s="1"/>
      <c r="WSW2" s="1"/>
      <c r="WSX2" s="1"/>
      <c r="WSY2" s="1"/>
      <c r="WSZ2" s="1"/>
      <c r="WTA2" s="1"/>
      <c r="WTB2" s="1"/>
      <c r="WTC2" s="1"/>
      <c r="WTD2" s="1"/>
      <c r="WTE2" s="1"/>
      <c r="WTF2" s="1"/>
      <c r="WTG2" s="1"/>
      <c r="WTH2" s="1"/>
      <c r="WTI2" s="1"/>
      <c r="WTJ2" s="1"/>
      <c r="WTK2" s="1"/>
      <c r="WTL2" s="1"/>
      <c r="WTM2" s="1"/>
      <c r="WTN2" s="1"/>
      <c r="WTO2" s="1"/>
      <c r="WTP2" s="1"/>
      <c r="WTQ2" s="1"/>
      <c r="WTR2" s="1"/>
      <c r="WTS2" s="1"/>
      <c r="WTT2" s="1"/>
      <c r="WTU2" s="1"/>
      <c r="WTV2" s="1"/>
      <c r="WTW2" s="1"/>
      <c r="WTX2" s="1"/>
      <c r="WTY2" s="1"/>
      <c r="WTZ2" s="1"/>
      <c r="WUA2" s="1"/>
      <c r="WUB2" s="1"/>
      <c r="WUC2" s="1"/>
      <c r="WUD2" s="1"/>
      <c r="WUE2" s="1"/>
      <c r="WUF2" s="1"/>
      <c r="WUG2" s="1"/>
      <c r="WUH2" s="1"/>
      <c r="WUI2" s="1"/>
      <c r="WUJ2" s="1"/>
      <c r="WUK2" s="1"/>
      <c r="WUL2" s="1"/>
      <c r="WUM2" s="1"/>
      <c r="WUN2" s="1"/>
      <c r="WUO2" s="1"/>
      <c r="WUP2" s="1"/>
      <c r="WUQ2" s="1"/>
      <c r="WUR2" s="1"/>
      <c r="WUS2" s="1"/>
      <c r="WUT2" s="1"/>
      <c r="WUU2" s="1"/>
      <c r="WUV2" s="1"/>
      <c r="WUW2" s="1"/>
      <c r="WUX2" s="1"/>
      <c r="WUY2" s="1"/>
      <c r="WUZ2" s="1"/>
      <c r="WVA2" s="1"/>
      <c r="WVB2" s="1"/>
      <c r="WVC2" s="1"/>
      <c r="WVD2" s="1"/>
      <c r="WVE2" s="1"/>
      <c r="WVF2" s="1"/>
      <c r="WVG2" s="1"/>
      <c r="WVH2" s="1"/>
      <c r="WVI2" s="1"/>
      <c r="WVJ2" s="1"/>
      <c r="WVK2" s="1"/>
      <c r="WVL2" s="1"/>
      <c r="WVM2" s="1"/>
      <c r="WVN2" s="1"/>
      <c r="WVO2" s="1"/>
      <c r="WVP2" s="1"/>
      <c r="WVQ2" s="1"/>
      <c r="WVR2" s="1"/>
      <c r="WVS2" s="1"/>
      <c r="WVT2" s="1"/>
      <c r="WVU2" s="1"/>
      <c r="WVV2" s="1"/>
      <c r="WVW2" s="1"/>
      <c r="WVX2" s="1"/>
      <c r="WVY2" s="1"/>
      <c r="WVZ2" s="1"/>
      <c r="WWA2" s="1"/>
      <c r="WWB2" s="1"/>
      <c r="WWC2" s="1"/>
      <c r="WWD2" s="1"/>
      <c r="WWE2" s="1"/>
      <c r="WWF2" s="1"/>
      <c r="WWG2" s="1"/>
      <c r="WWH2" s="1"/>
      <c r="WWI2" s="1"/>
      <c r="WWJ2" s="1"/>
      <c r="WWK2" s="1"/>
      <c r="WWL2" s="1"/>
      <c r="WWM2" s="1"/>
      <c r="WWN2" s="1"/>
      <c r="WWO2" s="1"/>
      <c r="WWP2" s="1"/>
      <c r="WWQ2" s="1"/>
      <c r="WWR2" s="1"/>
      <c r="WWS2" s="1"/>
      <c r="WWT2" s="1"/>
      <c r="WWU2" s="1"/>
      <c r="WWV2" s="1"/>
      <c r="WWW2" s="1"/>
      <c r="WWX2" s="1"/>
      <c r="WWY2" s="1"/>
      <c r="WWZ2" s="1"/>
      <c r="WXA2" s="1"/>
      <c r="WXB2" s="1"/>
      <c r="WXC2" s="1"/>
      <c r="WXD2" s="1"/>
      <c r="WXE2" s="1"/>
      <c r="WXF2" s="1"/>
      <c r="WXG2" s="1"/>
      <c r="WXH2" s="1"/>
      <c r="WXI2" s="1"/>
      <c r="WXJ2" s="1"/>
      <c r="WXK2" s="1"/>
      <c r="WXL2" s="1"/>
      <c r="WXM2" s="1"/>
      <c r="WXN2" s="1"/>
      <c r="WXO2" s="1"/>
      <c r="WXP2" s="1"/>
      <c r="WXQ2" s="1"/>
      <c r="WXR2" s="1"/>
      <c r="WXS2" s="1"/>
      <c r="WXT2" s="1"/>
      <c r="WXU2" s="1"/>
      <c r="WXV2" s="1"/>
      <c r="WXW2" s="1"/>
      <c r="WXX2" s="1"/>
      <c r="WXY2" s="1"/>
      <c r="WXZ2" s="1"/>
      <c r="WYA2" s="1"/>
      <c r="WYB2" s="1"/>
      <c r="WYC2" s="1"/>
      <c r="WYD2" s="1"/>
      <c r="WYE2" s="1"/>
      <c r="WYF2" s="1"/>
      <c r="WYG2" s="1"/>
      <c r="WYH2" s="1"/>
      <c r="WYI2" s="1"/>
      <c r="WYJ2" s="1"/>
      <c r="WYK2" s="1"/>
      <c r="WYL2" s="1"/>
      <c r="WYM2" s="1"/>
      <c r="WYN2" s="1"/>
      <c r="WYO2" s="1"/>
      <c r="WYP2" s="1"/>
      <c r="WYQ2" s="1"/>
      <c r="WYR2" s="1"/>
      <c r="WYS2" s="1"/>
      <c r="WYT2" s="1"/>
      <c r="WYU2" s="1"/>
      <c r="WYV2" s="1"/>
      <c r="WYW2" s="1"/>
      <c r="WYX2" s="1"/>
      <c r="WYY2" s="1"/>
      <c r="WYZ2" s="1"/>
      <c r="WZA2" s="1"/>
      <c r="WZB2" s="1"/>
      <c r="WZC2" s="1"/>
      <c r="WZD2" s="1"/>
      <c r="WZE2" s="1"/>
      <c r="WZF2" s="1"/>
      <c r="WZG2" s="1"/>
      <c r="WZH2" s="1"/>
      <c r="WZI2" s="1"/>
      <c r="WZJ2" s="1"/>
      <c r="WZK2" s="1"/>
      <c r="WZL2" s="1"/>
      <c r="WZM2" s="1"/>
      <c r="WZN2" s="1"/>
      <c r="WZO2" s="1"/>
      <c r="WZP2" s="1"/>
      <c r="WZQ2" s="1"/>
      <c r="WZR2" s="1"/>
      <c r="WZS2" s="1"/>
      <c r="WZT2" s="1"/>
      <c r="WZU2" s="1"/>
      <c r="WZV2" s="1"/>
      <c r="WZW2" s="1"/>
      <c r="WZX2" s="1"/>
      <c r="WZY2" s="1"/>
      <c r="WZZ2" s="1"/>
      <c r="XAA2" s="1"/>
      <c r="XAB2" s="1"/>
      <c r="XAC2" s="1"/>
      <c r="XAD2" s="1"/>
      <c r="XAE2" s="1"/>
      <c r="XAF2" s="1"/>
      <c r="XAG2" s="1"/>
      <c r="XAH2" s="1"/>
      <c r="XAI2" s="1"/>
      <c r="XAJ2" s="1"/>
      <c r="XAK2" s="1"/>
      <c r="XAL2" s="1"/>
      <c r="XAM2" s="1"/>
      <c r="XAN2" s="1"/>
      <c r="XAO2" s="1"/>
      <c r="XAP2" s="1"/>
      <c r="XAQ2" s="1"/>
      <c r="XAR2" s="1"/>
      <c r="XAS2" s="1"/>
      <c r="XAT2" s="1"/>
      <c r="XAU2" s="1"/>
      <c r="XAV2" s="1"/>
      <c r="XAW2" s="1"/>
      <c r="XAX2" s="1"/>
      <c r="XAY2" s="1"/>
      <c r="XAZ2" s="1"/>
      <c r="XBA2" s="1"/>
      <c r="XBB2" s="1"/>
      <c r="XBC2" s="1"/>
      <c r="XBD2" s="1"/>
      <c r="XBE2" s="1"/>
      <c r="XBF2" s="1"/>
      <c r="XBG2" s="1"/>
      <c r="XBH2" s="1"/>
      <c r="XBI2" s="1"/>
      <c r="XBJ2" s="1"/>
      <c r="XBK2" s="1"/>
      <c r="XBL2" s="1"/>
      <c r="XBM2" s="1"/>
      <c r="XBN2" s="1"/>
      <c r="XBO2" s="1"/>
      <c r="XBP2" s="1"/>
      <c r="XBQ2" s="1"/>
      <c r="XBR2" s="1"/>
      <c r="XBS2" s="1"/>
      <c r="XBT2" s="1"/>
      <c r="XBU2" s="1"/>
      <c r="XBV2" s="1"/>
      <c r="XBW2" s="1"/>
      <c r="XBX2" s="1"/>
      <c r="XBY2" s="1"/>
      <c r="XBZ2" s="1"/>
      <c r="XCA2" s="1"/>
      <c r="XCB2" s="1"/>
      <c r="XCC2" s="1"/>
      <c r="XCD2" s="1"/>
      <c r="XCE2" s="1"/>
      <c r="XCF2" s="1"/>
      <c r="XCG2" s="1"/>
      <c r="XCH2" s="1"/>
      <c r="XCI2" s="1"/>
      <c r="XCJ2" s="1"/>
      <c r="XCK2" s="1"/>
      <c r="XCL2" s="1"/>
      <c r="XCM2" s="1"/>
      <c r="XCN2" s="1"/>
      <c r="XCO2" s="1"/>
      <c r="XCP2" s="1"/>
      <c r="XCQ2" s="1"/>
      <c r="XCR2" s="1"/>
      <c r="XCS2" s="1"/>
      <c r="XCT2" s="1"/>
      <c r="XCU2" s="1"/>
      <c r="XCV2" s="1"/>
      <c r="XCW2" s="1"/>
      <c r="XCX2" s="1"/>
      <c r="XCY2" s="1"/>
      <c r="XCZ2" s="1"/>
      <c r="XDA2" s="1"/>
      <c r="XDB2" s="1"/>
      <c r="XDC2" s="1"/>
      <c r="XDD2" s="1"/>
      <c r="XDE2" s="1"/>
      <c r="XDF2" s="1"/>
      <c r="XDG2" s="1"/>
      <c r="XDH2" s="1"/>
      <c r="XDI2" s="1"/>
      <c r="XDJ2" s="1"/>
      <c r="XDK2" s="1"/>
      <c r="XDL2" s="1"/>
      <c r="XDM2" s="1"/>
      <c r="XDN2" s="1"/>
      <c r="XDO2" s="1"/>
      <c r="XDP2" s="1"/>
      <c r="XDQ2" s="1"/>
      <c r="XDR2" s="1"/>
      <c r="XDS2" s="1"/>
      <c r="XDT2" s="1"/>
      <c r="XDU2" s="1"/>
      <c r="XDV2" s="1"/>
      <c r="XDW2" s="1"/>
      <c r="XDX2" s="1"/>
      <c r="XDY2" s="1"/>
      <c r="XDZ2" s="1"/>
      <c r="XEA2" s="1"/>
      <c r="XEB2" s="1"/>
      <c r="XEC2" s="1"/>
      <c r="XED2" s="1"/>
      <c r="XEE2" s="1"/>
      <c r="XEF2" s="1"/>
      <c r="XEG2" s="1"/>
      <c r="XEH2" s="1"/>
      <c r="XEI2" s="1"/>
      <c r="XEJ2" s="1"/>
      <c r="XEK2" s="1"/>
      <c r="XEL2" s="1"/>
      <c r="XEM2" s="1"/>
      <c r="XEN2" s="1"/>
      <c r="XEO2" s="1"/>
      <c r="XEP2" s="1"/>
      <c r="XEQ2" s="1"/>
      <c r="XER2" s="1"/>
      <c r="XES2" s="1"/>
      <c r="XET2" s="1"/>
      <c r="XEU2" s="1"/>
      <c r="XEV2" s="1"/>
      <c r="XEW2" s="1"/>
      <c r="XEX2" s="1"/>
      <c r="XEY2" s="1"/>
      <c r="XEZ2" s="1"/>
    </row>
    <row r="3" spans="1:16380" s="31" customFormat="1" ht="27.6" hidden="1" thickBot="1" x14ac:dyDescent="0.35">
      <c r="A3" s="56"/>
      <c r="B3" s="19"/>
      <c r="C3" s="18"/>
      <c r="D3" s="18"/>
      <c r="E3" s="18" t="s">
        <v>164</v>
      </c>
      <c r="F3" s="25">
        <v>44564</v>
      </c>
      <c r="G3" s="55"/>
      <c r="H3" s="32"/>
      <c r="I3" s="32"/>
      <c r="J3" s="57" t="s">
        <v>128</v>
      </c>
      <c r="K3" s="19" t="s">
        <v>39</v>
      </c>
      <c r="L3" s="27"/>
      <c r="M3" s="25" t="s">
        <v>10</v>
      </c>
      <c r="N3" s="25"/>
      <c r="O3" s="58"/>
      <c r="P3" s="32" t="s">
        <v>2191</v>
      </c>
      <c r="Q3" s="32" t="s">
        <v>2145</v>
      </c>
      <c r="R3" s="32" t="s">
        <v>2192</v>
      </c>
      <c r="S3" s="32" t="s">
        <v>2193</v>
      </c>
      <c r="T3" s="264" t="s">
        <v>2189</v>
      </c>
      <c r="U3" s="67">
        <v>44585</v>
      </c>
      <c r="V3" s="19" t="s">
        <v>165</v>
      </c>
      <c r="W3" s="59"/>
      <c r="X3" s="59"/>
      <c r="Y3" s="26"/>
      <c r="Z3" s="26"/>
      <c r="AA3" s="26"/>
      <c r="AB3" s="26"/>
      <c r="AC3" s="269"/>
      <c r="AD3" s="270"/>
      <c r="AE3" s="276"/>
      <c r="AF3" s="276"/>
      <c r="AG3" s="276"/>
      <c r="AH3" s="276"/>
      <c r="AI3" s="279" t="str">
        <f t="shared" si="0"/>
        <v xml:space="preserve">OZARK </v>
      </c>
      <c r="AJ3" s="284">
        <f t="shared" si="0"/>
        <v>44564</v>
      </c>
    </row>
    <row r="4" spans="1:16380" customFormat="1" ht="15" hidden="1" thickBot="1" x14ac:dyDescent="0.35">
      <c r="A4" s="56"/>
      <c r="B4" s="19" t="s">
        <v>327</v>
      </c>
      <c r="C4" s="18"/>
      <c r="D4" s="18"/>
      <c r="E4" s="18" t="s">
        <v>328</v>
      </c>
      <c r="F4" s="25">
        <v>44835</v>
      </c>
      <c r="G4" s="55">
        <v>90000000</v>
      </c>
      <c r="H4" s="32" t="s">
        <v>86</v>
      </c>
      <c r="I4" s="32" t="s">
        <v>299</v>
      </c>
      <c r="J4" s="57" t="s">
        <v>329</v>
      </c>
      <c r="K4" s="19" t="s">
        <v>34</v>
      </c>
      <c r="L4" s="27" t="s">
        <v>330</v>
      </c>
      <c r="M4" s="58" t="s">
        <v>10</v>
      </c>
      <c r="N4" s="25"/>
      <c r="O4" s="58"/>
      <c r="P4" s="32" t="s">
        <v>2190</v>
      </c>
      <c r="Q4" s="32" t="s">
        <v>2098</v>
      </c>
      <c r="R4" s="32" t="s">
        <v>2099</v>
      </c>
      <c r="S4" s="32" t="s">
        <v>2100</v>
      </c>
      <c r="T4" s="264" t="s">
        <v>2101</v>
      </c>
      <c r="U4" s="67"/>
      <c r="V4" s="19"/>
      <c r="W4" s="59"/>
      <c r="X4" s="59"/>
      <c r="Y4" s="26"/>
      <c r="Z4" s="26"/>
      <c r="AA4" s="26"/>
      <c r="AB4" s="26"/>
      <c r="AC4" s="269"/>
      <c r="AD4" s="270"/>
      <c r="AE4" s="276"/>
      <c r="AF4" s="276"/>
      <c r="AG4" s="276"/>
      <c r="AH4" s="276"/>
      <c r="AI4" s="279" t="str">
        <f t="shared" si="0"/>
        <v>EXPRESS RX</v>
      </c>
      <c r="AJ4" s="284">
        <f t="shared" si="0"/>
        <v>44835</v>
      </c>
    </row>
    <row r="5" spans="1:16380" customFormat="1" ht="15" hidden="1" thickBot="1" x14ac:dyDescent="0.35">
      <c r="A5" s="56">
        <v>44781</v>
      </c>
      <c r="B5" s="19" t="s">
        <v>16</v>
      </c>
      <c r="C5" s="18" t="s">
        <v>22</v>
      </c>
      <c r="D5" s="18" t="s">
        <v>18</v>
      </c>
      <c r="E5" s="18" t="s">
        <v>201</v>
      </c>
      <c r="F5" s="25">
        <v>44866</v>
      </c>
      <c r="G5" s="55">
        <v>3500000</v>
      </c>
      <c r="H5" s="32" t="s">
        <v>9</v>
      </c>
      <c r="I5" s="32" t="s">
        <v>64</v>
      </c>
      <c r="J5" s="57" t="s">
        <v>202</v>
      </c>
      <c r="K5" s="19" t="s">
        <v>34</v>
      </c>
      <c r="L5" s="27" t="s">
        <v>208</v>
      </c>
      <c r="M5" s="19" t="s">
        <v>10</v>
      </c>
      <c r="N5" s="25">
        <v>44844</v>
      </c>
      <c r="O5" s="58"/>
      <c r="P5" s="32" t="s">
        <v>2102</v>
      </c>
      <c r="Q5" s="32" t="s">
        <v>2087</v>
      </c>
      <c r="R5" s="32" t="s">
        <v>2103</v>
      </c>
      <c r="S5" s="32" t="s">
        <v>2104</v>
      </c>
      <c r="T5" s="264" t="s">
        <v>2105</v>
      </c>
      <c r="U5" s="61">
        <v>44900</v>
      </c>
      <c r="V5" s="19" t="s">
        <v>73</v>
      </c>
      <c r="W5" s="59"/>
      <c r="X5" s="59"/>
      <c r="Y5" s="26"/>
      <c r="Z5" s="26"/>
      <c r="AA5" s="26"/>
      <c r="AB5" s="26"/>
      <c r="AC5" s="269"/>
      <c r="AD5" s="270"/>
      <c r="AE5" s="270"/>
      <c r="AF5" s="270"/>
      <c r="AG5" s="270"/>
      <c r="AH5" s="270"/>
      <c r="AI5" s="279" t="str">
        <f t="shared" si="0"/>
        <v>BAPTIST MEDICAL CENTER CLAY</v>
      </c>
      <c r="AJ5" s="284">
        <f t="shared" si="0"/>
        <v>44866</v>
      </c>
    </row>
    <row r="6" spans="1:16380" customFormat="1" ht="15" hidden="1" thickBot="1" x14ac:dyDescent="0.35">
      <c r="A6" s="56">
        <v>44770</v>
      </c>
      <c r="B6" s="19" t="s">
        <v>16</v>
      </c>
      <c r="C6" s="18" t="s">
        <v>22</v>
      </c>
      <c r="D6" s="18" t="s">
        <v>191</v>
      </c>
      <c r="E6" s="18" t="s">
        <v>192</v>
      </c>
      <c r="F6" s="25">
        <v>44871</v>
      </c>
      <c r="G6" s="55">
        <v>166000000</v>
      </c>
      <c r="H6" s="32" t="s">
        <v>23</v>
      </c>
      <c r="I6" s="32" t="s">
        <v>30</v>
      </c>
      <c r="J6" s="57" t="s">
        <v>153</v>
      </c>
      <c r="K6" s="19" t="s">
        <v>34</v>
      </c>
      <c r="L6" s="27" t="s">
        <v>249</v>
      </c>
      <c r="M6" s="19" t="s">
        <v>10</v>
      </c>
      <c r="N6" s="25">
        <v>44844</v>
      </c>
      <c r="O6" s="58" t="s">
        <v>207</v>
      </c>
      <c r="P6" s="32" t="s">
        <v>2106</v>
      </c>
      <c r="Q6" s="32" t="s">
        <v>2087</v>
      </c>
      <c r="R6" s="32" t="s">
        <v>2103</v>
      </c>
      <c r="S6" s="32" t="s">
        <v>2107</v>
      </c>
      <c r="T6" s="264" t="s">
        <v>2108</v>
      </c>
      <c r="U6" s="61">
        <v>44900</v>
      </c>
      <c r="V6" s="19" t="s">
        <v>73</v>
      </c>
      <c r="W6" s="59"/>
      <c r="X6" s="59"/>
      <c r="Y6" s="26"/>
      <c r="Z6" s="26"/>
      <c r="AA6" s="26"/>
      <c r="AB6" s="26"/>
      <c r="AC6" s="269"/>
      <c r="AD6" s="270"/>
      <c r="AE6" s="270"/>
      <c r="AF6" s="270"/>
      <c r="AG6" s="270"/>
      <c r="AH6" s="270"/>
      <c r="AI6" s="279" t="str">
        <f t="shared" si="0"/>
        <v>ROPER ST. FRANCIS</v>
      </c>
      <c r="AJ6" s="284">
        <f t="shared" si="0"/>
        <v>44871</v>
      </c>
    </row>
    <row r="7" spans="1:16380" customFormat="1" ht="15" hidden="1" thickBot="1" x14ac:dyDescent="0.35">
      <c r="A7" s="56">
        <v>44811</v>
      </c>
      <c r="B7" s="19" t="s">
        <v>16</v>
      </c>
      <c r="C7" s="18" t="s">
        <v>116</v>
      </c>
      <c r="D7" s="18"/>
      <c r="E7" s="18" t="s">
        <v>217</v>
      </c>
      <c r="F7" s="25">
        <v>44872</v>
      </c>
      <c r="G7" s="55">
        <v>500000</v>
      </c>
      <c r="H7" s="32" t="s">
        <v>182</v>
      </c>
      <c r="I7" s="32" t="s">
        <v>30</v>
      </c>
      <c r="J7" s="57" t="s">
        <v>218</v>
      </c>
      <c r="K7" s="19" t="s">
        <v>34</v>
      </c>
      <c r="L7" s="27" t="s">
        <v>219</v>
      </c>
      <c r="M7" s="19" t="s">
        <v>10</v>
      </c>
      <c r="N7" s="25">
        <v>44874</v>
      </c>
      <c r="O7" s="58"/>
      <c r="P7" s="32" t="s">
        <v>2082</v>
      </c>
      <c r="Q7" s="32" t="s">
        <v>2083</v>
      </c>
      <c r="R7" s="32" t="s">
        <v>2109</v>
      </c>
      <c r="S7" s="258" t="s">
        <v>2110</v>
      </c>
      <c r="T7" s="258" t="s">
        <v>2158</v>
      </c>
      <c r="U7" s="61">
        <v>44900</v>
      </c>
      <c r="V7" s="19" t="s">
        <v>73</v>
      </c>
      <c r="W7" s="59"/>
      <c r="X7" s="59"/>
      <c r="Y7" s="26"/>
      <c r="Z7" s="26"/>
      <c r="AA7" s="26"/>
      <c r="AB7" s="26"/>
      <c r="AC7" s="269"/>
      <c r="AD7" s="270"/>
      <c r="AE7" s="270"/>
      <c r="AF7" s="270"/>
      <c r="AG7" s="270"/>
      <c r="AH7" s="270"/>
      <c r="AI7" s="279" t="str">
        <f t="shared" si="0"/>
        <v>ACS NORTH</v>
      </c>
      <c r="AJ7" s="284">
        <f t="shared" si="0"/>
        <v>44872</v>
      </c>
    </row>
    <row r="8" spans="1:16380" customFormat="1" ht="15" hidden="1" thickBot="1" x14ac:dyDescent="0.35">
      <c r="A8" s="56">
        <v>44826</v>
      </c>
      <c r="B8" s="19" t="s">
        <v>16</v>
      </c>
      <c r="C8" s="18" t="s">
        <v>116</v>
      </c>
      <c r="D8" s="18"/>
      <c r="E8" s="18" t="s">
        <v>226</v>
      </c>
      <c r="F8" s="25">
        <v>44872</v>
      </c>
      <c r="G8" s="55">
        <v>400000</v>
      </c>
      <c r="H8" s="32" t="s">
        <v>109</v>
      </c>
      <c r="I8" s="32" t="s">
        <v>30</v>
      </c>
      <c r="J8" s="57" t="s">
        <v>218</v>
      </c>
      <c r="K8" s="19" t="s">
        <v>34</v>
      </c>
      <c r="L8" s="27" t="s">
        <v>227</v>
      </c>
      <c r="M8" s="19" t="s">
        <v>10</v>
      </c>
      <c r="N8" s="25">
        <v>44874</v>
      </c>
      <c r="O8" s="58"/>
      <c r="P8" s="32" t="s">
        <v>2082</v>
      </c>
      <c r="Q8" s="32" t="s">
        <v>2083</v>
      </c>
      <c r="R8" s="32" t="s">
        <v>2111</v>
      </c>
      <c r="S8" s="32" t="s">
        <v>2112</v>
      </c>
      <c r="T8" s="258" t="s">
        <v>2113</v>
      </c>
      <c r="U8" s="61">
        <v>44900</v>
      </c>
      <c r="V8" s="19" t="s">
        <v>73</v>
      </c>
      <c r="W8" s="59"/>
      <c r="X8" s="59"/>
      <c r="Y8" s="26"/>
      <c r="Z8" s="26"/>
      <c r="AA8" s="26"/>
      <c r="AB8" s="26"/>
      <c r="AC8" s="269"/>
      <c r="AD8" s="270"/>
      <c r="AE8" s="270"/>
      <c r="AF8" s="270"/>
      <c r="AG8" s="270"/>
      <c r="AH8" s="270"/>
      <c r="AI8" s="279" t="str">
        <f t="shared" si="0"/>
        <v>OREGON SURGICAL INSTITUTE</v>
      </c>
      <c r="AJ8" s="284">
        <f t="shared" si="0"/>
        <v>44872</v>
      </c>
    </row>
    <row r="9" spans="1:16380" s="63" customFormat="1" ht="40.799999999999997" hidden="1" thickBot="1" x14ac:dyDescent="0.35">
      <c r="A9" s="56">
        <v>44823</v>
      </c>
      <c r="B9" s="19" t="s">
        <v>25</v>
      </c>
      <c r="C9" s="18"/>
      <c r="D9" s="18" t="s">
        <v>15</v>
      </c>
      <c r="E9" s="18" t="s">
        <v>223</v>
      </c>
      <c r="F9" s="25">
        <v>44896</v>
      </c>
      <c r="G9" s="55">
        <v>400000000</v>
      </c>
      <c r="H9" s="32" t="s">
        <v>230</v>
      </c>
      <c r="I9" s="32" t="s">
        <v>64</v>
      </c>
      <c r="J9" s="57" t="s">
        <v>229</v>
      </c>
      <c r="K9" s="19" t="s">
        <v>288</v>
      </c>
      <c r="L9" s="27" t="s">
        <v>289</v>
      </c>
      <c r="M9" s="19" t="s">
        <v>10</v>
      </c>
      <c r="N9" s="25">
        <v>44900</v>
      </c>
      <c r="O9" s="58" t="s">
        <v>391</v>
      </c>
      <c r="P9" s="32" t="s">
        <v>2114</v>
      </c>
      <c r="Q9" s="32" t="s">
        <v>2115</v>
      </c>
      <c r="R9" s="32"/>
      <c r="S9" s="32"/>
      <c r="T9" s="264" t="s">
        <v>2116</v>
      </c>
      <c r="U9" s="61"/>
      <c r="V9" s="19"/>
      <c r="W9" s="59"/>
      <c r="X9" s="59"/>
      <c r="Y9" s="26"/>
      <c r="Z9" s="26"/>
      <c r="AA9" s="26"/>
      <c r="AB9" s="26"/>
      <c r="AC9" s="269"/>
      <c r="AD9" s="273">
        <f>AC9/G9</f>
        <v>0</v>
      </c>
      <c r="AE9" s="270"/>
      <c r="AF9" s="270"/>
      <c r="AG9" s="270"/>
      <c r="AH9" s="270"/>
      <c r="AI9" s="279" t="str">
        <f t="shared" si="0"/>
        <v>MEDLY</v>
      </c>
      <c r="AJ9" s="284">
        <f t="shared" si="0"/>
        <v>44896</v>
      </c>
    </row>
    <row r="10" spans="1:16380" s="63" customFormat="1" ht="15" hidden="1" thickBot="1" x14ac:dyDescent="0.35">
      <c r="A10" s="56">
        <v>44879</v>
      </c>
      <c r="B10" s="19" t="s">
        <v>16</v>
      </c>
      <c r="C10" s="18"/>
      <c r="D10" s="18" t="s">
        <v>14</v>
      </c>
      <c r="E10" s="18" t="s">
        <v>315</v>
      </c>
      <c r="F10" s="25">
        <v>44896</v>
      </c>
      <c r="G10" s="55">
        <v>26000000</v>
      </c>
      <c r="H10" s="32" t="s">
        <v>33</v>
      </c>
      <c r="I10" s="32" t="s">
        <v>47</v>
      </c>
      <c r="J10" s="57" t="s">
        <v>129</v>
      </c>
      <c r="K10" s="19" t="s">
        <v>34</v>
      </c>
      <c r="L10" s="27" t="s">
        <v>319</v>
      </c>
      <c r="M10" s="58" t="s">
        <v>10</v>
      </c>
      <c r="N10" s="25">
        <v>44900</v>
      </c>
      <c r="O10" s="58"/>
      <c r="P10" s="32" t="s">
        <v>2097</v>
      </c>
      <c r="Q10" s="32" t="s">
        <v>2098</v>
      </c>
      <c r="R10" s="32" t="s">
        <v>2099</v>
      </c>
      <c r="S10" s="32" t="s">
        <v>2100</v>
      </c>
      <c r="T10" s="258" t="s">
        <v>2117</v>
      </c>
      <c r="U10" s="67"/>
      <c r="V10" s="19"/>
      <c r="W10" s="59"/>
      <c r="X10" s="59"/>
      <c r="Y10" s="26"/>
      <c r="Z10" s="26"/>
      <c r="AA10" s="26"/>
      <c r="AB10" s="26"/>
      <c r="AC10" s="269"/>
      <c r="AD10" s="273">
        <f t="shared" ref="AD10:AD16" si="1">AC10/G10</f>
        <v>0</v>
      </c>
      <c r="AE10" s="276"/>
      <c r="AF10" s="276"/>
      <c r="AG10" s="276"/>
      <c r="AH10" s="276"/>
      <c r="AI10" s="279" t="str">
        <f t="shared" si="0"/>
        <v>AtoZ PHARMACY</v>
      </c>
      <c r="AJ10" s="284">
        <f t="shared" si="0"/>
        <v>44896</v>
      </c>
    </row>
    <row r="11" spans="1:16380" s="63" customFormat="1" ht="15" hidden="1" thickBot="1" x14ac:dyDescent="0.35">
      <c r="A11" s="56">
        <v>44879</v>
      </c>
      <c r="B11" s="19" t="s">
        <v>16</v>
      </c>
      <c r="C11" s="18" t="s">
        <v>150</v>
      </c>
      <c r="D11" s="18" t="s">
        <v>15</v>
      </c>
      <c r="E11" s="18" t="s">
        <v>314</v>
      </c>
      <c r="F11" s="25">
        <v>44896</v>
      </c>
      <c r="G11" s="55">
        <v>3000000</v>
      </c>
      <c r="H11" s="32" t="s">
        <v>109</v>
      </c>
      <c r="I11" s="32" t="s">
        <v>173</v>
      </c>
      <c r="J11" s="57" t="s">
        <v>129</v>
      </c>
      <c r="K11" s="19" t="s">
        <v>34</v>
      </c>
      <c r="L11" s="27" t="s">
        <v>332</v>
      </c>
      <c r="M11" s="58" t="s">
        <v>10</v>
      </c>
      <c r="N11" s="25"/>
      <c r="O11" s="58"/>
      <c r="P11" s="32" t="s">
        <v>2118</v>
      </c>
      <c r="Q11" s="32" t="s">
        <v>2119</v>
      </c>
      <c r="R11" s="32" t="s">
        <v>2120</v>
      </c>
      <c r="S11" s="32" t="s">
        <v>2089</v>
      </c>
      <c r="T11" s="258" t="s">
        <v>2121</v>
      </c>
      <c r="U11" s="67"/>
      <c r="V11" s="19"/>
      <c r="W11" s="59"/>
      <c r="X11" s="59"/>
      <c r="Y11" s="26"/>
      <c r="Z11" s="26"/>
      <c r="AA11" s="26"/>
      <c r="AB11" s="26"/>
      <c r="AC11" s="269"/>
      <c r="AD11" s="273">
        <f t="shared" si="1"/>
        <v>0</v>
      </c>
      <c r="AE11" s="276"/>
      <c r="AF11" s="276"/>
      <c r="AG11" s="276"/>
      <c r="AH11" s="276"/>
      <c r="AI11" s="279" t="str">
        <f t="shared" si="0"/>
        <v>ARDON HEALTH</v>
      </c>
      <c r="AJ11" s="284">
        <f t="shared" si="0"/>
        <v>44896</v>
      </c>
    </row>
    <row r="12" spans="1:16380" s="63" customFormat="1" ht="15" hidden="1" thickBot="1" x14ac:dyDescent="0.35">
      <c r="A12" s="56">
        <v>44873</v>
      </c>
      <c r="B12" s="19" t="s">
        <v>16</v>
      </c>
      <c r="C12" s="18" t="s">
        <v>116</v>
      </c>
      <c r="D12" s="18"/>
      <c r="E12" s="18" t="s">
        <v>316</v>
      </c>
      <c r="F12" s="25">
        <v>44907</v>
      </c>
      <c r="G12" s="55">
        <v>3000000</v>
      </c>
      <c r="H12" s="32" t="s">
        <v>160</v>
      </c>
      <c r="I12" s="32" t="s">
        <v>30</v>
      </c>
      <c r="J12" s="57" t="s">
        <v>169</v>
      </c>
      <c r="K12" s="19" t="s">
        <v>34</v>
      </c>
      <c r="L12" s="27" t="s">
        <v>333</v>
      </c>
      <c r="M12" s="58" t="s">
        <v>10</v>
      </c>
      <c r="N12" s="25">
        <v>44909</v>
      </c>
      <c r="O12" s="58"/>
      <c r="P12" s="32" t="s">
        <v>2082</v>
      </c>
      <c r="Q12" s="32" t="s">
        <v>2083</v>
      </c>
      <c r="R12" s="32" t="s">
        <v>2122</v>
      </c>
      <c r="S12" s="32" t="s">
        <v>2123</v>
      </c>
      <c r="T12" s="258" t="s">
        <v>2124</v>
      </c>
      <c r="U12" s="67"/>
      <c r="V12" s="19"/>
      <c r="W12" s="59"/>
      <c r="X12" s="59"/>
      <c r="Y12" s="26"/>
      <c r="Z12" s="26"/>
      <c r="AA12" s="26"/>
      <c r="AB12" s="26"/>
      <c r="AC12" s="269"/>
      <c r="AD12" s="273">
        <f t="shared" si="1"/>
        <v>0</v>
      </c>
      <c r="AE12" s="276"/>
      <c r="AF12" s="276"/>
      <c r="AG12" s="276"/>
      <c r="AH12" s="276"/>
      <c r="AI12" s="279" t="str">
        <f t="shared" si="0"/>
        <v>MIAS</v>
      </c>
      <c r="AJ12" s="284">
        <f t="shared" si="0"/>
        <v>44907</v>
      </c>
    </row>
    <row r="13" spans="1:16380" s="63" customFormat="1" ht="15" hidden="1" thickBot="1" x14ac:dyDescent="0.35">
      <c r="A13" s="56">
        <v>44896</v>
      </c>
      <c r="B13" s="19" t="s">
        <v>16</v>
      </c>
      <c r="C13" s="18" t="s">
        <v>116</v>
      </c>
      <c r="D13" s="18" t="s">
        <v>334</v>
      </c>
      <c r="E13" s="18" t="s">
        <v>335</v>
      </c>
      <c r="F13" s="25">
        <v>44907</v>
      </c>
      <c r="G13" s="55">
        <v>186000</v>
      </c>
      <c r="H13" s="32" t="s">
        <v>11</v>
      </c>
      <c r="I13" s="32" t="s">
        <v>30</v>
      </c>
      <c r="J13" s="57" t="s">
        <v>169</v>
      </c>
      <c r="K13" s="19" t="s">
        <v>34</v>
      </c>
      <c r="L13" s="27" t="s">
        <v>341</v>
      </c>
      <c r="M13" s="58" t="s">
        <v>10</v>
      </c>
      <c r="N13" s="25"/>
      <c r="O13" s="58"/>
      <c r="P13" s="32" t="s">
        <v>2125</v>
      </c>
      <c r="Q13" s="32" t="s">
        <v>2126</v>
      </c>
      <c r="R13" s="32" t="s">
        <v>2127</v>
      </c>
      <c r="S13" s="32" t="s">
        <v>2128</v>
      </c>
      <c r="T13" s="258" t="s">
        <v>2272</v>
      </c>
      <c r="U13" s="67"/>
      <c r="V13" s="19"/>
      <c r="W13" s="59"/>
      <c r="X13" s="59"/>
      <c r="Y13" s="26"/>
      <c r="Z13" s="26"/>
      <c r="AA13" s="26"/>
      <c r="AB13" s="26"/>
      <c r="AC13" s="269"/>
      <c r="AD13" s="273">
        <f t="shared" si="1"/>
        <v>0</v>
      </c>
      <c r="AE13" s="276"/>
      <c r="AF13" s="276"/>
      <c r="AG13" s="276"/>
      <c r="AH13" s="276"/>
      <c r="AI13" s="279" t="str">
        <f t="shared" si="0"/>
        <v>ASC ORTHOPEDIC LEGRAND OP (KOKOMO)</v>
      </c>
      <c r="AJ13" s="284">
        <f t="shared" si="0"/>
        <v>44907</v>
      </c>
    </row>
    <row r="14" spans="1:16380" s="63" customFormat="1" ht="15" hidden="1" thickBot="1" x14ac:dyDescent="0.35">
      <c r="A14" s="56">
        <v>44880</v>
      </c>
      <c r="B14" s="19" t="s">
        <v>16</v>
      </c>
      <c r="C14" s="18" t="s">
        <v>22</v>
      </c>
      <c r="D14" s="18" t="s">
        <v>15</v>
      </c>
      <c r="E14" s="18" t="s">
        <v>320</v>
      </c>
      <c r="F14" s="25">
        <v>44922</v>
      </c>
      <c r="G14" s="55">
        <v>3000000</v>
      </c>
      <c r="H14" s="32" t="s">
        <v>8</v>
      </c>
      <c r="I14" s="32" t="s">
        <v>64</v>
      </c>
      <c r="J14" s="57" t="s">
        <v>83</v>
      </c>
      <c r="K14" s="19" t="s">
        <v>34</v>
      </c>
      <c r="L14" s="27" t="s">
        <v>331</v>
      </c>
      <c r="M14" s="58" t="s">
        <v>10</v>
      </c>
      <c r="N14" s="25">
        <v>44907</v>
      </c>
      <c r="O14" s="58" t="s">
        <v>358</v>
      </c>
      <c r="P14" s="32" t="s">
        <v>2125</v>
      </c>
      <c r="Q14" s="32" t="s">
        <v>2126</v>
      </c>
      <c r="R14" s="32" t="s">
        <v>2111</v>
      </c>
      <c r="S14" s="32" t="s">
        <v>2089</v>
      </c>
      <c r="T14" s="258" t="s">
        <v>2129</v>
      </c>
      <c r="U14" s="67"/>
      <c r="V14" s="19"/>
      <c r="W14" s="59"/>
      <c r="X14" s="59"/>
      <c r="Y14" s="26"/>
      <c r="Z14" s="26"/>
      <c r="AA14" s="26"/>
      <c r="AB14" s="26"/>
      <c r="AC14" s="269"/>
      <c r="AD14" s="273">
        <f t="shared" si="1"/>
        <v>0</v>
      </c>
      <c r="AE14" s="276"/>
      <c r="AF14" s="276"/>
      <c r="AG14" s="276"/>
      <c r="AH14" s="276"/>
      <c r="AI14" s="279" t="str">
        <f t="shared" si="0"/>
        <v>CHESTNUT HILL</v>
      </c>
      <c r="AJ14" s="284">
        <f t="shared" si="0"/>
        <v>44922</v>
      </c>
    </row>
    <row r="15" spans="1:16380" s="63" customFormat="1" ht="15" hidden="1" thickBot="1" x14ac:dyDescent="0.35">
      <c r="A15" s="56">
        <v>44915</v>
      </c>
      <c r="B15" s="19" t="s">
        <v>16</v>
      </c>
      <c r="C15" s="18" t="s">
        <v>116</v>
      </c>
      <c r="D15" s="18"/>
      <c r="E15" s="18" t="s">
        <v>355</v>
      </c>
      <c r="F15" s="25">
        <v>44956</v>
      </c>
      <c r="G15" s="55" t="s">
        <v>136</v>
      </c>
      <c r="H15" s="32">
        <v>8162</v>
      </c>
      <c r="I15" s="32" t="s">
        <v>30</v>
      </c>
      <c r="J15" s="57" t="s">
        <v>356</v>
      </c>
      <c r="K15" s="19" t="s">
        <v>34</v>
      </c>
      <c r="L15" s="27" t="s">
        <v>357</v>
      </c>
      <c r="M15" s="19" t="s">
        <v>10</v>
      </c>
      <c r="N15" s="25">
        <v>44958</v>
      </c>
      <c r="O15" s="58"/>
      <c r="P15" s="32" t="s">
        <v>2082</v>
      </c>
      <c r="Q15" s="32" t="s">
        <v>2083</v>
      </c>
      <c r="R15" s="32" t="s">
        <v>2194</v>
      </c>
      <c r="S15" s="32" t="s">
        <v>2195</v>
      </c>
      <c r="T15" s="258" t="s">
        <v>1426</v>
      </c>
      <c r="U15" s="61"/>
      <c r="V15" s="19"/>
      <c r="W15" s="59"/>
      <c r="X15" s="59"/>
      <c r="Y15" s="26"/>
      <c r="Z15" s="26"/>
      <c r="AA15" s="26"/>
      <c r="AB15" s="26"/>
      <c r="AC15" s="269"/>
      <c r="AD15" s="273" t="e">
        <f t="shared" si="1"/>
        <v>#VALUE!</v>
      </c>
      <c r="AE15" s="270"/>
      <c r="AF15" s="270"/>
      <c r="AG15" s="270"/>
      <c r="AH15" s="270"/>
      <c r="AI15" s="279" t="str">
        <f t="shared" si="0"/>
        <v>SURGEONS CHOICE</v>
      </c>
      <c r="AJ15" s="284">
        <f t="shared" si="0"/>
        <v>44956</v>
      </c>
    </row>
    <row r="16" spans="1:16380" s="63" customFormat="1" ht="15" hidden="1" thickBot="1" x14ac:dyDescent="0.35">
      <c r="A16" s="56">
        <v>44908</v>
      </c>
      <c r="B16" s="19" t="s">
        <v>16</v>
      </c>
      <c r="C16" s="18" t="s">
        <v>22</v>
      </c>
      <c r="D16" s="18" t="s">
        <v>111</v>
      </c>
      <c r="E16" s="18" t="s">
        <v>340</v>
      </c>
      <c r="F16" s="25">
        <v>44958</v>
      </c>
      <c r="G16" s="55">
        <v>6000000</v>
      </c>
      <c r="H16" s="32" t="s">
        <v>28</v>
      </c>
      <c r="I16" s="32" t="s">
        <v>47</v>
      </c>
      <c r="J16" s="57" t="s">
        <v>108</v>
      </c>
      <c r="K16" s="19" t="s">
        <v>34</v>
      </c>
      <c r="L16" s="27" t="s">
        <v>354</v>
      </c>
      <c r="M16" s="19" t="s">
        <v>10</v>
      </c>
      <c r="N16" s="25">
        <v>44960</v>
      </c>
      <c r="O16" s="58"/>
      <c r="P16" s="32" t="s">
        <v>2130</v>
      </c>
      <c r="Q16" s="32" t="s">
        <v>2126</v>
      </c>
      <c r="R16" s="32" t="s">
        <v>2127</v>
      </c>
      <c r="S16" s="32" t="s">
        <v>2128</v>
      </c>
      <c r="T16" s="264" t="s">
        <v>2131</v>
      </c>
      <c r="U16" s="61"/>
      <c r="V16" s="19"/>
      <c r="W16" s="59"/>
      <c r="X16" s="59"/>
      <c r="Y16" s="26"/>
      <c r="Z16" s="26"/>
      <c r="AA16" s="26"/>
      <c r="AB16" s="26"/>
      <c r="AC16" s="269"/>
      <c r="AD16" s="273">
        <f t="shared" si="1"/>
        <v>0</v>
      </c>
      <c r="AE16" s="270"/>
      <c r="AF16" s="270"/>
      <c r="AG16" s="270"/>
      <c r="AH16" s="270"/>
      <c r="AI16" s="279" t="str">
        <f t="shared" si="0"/>
        <v>OCHSNER HEALTH AMERICAN LEGION</v>
      </c>
      <c r="AJ16" s="284">
        <f t="shared" si="0"/>
        <v>44958</v>
      </c>
    </row>
    <row r="17" spans="1:36" s="63" customFormat="1" ht="15" hidden="1" thickBot="1" x14ac:dyDescent="0.35">
      <c r="A17" s="56">
        <v>44960</v>
      </c>
      <c r="B17" s="19" t="s">
        <v>16</v>
      </c>
      <c r="C17" s="18" t="s">
        <v>116</v>
      </c>
      <c r="D17" s="18" t="s">
        <v>14</v>
      </c>
      <c r="E17" s="18" t="s">
        <v>387</v>
      </c>
      <c r="F17" s="25">
        <v>44958</v>
      </c>
      <c r="G17" s="55">
        <v>500000</v>
      </c>
      <c r="H17" s="32" t="s">
        <v>79</v>
      </c>
      <c r="I17" s="32" t="s">
        <v>30</v>
      </c>
      <c r="J17" s="57" t="s">
        <v>388</v>
      </c>
      <c r="K17" s="19" t="s">
        <v>34</v>
      </c>
      <c r="L17" s="27"/>
      <c r="M17" s="19" t="s">
        <v>10</v>
      </c>
      <c r="N17" s="25"/>
      <c r="O17" s="58" t="s">
        <v>389</v>
      </c>
      <c r="P17" s="32"/>
      <c r="Q17" s="32"/>
      <c r="R17" s="32"/>
      <c r="S17" s="32"/>
      <c r="T17" s="258"/>
      <c r="U17" s="61"/>
      <c r="V17" s="19"/>
      <c r="W17" s="59"/>
      <c r="X17" s="59"/>
      <c r="Y17" s="26"/>
      <c r="Z17" s="26"/>
      <c r="AA17" s="26"/>
      <c r="AB17" s="26"/>
      <c r="AC17" s="269"/>
      <c r="AD17" s="270"/>
      <c r="AE17" s="270"/>
      <c r="AF17" s="270"/>
      <c r="AG17" s="270"/>
      <c r="AH17" s="270"/>
      <c r="AI17" s="279" t="str">
        <f t="shared" si="0"/>
        <v>KANSAS SURGERY</v>
      </c>
      <c r="AJ17" s="284">
        <f t="shared" si="0"/>
        <v>44958</v>
      </c>
    </row>
    <row r="18" spans="1:36" s="63" customFormat="1" ht="15" hidden="1" thickBot="1" x14ac:dyDescent="0.35">
      <c r="A18" s="56">
        <v>44936</v>
      </c>
      <c r="B18" s="19" t="s">
        <v>16</v>
      </c>
      <c r="C18" s="18" t="s">
        <v>17</v>
      </c>
      <c r="D18" s="18"/>
      <c r="E18" s="18" t="s">
        <v>385</v>
      </c>
      <c r="F18" s="25">
        <v>44958</v>
      </c>
      <c r="G18" s="55"/>
      <c r="H18" s="32" t="s">
        <v>86</v>
      </c>
      <c r="I18" s="32" t="s">
        <v>64</v>
      </c>
      <c r="J18" s="57" t="s">
        <v>117</v>
      </c>
      <c r="K18" s="19" t="s">
        <v>34</v>
      </c>
      <c r="L18" s="27" t="s">
        <v>386</v>
      </c>
      <c r="M18" s="19" t="s">
        <v>10</v>
      </c>
      <c r="N18" s="25"/>
      <c r="O18" s="58"/>
      <c r="P18" s="32" t="s">
        <v>2132</v>
      </c>
      <c r="Q18" s="32" t="s">
        <v>2133</v>
      </c>
      <c r="R18" s="32" t="s">
        <v>2134</v>
      </c>
      <c r="S18" s="32" t="s">
        <v>2135</v>
      </c>
      <c r="T18" s="258" t="s">
        <v>2136</v>
      </c>
      <c r="U18" s="61"/>
      <c r="V18" s="19"/>
      <c r="W18" s="59"/>
      <c r="X18" s="59"/>
      <c r="Y18" s="26"/>
      <c r="Z18" s="26"/>
      <c r="AA18" s="26"/>
      <c r="AB18" s="26"/>
      <c r="AC18" s="269"/>
      <c r="AD18" s="270"/>
      <c r="AE18" s="270"/>
      <c r="AF18" s="270"/>
      <c r="AG18" s="270"/>
      <c r="AH18" s="270"/>
      <c r="AI18" s="279" t="str">
        <f t="shared" si="0"/>
        <v>SHRINERS</v>
      </c>
      <c r="AJ18" s="284">
        <f t="shared" si="0"/>
        <v>44958</v>
      </c>
    </row>
    <row r="19" spans="1:36" s="63" customFormat="1" ht="15" hidden="1" thickBot="1" x14ac:dyDescent="0.35">
      <c r="A19" s="56">
        <v>44883</v>
      </c>
      <c r="B19" s="19" t="s">
        <v>16</v>
      </c>
      <c r="C19" s="18" t="s">
        <v>359</v>
      </c>
      <c r="D19" s="18" t="s">
        <v>14</v>
      </c>
      <c r="E19" s="18" t="s">
        <v>337</v>
      </c>
      <c r="F19" s="25">
        <v>44986</v>
      </c>
      <c r="G19" s="55">
        <v>1500000000</v>
      </c>
      <c r="H19" s="32" t="s">
        <v>86</v>
      </c>
      <c r="I19" s="32" t="s">
        <v>64</v>
      </c>
      <c r="J19" s="57" t="s">
        <v>88</v>
      </c>
      <c r="K19" s="19" t="s">
        <v>34</v>
      </c>
      <c r="L19" s="27" t="s">
        <v>384</v>
      </c>
      <c r="M19" s="19" t="s">
        <v>10</v>
      </c>
      <c r="N19" s="25"/>
      <c r="O19" s="58"/>
      <c r="P19" s="32" t="s">
        <v>2144</v>
      </c>
      <c r="Q19" s="32" t="s">
        <v>2145</v>
      </c>
      <c r="R19" s="32" t="s">
        <v>2187</v>
      </c>
      <c r="S19" s="32"/>
      <c r="T19" s="258"/>
      <c r="U19" s="61"/>
      <c r="V19" s="19"/>
      <c r="W19" s="59"/>
      <c r="X19" s="59"/>
      <c r="Y19" s="26"/>
      <c r="Z19" s="26"/>
      <c r="AA19" s="26"/>
      <c r="AB19" s="26"/>
      <c r="AC19" s="269"/>
      <c r="AD19" s="273">
        <f>AC19/G19</f>
        <v>0</v>
      </c>
      <c r="AE19" s="270"/>
      <c r="AF19" s="270"/>
      <c r="AG19" s="270"/>
      <c r="AH19" s="270"/>
      <c r="AI19" s="279" t="str">
        <f t="shared" si="0"/>
        <v>HCA HEALTHCARE</v>
      </c>
      <c r="AJ19" s="284">
        <f t="shared" si="0"/>
        <v>44986</v>
      </c>
    </row>
    <row r="20" spans="1:36" s="63" customFormat="1" ht="15" thickBot="1" x14ac:dyDescent="0.35">
      <c r="A20" s="56">
        <v>45272</v>
      </c>
      <c r="B20" s="19" t="s">
        <v>2358</v>
      </c>
      <c r="C20" s="18"/>
      <c r="D20" s="18" t="s">
        <v>15</v>
      </c>
      <c r="E20" s="18" t="s">
        <v>339</v>
      </c>
      <c r="F20" s="25">
        <v>44986</v>
      </c>
      <c r="G20" s="55">
        <v>400000000</v>
      </c>
      <c r="H20" s="32" t="s">
        <v>86</v>
      </c>
      <c r="I20" s="32" t="s">
        <v>47</v>
      </c>
      <c r="J20" s="57" t="s">
        <v>392</v>
      </c>
      <c r="K20" s="19" t="s">
        <v>39</v>
      </c>
      <c r="L20" s="27" t="s">
        <v>382</v>
      </c>
      <c r="M20" s="19" t="s">
        <v>10</v>
      </c>
      <c r="N20" s="25">
        <v>44987</v>
      </c>
      <c r="O20" s="58"/>
      <c r="P20" s="32" t="s">
        <v>2183</v>
      </c>
      <c r="Q20" s="32" t="s">
        <v>2184</v>
      </c>
      <c r="R20" s="32" t="s">
        <v>2185</v>
      </c>
      <c r="S20" s="32" t="s">
        <v>2186</v>
      </c>
      <c r="T20" s="258"/>
      <c r="U20" s="61"/>
      <c r="V20" s="19"/>
      <c r="W20" s="59"/>
      <c r="X20" s="59"/>
      <c r="Y20" s="26"/>
      <c r="Z20" s="26"/>
      <c r="AA20" s="26"/>
      <c r="AB20" s="26"/>
      <c r="AC20" s="269"/>
      <c r="AD20" s="273">
        <f>AC20/G20</f>
        <v>0</v>
      </c>
      <c r="AE20" s="270"/>
      <c r="AF20" s="270"/>
      <c r="AG20" s="270"/>
      <c r="AH20" s="270"/>
      <c r="AI20" s="279" t="str">
        <f t="shared" si="0"/>
        <v>OPTUM INFUSION</v>
      </c>
      <c r="AJ20" s="284">
        <f t="shared" si="0"/>
        <v>44986</v>
      </c>
    </row>
    <row r="21" spans="1:36" s="63" customFormat="1" ht="27.6" hidden="1" thickBot="1" x14ac:dyDescent="0.35">
      <c r="A21" s="56">
        <v>44880</v>
      </c>
      <c r="B21" s="19" t="s">
        <v>16</v>
      </c>
      <c r="C21" s="18" t="s">
        <v>22</v>
      </c>
      <c r="D21" s="18" t="s">
        <v>15</v>
      </c>
      <c r="E21" s="18" t="s">
        <v>336</v>
      </c>
      <c r="F21" s="25">
        <v>44986</v>
      </c>
      <c r="G21" s="55">
        <v>120000000</v>
      </c>
      <c r="H21" s="32" t="s">
        <v>8</v>
      </c>
      <c r="I21" s="32" t="s">
        <v>64</v>
      </c>
      <c r="J21" s="57" t="s">
        <v>83</v>
      </c>
      <c r="K21" s="19" t="s">
        <v>34</v>
      </c>
      <c r="L21" s="27" t="s">
        <v>353</v>
      </c>
      <c r="M21" s="19" t="s">
        <v>10</v>
      </c>
      <c r="N21" s="25">
        <v>44979</v>
      </c>
      <c r="O21" s="58"/>
      <c r="P21" s="32" t="s">
        <v>2130</v>
      </c>
      <c r="Q21" s="32" t="s">
        <v>2126</v>
      </c>
      <c r="R21" s="32" t="s">
        <v>2111</v>
      </c>
      <c r="S21" s="32" t="s">
        <v>2196</v>
      </c>
      <c r="T21" s="264" t="s">
        <v>2182</v>
      </c>
      <c r="U21" s="61"/>
      <c r="V21" s="19"/>
      <c r="W21" s="59"/>
      <c r="X21" s="59"/>
      <c r="Y21" s="26"/>
      <c r="Z21" s="26"/>
      <c r="AA21" s="26"/>
      <c r="AB21" s="26"/>
      <c r="AC21" s="269"/>
      <c r="AD21" s="273">
        <f>AC21/G21</f>
        <v>0</v>
      </c>
      <c r="AE21" s="270"/>
      <c r="AF21" s="270"/>
      <c r="AG21" s="270"/>
      <c r="AH21" s="270"/>
      <c r="AI21" s="279" t="str">
        <f t="shared" si="0"/>
        <v>TEMPLE UNIVERSITY</v>
      </c>
      <c r="AJ21" s="284">
        <f t="shared" si="0"/>
        <v>44986</v>
      </c>
    </row>
    <row r="22" spans="1:36" s="63" customFormat="1" ht="15" hidden="1" thickBot="1" x14ac:dyDescent="0.35">
      <c r="A22" s="56">
        <v>44960</v>
      </c>
      <c r="B22" s="19" t="s">
        <v>16</v>
      </c>
      <c r="C22" s="18" t="s">
        <v>359</v>
      </c>
      <c r="D22" s="18" t="s">
        <v>383</v>
      </c>
      <c r="E22" s="18" t="s">
        <v>381</v>
      </c>
      <c r="F22" s="25">
        <v>45017</v>
      </c>
      <c r="G22" s="55">
        <v>11400000</v>
      </c>
      <c r="H22" s="32" t="s">
        <v>104</v>
      </c>
      <c r="I22" s="32" t="s">
        <v>30</v>
      </c>
      <c r="J22" s="57" t="s">
        <v>62</v>
      </c>
      <c r="K22" s="19" t="s">
        <v>39</v>
      </c>
      <c r="L22" s="27" t="s">
        <v>390</v>
      </c>
      <c r="M22" s="19" t="s">
        <v>10</v>
      </c>
      <c r="N22" s="25">
        <v>44987</v>
      </c>
      <c r="O22" s="58" t="s">
        <v>400</v>
      </c>
      <c r="P22" s="32"/>
      <c r="Q22" s="32"/>
      <c r="R22" s="32"/>
      <c r="S22" s="32"/>
      <c r="T22" s="258"/>
      <c r="U22" s="61"/>
      <c r="V22" s="19"/>
      <c r="W22" s="59"/>
      <c r="X22" s="59"/>
      <c r="Y22" s="26"/>
      <c r="Z22" s="26"/>
      <c r="AA22" s="26"/>
      <c r="AB22" s="26"/>
      <c r="AC22" s="269"/>
      <c r="AD22" s="273">
        <f>AC22/G22</f>
        <v>0</v>
      </c>
      <c r="AE22" s="270"/>
      <c r="AF22" s="270"/>
      <c r="AG22" s="270"/>
      <c r="AH22" s="270"/>
      <c r="AI22" s="279" t="str">
        <f t="shared" si="0"/>
        <v>BINGHAM HEALTHCARE</v>
      </c>
      <c r="AJ22" s="284">
        <f t="shared" si="0"/>
        <v>45017</v>
      </c>
    </row>
    <row r="23" spans="1:36" s="63" customFormat="1" ht="15" hidden="1" thickBot="1" x14ac:dyDescent="0.35">
      <c r="A23" s="56">
        <v>44944</v>
      </c>
      <c r="B23" s="19" t="s">
        <v>16</v>
      </c>
      <c r="C23" s="18" t="s">
        <v>22</v>
      </c>
      <c r="D23" s="18" t="s">
        <v>15</v>
      </c>
      <c r="E23" s="18" t="s">
        <v>366</v>
      </c>
      <c r="F23" s="25">
        <v>45017</v>
      </c>
      <c r="G23" s="55">
        <v>8000000</v>
      </c>
      <c r="H23" s="32" t="s">
        <v>72</v>
      </c>
      <c r="I23" s="32" t="s">
        <v>30</v>
      </c>
      <c r="J23" s="57" t="s">
        <v>117</v>
      </c>
      <c r="K23" s="19" t="s">
        <v>34</v>
      </c>
      <c r="L23" s="27"/>
      <c r="M23" s="19" t="s">
        <v>10</v>
      </c>
      <c r="N23" s="25"/>
      <c r="O23" s="58"/>
      <c r="P23" s="32"/>
      <c r="Q23" s="32"/>
      <c r="R23" s="32"/>
      <c r="S23" s="32"/>
      <c r="T23" s="258"/>
      <c r="U23" s="61"/>
      <c r="V23" s="19"/>
      <c r="W23" s="59"/>
      <c r="X23" s="59"/>
      <c r="Y23" s="26"/>
      <c r="Z23" s="26"/>
      <c r="AA23" s="26"/>
      <c r="AB23" s="26"/>
      <c r="AC23" s="269"/>
      <c r="AD23" s="270"/>
      <c r="AE23" s="270"/>
      <c r="AF23" s="270"/>
      <c r="AG23" s="270"/>
      <c r="AH23" s="270"/>
      <c r="AI23" s="279" t="str">
        <f t="shared" si="0"/>
        <v>SPRINGHILL MEDICAL CENTER</v>
      </c>
      <c r="AJ23" s="284">
        <f t="shared" si="0"/>
        <v>45017</v>
      </c>
    </row>
    <row r="24" spans="1:36" s="63" customFormat="1" ht="15" thickBot="1" x14ac:dyDescent="0.35">
      <c r="A24" s="56">
        <v>45002</v>
      </c>
      <c r="B24" s="19" t="s">
        <v>2356</v>
      </c>
      <c r="C24" s="18"/>
      <c r="D24" s="18" t="s">
        <v>205</v>
      </c>
      <c r="E24" s="18" t="s">
        <v>401</v>
      </c>
      <c r="F24" s="25">
        <v>45017</v>
      </c>
      <c r="G24" s="55"/>
      <c r="H24" s="32" t="s">
        <v>33</v>
      </c>
      <c r="I24" s="32" t="s">
        <v>402</v>
      </c>
      <c r="J24" s="57" t="s">
        <v>403</v>
      </c>
      <c r="K24" s="19" t="s">
        <v>404</v>
      </c>
      <c r="L24" s="27" t="s">
        <v>405</v>
      </c>
      <c r="M24" s="19" t="s">
        <v>10</v>
      </c>
      <c r="N24" s="25"/>
      <c r="O24" s="58"/>
      <c r="P24" s="32"/>
      <c r="Q24" s="32"/>
      <c r="R24" s="32"/>
      <c r="S24" s="32"/>
      <c r="T24" s="258"/>
      <c r="U24" s="61"/>
      <c r="V24" s="19"/>
      <c r="W24" s="59"/>
      <c r="X24" s="59"/>
      <c r="Y24" s="26"/>
      <c r="Z24" s="26"/>
      <c r="AA24" s="26"/>
      <c r="AB24" s="26"/>
      <c r="AC24" s="269"/>
      <c r="AD24" s="273" t="e">
        <f>AC24/G24</f>
        <v>#DIV/0!</v>
      </c>
      <c r="AE24" s="270"/>
      <c r="AF24" s="270"/>
      <c r="AG24" s="270"/>
      <c r="AH24" s="270"/>
      <c r="AI24" s="279" t="str">
        <f t="shared" si="0"/>
        <v>APOSTROPHE PHARMACY</v>
      </c>
      <c r="AJ24" s="284">
        <f t="shared" si="0"/>
        <v>45017</v>
      </c>
    </row>
    <row r="25" spans="1:36" s="63" customFormat="1" ht="15" thickBot="1" x14ac:dyDescent="0.35">
      <c r="A25" s="56">
        <v>45024</v>
      </c>
      <c r="B25" s="19" t="s">
        <v>16</v>
      </c>
      <c r="C25" s="18" t="s">
        <v>22</v>
      </c>
      <c r="D25" s="18" t="s">
        <v>15</v>
      </c>
      <c r="E25" s="18" t="s">
        <v>409</v>
      </c>
      <c r="F25" s="25">
        <v>45046</v>
      </c>
      <c r="G25" s="55">
        <v>15000000</v>
      </c>
      <c r="H25" s="32" t="s">
        <v>75</v>
      </c>
      <c r="I25" s="32" t="s">
        <v>64</v>
      </c>
      <c r="J25" s="57" t="s">
        <v>410</v>
      </c>
      <c r="K25" s="19" t="s">
        <v>39</v>
      </c>
      <c r="L25" s="27"/>
      <c r="M25" s="19" t="s">
        <v>10</v>
      </c>
      <c r="N25" s="25"/>
      <c r="O25" s="58"/>
      <c r="P25" s="32" t="s">
        <v>2125</v>
      </c>
      <c r="Q25" s="32" t="s">
        <v>2126</v>
      </c>
      <c r="R25" s="32" t="s">
        <v>2197</v>
      </c>
      <c r="S25" s="32" t="s">
        <v>2198</v>
      </c>
      <c r="T25" s="258" t="s">
        <v>2181</v>
      </c>
      <c r="U25" s="61"/>
      <c r="V25" s="19"/>
      <c r="W25" s="59"/>
      <c r="X25" s="59"/>
      <c r="Y25" s="26"/>
      <c r="Z25" s="26"/>
      <c r="AA25" s="26"/>
      <c r="AB25" s="26"/>
      <c r="AC25" s="269"/>
      <c r="AD25" s="270"/>
      <c r="AE25" s="270"/>
      <c r="AF25" s="270"/>
      <c r="AG25" s="270"/>
      <c r="AH25" s="270"/>
      <c r="AI25" s="279" t="str">
        <f t="shared" si="0"/>
        <v>UMASS HARRINGTON</v>
      </c>
      <c r="AJ25" s="284">
        <f t="shared" si="0"/>
        <v>45046</v>
      </c>
    </row>
    <row r="26" spans="1:36" s="63" customFormat="1" ht="15" thickBot="1" x14ac:dyDescent="0.35">
      <c r="A26" s="56">
        <v>45096</v>
      </c>
      <c r="B26" s="19" t="s">
        <v>2356</v>
      </c>
      <c r="C26" s="18" t="s">
        <v>185</v>
      </c>
      <c r="D26" s="18" t="s">
        <v>205</v>
      </c>
      <c r="E26" s="18" t="s">
        <v>1322</v>
      </c>
      <c r="F26" s="25">
        <v>45108</v>
      </c>
      <c r="G26" s="55">
        <v>12200000</v>
      </c>
      <c r="H26" s="32" t="s">
        <v>371</v>
      </c>
      <c r="I26" s="32" t="s">
        <v>47</v>
      </c>
      <c r="J26" s="57" t="s">
        <v>274</v>
      </c>
      <c r="K26" s="19" t="s">
        <v>34</v>
      </c>
      <c r="L26" s="27" t="s">
        <v>1329</v>
      </c>
      <c r="M26" s="19" t="s">
        <v>10</v>
      </c>
      <c r="N26" s="25"/>
      <c r="O26" s="58" t="s">
        <v>1306</v>
      </c>
      <c r="P26" s="32" t="s">
        <v>2137</v>
      </c>
      <c r="Q26" s="32" t="s">
        <v>2138</v>
      </c>
      <c r="R26" s="32" t="s">
        <v>2099</v>
      </c>
      <c r="S26" s="32" t="s">
        <v>2099</v>
      </c>
      <c r="T26" s="258" t="s">
        <v>2139</v>
      </c>
      <c r="U26" s="61"/>
      <c r="V26" s="19"/>
      <c r="W26" s="59"/>
      <c r="X26" s="59"/>
      <c r="Y26" s="26"/>
      <c r="Z26" s="26"/>
      <c r="AA26" s="26"/>
      <c r="AB26" s="26"/>
      <c r="AC26" s="269"/>
      <c r="AD26" s="273">
        <f>AC26/G26</f>
        <v>0</v>
      </c>
      <c r="AE26" s="270"/>
      <c r="AF26" s="270"/>
      <c r="AG26" s="270"/>
      <c r="AH26" s="270"/>
      <c r="AI26" s="279" t="str">
        <f t="shared" si="0"/>
        <v>ACCUDOSE PHARMACY</v>
      </c>
      <c r="AJ26" s="284">
        <f t="shared" si="0"/>
        <v>45108</v>
      </c>
    </row>
    <row r="27" spans="1:36" s="63" customFormat="1" ht="15" thickBot="1" x14ac:dyDescent="0.35">
      <c r="A27" s="56">
        <v>45097</v>
      </c>
      <c r="B27" s="19" t="s">
        <v>16</v>
      </c>
      <c r="C27" s="18" t="s">
        <v>22</v>
      </c>
      <c r="D27" s="18" t="s">
        <v>15</v>
      </c>
      <c r="E27" s="18" t="s">
        <v>1353</v>
      </c>
      <c r="F27" s="25">
        <v>45108</v>
      </c>
      <c r="G27" s="55">
        <v>1000000</v>
      </c>
      <c r="H27" s="32">
        <v>8148</v>
      </c>
      <c r="I27" s="32" t="s">
        <v>47</v>
      </c>
      <c r="J27" s="57" t="s">
        <v>1303</v>
      </c>
      <c r="K27" s="19" t="s">
        <v>34</v>
      </c>
      <c r="L27" s="27" t="s">
        <v>1304</v>
      </c>
      <c r="M27" s="19" t="s">
        <v>10</v>
      </c>
      <c r="N27" s="25"/>
      <c r="O27" s="58" t="s">
        <v>1306</v>
      </c>
      <c r="P27" s="32" t="s">
        <v>2266</v>
      </c>
      <c r="Q27" s="32" t="s">
        <v>2087</v>
      </c>
      <c r="R27" s="32" t="s">
        <v>2103</v>
      </c>
      <c r="S27" s="32" t="s">
        <v>2159</v>
      </c>
      <c r="T27" s="258" t="s">
        <v>2267</v>
      </c>
      <c r="U27" s="61"/>
      <c r="V27" s="19"/>
      <c r="W27" s="59"/>
      <c r="X27" s="59"/>
      <c r="Y27" s="26"/>
      <c r="Z27" s="26"/>
      <c r="AA27" s="26"/>
      <c r="AB27" s="26"/>
      <c r="AC27" s="269"/>
      <c r="AD27" s="273">
        <f>AC27/G27</f>
        <v>0</v>
      </c>
      <c r="AE27" s="270"/>
      <c r="AF27" s="270"/>
      <c r="AG27" s="270"/>
      <c r="AH27" s="270"/>
      <c r="AI27" s="279" t="str">
        <f t="shared" si="0"/>
        <v>HABERSHAM / I CARE</v>
      </c>
      <c r="AJ27" s="284">
        <f t="shared" si="0"/>
        <v>45108</v>
      </c>
    </row>
    <row r="28" spans="1:36" s="63" customFormat="1" ht="15" thickBot="1" x14ac:dyDescent="0.35">
      <c r="A28" s="56">
        <v>45120</v>
      </c>
      <c r="B28" s="19" t="s">
        <v>16</v>
      </c>
      <c r="C28" s="18" t="s">
        <v>116</v>
      </c>
      <c r="D28" s="18"/>
      <c r="E28" s="18" t="s">
        <v>1518</v>
      </c>
      <c r="F28" s="25">
        <v>45108</v>
      </c>
      <c r="G28" s="55"/>
      <c r="H28" s="32" t="s">
        <v>11</v>
      </c>
      <c r="I28" s="32" t="s">
        <v>30</v>
      </c>
      <c r="J28" s="57" t="s">
        <v>1516</v>
      </c>
      <c r="K28" s="19" t="s">
        <v>39</v>
      </c>
      <c r="L28" s="27" t="s">
        <v>1517</v>
      </c>
      <c r="M28" s="19" t="s">
        <v>10</v>
      </c>
      <c r="N28" s="25"/>
      <c r="O28" s="58" t="s">
        <v>1306</v>
      </c>
      <c r="P28" s="32" t="s">
        <v>2082</v>
      </c>
      <c r="Q28" s="32" t="s">
        <v>2083</v>
      </c>
      <c r="R28" s="32" t="s">
        <v>2199</v>
      </c>
      <c r="S28" s="32" t="s">
        <v>2200</v>
      </c>
      <c r="T28" s="258" t="s">
        <v>2188</v>
      </c>
      <c r="U28" s="61"/>
      <c r="V28" s="19"/>
      <c r="W28" s="59"/>
      <c r="X28" s="59"/>
      <c r="Y28" s="26"/>
      <c r="Z28" s="26"/>
      <c r="AA28" s="26"/>
      <c r="AB28" s="26"/>
      <c r="AC28" s="269"/>
      <c r="AD28" s="273" t="e">
        <f>AC28/G28</f>
        <v>#DIV/0!</v>
      </c>
      <c r="AE28" s="270"/>
      <c r="AF28" s="270"/>
      <c r="AG28" s="270"/>
      <c r="AH28" s="270"/>
      <c r="AI28" s="279" t="str">
        <f t="shared" si="0"/>
        <v>ORTHO MIDWEST SURGERY CENTER, 165957</v>
      </c>
      <c r="AJ28" s="284">
        <f t="shared" si="0"/>
        <v>45108</v>
      </c>
    </row>
    <row r="29" spans="1:36" ht="27.6" thickBot="1" x14ac:dyDescent="0.35">
      <c r="A29" s="118">
        <v>45131</v>
      </c>
      <c r="B29" s="84" t="s">
        <v>16</v>
      </c>
      <c r="C29" s="82" t="s">
        <v>185</v>
      </c>
      <c r="D29" s="82" t="s">
        <v>157</v>
      </c>
      <c r="E29" s="82" t="s">
        <v>1540</v>
      </c>
      <c r="F29" s="85">
        <v>45139</v>
      </c>
      <c r="G29" s="119">
        <v>7800000</v>
      </c>
      <c r="H29" s="115" t="s">
        <v>8</v>
      </c>
      <c r="I29" s="116" t="s">
        <v>1541</v>
      </c>
      <c r="J29" s="120" t="s">
        <v>137</v>
      </c>
      <c r="K29" s="84" t="s">
        <v>34</v>
      </c>
      <c r="L29" s="84"/>
      <c r="M29" s="84" t="s">
        <v>1633</v>
      </c>
      <c r="N29" s="85"/>
      <c r="O29" s="121" t="s">
        <v>1692</v>
      </c>
      <c r="P29" s="116"/>
      <c r="Q29" s="116"/>
      <c r="R29" s="116"/>
      <c r="S29" s="116"/>
      <c r="T29" s="263"/>
      <c r="U29" s="122"/>
      <c r="V29" s="84"/>
      <c r="W29" s="123"/>
      <c r="X29" s="123"/>
      <c r="Y29" s="82"/>
      <c r="Z29" s="82"/>
      <c r="AA29" s="82"/>
      <c r="AB29" s="82"/>
      <c r="AC29" s="269"/>
      <c r="AD29" s="274"/>
      <c r="AE29" s="277"/>
      <c r="AF29" s="277"/>
      <c r="AG29" s="277"/>
      <c r="AH29" s="277"/>
      <c r="AI29" s="282" t="str">
        <f t="shared" si="0"/>
        <v>COMM SURG SUPP TOMS RIVER</v>
      </c>
      <c r="AJ29" s="286">
        <f t="shared" si="0"/>
        <v>45139</v>
      </c>
    </row>
    <row r="30" spans="1:36" s="63" customFormat="1" ht="67.2" thickBot="1" x14ac:dyDescent="0.35">
      <c r="A30" s="56">
        <v>45123</v>
      </c>
      <c r="B30" s="19" t="s">
        <v>16</v>
      </c>
      <c r="C30" s="18"/>
      <c r="D30" s="18"/>
      <c r="E30" s="18" t="s">
        <v>1638</v>
      </c>
      <c r="F30" s="25">
        <v>45154</v>
      </c>
      <c r="G30" s="55">
        <v>12000000</v>
      </c>
      <c r="H30" s="32" t="s">
        <v>371</v>
      </c>
      <c r="I30" s="32" t="s">
        <v>1636</v>
      </c>
      <c r="J30" s="57" t="s">
        <v>1637</v>
      </c>
      <c r="K30" s="19" t="s">
        <v>39</v>
      </c>
      <c r="L30" s="19"/>
      <c r="M30" s="19" t="s">
        <v>10</v>
      </c>
      <c r="N30" s="25" t="s">
        <v>1750</v>
      </c>
      <c r="O30" s="58" t="s">
        <v>1712</v>
      </c>
      <c r="P30" s="32" t="s">
        <v>2125</v>
      </c>
      <c r="Q30" s="32" t="s">
        <v>2126</v>
      </c>
      <c r="R30" s="32" t="s">
        <v>2127</v>
      </c>
      <c r="S30" s="32" t="s">
        <v>2201</v>
      </c>
      <c r="T30" s="264" t="s">
        <v>2180</v>
      </c>
      <c r="U30" s="61"/>
      <c r="V30" s="19"/>
      <c r="W30" s="125"/>
      <c r="X30" s="125"/>
      <c r="Y30" s="18"/>
      <c r="Z30" s="18"/>
      <c r="AA30" s="18"/>
      <c r="AB30" s="18"/>
      <c r="AC30" s="269"/>
      <c r="AD30" s="271"/>
      <c r="AE30" s="276"/>
      <c r="AF30" s="276"/>
      <c r="AG30" s="276"/>
      <c r="AH30" s="276"/>
      <c r="AI30" s="279" t="str">
        <f t="shared" si="0"/>
        <v>UPMC HOSPITALS</v>
      </c>
      <c r="AJ30" s="284">
        <f t="shared" si="0"/>
        <v>45154</v>
      </c>
    </row>
    <row r="31" spans="1:36" s="63" customFormat="1" ht="27.6" thickBot="1" x14ac:dyDescent="0.35">
      <c r="A31" s="118">
        <v>45069</v>
      </c>
      <c r="B31" s="84" t="s">
        <v>16</v>
      </c>
      <c r="C31" s="82" t="s">
        <v>22</v>
      </c>
      <c r="D31" s="82" t="s">
        <v>15</v>
      </c>
      <c r="E31" s="82" t="s">
        <v>417</v>
      </c>
      <c r="F31" s="85">
        <v>45160</v>
      </c>
      <c r="G31" s="119">
        <v>4500000</v>
      </c>
      <c r="H31" s="116" t="s">
        <v>23</v>
      </c>
      <c r="I31" s="116" t="s">
        <v>30</v>
      </c>
      <c r="J31" s="120" t="s">
        <v>153</v>
      </c>
      <c r="K31" s="84" t="s">
        <v>34</v>
      </c>
      <c r="L31" s="87" t="s">
        <v>1328</v>
      </c>
      <c r="M31" s="84" t="s">
        <v>1305</v>
      </c>
      <c r="N31" s="85"/>
      <c r="O31" s="121" t="s">
        <v>1643</v>
      </c>
      <c r="P31" s="116"/>
      <c r="Q31" s="116"/>
      <c r="R31" s="116"/>
      <c r="S31" s="116"/>
      <c r="T31" s="263"/>
      <c r="U31" s="122"/>
      <c r="V31" s="84"/>
      <c r="W31" s="81"/>
      <c r="X31" s="81"/>
      <c r="Y31" s="86"/>
      <c r="Z31" s="86"/>
      <c r="AA31" s="86"/>
      <c r="AB31" s="86"/>
      <c r="AC31" s="269"/>
      <c r="AD31" s="275"/>
      <c r="AE31" s="275"/>
      <c r="AF31" s="275"/>
      <c r="AG31" s="275"/>
      <c r="AH31" s="275"/>
      <c r="AI31" s="282" t="str">
        <f t="shared" si="0"/>
        <v>MUSC ORANGEBURG</v>
      </c>
      <c r="AJ31" s="284">
        <f t="shared" si="0"/>
        <v>45160</v>
      </c>
    </row>
    <row r="32" spans="1:36" s="63" customFormat="1" ht="27.6" thickBot="1" x14ac:dyDescent="0.35">
      <c r="A32" s="56">
        <v>45215</v>
      </c>
      <c r="B32" s="19" t="s">
        <v>16</v>
      </c>
      <c r="C32" s="18" t="s">
        <v>22</v>
      </c>
      <c r="D32" s="18" t="s">
        <v>15</v>
      </c>
      <c r="E32" s="18" t="s">
        <v>1639</v>
      </c>
      <c r="F32" s="25">
        <v>45170</v>
      </c>
      <c r="G32" s="55">
        <v>5000000</v>
      </c>
      <c r="H32" s="32" t="s">
        <v>23</v>
      </c>
      <c r="I32" s="32" t="s">
        <v>47</v>
      </c>
      <c r="J32" s="57" t="s">
        <v>117</v>
      </c>
      <c r="K32" s="19" t="s">
        <v>34</v>
      </c>
      <c r="L32" s="27" t="s">
        <v>1672</v>
      </c>
      <c r="M32" s="19" t="s">
        <v>10</v>
      </c>
      <c r="N32" s="25"/>
      <c r="O32" s="58" t="s">
        <v>1746</v>
      </c>
      <c r="P32" s="32" t="s">
        <v>2140</v>
      </c>
      <c r="Q32" s="32" t="s">
        <v>2087</v>
      </c>
      <c r="R32" s="32" t="s">
        <v>2141</v>
      </c>
      <c r="S32" s="265" t="s">
        <v>2142</v>
      </c>
      <c r="T32" s="258" t="s">
        <v>2143</v>
      </c>
      <c r="U32" s="61"/>
      <c r="V32" s="19"/>
      <c r="W32" s="59"/>
      <c r="X32" s="59"/>
      <c r="Y32" s="26"/>
      <c r="Z32" s="26"/>
      <c r="AA32" s="26"/>
      <c r="AB32" s="26"/>
      <c r="AC32" s="269"/>
      <c r="AD32" s="273">
        <f>AC32/G32</f>
        <v>0</v>
      </c>
      <c r="AE32" s="270"/>
      <c r="AF32" s="270"/>
      <c r="AG32" s="270"/>
      <c r="AH32" s="270"/>
      <c r="AI32" s="279" t="str">
        <f t="shared" si="0"/>
        <v>SWEETWATER</v>
      </c>
      <c r="AJ32" s="284">
        <f t="shared" si="0"/>
        <v>45170</v>
      </c>
    </row>
    <row r="33" spans="1:36" s="63" customFormat="1" ht="15" thickBot="1" x14ac:dyDescent="0.35">
      <c r="A33" s="118">
        <v>45161</v>
      </c>
      <c r="B33" s="84" t="s">
        <v>16</v>
      </c>
      <c r="C33" s="82" t="s">
        <v>116</v>
      </c>
      <c r="D33" s="82"/>
      <c r="E33" s="82" t="s">
        <v>1689</v>
      </c>
      <c r="F33" s="85">
        <v>45166</v>
      </c>
      <c r="G33" s="119">
        <v>365000</v>
      </c>
      <c r="H33" s="116" t="s">
        <v>33</v>
      </c>
      <c r="I33" s="116" t="s">
        <v>30</v>
      </c>
      <c r="J33" s="120" t="s">
        <v>356</v>
      </c>
      <c r="K33" s="84" t="s">
        <v>34</v>
      </c>
      <c r="L33" s="87" t="s">
        <v>1693</v>
      </c>
      <c r="M33" s="84" t="s">
        <v>10</v>
      </c>
      <c r="N33" s="85"/>
      <c r="O33" s="121" t="s">
        <v>1749</v>
      </c>
      <c r="P33" s="116"/>
      <c r="Q33" s="116"/>
      <c r="R33" s="116"/>
      <c r="S33" s="116"/>
      <c r="T33" s="263"/>
      <c r="U33" s="122"/>
      <c r="V33" s="84"/>
      <c r="W33" s="81"/>
      <c r="X33" s="81"/>
      <c r="Y33" s="86"/>
      <c r="Z33" s="86"/>
      <c r="AA33" s="86"/>
      <c r="AB33" s="86"/>
      <c r="AC33" s="269"/>
      <c r="AD33" s="273">
        <f>AC33/G33</f>
        <v>0</v>
      </c>
      <c r="AE33" s="275"/>
      <c r="AF33" s="275"/>
      <c r="AG33" s="275"/>
      <c r="AH33" s="275"/>
      <c r="AI33" s="282" t="str">
        <f t="shared" si="0"/>
        <v>LVAIE: ADVANCED ORTHOPAEDIC SURGERY CENTER</v>
      </c>
      <c r="AJ33" s="286">
        <f t="shared" si="0"/>
        <v>45166</v>
      </c>
    </row>
    <row r="34" spans="1:36" ht="15" thickBot="1" x14ac:dyDescent="0.35">
      <c r="A34" s="56">
        <v>45056</v>
      </c>
      <c r="B34" s="19" t="s">
        <v>16</v>
      </c>
      <c r="C34" s="18" t="s">
        <v>22</v>
      </c>
      <c r="D34" s="18" t="s">
        <v>14</v>
      </c>
      <c r="E34" s="18" t="s">
        <v>413</v>
      </c>
      <c r="F34" s="25">
        <v>45231</v>
      </c>
      <c r="G34" s="55">
        <v>550000000</v>
      </c>
      <c r="H34" s="178" t="s">
        <v>104</v>
      </c>
      <c r="I34" s="32" t="s">
        <v>30</v>
      </c>
      <c r="J34" s="57" t="s">
        <v>1526</v>
      </c>
      <c r="K34" s="19" t="s">
        <v>34</v>
      </c>
      <c r="L34" s="27" t="s">
        <v>1747</v>
      </c>
      <c r="M34" s="27" t="s">
        <v>10</v>
      </c>
      <c r="N34" s="25" t="s">
        <v>1750</v>
      </c>
      <c r="O34" s="58"/>
      <c r="P34" s="32" t="s">
        <v>2160</v>
      </c>
      <c r="Q34" s="32" t="s">
        <v>2161</v>
      </c>
      <c r="R34" s="32" t="s">
        <v>2162</v>
      </c>
      <c r="S34" s="32"/>
      <c r="T34" s="264" t="s">
        <v>2271</v>
      </c>
      <c r="U34" s="61">
        <v>45271</v>
      </c>
      <c r="V34" s="19" t="s">
        <v>73</v>
      </c>
      <c r="W34" s="125">
        <v>0.88601180274409197</v>
      </c>
      <c r="X34" s="125">
        <v>0.98609425519496796</v>
      </c>
      <c r="Y34" s="55">
        <v>2738114</v>
      </c>
      <c r="Z34" s="55">
        <f t="shared" ref="Z34:Z41" si="2">Y34*52</f>
        <v>142381928</v>
      </c>
      <c r="AA34" s="55">
        <f t="shared" ref="AA34:AA41" si="3">G34</f>
        <v>550000000</v>
      </c>
      <c r="AB34" s="200">
        <f t="shared" ref="AB34:AB41" si="4">(Z34-AA34)/Z34</f>
        <v>-2.8628497852620733</v>
      </c>
      <c r="AC34" s="269"/>
      <c r="AD34" s="273">
        <f>AC34/G34</f>
        <v>0</v>
      </c>
      <c r="AE34" s="276"/>
      <c r="AF34" s="276"/>
      <c r="AG34" s="276"/>
      <c r="AH34" s="276"/>
      <c r="AI34" s="279" t="str">
        <f t="shared" si="0"/>
        <v>UNIVERSITY OF UTAH</v>
      </c>
      <c r="AJ34" s="284">
        <f t="shared" si="0"/>
        <v>45231</v>
      </c>
    </row>
    <row r="35" spans="1:36" ht="40.799999999999997" thickBot="1" x14ac:dyDescent="0.35">
      <c r="A35" s="56">
        <v>45056</v>
      </c>
      <c r="B35" s="19" t="s">
        <v>16</v>
      </c>
      <c r="C35" s="18" t="s">
        <v>17</v>
      </c>
      <c r="D35" s="18" t="s">
        <v>14</v>
      </c>
      <c r="E35" s="18" t="s">
        <v>414</v>
      </c>
      <c r="F35" s="25">
        <v>45231</v>
      </c>
      <c r="G35" s="55">
        <v>550000000</v>
      </c>
      <c r="H35" s="178" t="s">
        <v>1527</v>
      </c>
      <c r="I35" s="32" t="s">
        <v>30</v>
      </c>
      <c r="J35" s="57" t="s">
        <v>1528</v>
      </c>
      <c r="K35" s="19" t="s">
        <v>34</v>
      </c>
      <c r="L35" s="27" t="s">
        <v>1748</v>
      </c>
      <c r="M35" s="27" t="s">
        <v>10</v>
      </c>
      <c r="N35" s="25" t="s">
        <v>1750</v>
      </c>
      <c r="O35" s="58"/>
      <c r="P35" s="32" t="s">
        <v>2163</v>
      </c>
      <c r="Q35" s="32" t="s">
        <v>2133</v>
      </c>
      <c r="R35" s="32" t="s">
        <v>2164</v>
      </c>
      <c r="S35" s="32"/>
      <c r="T35" s="264" t="s">
        <v>2269</v>
      </c>
      <c r="U35" s="61">
        <v>45271</v>
      </c>
      <c r="V35" s="19" t="s">
        <v>1956</v>
      </c>
      <c r="W35" s="125">
        <v>0.89755220513061595</v>
      </c>
      <c r="X35" s="125">
        <v>0.98274909808806399</v>
      </c>
      <c r="Y35" s="55">
        <v>6391886</v>
      </c>
      <c r="Z35" s="55">
        <f t="shared" si="2"/>
        <v>332378072</v>
      </c>
      <c r="AA35" s="55">
        <f t="shared" si="3"/>
        <v>550000000</v>
      </c>
      <c r="AB35" s="200">
        <f t="shared" si="4"/>
        <v>-0.65474213353039723</v>
      </c>
      <c r="AC35" s="269"/>
      <c r="AD35" s="273">
        <f>AC35/G35</f>
        <v>0</v>
      </c>
      <c r="AE35" s="276"/>
      <c r="AF35" s="276"/>
      <c r="AG35" s="276"/>
      <c r="AH35" s="276"/>
      <c r="AI35" s="279" t="str">
        <f t="shared" si="0"/>
        <v>WEST VIRGINIA UNIVERSITY</v>
      </c>
      <c r="AJ35" s="284">
        <f t="shared" si="0"/>
        <v>45231</v>
      </c>
    </row>
    <row r="36" spans="1:36" ht="27.6" thickBot="1" x14ac:dyDescent="0.35">
      <c r="A36" s="56">
        <v>45138</v>
      </c>
      <c r="B36" s="19" t="s">
        <v>16</v>
      </c>
      <c r="C36" s="18" t="s">
        <v>1634</v>
      </c>
      <c r="D36" s="18" t="s">
        <v>15</v>
      </c>
      <c r="E36" s="18" t="s">
        <v>1635</v>
      </c>
      <c r="F36" s="25">
        <v>45231</v>
      </c>
      <c r="G36" s="55">
        <v>24000000</v>
      </c>
      <c r="H36" s="178" t="s">
        <v>104</v>
      </c>
      <c r="I36" s="32" t="s">
        <v>30</v>
      </c>
      <c r="J36" s="57" t="s">
        <v>1792</v>
      </c>
      <c r="K36" s="19" t="s">
        <v>39</v>
      </c>
      <c r="L36" s="27" t="s">
        <v>1797</v>
      </c>
      <c r="M36" s="27" t="s">
        <v>10</v>
      </c>
      <c r="N36" s="25" t="s">
        <v>1750</v>
      </c>
      <c r="O36" s="58" t="s">
        <v>1975</v>
      </c>
      <c r="P36" s="32" t="s">
        <v>2202</v>
      </c>
      <c r="Q36" s="32" t="s">
        <v>2133</v>
      </c>
      <c r="R36" s="32" t="s">
        <v>2203</v>
      </c>
      <c r="S36" s="32" t="s">
        <v>2204</v>
      </c>
      <c r="T36" s="264" t="s">
        <v>2165</v>
      </c>
      <c r="U36" s="61">
        <v>45264</v>
      </c>
      <c r="V36" s="19" t="s">
        <v>1976</v>
      </c>
      <c r="W36" s="125">
        <v>0.95</v>
      </c>
      <c r="X36" s="125">
        <v>0.99099999999999999</v>
      </c>
      <c r="Y36" s="55">
        <f>790992.85/4</f>
        <v>197748.21249999999</v>
      </c>
      <c r="Z36" s="55">
        <f t="shared" si="2"/>
        <v>10282907.049999999</v>
      </c>
      <c r="AA36" s="55">
        <f t="shared" si="3"/>
        <v>24000000</v>
      </c>
      <c r="AB36" s="200">
        <f t="shared" si="4"/>
        <v>-1.3339703338075006</v>
      </c>
      <c r="AC36" s="269"/>
      <c r="AD36" s="271"/>
      <c r="AE36" s="276"/>
      <c r="AF36" s="276"/>
      <c r="AG36" s="276"/>
      <c r="AH36" s="276"/>
      <c r="AI36" s="279" t="str">
        <f t="shared" si="0"/>
        <v>STEWARD</v>
      </c>
      <c r="AJ36" s="284">
        <f t="shared" si="0"/>
        <v>45231</v>
      </c>
    </row>
    <row r="37" spans="1:36" ht="40.799999999999997" thickBot="1" x14ac:dyDescent="0.35">
      <c r="A37" s="56">
        <v>45138</v>
      </c>
      <c r="B37" s="19" t="s">
        <v>16</v>
      </c>
      <c r="C37" s="18" t="s">
        <v>17</v>
      </c>
      <c r="D37" s="18" t="s">
        <v>15</v>
      </c>
      <c r="E37" s="18" t="s">
        <v>1631</v>
      </c>
      <c r="F37" s="25">
        <v>45231</v>
      </c>
      <c r="G37" s="55">
        <v>420000000</v>
      </c>
      <c r="H37" s="178" t="s">
        <v>1745</v>
      </c>
      <c r="I37" s="32" t="s">
        <v>30</v>
      </c>
      <c r="J37" s="57" t="s">
        <v>1632</v>
      </c>
      <c r="K37" s="19" t="s">
        <v>39</v>
      </c>
      <c r="L37" s="27" t="s">
        <v>1796</v>
      </c>
      <c r="M37" s="19" t="s">
        <v>10</v>
      </c>
      <c r="N37" s="25" t="s">
        <v>1750</v>
      </c>
      <c r="O37" s="58" t="s">
        <v>1955</v>
      </c>
      <c r="P37" s="32" t="s">
        <v>2166</v>
      </c>
      <c r="Q37" s="32" t="s">
        <v>2133</v>
      </c>
      <c r="R37" s="32" t="s">
        <v>2167</v>
      </c>
      <c r="S37" s="32" t="s">
        <v>2168</v>
      </c>
      <c r="T37" s="264" t="s">
        <v>2270</v>
      </c>
      <c r="U37" s="61">
        <v>45261</v>
      </c>
      <c r="V37" s="19" t="s">
        <v>1956</v>
      </c>
      <c r="W37" s="125">
        <v>0.91700000000000004</v>
      </c>
      <c r="X37" s="125">
        <v>0.99399999999999999</v>
      </c>
      <c r="Y37" s="55">
        <v>4822967.3099999996</v>
      </c>
      <c r="Z37" s="55">
        <f t="shared" si="2"/>
        <v>250794300.11999997</v>
      </c>
      <c r="AA37" s="55">
        <f t="shared" si="3"/>
        <v>420000000</v>
      </c>
      <c r="AB37" s="200">
        <f t="shared" si="4"/>
        <v>-0.67467920841517748</v>
      </c>
      <c r="AC37" s="269"/>
      <c r="AD37" s="271"/>
      <c r="AE37" s="276"/>
      <c r="AF37" s="276"/>
      <c r="AG37" s="276"/>
      <c r="AH37" s="276"/>
      <c r="AI37" s="279" t="str">
        <f t="shared" si="0"/>
        <v>HARTFORD HEALTHCARE</v>
      </c>
      <c r="AJ37" s="284">
        <f t="shared" si="0"/>
        <v>45231</v>
      </c>
    </row>
    <row r="38" spans="1:36" ht="27.6" thickBot="1" x14ac:dyDescent="0.35">
      <c r="A38" s="56">
        <v>45191</v>
      </c>
      <c r="B38" s="19" t="s">
        <v>16</v>
      </c>
      <c r="C38" s="18" t="s">
        <v>359</v>
      </c>
      <c r="D38" s="18" t="s">
        <v>15</v>
      </c>
      <c r="E38" s="18" t="s">
        <v>1751</v>
      </c>
      <c r="F38" s="25">
        <v>45231</v>
      </c>
      <c r="G38" s="55">
        <v>4200000</v>
      </c>
      <c r="H38" s="178" t="s">
        <v>130</v>
      </c>
      <c r="I38" s="32" t="s">
        <v>30</v>
      </c>
      <c r="J38" s="57" t="s">
        <v>1752</v>
      </c>
      <c r="K38" s="19" t="s">
        <v>34</v>
      </c>
      <c r="L38" s="19" t="s">
        <v>1790</v>
      </c>
      <c r="M38" s="19" t="s">
        <v>10</v>
      </c>
      <c r="N38" s="25" t="s">
        <v>1750</v>
      </c>
      <c r="O38" s="58"/>
      <c r="P38" s="32" t="s">
        <v>2265</v>
      </c>
      <c r="Q38" s="32" t="s">
        <v>2145</v>
      </c>
      <c r="R38" s="32" t="s">
        <v>2146</v>
      </c>
      <c r="S38" s="265" t="s">
        <v>2120</v>
      </c>
      <c r="T38" s="258" t="s">
        <v>2264</v>
      </c>
      <c r="U38" s="61">
        <v>45271</v>
      </c>
      <c r="V38" s="19" t="s">
        <v>1990</v>
      </c>
      <c r="W38" s="125"/>
      <c r="X38" s="125"/>
      <c r="Y38" s="199">
        <v>215109</v>
      </c>
      <c r="Z38" s="55">
        <f t="shared" si="2"/>
        <v>11185668</v>
      </c>
      <c r="AA38" s="55">
        <f t="shared" si="3"/>
        <v>4200000</v>
      </c>
      <c r="AB38" s="200">
        <f t="shared" si="4"/>
        <v>0.62451951908460002</v>
      </c>
      <c r="AC38" s="269"/>
      <c r="AD38" s="273">
        <f>AC38/G38</f>
        <v>0</v>
      </c>
      <c r="AE38" s="276"/>
      <c r="AF38" s="276"/>
      <c r="AG38" s="276"/>
      <c r="AH38" s="276"/>
      <c r="AI38" s="279" t="str">
        <f t="shared" si="0"/>
        <v>MERCY HEALTH - PERRYVILLE</v>
      </c>
      <c r="AJ38" s="284">
        <f t="shared" si="0"/>
        <v>45231</v>
      </c>
    </row>
    <row r="39" spans="1:36" ht="27.6" hidden="1" thickBot="1" x14ac:dyDescent="0.35">
      <c r="A39" s="56"/>
      <c r="B39" s="19" t="s">
        <v>16</v>
      </c>
      <c r="C39" s="18" t="s">
        <v>22</v>
      </c>
      <c r="D39" s="18" t="s">
        <v>15</v>
      </c>
      <c r="E39" s="18" t="s">
        <v>1793</v>
      </c>
      <c r="F39" s="25">
        <v>45231</v>
      </c>
      <c r="G39" s="55">
        <v>14500000</v>
      </c>
      <c r="H39" s="178" t="s">
        <v>66</v>
      </c>
      <c r="I39" s="32" t="s">
        <v>30</v>
      </c>
      <c r="J39" s="57" t="s">
        <v>1794</v>
      </c>
      <c r="K39" s="19" t="s">
        <v>39</v>
      </c>
      <c r="L39" s="19" t="s">
        <v>1795</v>
      </c>
      <c r="M39" s="19" t="s">
        <v>10</v>
      </c>
      <c r="N39" s="25" t="s">
        <v>1750</v>
      </c>
      <c r="O39" s="58" t="s">
        <v>1977</v>
      </c>
      <c r="P39" s="32" t="s">
        <v>2102</v>
      </c>
      <c r="Q39" s="32" t="s">
        <v>2087</v>
      </c>
      <c r="R39" s="32" t="s">
        <v>2205</v>
      </c>
      <c r="S39" s="32" t="s">
        <v>2206</v>
      </c>
      <c r="T39" s="264" t="s">
        <v>2169</v>
      </c>
      <c r="U39" s="61">
        <v>45264</v>
      </c>
      <c r="V39" s="19" t="s">
        <v>73</v>
      </c>
      <c r="W39" s="125">
        <v>0.93700000000000006</v>
      </c>
      <c r="X39" s="125">
        <v>0.99299999999999999</v>
      </c>
      <c r="Y39" s="199">
        <v>194518.67</v>
      </c>
      <c r="Z39" s="55">
        <f t="shared" si="2"/>
        <v>10114970.84</v>
      </c>
      <c r="AA39" s="55">
        <f t="shared" si="3"/>
        <v>14500000</v>
      </c>
      <c r="AB39" s="200">
        <f t="shared" si="4"/>
        <v>-0.43351871491900418</v>
      </c>
      <c r="AC39" s="269"/>
      <c r="AD39" s="273">
        <f>AC39/G39</f>
        <v>0</v>
      </c>
      <c r="AE39" s="276"/>
      <c r="AF39" s="276"/>
      <c r="AG39" s="276"/>
      <c r="AH39" s="276"/>
      <c r="AI39" s="279" t="str">
        <f t="shared" si="0"/>
        <v>KPC HEALTH</v>
      </c>
      <c r="AJ39" s="284">
        <f t="shared" si="0"/>
        <v>45231</v>
      </c>
    </row>
    <row r="40" spans="1:36" s="63" customFormat="1" ht="15" thickBot="1" x14ac:dyDescent="0.35">
      <c r="A40" s="118">
        <v>45194</v>
      </c>
      <c r="B40" s="84" t="s">
        <v>16</v>
      </c>
      <c r="C40" s="82" t="s">
        <v>116</v>
      </c>
      <c r="D40" s="82"/>
      <c r="E40" s="82" t="s">
        <v>1786</v>
      </c>
      <c r="F40" s="85" t="s">
        <v>88</v>
      </c>
      <c r="G40" s="119"/>
      <c r="H40" s="116" t="s">
        <v>28</v>
      </c>
      <c r="I40" s="116" t="s">
        <v>30</v>
      </c>
      <c r="J40" s="120" t="s">
        <v>1787</v>
      </c>
      <c r="K40" s="84" t="s">
        <v>34</v>
      </c>
      <c r="L40" s="87" t="s">
        <v>1788</v>
      </c>
      <c r="M40" s="84" t="s">
        <v>10</v>
      </c>
      <c r="N40" s="85">
        <v>45289</v>
      </c>
      <c r="O40" s="121" t="s">
        <v>2051</v>
      </c>
      <c r="P40" s="116"/>
      <c r="Q40" s="116"/>
      <c r="R40" s="116"/>
      <c r="S40" s="116"/>
      <c r="T40" s="263"/>
      <c r="U40" s="122"/>
      <c r="V40" s="84"/>
      <c r="W40" s="81"/>
      <c r="X40" s="81"/>
      <c r="Y40" s="86"/>
      <c r="Z40" s="86"/>
      <c r="AA40" s="86"/>
      <c r="AB40" s="86"/>
      <c r="AC40" s="269"/>
      <c r="AD40" s="273" t="e">
        <f>AC40/G40</f>
        <v>#DIV/0!</v>
      </c>
      <c r="AE40" s="275"/>
      <c r="AF40" s="275"/>
      <c r="AG40" s="275"/>
      <c r="AH40" s="275"/>
      <c r="AI40" s="282" t="str">
        <f t="shared" si="0"/>
        <v>GEORGETOWN SURGICAL CENTER</v>
      </c>
      <c r="AJ40" s="286" t="str">
        <f t="shared" si="0"/>
        <v>TBD</v>
      </c>
    </row>
    <row r="41" spans="1:36" ht="27.6" thickBot="1" x14ac:dyDescent="0.35">
      <c r="A41" s="56">
        <v>45205</v>
      </c>
      <c r="B41" s="19" t="s">
        <v>16</v>
      </c>
      <c r="C41" s="18" t="s">
        <v>22</v>
      </c>
      <c r="D41" s="18"/>
      <c r="E41" s="18" t="s">
        <v>1789</v>
      </c>
      <c r="F41" s="25">
        <v>45245</v>
      </c>
      <c r="G41" s="55">
        <v>6500000</v>
      </c>
      <c r="H41" s="287" t="s">
        <v>2268</v>
      </c>
      <c r="I41" s="32" t="s">
        <v>30</v>
      </c>
      <c r="J41" s="57" t="s">
        <v>117</v>
      </c>
      <c r="K41" s="19" t="s">
        <v>34</v>
      </c>
      <c r="L41" s="19"/>
      <c r="M41" s="19" t="s">
        <v>10</v>
      </c>
      <c r="N41" s="25" t="s">
        <v>1750</v>
      </c>
      <c r="O41" s="58" t="s">
        <v>1791</v>
      </c>
      <c r="P41" s="32" t="s">
        <v>2118</v>
      </c>
      <c r="Q41" s="32" t="s">
        <v>2119</v>
      </c>
      <c r="R41" s="32" t="s">
        <v>2147</v>
      </c>
      <c r="S41" s="32" t="s">
        <v>2089</v>
      </c>
      <c r="T41" s="266" t="s">
        <v>2148</v>
      </c>
      <c r="U41" s="61">
        <v>45296</v>
      </c>
      <c r="V41" s="19" t="s">
        <v>73</v>
      </c>
      <c r="W41" s="125">
        <v>0.88649999999999995</v>
      </c>
      <c r="X41" s="125">
        <v>0.98599999999999999</v>
      </c>
      <c r="Y41" s="199">
        <v>87878</v>
      </c>
      <c r="Z41" s="55">
        <f t="shared" si="2"/>
        <v>4569656</v>
      </c>
      <c r="AA41" s="55">
        <f t="shared" si="3"/>
        <v>6500000</v>
      </c>
      <c r="AB41" s="200">
        <f t="shared" si="4"/>
        <v>-0.42242654589317008</v>
      </c>
      <c r="AC41" s="269"/>
      <c r="AD41" s="272"/>
      <c r="AE41" s="276"/>
      <c r="AF41" s="276"/>
      <c r="AG41" s="276"/>
      <c r="AH41" s="276"/>
      <c r="AI41" s="279" t="str">
        <f t="shared" si="0"/>
        <v>EMERUS</v>
      </c>
      <c r="AJ41" s="284">
        <f t="shared" si="0"/>
        <v>45245</v>
      </c>
    </row>
    <row r="42" spans="1:36" ht="15" thickBot="1" x14ac:dyDescent="0.35">
      <c r="A42" s="56">
        <v>45231</v>
      </c>
      <c r="B42" s="19" t="s">
        <v>16</v>
      </c>
      <c r="C42" s="18" t="s">
        <v>116</v>
      </c>
      <c r="D42" s="18"/>
      <c r="E42" s="18" t="s">
        <v>1874</v>
      </c>
      <c r="F42" s="25">
        <v>45261</v>
      </c>
      <c r="G42" s="55">
        <v>0</v>
      </c>
      <c r="H42" s="178" t="s">
        <v>11</v>
      </c>
      <c r="I42" s="32" t="s">
        <v>30</v>
      </c>
      <c r="J42" s="57" t="s">
        <v>1787</v>
      </c>
      <c r="K42" s="19" t="s">
        <v>34</v>
      </c>
      <c r="L42" s="19" t="s">
        <v>1875</v>
      </c>
      <c r="M42" s="19" t="s">
        <v>10</v>
      </c>
      <c r="N42" s="25" t="s">
        <v>1750</v>
      </c>
      <c r="O42" s="58" t="s">
        <v>1746</v>
      </c>
      <c r="P42" s="32" t="s">
        <v>2082</v>
      </c>
      <c r="Q42" s="32" t="s">
        <v>2083</v>
      </c>
      <c r="R42" s="32" t="s">
        <v>2170</v>
      </c>
      <c r="S42" s="32" t="s">
        <v>2171</v>
      </c>
      <c r="T42" s="258" t="s">
        <v>2149</v>
      </c>
      <c r="U42" s="61">
        <v>45296</v>
      </c>
      <c r="V42" s="19" t="s">
        <v>73</v>
      </c>
      <c r="W42" s="125">
        <v>0.94299999999999995</v>
      </c>
      <c r="X42" s="125">
        <v>1</v>
      </c>
      <c r="Y42" s="199">
        <v>2905</v>
      </c>
      <c r="Z42" s="55">
        <f>Y42*52</f>
        <v>151060</v>
      </c>
      <c r="AA42" s="55">
        <f>G42</f>
        <v>0</v>
      </c>
      <c r="AB42" s="200">
        <f>(Z42-AA42)/Z42</f>
        <v>1</v>
      </c>
      <c r="AC42" s="269"/>
      <c r="AD42" s="273" t="e">
        <f>AC42/G42</f>
        <v>#DIV/0!</v>
      </c>
      <c r="AE42" s="276"/>
      <c r="AF42" s="276"/>
      <c r="AG42" s="276"/>
      <c r="AH42" s="276"/>
      <c r="AI42" s="279" t="str">
        <f t="shared" si="0"/>
        <v>ST.JOE'S AND ELGIN</v>
      </c>
      <c r="AJ42" s="284">
        <f t="shared" si="0"/>
        <v>45261</v>
      </c>
    </row>
    <row r="43" spans="1:36" ht="27.6" thickBot="1" x14ac:dyDescent="0.35">
      <c r="A43" s="56">
        <v>45247</v>
      </c>
      <c r="B43" s="19" t="s">
        <v>16</v>
      </c>
      <c r="C43" s="18" t="s">
        <v>17</v>
      </c>
      <c r="D43" s="18" t="s">
        <v>15</v>
      </c>
      <c r="E43" s="18" t="s">
        <v>1948</v>
      </c>
      <c r="F43" s="25">
        <v>45282</v>
      </c>
      <c r="G43" s="55">
        <v>800000</v>
      </c>
      <c r="H43" s="178" t="s">
        <v>66</v>
      </c>
      <c r="I43" s="32" t="s">
        <v>64</v>
      </c>
      <c r="J43" s="57" t="s">
        <v>62</v>
      </c>
      <c r="K43" s="19" t="s">
        <v>1860</v>
      </c>
      <c r="L43" s="19"/>
      <c r="M43" s="19" t="s">
        <v>10</v>
      </c>
      <c r="N43" s="25">
        <v>45313</v>
      </c>
      <c r="O43" s="58" t="s">
        <v>2030</v>
      </c>
      <c r="P43" s="32" t="s">
        <v>2172</v>
      </c>
      <c r="Q43" s="32" t="s">
        <v>2133</v>
      </c>
      <c r="R43" s="32" t="s">
        <v>2173</v>
      </c>
      <c r="S43" s="32"/>
      <c r="T43" s="266">
        <v>198066</v>
      </c>
      <c r="U43" s="61">
        <v>45313</v>
      </c>
      <c r="V43" s="19" t="s">
        <v>1956</v>
      </c>
      <c r="W43" s="125">
        <v>0.94899999999999995</v>
      </c>
      <c r="X43" s="125">
        <v>1</v>
      </c>
      <c r="Y43" s="199">
        <v>5614</v>
      </c>
      <c r="Z43" s="55">
        <f>Y43*52</f>
        <v>291928</v>
      </c>
      <c r="AA43" s="55">
        <f>G43</f>
        <v>800000</v>
      </c>
      <c r="AB43" s="200">
        <f>(Z43-AA43)/Z43</f>
        <v>-1.7404017428955085</v>
      </c>
      <c r="AC43" s="269"/>
      <c r="AD43" s="272"/>
      <c r="AE43" s="276"/>
      <c r="AF43" s="276"/>
      <c r="AG43" s="276"/>
      <c r="AH43" s="276"/>
      <c r="AI43" s="279" t="str">
        <f t="shared" si="0"/>
        <v>PACIFICA HOSPITAL OF THE VALLEY</v>
      </c>
      <c r="AJ43" s="284">
        <f t="shared" si="0"/>
        <v>45282</v>
      </c>
    </row>
    <row r="44" spans="1:36" ht="15" thickBot="1" x14ac:dyDescent="0.35">
      <c r="A44" s="56">
        <v>45225</v>
      </c>
      <c r="B44" s="19" t="s">
        <v>16</v>
      </c>
      <c r="C44" s="18" t="s">
        <v>22</v>
      </c>
      <c r="D44" s="18" t="s">
        <v>14</v>
      </c>
      <c r="E44" s="18" t="s">
        <v>1858</v>
      </c>
      <c r="F44" s="25">
        <v>45292</v>
      </c>
      <c r="G44" s="55">
        <v>3000000</v>
      </c>
      <c r="H44" s="178" t="s">
        <v>11</v>
      </c>
      <c r="I44" s="32" t="s">
        <v>30</v>
      </c>
      <c r="J44" s="57" t="s">
        <v>1859</v>
      </c>
      <c r="K44" s="19" t="s">
        <v>1860</v>
      </c>
      <c r="L44" s="19" t="s">
        <v>2221</v>
      </c>
      <c r="M44" s="19" t="s">
        <v>10</v>
      </c>
      <c r="N44" s="25">
        <v>45294</v>
      </c>
      <c r="O44" s="58"/>
      <c r="P44" s="32" t="s">
        <v>2150</v>
      </c>
      <c r="Q44" s="32" t="s">
        <v>2151</v>
      </c>
      <c r="R44" s="32" t="s">
        <v>2152</v>
      </c>
      <c r="S44" s="32" t="s">
        <v>2089</v>
      </c>
      <c r="T44" s="258" t="s">
        <v>2151</v>
      </c>
      <c r="U44" s="61"/>
      <c r="V44" s="19" t="s">
        <v>73</v>
      </c>
      <c r="W44" s="125">
        <v>0.98919999999999997</v>
      </c>
      <c r="X44" s="125">
        <v>0.99729999999999996</v>
      </c>
      <c r="Y44" s="199">
        <v>29273.3622222222</v>
      </c>
      <c r="Z44" s="55">
        <f>Y44*52</f>
        <v>1522214.8355555544</v>
      </c>
      <c r="AA44" s="55">
        <f>G44</f>
        <v>3000000</v>
      </c>
      <c r="AB44" s="200">
        <f>(Z44-AA44)/Z44</f>
        <v>-0.97081248318349656</v>
      </c>
      <c r="AC44" s="269">
        <v>303070.01899999997</v>
      </c>
      <c r="AD44" s="273">
        <f t="shared" ref="AD44:AD55" si="5">AC44/G44</f>
        <v>0.10102333966666666</v>
      </c>
      <c r="AE44" s="278">
        <v>10</v>
      </c>
      <c r="AF44" s="276" t="s">
        <v>2256</v>
      </c>
      <c r="AG44" s="276"/>
      <c r="AH44" s="276"/>
      <c r="AI44" s="279" t="str">
        <f t="shared" si="0"/>
        <v>SHIRLEY RYAN ABILITY LAB</v>
      </c>
      <c r="AJ44" s="284">
        <f t="shared" si="0"/>
        <v>45292</v>
      </c>
    </row>
    <row r="45" spans="1:36" ht="15" thickBot="1" x14ac:dyDescent="0.35">
      <c r="A45" s="56">
        <v>45231</v>
      </c>
      <c r="B45" s="19" t="s">
        <v>16</v>
      </c>
      <c r="C45" s="18" t="s">
        <v>17</v>
      </c>
      <c r="D45" s="18" t="s">
        <v>14</v>
      </c>
      <c r="E45" s="18" t="s">
        <v>1876</v>
      </c>
      <c r="F45" s="25">
        <v>45292</v>
      </c>
      <c r="G45" s="55">
        <v>15000000</v>
      </c>
      <c r="H45" s="178" t="s">
        <v>371</v>
      </c>
      <c r="I45" s="32" t="s">
        <v>30</v>
      </c>
      <c r="J45" s="57" t="s">
        <v>1877</v>
      </c>
      <c r="K45" s="19" t="s">
        <v>1860</v>
      </c>
      <c r="L45" s="19" t="s">
        <v>1989</v>
      </c>
      <c r="M45" s="19" t="s">
        <v>10</v>
      </c>
      <c r="N45" s="25">
        <v>45294</v>
      </c>
      <c r="O45" s="58"/>
      <c r="P45" s="32" t="s">
        <v>2174</v>
      </c>
      <c r="Q45" s="32" t="s">
        <v>2133</v>
      </c>
      <c r="R45" s="32" t="s">
        <v>2175</v>
      </c>
      <c r="S45" s="32" t="s">
        <v>2092</v>
      </c>
      <c r="T45" s="264" t="s">
        <v>2153</v>
      </c>
      <c r="U45" s="61">
        <v>45321</v>
      </c>
      <c r="V45" s="19" t="s">
        <v>1956</v>
      </c>
      <c r="W45" s="125">
        <v>0.87880000000000003</v>
      </c>
      <c r="X45" s="125">
        <v>0.98499999999999999</v>
      </c>
      <c r="Y45" s="199">
        <v>6034593.5671428498</v>
      </c>
      <c r="Z45" s="55">
        <f>Y45*52</f>
        <v>313798865.4914282</v>
      </c>
      <c r="AA45" s="55">
        <f>G45</f>
        <v>15000000</v>
      </c>
      <c r="AB45" s="200">
        <f>(Z45-AA45)/Z45</f>
        <v>0.95219867995217544</v>
      </c>
      <c r="AC45" s="269">
        <v>868268.35</v>
      </c>
      <c r="AD45" s="273">
        <f t="shared" si="5"/>
        <v>5.7884556666666663E-2</v>
      </c>
      <c r="AE45" s="278">
        <v>10</v>
      </c>
      <c r="AF45" s="276" t="s">
        <v>52</v>
      </c>
      <c r="AG45" s="276"/>
      <c r="AH45" s="276"/>
      <c r="AI45" s="279" t="str">
        <f t="shared" si="0"/>
        <v>WVU HERITAGE VALLEY</v>
      </c>
      <c r="AJ45" s="284">
        <f t="shared" si="0"/>
        <v>45292</v>
      </c>
    </row>
    <row r="46" spans="1:36" ht="15" thickBot="1" x14ac:dyDescent="0.35">
      <c r="A46" s="56">
        <v>45295</v>
      </c>
      <c r="B46" s="19" t="s">
        <v>16</v>
      </c>
      <c r="C46" s="18" t="s">
        <v>116</v>
      </c>
      <c r="D46" s="18"/>
      <c r="E46" s="18" t="s">
        <v>2031</v>
      </c>
      <c r="F46" s="25">
        <v>45306</v>
      </c>
      <c r="G46" s="55">
        <v>151600</v>
      </c>
      <c r="H46" s="178" t="s">
        <v>160</v>
      </c>
      <c r="I46" s="32" t="s">
        <v>30</v>
      </c>
      <c r="J46" s="57" t="s">
        <v>1787</v>
      </c>
      <c r="K46" s="19" t="s">
        <v>34</v>
      </c>
      <c r="L46" s="19"/>
      <c r="M46" s="19" t="s">
        <v>10</v>
      </c>
      <c r="N46" s="25">
        <v>45337</v>
      </c>
      <c r="O46" s="58" t="s">
        <v>1746</v>
      </c>
      <c r="P46" s="32" t="s">
        <v>2082</v>
      </c>
      <c r="Q46" s="32" t="s">
        <v>2083</v>
      </c>
      <c r="R46" s="32" t="s">
        <v>2084</v>
      </c>
      <c r="S46" s="32" t="s">
        <v>2085</v>
      </c>
      <c r="T46" s="264" t="s">
        <v>2086</v>
      </c>
      <c r="U46" s="61">
        <v>45331</v>
      </c>
      <c r="V46" s="19" t="s">
        <v>73</v>
      </c>
      <c r="W46" s="125">
        <v>0.97799999999999998</v>
      </c>
      <c r="X46" s="125">
        <v>1</v>
      </c>
      <c r="Y46" s="199">
        <v>1913</v>
      </c>
      <c r="Z46" s="55">
        <f>Y46*52</f>
        <v>99476</v>
      </c>
      <c r="AA46" s="55">
        <f>G46</f>
        <v>151600</v>
      </c>
      <c r="AB46" s="200">
        <f>(Z46-AA46)/Z46</f>
        <v>-0.52398568498934417</v>
      </c>
      <c r="AC46" s="269">
        <v>16862.18</v>
      </c>
      <c r="AD46" s="273">
        <f t="shared" si="5"/>
        <v>0.11122810026385224</v>
      </c>
      <c r="AE46" s="278">
        <v>10</v>
      </c>
      <c r="AF46" s="278" t="s">
        <v>2256</v>
      </c>
      <c r="AG46" s="278"/>
      <c r="AH46" s="278"/>
      <c r="AI46" s="279" t="str">
        <f t="shared" si="0"/>
        <v>TUAZON A HEALTH PARK OP</v>
      </c>
      <c r="AJ46" s="284">
        <f t="shared" si="0"/>
        <v>45306</v>
      </c>
    </row>
    <row r="47" spans="1:36" ht="15" thickBot="1" x14ac:dyDescent="0.35">
      <c r="A47" s="56">
        <v>45307</v>
      </c>
      <c r="B47" s="19" t="s">
        <v>16</v>
      </c>
      <c r="C47" s="18"/>
      <c r="D47" s="18"/>
      <c r="E47" s="18" t="s">
        <v>2049</v>
      </c>
      <c r="F47" s="25">
        <v>45322</v>
      </c>
      <c r="G47" s="55"/>
      <c r="H47" s="178" t="s">
        <v>20</v>
      </c>
      <c r="I47" s="32" t="s">
        <v>47</v>
      </c>
      <c r="J47" s="57"/>
      <c r="K47" s="19" t="s">
        <v>34</v>
      </c>
      <c r="L47" s="19" t="s">
        <v>2050</v>
      </c>
      <c r="M47" s="19" t="s">
        <v>10</v>
      </c>
      <c r="N47" s="25">
        <v>45324</v>
      </c>
      <c r="O47" s="58" t="s">
        <v>1746</v>
      </c>
      <c r="P47" s="32" t="s">
        <v>2150</v>
      </c>
      <c r="Q47" s="32" t="s">
        <v>2161</v>
      </c>
      <c r="R47" s="32" t="s">
        <v>2176</v>
      </c>
      <c r="S47" s="32" t="s">
        <v>2089</v>
      </c>
      <c r="T47" s="266" t="s">
        <v>2154</v>
      </c>
      <c r="U47" s="61"/>
      <c r="V47" s="19"/>
      <c r="W47" s="125"/>
      <c r="X47" s="125"/>
      <c r="Y47" s="199"/>
      <c r="Z47" s="55"/>
      <c r="AA47" s="55"/>
      <c r="AB47" s="200"/>
      <c r="AC47" s="269">
        <v>43234.9</v>
      </c>
      <c r="AD47" s="273" t="e">
        <f t="shared" si="5"/>
        <v>#DIV/0!</v>
      </c>
      <c r="AE47" s="278">
        <v>10</v>
      </c>
      <c r="AF47" s="278" t="s">
        <v>2256</v>
      </c>
      <c r="AG47" s="278"/>
      <c r="AH47" s="278"/>
      <c r="AI47" s="279" t="str">
        <f t="shared" si="0"/>
        <v xml:space="preserve">MERCY  </v>
      </c>
      <c r="AJ47" s="284">
        <f t="shared" si="0"/>
        <v>45322</v>
      </c>
    </row>
    <row r="48" spans="1:36" ht="15" thickBot="1" x14ac:dyDescent="0.35">
      <c r="A48" s="56">
        <v>45260</v>
      </c>
      <c r="B48" s="19" t="s">
        <v>16</v>
      </c>
      <c r="C48" s="18" t="s">
        <v>22</v>
      </c>
      <c r="D48" s="18" t="s">
        <v>15</v>
      </c>
      <c r="E48" s="18" t="s">
        <v>1994</v>
      </c>
      <c r="F48" s="25">
        <v>45323</v>
      </c>
      <c r="G48" s="55">
        <v>8000000</v>
      </c>
      <c r="H48" s="178" t="s">
        <v>109</v>
      </c>
      <c r="I48" s="32" t="s">
        <v>64</v>
      </c>
      <c r="J48" s="57" t="s">
        <v>1995</v>
      </c>
      <c r="K48" s="19" t="s">
        <v>2095</v>
      </c>
      <c r="L48" s="19" t="s">
        <v>2025</v>
      </c>
      <c r="M48" s="19" t="s">
        <v>10</v>
      </c>
      <c r="N48" s="25">
        <v>45352</v>
      </c>
      <c r="O48" s="58"/>
      <c r="P48" s="32" t="s">
        <v>2091</v>
      </c>
      <c r="Q48" s="32" t="s">
        <v>2087</v>
      </c>
      <c r="R48" s="32" t="s">
        <v>2092</v>
      </c>
      <c r="S48" s="32" t="s">
        <v>2093</v>
      </c>
      <c r="T48" s="266" t="s">
        <v>2094</v>
      </c>
      <c r="U48" s="61"/>
      <c r="V48" s="19"/>
      <c r="W48" s="125"/>
      <c r="X48" s="125"/>
      <c r="Y48" s="199"/>
      <c r="Z48" s="55"/>
      <c r="AA48" s="55"/>
      <c r="AB48" s="200"/>
      <c r="AC48" s="269">
        <v>355028</v>
      </c>
      <c r="AD48" s="273">
        <f>AC48/G48</f>
        <v>4.4378500000000001E-2</v>
      </c>
      <c r="AE48" s="278">
        <v>10</v>
      </c>
      <c r="AF48" s="278" t="s">
        <v>2256</v>
      </c>
      <c r="AG48" s="278"/>
      <c r="AH48" s="278"/>
      <c r="AI48" s="279" t="str">
        <f t="shared" si="0"/>
        <v>ASTRIA HEALTH</v>
      </c>
      <c r="AJ48" s="284">
        <f t="shared" si="0"/>
        <v>45323</v>
      </c>
    </row>
    <row r="49" spans="1:36" ht="15" thickBot="1" x14ac:dyDescent="0.35">
      <c r="A49" s="56">
        <v>45259</v>
      </c>
      <c r="B49" s="19" t="s">
        <v>16</v>
      </c>
      <c r="C49" s="18" t="s">
        <v>22</v>
      </c>
      <c r="D49" s="18" t="s">
        <v>1991</v>
      </c>
      <c r="E49" s="18" t="s">
        <v>1992</v>
      </c>
      <c r="F49" s="25">
        <v>45334</v>
      </c>
      <c r="G49" s="55">
        <v>15000000</v>
      </c>
      <c r="H49" s="178" t="s">
        <v>104</v>
      </c>
      <c r="I49" s="32" t="s">
        <v>402</v>
      </c>
      <c r="J49" s="57" t="s">
        <v>1993</v>
      </c>
      <c r="K49" s="19" t="s">
        <v>2095</v>
      </c>
      <c r="L49" s="19" t="s">
        <v>2026</v>
      </c>
      <c r="M49" s="19" t="s">
        <v>10</v>
      </c>
      <c r="N49" s="25">
        <v>45336</v>
      </c>
      <c r="O49" s="58" t="s">
        <v>2210</v>
      </c>
      <c r="P49" s="32" t="s">
        <v>2155</v>
      </c>
      <c r="Q49" s="32" t="s">
        <v>2156</v>
      </c>
      <c r="R49" s="32" t="s">
        <v>2128</v>
      </c>
      <c r="S49" s="32" t="s">
        <v>2089</v>
      </c>
      <c r="T49" s="266" t="s">
        <v>2157</v>
      </c>
      <c r="U49" s="61">
        <v>45331</v>
      </c>
      <c r="V49" s="19" t="s">
        <v>73</v>
      </c>
      <c r="W49" s="125"/>
      <c r="X49" s="125"/>
      <c r="Y49" s="199"/>
      <c r="Z49" s="55"/>
      <c r="AA49" s="55"/>
      <c r="AB49" s="200"/>
      <c r="AC49" s="269">
        <v>421938.99000000075</v>
      </c>
      <c r="AD49" s="273">
        <f>AC49/G49</f>
        <v>2.8129266000000049E-2</v>
      </c>
      <c r="AE49" s="278">
        <v>10</v>
      </c>
      <c r="AF49" s="278" t="s">
        <v>2256</v>
      </c>
      <c r="AG49" s="278"/>
      <c r="AH49" s="278"/>
      <c r="AI49" s="279" t="str">
        <f t="shared" si="0"/>
        <v>PRIMARY CHILDRENS' HOSPITAL</v>
      </c>
      <c r="AJ49" s="284">
        <f t="shared" si="0"/>
        <v>45334</v>
      </c>
    </row>
    <row r="50" spans="1:36" ht="27.6" thickBot="1" x14ac:dyDescent="0.35">
      <c r="A50" s="56">
        <v>45337</v>
      </c>
      <c r="B50" s="19" t="s">
        <v>16</v>
      </c>
      <c r="C50" s="18" t="s">
        <v>17</v>
      </c>
      <c r="D50" s="18" t="s">
        <v>1991</v>
      </c>
      <c r="E50" s="18" t="s">
        <v>2236</v>
      </c>
      <c r="F50" s="25">
        <v>45345</v>
      </c>
      <c r="G50" s="55"/>
      <c r="H50" s="178" t="s">
        <v>71</v>
      </c>
      <c r="I50" s="32" t="s">
        <v>2237</v>
      </c>
      <c r="J50" s="57" t="s">
        <v>410</v>
      </c>
      <c r="K50" s="19" t="s">
        <v>34</v>
      </c>
      <c r="L50" s="19" t="s">
        <v>2243</v>
      </c>
      <c r="M50" s="19" t="s">
        <v>10</v>
      </c>
      <c r="N50" s="25">
        <v>45344</v>
      </c>
      <c r="O50" s="58" t="s">
        <v>2238</v>
      </c>
      <c r="P50" s="32" t="s">
        <v>2240</v>
      </c>
      <c r="Q50" s="32" t="s">
        <v>2133</v>
      </c>
      <c r="R50" s="32" t="s">
        <v>2241</v>
      </c>
      <c r="S50" s="32" t="s">
        <v>2242</v>
      </c>
      <c r="T50" s="266" t="s">
        <v>2239</v>
      </c>
      <c r="U50" s="61"/>
      <c r="V50" s="19" t="s">
        <v>1956</v>
      </c>
      <c r="W50" s="125"/>
      <c r="X50" s="125"/>
      <c r="Y50" s="199"/>
      <c r="Z50" s="55"/>
      <c r="AA50" s="55"/>
      <c r="AB50" s="200"/>
      <c r="AC50" s="269">
        <v>121993.1</v>
      </c>
      <c r="AD50" s="273" t="e">
        <f>AC50/G50</f>
        <v>#DIV/0!</v>
      </c>
      <c r="AE50" s="278">
        <v>10</v>
      </c>
      <c r="AF50" s="278" t="s">
        <v>2256</v>
      </c>
      <c r="AG50" s="278"/>
      <c r="AH50" s="278"/>
      <c r="AI50" s="279" t="str">
        <f t="shared" si="0"/>
        <v>BERKSHIRE HEALTH SYSTEM (NARH)</v>
      </c>
      <c r="AJ50" s="284">
        <f t="shared" si="0"/>
        <v>45345</v>
      </c>
    </row>
    <row r="51" spans="1:36" ht="15" thickBot="1" x14ac:dyDescent="0.35">
      <c r="A51" s="108">
        <v>45231</v>
      </c>
      <c r="B51" s="69" t="s">
        <v>16</v>
      </c>
      <c r="C51" s="68" t="s">
        <v>22</v>
      </c>
      <c r="D51" s="68" t="s">
        <v>15</v>
      </c>
      <c r="E51" s="68" t="s">
        <v>417</v>
      </c>
      <c r="F51" s="70">
        <v>45352</v>
      </c>
      <c r="G51" s="137">
        <v>4500000</v>
      </c>
      <c r="H51" s="72" t="s">
        <v>23</v>
      </c>
      <c r="I51" s="109" t="s">
        <v>64</v>
      </c>
      <c r="J51" s="110" t="s">
        <v>153</v>
      </c>
      <c r="K51" s="69" t="s">
        <v>34</v>
      </c>
      <c r="L51" s="69" t="s">
        <v>2024</v>
      </c>
      <c r="M51" s="69" t="s">
        <v>2359</v>
      </c>
      <c r="N51" s="70">
        <v>45327</v>
      </c>
      <c r="O51" s="111" t="s">
        <v>2096</v>
      </c>
      <c r="P51" s="109">
        <v>184</v>
      </c>
      <c r="Q51" s="109" t="s">
        <v>2087</v>
      </c>
      <c r="R51" s="109" t="s">
        <v>2088</v>
      </c>
      <c r="S51" s="109" t="s">
        <v>2089</v>
      </c>
      <c r="T51" s="267" t="s">
        <v>2090</v>
      </c>
      <c r="U51" s="112"/>
      <c r="V51" s="69" t="s">
        <v>2090</v>
      </c>
      <c r="W51" s="113"/>
      <c r="X51" s="113"/>
      <c r="Y51" s="68"/>
      <c r="Z51" s="68"/>
      <c r="AA51" s="68"/>
      <c r="AB51" s="68"/>
      <c r="AC51" s="269">
        <v>673618</v>
      </c>
      <c r="AD51" s="273">
        <f>AC51/G51</f>
        <v>0.14969288888888888</v>
      </c>
      <c r="AE51" s="278">
        <v>10</v>
      </c>
      <c r="AF51" s="278" t="s">
        <v>2256</v>
      </c>
      <c r="AG51" s="278"/>
      <c r="AH51" s="278"/>
      <c r="AI51" s="280" t="str">
        <f>E51</f>
        <v>MUSC ORANGEBURG</v>
      </c>
      <c r="AJ51" s="285">
        <f>F51</f>
        <v>45352</v>
      </c>
    </row>
    <row r="52" spans="1:36" ht="15" thickBot="1" x14ac:dyDescent="0.35">
      <c r="A52" s="56">
        <v>45309</v>
      </c>
      <c r="B52" s="19" t="s">
        <v>16</v>
      </c>
      <c r="C52" s="18"/>
      <c r="D52" s="18" t="s">
        <v>15</v>
      </c>
      <c r="E52" s="18" t="s">
        <v>2052</v>
      </c>
      <c r="F52" s="25">
        <v>45352</v>
      </c>
      <c r="G52" s="55">
        <v>10000000</v>
      </c>
      <c r="H52" s="178" t="s">
        <v>28</v>
      </c>
      <c r="I52" s="32" t="s">
        <v>30</v>
      </c>
      <c r="J52" s="57" t="s">
        <v>117</v>
      </c>
      <c r="K52" s="19" t="s">
        <v>34</v>
      </c>
      <c r="L52" s="19" t="s">
        <v>2069</v>
      </c>
      <c r="M52" s="19" t="s">
        <v>10</v>
      </c>
      <c r="N52" s="25">
        <v>45348</v>
      </c>
      <c r="O52" s="58"/>
      <c r="P52" s="32" t="s">
        <v>2246</v>
      </c>
      <c r="Q52" s="32" t="s">
        <v>2177</v>
      </c>
      <c r="R52" s="32" t="s">
        <v>2178</v>
      </c>
      <c r="S52" s="32"/>
      <c r="T52" s="266" t="s">
        <v>2179</v>
      </c>
      <c r="U52" s="61"/>
      <c r="V52" s="19"/>
      <c r="W52" s="125"/>
      <c r="X52" s="125"/>
      <c r="Y52" s="199"/>
      <c r="Z52" s="55"/>
      <c r="AA52" s="55"/>
      <c r="AB52" s="200"/>
      <c r="AC52" s="269">
        <v>151907.04</v>
      </c>
      <c r="AD52" s="273">
        <f t="shared" si="5"/>
        <v>1.5190704000000001E-2</v>
      </c>
      <c r="AE52" s="278">
        <v>10</v>
      </c>
      <c r="AF52" s="278" t="s">
        <v>2256</v>
      </c>
      <c r="AG52" s="278"/>
      <c r="AH52" s="278"/>
      <c r="AI52" s="279" t="str">
        <f t="shared" si="0"/>
        <v>STEPHEN F AUSTIN</v>
      </c>
      <c r="AJ52" s="284">
        <f t="shared" si="0"/>
        <v>45352</v>
      </c>
    </row>
    <row r="53" spans="1:36" ht="27.6" thickBot="1" x14ac:dyDescent="0.35">
      <c r="A53" s="56">
        <v>45327</v>
      </c>
      <c r="B53" s="19" t="s">
        <v>2357</v>
      </c>
      <c r="C53" s="18"/>
      <c r="D53" s="18" t="s">
        <v>15</v>
      </c>
      <c r="E53" s="18" t="s">
        <v>2211</v>
      </c>
      <c r="F53" s="25">
        <v>45352</v>
      </c>
      <c r="G53" s="55">
        <v>12000000</v>
      </c>
      <c r="H53" s="178" t="s">
        <v>2212</v>
      </c>
      <c r="I53" s="32" t="s">
        <v>47</v>
      </c>
      <c r="J53" s="57" t="s">
        <v>141</v>
      </c>
      <c r="K53" s="19" t="s">
        <v>34</v>
      </c>
      <c r="L53" s="19" t="s">
        <v>2220</v>
      </c>
      <c r="M53" s="19" t="s">
        <v>10</v>
      </c>
      <c r="N53" s="25">
        <f>F53+2</f>
        <v>45354</v>
      </c>
      <c r="O53" s="58" t="s">
        <v>2262</v>
      </c>
      <c r="P53" s="32" t="s">
        <v>2336</v>
      </c>
      <c r="Q53" s="32" t="s">
        <v>2337</v>
      </c>
      <c r="R53" s="32"/>
      <c r="S53" s="32"/>
      <c r="T53" s="266" t="s">
        <v>2219</v>
      </c>
      <c r="U53" s="61"/>
      <c r="V53" s="19"/>
      <c r="W53" s="125"/>
      <c r="X53" s="125"/>
      <c r="Y53" s="199"/>
      <c r="Z53" s="55"/>
      <c r="AA53" s="55"/>
      <c r="AB53" s="200"/>
      <c r="AC53" s="269">
        <v>204073.83</v>
      </c>
      <c r="AD53" s="273">
        <f t="shared" si="5"/>
        <v>1.70061525E-2</v>
      </c>
      <c r="AE53" s="278">
        <v>10</v>
      </c>
      <c r="AF53" s="278" t="s">
        <v>2256</v>
      </c>
      <c r="AG53" s="278"/>
      <c r="AH53" s="278"/>
      <c r="AI53" s="279" t="str">
        <f t="shared" si="0"/>
        <v>UNITED SCRIPTS</v>
      </c>
      <c r="AJ53" s="284">
        <f t="shared" si="0"/>
        <v>45352</v>
      </c>
    </row>
    <row r="54" spans="1:36" ht="15" thickBot="1" x14ac:dyDescent="0.35">
      <c r="A54" s="108">
        <v>45349</v>
      </c>
      <c r="B54" s="69" t="s">
        <v>2357</v>
      </c>
      <c r="C54" s="68"/>
      <c r="D54" s="68" t="s">
        <v>14</v>
      </c>
      <c r="E54" s="68" t="s">
        <v>2061</v>
      </c>
      <c r="F54" s="70">
        <v>45356</v>
      </c>
      <c r="G54" s="137">
        <v>1700000</v>
      </c>
      <c r="H54" s="72" t="s">
        <v>75</v>
      </c>
      <c r="I54" s="109" t="s">
        <v>47</v>
      </c>
      <c r="J54" s="110" t="s">
        <v>2060</v>
      </c>
      <c r="K54" s="69" t="s">
        <v>34</v>
      </c>
      <c r="L54" s="69" t="s">
        <v>2260</v>
      </c>
      <c r="M54" s="69" t="s">
        <v>1898</v>
      </c>
      <c r="N54" s="70">
        <v>45356</v>
      </c>
      <c r="O54" s="111" t="s">
        <v>2261</v>
      </c>
      <c r="P54" s="109" t="s">
        <v>2097</v>
      </c>
      <c r="Q54" s="109" t="s">
        <v>2098</v>
      </c>
      <c r="R54" s="109" t="s">
        <v>2338</v>
      </c>
      <c r="S54" s="109" t="s">
        <v>2099</v>
      </c>
      <c r="T54" s="267" t="s">
        <v>2263</v>
      </c>
      <c r="U54" s="112"/>
      <c r="V54" s="69"/>
      <c r="W54" s="113"/>
      <c r="X54" s="113"/>
      <c r="Y54" s="68"/>
      <c r="Z54" s="68"/>
      <c r="AA54" s="68"/>
      <c r="AB54" s="68"/>
      <c r="AC54" s="269">
        <v>492429</v>
      </c>
      <c r="AD54" s="273">
        <f t="shared" si="5"/>
        <v>0.28966411764705885</v>
      </c>
      <c r="AE54" s="278">
        <v>10</v>
      </c>
      <c r="AF54" s="276" t="s">
        <v>52</v>
      </c>
      <c r="AG54" s="276"/>
      <c r="AH54" s="276"/>
      <c r="AI54" s="280" t="str">
        <f t="shared" si="0"/>
        <v>ATHOL PHARMACY</v>
      </c>
      <c r="AJ54" s="285">
        <f t="shared" si="0"/>
        <v>45356</v>
      </c>
    </row>
    <row r="55" spans="1:36" ht="15" thickBot="1" x14ac:dyDescent="0.35">
      <c r="A55" s="108">
        <v>45334</v>
      </c>
      <c r="B55" s="69" t="s">
        <v>16</v>
      </c>
      <c r="C55" s="68" t="s">
        <v>359</v>
      </c>
      <c r="D55" s="68" t="s">
        <v>14</v>
      </c>
      <c r="E55" s="68" t="s">
        <v>2245</v>
      </c>
      <c r="F55" s="70">
        <v>45383</v>
      </c>
      <c r="G55" s="137">
        <v>40000000</v>
      </c>
      <c r="H55" s="72" t="s">
        <v>75</v>
      </c>
      <c r="I55" s="109" t="s">
        <v>30</v>
      </c>
      <c r="J55" s="110" t="s">
        <v>2244</v>
      </c>
      <c r="K55" s="69" t="s">
        <v>2095</v>
      </c>
      <c r="L55" s="69" t="s">
        <v>2253</v>
      </c>
      <c r="M55" s="69" t="s">
        <v>2359</v>
      </c>
      <c r="N55" s="70">
        <v>45385</v>
      </c>
      <c r="O55" s="111"/>
      <c r="P55" s="109" t="s">
        <v>2144</v>
      </c>
      <c r="Q55" s="109" t="s">
        <v>2145</v>
      </c>
      <c r="R55" s="109" t="s">
        <v>2345</v>
      </c>
      <c r="S55" s="109" t="s">
        <v>2128</v>
      </c>
      <c r="T55" s="267" t="s">
        <v>2346</v>
      </c>
      <c r="U55" s="112"/>
      <c r="V55" s="69"/>
      <c r="W55" s="113"/>
      <c r="X55" s="113"/>
      <c r="Y55" s="68"/>
      <c r="Z55" s="68"/>
      <c r="AA55" s="68"/>
      <c r="AB55" s="68"/>
      <c r="AC55" s="269">
        <v>587820</v>
      </c>
      <c r="AD55" s="273">
        <f t="shared" si="5"/>
        <v>1.46955E-2</v>
      </c>
      <c r="AE55" s="278">
        <v>10</v>
      </c>
      <c r="AF55" s="278" t="s">
        <v>2256</v>
      </c>
      <c r="AG55" s="278"/>
      <c r="AH55" s="278"/>
      <c r="AI55" s="280" t="str">
        <f t="shared" si="0"/>
        <v>TRINITY CARITAS</v>
      </c>
      <c r="AJ55" s="285">
        <f t="shared" si="0"/>
        <v>45383</v>
      </c>
    </row>
    <row r="56" spans="1:36" s="18" customFormat="1" ht="27" thickBot="1" x14ac:dyDescent="0.3">
      <c r="A56" s="56">
        <v>45366</v>
      </c>
      <c r="B56" s="19" t="s">
        <v>16</v>
      </c>
      <c r="C56" s="18" t="s">
        <v>17</v>
      </c>
      <c r="D56" s="18" t="s">
        <v>15</v>
      </c>
      <c r="E56" s="18" t="s">
        <v>2297</v>
      </c>
      <c r="F56" s="25">
        <v>45383</v>
      </c>
      <c r="G56" s="55">
        <v>60000000</v>
      </c>
      <c r="H56" s="178" t="s">
        <v>20</v>
      </c>
      <c r="I56" s="32" t="s">
        <v>173</v>
      </c>
      <c r="J56" s="57" t="s">
        <v>2298</v>
      </c>
      <c r="K56" s="19" t="s">
        <v>2095</v>
      </c>
      <c r="L56" s="19" t="s">
        <v>2299</v>
      </c>
      <c r="M56" s="19" t="s">
        <v>10</v>
      </c>
      <c r="N56" s="25"/>
      <c r="O56" s="58" t="s">
        <v>1746</v>
      </c>
      <c r="P56" s="32" t="s">
        <v>2420</v>
      </c>
      <c r="Q56" s="32" t="s">
        <v>2421</v>
      </c>
      <c r="R56" s="32" t="s">
        <v>2422</v>
      </c>
      <c r="S56" s="32" t="s">
        <v>2423</v>
      </c>
      <c r="T56" s="264" t="s">
        <v>2424</v>
      </c>
      <c r="U56" s="61"/>
      <c r="V56" s="19"/>
      <c r="W56" s="125"/>
      <c r="X56" s="125"/>
      <c r="AC56" s="341">
        <v>1105824</v>
      </c>
      <c r="AD56" s="342">
        <f>AC56/G56</f>
        <v>1.84304E-2</v>
      </c>
      <c r="AE56" s="19">
        <v>10</v>
      </c>
      <c r="AF56" s="19" t="s">
        <v>2256</v>
      </c>
      <c r="AG56" s="19"/>
      <c r="AH56" s="19"/>
      <c r="AI56" s="18" t="str">
        <f>E56</f>
        <v>KOHLLS FERTILITY</v>
      </c>
      <c r="AJ56" s="61">
        <f>F56</f>
        <v>45383</v>
      </c>
    </row>
    <row r="57" spans="1:36" s="18" customFormat="1" ht="13.8" thickBot="1" x14ac:dyDescent="0.3">
      <c r="A57" s="56">
        <v>45379</v>
      </c>
      <c r="B57" s="19" t="s">
        <v>16</v>
      </c>
      <c r="D57" s="18" t="s">
        <v>15</v>
      </c>
      <c r="E57" s="18" t="s">
        <v>2347</v>
      </c>
      <c r="F57" s="25">
        <v>45383</v>
      </c>
      <c r="G57" s="55">
        <v>2300000</v>
      </c>
      <c r="H57" s="178" t="s">
        <v>109</v>
      </c>
      <c r="I57" s="32" t="s">
        <v>64</v>
      </c>
      <c r="J57" s="57" t="s">
        <v>62</v>
      </c>
      <c r="K57" s="19" t="s">
        <v>2095</v>
      </c>
      <c r="L57" s="19" t="s">
        <v>2360</v>
      </c>
      <c r="M57" s="19" t="s">
        <v>10</v>
      </c>
      <c r="N57" s="25"/>
      <c r="O57" s="58" t="s">
        <v>1746</v>
      </c>
      <c r="P57" s="32"/>
      <c r="Q57" s="32"/>
      <c r="R57" s="32"/>
      <c r="S57" s="32"/>
      <c r="T57" s="264"/>
      <c r="U57" s="61"/>
      <c r="V57" s="19"/>
      <c r="W57" s="125"/>
      <c r="X57" s="125"/>
      <c r="AC57" s="341"/>
      <c r="AD57" s="342"/>
      <c r="AE57" s="19">
        <v>10</v>
      </c>
      <c r="AF57" s="19"/>
      <c r="AG57" s="19"/>
      <c r="AH57" s="19"/>
      <c r="AI57" s="18" t="str">
        <f>E57</f>
        <v>COLUMBIA VALLEY COMMUNITY HEALTH</v>
      </c>
      <c r="AJ57" s="61"/>
    </row>
    <row r="58" spans="1:36" ht="15" thickBot="1" x14ac:dyDescent="0.35">
      <c r="A58" s="108">
        <v>45380</v>
      </c>
      <c r="B58" s="69" t="s">
        <v>16</v>
      </c>
      <c r="C58" s="68"/>
      <c r="D58" s="68"/>
      <c r="E58" s="68" t="s">
        <v>2355</v>
      </c>
      <c r="F58" s="70">
        <v>45397</v>
      </c>
      <c r="G58" s="137">
        <v>60000000</v>
      </c>
      <c r="H58" s="72" t="s">
        <v>71</v>
      </c>
      <c r="I58" s="109" t="s">
        <v>47</v>
      </c>
      <c r="J58" s="110" t="s">
        <v>63</v>
      </c>
      <c r="K58" s="69" t="s">
        <v>2095</v>
      </c>
      <c r="L58" s="69" t="s">
        <v>2432</v>
      </c>
      <c r="M58" s="69" t="s">
        <v>2359</v>
      </c>
      <c r="N58" s="70">
        <v>45419</v>
      </c>
      <c r="O58" s="111"/>
      <c r="P58" s="109" t="s">
        <v>2434</v>
      </c>
      <c r="Q58" s="109" t="s">
        <v>2435</v>
      </c>
      <c r="R58" s="109" t="s">
        <v>2099</v>
      </c>
      <c r="S58" s="109" t="s">
        <v>2099</v>
      </c>
      <c r="T58" s="267" t="s">
        <v>2436</v>
      </c>
      <c r="U58" s="112"/>
      <c r="V58" s="69"/>
      <c r="W58" s="113"/>
      <c r="X58" s="113"/>
      <c r="Y58" s="68"/>
      <c r="Z58" s="68"/>
      <c r="AA58" s="68"/>
      <c r="AB58" s="68"/>
      <c r="AC58" s="343" t="s">
        <v>2433</v>
      </c>
      <c r="AD58" s="273"/>
      <c r="AE58" s="278">
        <v>10</v>
      </c>
      <c r="AF58" s="278" t="s">
        <v>2256</v>
      </c>
      <c r="AG58" s="278"/>
      <c r="AH58" s="278"/>
      <c r="AI58" s="280" t="str">
        <f>E58</f>
        <v>METRO</v>
      </c>
      <c r="AJ58" s="285"/>
    </row>
    <row r="59" spans="1:36" s="18" customFormat="1" ht="13.8" thickBot="1" x14ac:dyDescent="0.3">
      <c r="A59" s="56">
        <v>45394</v>
      </c>
      <c r="B59" s="19" t="s">
        <v>16</v>
      </c>
      <c r="C59" s="18" t="s">
        <v>22</v>
      </c>
      <c r="D59" s="18" t="s">
        <v>15</v>
      </c>
      <c r="E59" s="18" t="s">
        <v>2361</v>
      </c>
      <c r="F59" s="25">
        <v>45413</v>
      </c>
      <c r="G59" s="55">
        <v>36000000</v>
      </c>
      <c r="H59" s="178" t="s">
        <v>11</v>
      </c>
      <c r="I59" s="32" t="s">
        <v>30</v>
      </c>
      <c r="J59" s="57" t="s">
        <v>2362</v>
      </c>
      <c r="K59" s="19" t="s">
        <v>34</v>
      </c>
      <c r="L59" s="19"/>
      <c r="M59" s="19" t="s">
        <v>10</v>
      </c>
      <c r="N59" s="25">
        <v>45413</v>
      </c>
      <c r="O59" s="58" t="s">
        <v>1746</v>
      </c>
      <c r="P59" s="32" t="s">
        <v>2125</v>
      </c>
      <c r="Q59" s="32" t="s">
        <v>2126</v>
      </c>
      <c r="R59" s="32" t="s">
        <v>2425</v>
      </c>
      <c r="S59" s="32" t="s">
        <v>2089</v>
      </c>
      <c r="T59" s="61" t="s">
        <v>2427</v>
      </c>
      <c r="U59" s="61"/>
      <c r="V59" s="19"/>
      <c r="W59" s="125"/>
      <c r="X59" s="125"/>
      <c r="AC59" s="341"/>
      <c r="AD59" s="342"/>
      <c r="AE59" s="19">
        <v>10</v>
      </c>
      <c r="AF59" s="19"/>
      <c r="AG59" s="19"/>
      <c r="AH59" s="19"/>
      <c r="AJ59" s="61"/>
    </row>
    <row r="60" spans="1:36" s="18" customFormat="1" ht="13.8" thickBot="1" x14ac:dyDescent="0.3">
      <c r="A60" s="56">
        <v>45413</v>
      </c>
      <c r="B60" s="19" t="s">
        <v>16</v>
      </c>
      <c r="C60" s="18" t="s">
        <v>22</v>
      </c>
      <c r="D60" s="18" t="s">
        <v>15</v>
      </c>
      <c r="E60" s="18" t="s">
        <v>2387</v>
      </c>
      <c r="F60" s="56">
        <v>45413</v>
      </c>
      <c r="G60" s="55">
        <v>700000</v>
      </c>
      <c r="H60" s="178" t="s">
        <v>20</v>
      </c>
      <c r="I60" s="32" t="s">
        <v>64</v>
      </c>
      <c r="J60" s="57" t="s">
        <v>2388</v>
      </c>
      <c r="K60" s="19" t="s">
        <v>2095</v>
      </c>
      <c r="L60" s="19" t="s">
        <v>2389</v>
      </c>
      <c r="M60" s="19" t="s">
        <v>10</v>
      </c>
      <c r="N60" s="25">
        <v>45413</v>
      </c>
      <c r="O60" s="58" t="s">
        <v>1746</v>
      </c>
      <c r="P60" s="32" t="s">
        <v>2102</v>
      </c>
      <c r="Q60" s="32" t="s">
        <v>2087</v>
      </c>
      <c r="R60" s="32" t="s">
        <v>2426</v>
      </c>
      <c r="S60" s="32" t="s">
        <v>2128</v>
      </c>
      <c r="T60" s="264" t="s">
        <v>2428</v>
      </c>
      <c r="U60" s="61"/>
      <c r="V60" s="19"/>
      <c r="W60" s="125"/>
      <c r="X60" s="125"/>
      <c r="AC60" s="341">
        <v>74843</v>
      </c>
      <c r="AD60" s="342"/>
      <c r="AE60" s="19">
        <v>10</v>
      </c>
      <c r="AF60" s="19" t="s">
        <v>2256</v>
      </c>
      <c r="AG60" s="19"/>
      <c r="AH60" s="19"/>
      <c r="AJ60" s="61"/>
    </row>
    <row r="61" spans="1:36" ht="27.6" thickBot="1" x14ac:dyDescent="0.35">
      <c r="A61" s="108">
        <v>45379</v>
      </c>
      <c r="B61" s="69" t="s">
        <v>16</v>
      </c>
      <c r="C61" s="68" t="s">
        <v>22</v>
      </c>
      <c r="D61" s="68" t="s">
        <v>111</v>
      </c>
      <c r="E61" s="68" t="s">
        <v>2385</v>
      </c>
      <c r="F61" s="70">
        <v>45509</v>
      </c>
      <c r="G61" s="137">
        <v>20000000</v>
      </c>
      <c r="H61" s="72" t="s">
        <v>72</v>
      </c>
      <c r="I61" s="109" t="s">
        <v>47</v>
      </c>
      <c r="J61" s="110" t="s">
        <v>169</v>
      </c>
      <c r="K61" s="69" t="s">
        <v>2095</v>
      </c>
      <c r="L61" s="69"/>
      <c r="M61" s="69" t="s">
        <v>2348</v>
      </c>
      <c r="N61" s="70"/>
      <c r="O61" s="111" t="s">
        <v>2437</v>
      </c>
      <c r="P61" s="109"/>
      <c r="Q61" s="109"/>
      <c r="R61" s="109"/>
      <c r="S61" s="109"/>
      <c r="T61" s="267"/>
      <c r="U61" s="112"/>
      <c r="V61" s="69"/>
      <c r="W61" s="113"/>
      <c r="X61" s="113"/>
      <c r="Y61" s="68"/>
      <c r="Z61" s="68"/>
      <c r="AA61" s="68"/>
      <c r="AB61" s="68"/>
      <c r="AC61" s="269"/>
      <c r="AD61" s="273"/>
      <c r="AE61" s="278">
        <v>10</v>
      </c>
      <c r="AF61" s="278"/>
      <c r="AG61" s="278"/>
      <c r="AH61" s="278"/>
      <c r="AI61" s="280" t="str">
        <f t="shared" ref="AI61" si="6">E61</f>
        <v>ANDERSON HEALTH CARE</v>
      </c>
      <c r="AJ61" s="285">
        <f t="shared" ref="AJ61" si="7">F61</f>
        <v>45509</v>
      </c>
    </row>
    <row r="62" spans="1:36" ht="15" thickBot="1" x14ac:dyDescent="0.35">
      <c r="A62" s="108">
        <v>45447</v>
      </c>
      <c r="B62" s="69" t="s">
        <v>16</v>
      </c>
      <c r="C62" s="68" t="s">
        <v>22</v>
      </c>
      <c r="D62" s="68" t="s">
        <v>14</v>
      </c>
      <c r="E62" s="68" t="s">
        <v>2386</v>
      </c>
      <c r="F62" s="108">
        <v>45447</v>
      </c>
      <c r="G62" s="137">
        <v>15000000</v>
      </c>
      <c r="H62" s="72" t="s">
        <v>8</v>
      </c>
      <c r="I62" s="109" t="s">
        <v>30</v>
      </c>
      <c r="J62" s="110" t="s">
        <v>117</v>
      </c>
      <c r="K62" s="69" t="s">
        <v>2095</v>
      </c>
      <c r="L62" s="69" t="s">
        <v>2390</v>
      </c>
      <c r="M62" s="69" t="s">
        <v>1305</v>
      </c>
      <c r="N62" s="70">
        <v>45400</v>
      </c>
      <c r="O62" s="111"/>
      <c r="P62" s="109" t="s">
        <v>2102</v>
      </c>
      <c r="Q62" s="109" t="s">
        <v>2087</v>
      </c>
      <c r="R62" s="109" t="s">
        <v>2426</v>
      </c>
      <c r="S62" s="109" t="s">
        <v>2128</v>
      </c>
      <c r="T62" s="267"/>
      <c r="U62" s="112"/>
      <c r="V62" s="69"/>
      <c r="W62" s="113"/>
      <c r="X62" s="113"/>
      <c r="Y62" s="68"/>
      <c r="Z62" s="68"/>
      <c r="AA62" s="68"/>
      <c r="AB62" s="68"/>
      <c r="AC62" s="269"/>
      <c r="AD62" s="273"/>
      <c r="AE62" s="278">
        <v>10</v>
      </c>
      <c r="AF62" s="278" t="s">
        <v>2431</v>
      </c>
      <c r="AG62" s="278"/>
      <c r="AH62" s="278"/>
      <c r="AI62" s="280" t="str">
        <f t="shared" ref="AI62" si="8">E62</f>
        <v>DOYLESTOWN</v>
      </c>
      <c r="AJ62" s="285">
        <f t="shared" ref="AJ62" si="9">F62</f>
        <v>45447</v>
      </c>
    </row>
    <row r="63" spans="1:36" ht="15" thickBot="1" x14ac:dyDescent="0.35">
      <c r="A63" s="108">
        <v>45406</v>
      </c>
      <c r="B63" s="69" t="s">
        <v>16</v>
      </c>
      <c r="C63" s="68"/>
      <c r="D63" s="68" t="s">
        <v>14</v>
      </c>
      <c r="E63" s="68" t="s">
        <v>2429</v>
      </c>
      <c r="F63" s="108">
        <v>45444</v>
      </c>
      <c r="G63" s="137">
        <v>10000000</v>
      </c>
      <c r="H63" s="72" t="s">
        <v>104</v>
      </c>
      <c r="I63" s="109" t="s">
        <v>47</v>
      </c>
      <c r="J63" s="110" t="s">
        <v>1907</v>
      </c>
      <c r="K63" s="69" t="s">
        <v>2095</v>
      </c>
      <c r="L63" s="69" t="s">
        <v>2430</v>
      </c>
      <c r="M63" s="69" t="s">
        <v>1305</v>
      </c>
      <c r="N63" s="70"/>
      <c r="O63" s="111"/>
      <c r="P63" s="109" t="s">
        <v>2438</v>
      </c>
      <c r="Q63" s="109" t="s">
        <v>2439</v>
      </c>
      <c r="R63" s="109" t="s">
        <v>2440</v>
      </c>
      <c r="S63" s="109"/>
      <c r="T63" s="267" t="s">
        <v>2441</v>
      </c>
      <c r="U63" s="112"/>
      <c r="V63" s="69"/>
      <c r="W63" s="113"/>
      <c r="X63" s="113"/>
      <c r="Y63" s="68"/>
      <c r="Z63" s="68"/>
      <c r="AA63" s="68"/>
      <c r="AB63" s="68"/>
      <c r="AC63" s="269">
        <v>294979</v>
      </c>
      <c r="AD63" s="273"/>
      <c r="AE63" s="278">
        <v>10</v>
      </c>
      <c r="AF63" s="278" t="s">
        <v>52</v>
      </c>
      <c r="AG63" s="278"/>
      <c r="AH63" s="278"/>
      <c r="AI63" s="280" t="str">
        <f t="shared" ref="AI63" si="10">E63</f>
        <v>MIDTOWN PHARMACY</v>
      </c>
      <c r="AJ63" s="285">
        <f t="shared" ref="AJ63" si="11">F63</f>
        <v>45444</v>
      </c>
    </row>
    <row r="64" spans="1:36" ht="15" thickBot="1" x14ac:dyDescent="0.35">
      <c r="A64" s="108"/>
      <c r="B64" s="69"/>
      <c r="C64" s="68"/>
      <c r="D64" s="68" t="s">
        <v>15</v>
      </c>
      <c r="E64" s="68" t="s">
        <v>2468</v>
      </c>
      <c r="F64" s="108">
        <v>45474</v>
      </c>
      <c r="G64" s="137"/>
      <c r="H64" s="72"/>
      <c r="I64" s="109"/>
      <c r="J64" s="110"/>
      <c r="K64" s="69" t="s">
        <v>34</v>
      </c>
      <c r="L64" s="69" t="s">
        <v>2469</v>
      </c>
      <c r="M64" s="69" t="s">
        <v>2470</v>
      </c>
      <c r="N64" s="70"/>
      <c r="O64" s="111"/>
      <c r="P64" s="109"/>
      <c r="Q64" s="109"/>
      <c r="R64" s="109"/>
      <c r="S64" s="109"/>
      <c r="T64" s="267"/>
      <c r="U64" s="112"/>
      <c r="V64" s="69"/>
      <c r="W64" s="113"/>
      <c r="X64" s="113"/>
      <c r="Y64" s="68"/>
      <c r="Z64" s="68"/>
      <c r="AA64" s="68"/>
      <c r="AB64" s="68"/>
      <c r="AC64" s="269">
        <v>12258253.056799984</v>
      </c>
      <c r="AD64" s="273"/>
      <c r="AE64" s="278">
        <v>30</v>
      </c>
      <c r="AF64" s="278" t="s">
        <v>2256</v>
      </c>
      <c r="AG64" s="278"/>
      <c r="AH64" s="278"/>
      <c r="AI64" s="280" t="str">
        <f t="shared" ref="AI64" si="12">E64</f>
        <v>OPTUM OTC NON GX</v>
      </c>
      <c r="AJ64" s="285">
        <f t="shared" ref="AJ64" si="13">F64</f>
        <v>45474</v>
      </c>
    </row>
    <row r="65" spans="23:35" x14ac:dyDescent="0.3">
      <c r="W65"/>
      <c r="X65"/>
      <c r="Y65"/>
      <c r="Z65"/>
      <c r="AA65"/>
      <c r="AB65"/>
      <c r="AC65"/>
      <c r="AD65"/>
      <c r="AE65" s="16"/>
      <c r="AF65" s="16"/>
      <c r="AG65" s="16"/>
      <c r="AH65" s="16"/>
      <c r="AI65" s="281"/>
    </row>
    <row r="66" spans="23:35" x14ac:dyDescent="0.3">
      <c r="W66"/>
      <c r="X66"/>
      <c r="Y66"/>
      <c r="Z66"/>
      <c r="AA66"/>
      <c r="AB66"/>
      <c r="AC66"/>
      <c r="AD66"/>
      <c r="AE66" s="16"/>
      <c r="AF66" s="16"/>
      <c r="AG66" s="16"/>
      <c r="AH66" s="16"/>
      <c r="AI66" s="281"/>
    </row>
    <row r="67" spans="23:35" x14ac:dyDescent="0.3">
      <c r="W67"/>
      <c r="X67"/>
      <c r="Y67"/>
      <c r="Z67"/>
      <c r="AA67"/>
      <c r="AB67"/>
      <c r="AC67"/>
      <c r="AD67"/>
      <c r="AE67" s="16"/>
      <c r="AF67" s="16"/>
      <c r="AG67" s="16"/>
      <c r="AH67" s="16"/>
      <c r="AI67" s="281"/>
    </row>
    <row r="68" spans="23:35" x14ac:dyDescent="0.3">
      <c r="W68"/>
      <c r="X68"/>
      <c r="Y68"/>
      <c r="Z68"/>
      <c r="AA68"/>
      <c r="AB68"/>
      <c r="AC68"/>
      <c r="AD68"/>
      <c r="AE68" s="16"/>
      <c r="AF68" s="16"/>
      <c r="AG68" s="16"/>
      <c r="AH68" s="16"/>
      <c r="AI68" s="281"/>
    </row>
    <row r="69" spans="23:35" x14ac:dyDescent="0.3">
      <c r="W69"/>
      <c r="X69"/>
      <c r="Y69"/>
      <c r="Z69"/>
      <c r="AA69"/>
      <c r="AB69"/>
      <c r="AC69"/>
      <c r="AD69"/>
      <c r="AE69" s="16"/>
      <c r="AF69" s="16"/>
      <c r="AG69" s="16"/>
      <c r="AH69" s="16"/>
      <c r="AI69" s="281"/>
    </row>
    <row r="70" spans="23:35" x14ac:dyDescent="0.3">
      <c r="W70"/>
      <c r="X70"/>
      <c r="Y70"/>
      <c r="Z70"/>
      <c r="AA70"/>
      <c r="AB70"/>
      <c r="AC70"/>
      <c r="AD70"/>
      <c r="AE70" s="16"/>
      <c r="AF70" s="16"/>
      <c r="AG70" s="16"/>
      <c r="AH70" s="16"/>
      <c r="AI70" s="281"/>
    </row>
    <row r="71" spans="23:35" x14ac:dyDescent="0.3">
      <c r="W71"/>
      <c r="X71"/>
      <c r="Y71"/>
      <c r="Z71"/>
      <c r="AA71"/>
      <c r="AB71"/>
      <c r="AC71"/>
      <c r="AD71"/>
      <c r="AE71" s="16"/>
      <c r="AF71" s="16"/>
      <c r="AG71" s="16"/>
      <c r="AH71" s="16"/>
      <c r="AI71" s="281"/>
    </row>
    <row r="72" spans="23:35" x14ac:dyDescent="0.3">
      <c r="W72"/>
      <c r="X72"/>
      <c r="Y72"/>
      <c r="Z72"/>
      <c r="AA72"/>
      <c r="AB72"/>
      <c r="AC72"/>
      <c r="AD72"/>
      <c r="AE72" s="16"/>
      <c r="AF72" s="16"/>
      <c r="AG72" s="16"/>
      <c r="AH72" s="16"/>
      <c r="AI72" s="281"/>
    </row>
    <row r="73" spans="23:35" x14ac:dyDescent="0.3">
      <c r="W73"/>
      <c r="X73"/>
      <c r="Y73"/>
      <c r="Z73"/>
      <c r="AA73"/>
      <c r="AB73"/>
      <c r="AC73"/>
      <c r="AD73"/>
      <c r="AE73" s="16"/>
      <c r="AF73" s="16"/>
      <c r="AG73" s="16"/>
      <c r="AH73" s="16"/>
      <c r="AI73" s="281"/>
    </row>
    <row r="74" spans="23:35" x14ac:dyDescent="0.3">
      <c r="W74"/>
      <c r="X74"/>
      <c r="Y74"/>
      <c r="Z74"/>
      <c r="AA74"/>
      <c r="AB74"/>
      <c r="AC74"/>
      <c r="AD74"/>
      <c r="AE74" s="16"/>
      <c r="AF74" s="16"/>
      <c r="AG74" s="16"/>
      <c r="AH74" s="16"/>
      <c r="AI74" s="281"/>
    </row>
    <row r="75" spans="23:35" x14ac:dyDescent="0.3">
      <c r="W75"/>
      <c r="X75"/>
      <c r="Y75"/>
      <c r="Z75"/>
      <c r="AA75"/>
      <c r="AB75"/>
      <c r="AC75"/>
      <c r="AD75"/>
      <c r="AE75" s="16"/>
      <c r="AF75" s="16"/>
      <c r="AG75" s="16"/>
      <c r="AH75" s="16"/>
      <c r="AI75" s="281"/>
    </row>
    <row r="76" spans="23:35" x14ac:dyDescent="0.3">
      <c r="W76"/>
      <c r="X76"/>
      <c r="Y76"/>
      <c r="Z76"/>
      <c r="AA76"/>
      <c r="AB76"/>
      <c r="AC76"/>
      <c r="AD76"/>
      <c r="AE76" s="16"/>
      <c r="AF76" s="16"/>
      <c r="AG76" s="16"/>
      <c r="AH76" s="16"/>
      <c r="AI76" s="281"/>
    </row>
    <row r="77" spans="23:35" x14ac:dyDescent="0.3">
      <c r="W77"/>
      <c r="X77"/>
      <c r="Y77"/>
      <c r="Z77"/>
      <c r="AA77"/>
      <c r="AB77"/>
      <c r="AC77"/>
      <c r="AD77"/>
      <c r="AE77" s="16"/>
      <c r="AF77" s="16"/>
      <c r="AG77" s="16"/>
      <c r="AH77" s="16"/>
      <c r="AI77" s="281"/>
    </row>
    <row r="78" spans="23:35" x14ac:dyDescent="0.3">
      <c r="W78"/>
      <c r="X78"/>
      <c r="Y78"/>
      <c r="Z78"/>
      <c r="AA78"/>
      <c r="AB78"/>
      <c r="AC78"/>
      <c r="AD78"/>
      <c r="AE78" s="16"/>
      <c r="AF78" s="16"/>
      <c r="AG78" s="16"/>
      <c r="AH78" s="16"/>
      <c r="AI78" s="281"/>
    </row>
    <row r="79" spans="23:35" x14ac:dyDescent="0.3">
      <c r="W79"/>
      <c r="X79"/>
      <c r="Y79"/>
      <c r="Z79"/>
      <c r="AA79"/>
      <c r="AB79"/>
      <c r="AC79"/>
      <c r="AD79"/>
      <c r="AE79" s="16"/>
      <c r="AF79" s="16"/>
      <c r="AG79" s="16"/>
      <c r="AH79" s="16"/>
      <c r="AI79" s="281"/>
    </row>
    <row r="80" spans="23:35" x14ac:dyDescent="0.3">
      <c r="W80"/>
      <c r="X80"/>
      <c r="Y80"/>
      <c r="Z80"/>
      <c r="AA80"/>
      <c r="AB80"/>
      <c r="AC80"/>
      <c r="AD80"/>
      <c r="AE80" s="16"/>
      <c r="AF80" s="16"/>
      <c r="AG80" s="16"/>
      <c r="AH80" s="16"/>
      <c r="AI80" s="281"/>
    </row>
    <row r="81" spans="23:35" x14ac:dyDescent="0.3">
      <c r="W81"/>
      <c r="X81"/>
      <c r="Y81"/>
      <c r="Z81"/>
      <c r="AA81"/>
      <c r="AB81"/>
      <c r="AC81"/>
      <c r="AD81"/>
      <c r="AE81" s="16"/>
      <c r="AF81" s="16"/>
      <c r="AG81" s="16"/>
      <c r="AH81" s="16"/>
      <c r="AI81" s="281"/>
    </row>
    <row r="82" spans="23:35" x14ac:dyDescent="0.3">
      <c r="W82"/>
      <c r="X82"/>
      <c r="Y82"/>
      <c r="Z82"/>
      <c r="AA82"/>
      <c r="AB82"/>
      <c r="AC82"/>
      <c r="AD82"/>
      <c r="AE82" s="16"/>
      <c r="AF82" s="16"/>
      <c r="AG82" s="16"/>
      <c r="AH82" s="16"/>
      <c r="AI82" s="281"/>
    </row>
    <row r="83" spans="23:35" x14ac:dyDescent="0.3">
      <c r="W83"/>
      <c r="X83"/>
      <c r="Y83"/>
      <c r="Z83"/>
      <c r="AA83"/>
      <c r="AB83"/>
      <c r="AC83"/>
      <c r="AD83"/>
      <c r="AE83" s="16"/>
      <c r="AF83" s="16"/>
      <c r="AG83" s="16"/>
      <c r="AH83" s="16"/>
      <c r="AI83" s="281"/>
    </row>
    <row r="84" spans="23:35" x14ac:dyDescent="0.3">
      <c r="W84"/>
      <c r="X84"/>
      <c r="Y84"/>
      <c r="Z84"/>
      <c r="AA84"/>
      <c r="AB84"/>
      <c r="AC84"/>
      <c r="AD84"/>
      <c r="AE84" s="16"/>
      <c r="AF84" s="16"/>
      <c r="AG84" s="16"/>
      <c r="AH84" s="16"/>
      <c r="AI84" s="281"/>
    </row>
    <row r="85" spans="23:35" x14ac:dyDescent="0.3">
      <c r="W85"/>
      <c r="X85"/>
      <c r="Y85"/>
      <c r="Z85"/>
      <c r="AA85"/>
      <c r="AB85"/>
      <c r="AC85"/>
      <c r="AD85"/>
      <c r="AE85" s="16"/>
      <c r="AF85" s="16"/>
      <c r="AG85" s="16"/>
      <c r="AH85" s="16"/>
      <c r="AI85" s="281"/>
    </row>
    <row r="86" spans="23:35" x14ac:dyDescent="0.3">
      <c r="W86"/>
      <c r="X86"/>
      <c r="Y86"/>
      <c r="Z86"/>
      <c r="AA86"/>
      <c r="AB86"/>
      <c r="AC86"/>
      <c r="AD86"/>
      <c r="AE86" s="16"/>
      <c r="AF86" s="16"/>
      <c r="AG86" s="16"/>
      <c r="AH86" s="16"/>
      <c r="AI86" s="281"/>
    </row>
    <row r="87" spans="23:35" x14ac:dyDescent="0.3">
      <c r="W87"/>
      <c r="X87"/>
      <c r="Y87"/>
      <c r="Z87"/>
      <c r="AA87"/>
      <c r="AB87"/>
      <c r="AC87"/>
      <c r="AD87"/>
      <c r="AE87" s="16"/>
      <c r="AF87" s="16"/>
      <c r="AG87" s="16"/>
      <c r="AH87" s="16"/>
      <c r="AI87" s="281"/>
    </row>
    <row r="88" spans="23:35" x14ac:dyDescent="0.3">
      <c r="W88"/>
      <c r="X88"/>
      <c r="Y88"/>
      <c r="Z88"/>
      <c r="AA88"/>
      <c r="AB88"/>
      <c r="AC88"/>
      <c r="AD88"/>
      <c r="AE88" s="16"/>
      <c r="AF88" s="16"/>
      <c r="AG88" s="16"/>
      <c r="AH88" s="16"/>
      <c r="AI88" s="281"/>
    </row>
    <row r="89" spans="23:35" x14ac:dyDescent="0.3">
      <c r="W89"/>
      <c r="X89"/>
      <c r="Y89"/>
      <c r="Z89"/>
      <c r="AA89"/>
      <c r="AB89"/>
      <c r="AC89"/>
      <c r="AD89"/>
      <c r="AE89" s="16"/>
      <c r="AF89" s="16"/>
      <c r="AG89" s="16"/>
      <c r="AH89" s="16"/>
      <c r="AI89" s="281"/>
    </row>
    <row r="90" spans="23:35" x14ac:dyDescent="0.3">
      <c r="W90"/>
      <c r="X90"/>
      <c r="Y90"/>
      <c r="Z90"/>
      <c r="AA90"/>
      <c r="AB90"/>
      <c r="AC90"/>
      <c r="AD90"/>
      <c r="AE90" s="16"/>
      <c r="AF90" s="16"/>
      <c r="AG90" s="16"/>
      <c r="AH90" s="16"/>
      <c r="AI90" s="281"/>
    </row>
    <row r="91" spans="23:35" x14ac:dyDescent="0.3">
      <c r="W91"/>
      <c r="X91"/>
      <c r="Y91"/>
      <c r="Z91"/>
      <c r="AA91"/>
      <c r="AB91"/>
      <c r="AC91"/>
      <c r="AD91"/>
      <c r="AE91" s="16"/>
      <c r="AF91" s="16"/>
      <c r="AG91" s="16"/>
      <c r="AH91" s="16"/>
      <c r="AI91" s="281"/>
    </row>
    <row r="92" spans="23:35" x14ac:dyDescent="0.3">
      <c r="W92"/>
      <c r="X92"/>
      <c r="Y92"/>
      <c r="Z92"/>
      <c r="AA92"/>
      <c r="AB92"/>
      <c r="AC92"/>
      <c r="AD92"/>
      <c r="AE92" s="16"/>
      <c r="AF92" s="16"/>
      <c r="AG92" s="16"/>
      <c r="AH92" s="16"/>
      <c r="AI92" s="281"/>
    </row>
    <row r="93" spans="23:35" x14ac:dyDescent="0.3">
      <c r="W93"/>
      <c r="X93"/>
      <c r="Y93"/>
      <c r="Z93"/>
      <c r="AA93"/>
      <c r="AB93"/>
      <c r="AC93"/>
      <c r="AD93"/>
      <c r="AE93" s="16"/>
      <c r="AF93" s="16"/>
      <c r="AG93" s="16"/>
      <c r="AH93" s="16"/>
      <c r="AI93" s="281"/>
    </row>
    <row r="94" spans="23:35" x14ac:dyDescent="0.3">
      <c r="W94"/>
      <c r="X94"/>
      <c r="Y94"/>
      <c r="Z94"/>
      <c r="AA94"/>
      <c r="AB94"/>
      <c r="AC94"/>
      <c r="AD94"/>
      <c r="AE94" s="16"/>
      <c r="AF94" s="16"/>
      <c r="AG94" s="16"/>
      <c r="AH94" s="16"/>
      <c r="AI94" s="281"/>
    </row>
    <row r="95" spans="23:35" x14ac:dyDescent="0.3">
      <c r="W95"/>
      <c r="X95"/>
      <c r="Y95"/>
      <c r="Z95"/>
      <c r="AA95"/>
      <c r="AB95"/>
      <c r="AC95"/>
      <c r="AD95"/>
      <c r="AE95" s="16"/>
      <c r="AF95" s="16"/>
      <c r="AG95" s="16"/>
      <c r="AH95" s="16"/>
      <c r="AI95" s="281"/>
    </row>
    <row r="96" spans="23:35" x14ac:dyDescent="0.3">
      <c r="W96"/>
      <c r="X96"/>
      <c r="Y96"/>
      <c r="Z96"/>
      <c r="AA96"/>
      <c r="AB96"/>
      <c r="AC96"/>
      <c r="AD96"/>
      <c r="AE96" s="16"/>
      <c r="AF96" s="16"/>
      <c r="AG96" s="16"/>
      <c r="AH96" s="16"/>
      <c r="AI96" s="281"/>
    </row>
    <row r="97" spans="23:35" x14ac:dyDescent="0.3">
      <c r="W97"/>
      <c r="X97"/>
      <c r="Y97"/>
      <c r="Z97"/>
      <c r="AA97"/>
      <c r="AB97"/>
      <c r="AC97"/>
      <c r="AD97"/>
      <c r="AE97" s="16"/>
      <c r="AF97" s="16"/>
      <c r="AG97" s="16"/>
      <c r="AH97" s="16"/>
      <c r="AI97" s="281"/>
    </row>
    <row r="98" spans="23:35" x14ac:dyDescent="0.3">
      <c r="W98"/>
      <c r="X98"/>
      <c r="Y98"/>
      <c r="Z98"/>
      <c r="AA98"/>
      <c r="AB98"/>
      <c r="AC98"/>
      <c r="AD98"/>
      <c r="AE98" s="16"/>
      <c r="AF98" s="16"/>
      <c r="AG98" s="16"/>
      <c r="AH98" s="16"/>
      <c r="AI98" s="281"/>
    </row>
    <row r="99" spans="23:35" x14ac:dyDescent="0.3">
      <c r="W99"/>
      <c r="X99"/>
      <c r="Y99"/>
      <c r="Z99"/>
      <c r="AA99"/>
      <c r="AB99"/>
      <c r="AC99"/>
      <c r="AD99"/>
      <c r="AE99" s="16"/>
      <c r="AF99" s="16"/>
      <c r="AG99" s="16"/>
      <c r="AH99" s="16"/>
      <c r="AI99" s="281"/>
    </row>
    <row r="100" spans="23:35" x14ac:dyDescent="0.3">
      <c r="W100"/>
      <c r="X100"/>
      <c r="Y100"/>
      <c r="Z100"/>
      <c r="AA100"/>
      <c r="AB100"/>
      <c r="AC100"/>
      <c r="AD100"/>
      <c r="AE100" s="16"/>
      <c r="AF100" s="16"/>
      <c r="AG100" s="16"/>
      <c r="AH100" s="16"/>
      <c r="AI100" s="281"/>
    </row>
    <row r="101" spans="23:35" x14ac:dyDescent="0.3">
      <c r="W101"/>
      <c r="X101"/>
      <c r="Y101"/>
      <c r="Z101"/>
      <c r="AA101"/>
      <c r="AB101"/>
      <c r="AC101"/>
      <c r="AD101"/>
      <c r="AE101" s="16"/>
      <c r="AF101" s="16"/>
      <c r="AG101" s="16"/>
      <c r="AH101" s="16"/>
      <c r="AI101" s="281"/>
    </row>
    <row r="102" spans="23:35" x14ac:dyDescent="0.3">
      <c r="W102"/>
      <c r="X102"/>
      <c r="Y102"/>
      <c r="Z102"/>
      <c r="AA102"/>
      <c r="AB102"/>
      <c r="AC102"/>
      <c r="AD102"/>
      <c r="AE102" s="16"/>
      <c r="AF102" s="16"/>
      <c r="AG102" s="16"/>
      <c r="AH102" s="16"/>
      <c r="AI102" s="281"/>
    </row>
    <row r="103" spans="23:35" x14ac:dyDescent="0.3">
      <c r="W103"/>
      <c r="X103"/>
      <c r="Y103"/>
      <c r="Z103"/>
      <c r="AA103"/>
      <c r="AB103"/>
      <c r="AC103"/>
      <c r="AD103"/>
      <c r="AE103" s="16"/>
      <c r="AF103" s="16"/>
      <c r="AG103" s="16"/>
      <c r="AH103" s="16"/>
      <c r="AI103" s="281"/>
    </row>
    <row r="104" spans="23:35" x14ac:dyDescent="0.3">
      <c r="W104"/>
      <c r="X104"/>
      <c r="Y104"/>
      <c r="Z104"/>
      <c r="AA104"/>
      <c r="AB104"/>
      <c r="AC104"/>
      <c r="AD104"/>
      <c r="AE104" s="16"/>
      <c r="AF104" s="16"/>
      <c r="AG104" s="16"/>
      <c r="AH104" s="16"/>
      <c r="AI104" s="281"/>
    </row>
    <row r="105" spans="23:35" x14ac:dyDescent="0.3">
      <c r="W105"/>
      <c r="X105"/>
      <c r="Y105"/>
      <c r="Z105"/>
      <c r="AA105"/>
      <c r="AB105"/>
      <c r="AC105"/>
      <c r="AD105"/>
      <c r="AE105" s="16"/>
      <c r="AF105" s="16"/>
      <c r="AG105" s="16"/>
      <c r="AH105" s="16"/>
      <c r="AI105" s="281"/>
    </row>
    <row r="106" spans="23:35" x14ac:dyDescent="0.3">
      <c r="W106"/>
      <c r="X106"/>
      <c r="Y106"/>
      <c r="Z106"/>
      <c r="AA106"/>
      <c r="AB106"/>
      <c r="AC106"/>
      <c r="AD106"/>
      <c r="AE106" s="16"/>
      <c r="AF106" s="16"/>
      <c r="AG106" s="16"/>
      <c r="AH106" s="16"/>
      <c r="AI106" s="281"/>
    </row>
    <row r="107" spans="23:35" x14ac:dyDescent="0.3">
      <c r="W107"/>
      <c r="X107"/>
      <c r="Y107"/>
      <c r="Z107"/>
      <c r="AA107"/>
      <c r="AB107"/>
      <c r="AC107"/>
      <c r="AD107"/>
      <c r="AE107" s="16"/>
      <c r="AF107" s="16"/>
      <c r="AG107" s="16"/>
      <c r="AH107" s="16"/>
      <c r="AI107" s="281"/>
    </row>
    <row r="108" spans="23:35" x14ac:dyDescent="0.3">
      <c r="W108"/>
      <c r="X108"/>
      <c r="Y108"/>
      <c r="Z108"/>
      <c r="AA108"/>
      <c r="AB108"/>
      <c r="AC108"/>
      <c r="AD108"/>
      <c r="AE108" s="16"/>
      <c r="AF108" s="16"/>
      <c r="AG108" s="16"/>
      <c r="AH108" s="16"/>
      <c r="AI108" s="281"/>
    </row>
    <row r="109" spans="23:35" x14ac:dyDescent="0.3">
      <c r="W109"/>
      <c r="X109"/>
      <c r="Y109"/>
      <c r="Z109"/>
      <c r="AA109"/>
      <c r="AB109"/>
      <c r="AC109"/>
      <c r="AD109"/>
      <c r="AE109" s="16"/>
      <c r="AF109" s="16"/>
      <c r="AG109" s="16"/>
      <c r="AH109" s="16"/>
      <c r="AI109" s="281"/>
    </row>
    <row r="110" spans="23:35" x14ac:dyDescent="0.3">
      <c r="W110"/>
      <c r="X110"/>
      <c r="Y110"/>
      <c r="Z110"/>
      <c r="AA110"/>
      <c r="AB110"/>
      <c r="AC110"/>
      <c r="AD110"/>
      <c r="AE110" s="16"/>
      <c r="AF110" s="16"/>
      <c r="AG110" s="16"/>
      <c r="AH110" s="16"/>
      <c r="AI110" s="281"/>
    </row>
    <row r="111" spans="23:35" x14ac:dyDescent="0.3">
      <c r="W111"/>
      <c r="X111"/>
      <c r="Y111"/>
      <c r="Z111"/>
      <c r="AA111"/>
      <c r="AB111"/>
      <c r="AC111"/>
      <c r="AD111"/>
      <c r="AE111" s="16"/>
      <c r="AF111" s="16"/>
      <c r="AG111" s="16"/>
      <c r="AH111" s="16"/>
      <c r="AI111" s="281"/>
    </row>
    <row r="112" spans="23:35" x14ac:dyDescent="0.3">
      <c r="W112"/>
      <c r="X112"/>
      <c r="Y112"/>
      <c r="Z112"/>
      <c r="AA112"/>
      <c r="AB112"/>
      <c r="AC112"/>
      <c r="AD112"/>
      <c r="AE112" s="16"/>
      <c r="AF112" s="16"/>
      <c r="AG112" s="16"/>
      <c r="AH112" s="16"/>
      <c r="AI112" s="281"/>
    </row>
    <row r="113" spans="23:35" x14ac:dyDescent="0.3">
      <c r="W113"/>
      <c r="X113"/>
      <c r="Y113"/>
      <c r="Z113"/>
      <c r="AA113"/>
      <c r="AB113"/>
      <c r="AC113"/>
      <c r="AD113"/>
      <c r="AE113" s="16"/>
      <c r="AF113" s="16"/>
      <c r="AG113" s="16"/>
      <c r="AH113" s="16"/>
      <c r="AI113" s="281"/>
    </row>
    <row r="114" spans="23:35" x14ac:dyDescent="0.3">
      <c r="W114"/>
      <c r="X114"/>
      <c r="Y114"/>
      <c r="Z114"/>
      <c r="AA114"/>
      <c r="AB114"/>
      <c r="AC114"/>
      <c r="AD114"/>
      <c r="AE114" s="16"/>
      <c r="AF114" s="16"/>
      <c r="AG114" s="16"/>
      <c r="AH114" s="16"/>
      <c r="AI114" s="281"/>
    </row>
    <row r="115" spans="23:35" x14ac:dyDescent="0.3">
      <c r="W115"/>
      <c r="X115"/>
      <c r="Y115"/>
      <c r="Z115"/>
      <c r="AA115"/>
      <c r="AB115"/>
      <c r="AC115"/>
      <c r="AD115"/>
      <c r="AE115" s="16"/>
      <c r="AF115" s="16"/>
      <c r="AG115" s="16"/>
      <c r="AH115" s="16"/>
      <c r="AI115" s="281"/>
    </row>
    <row r="116" spans="23:35" x14ac:dyDescent="0.3">
      <c r="W116"/>
      <c r="X116"/>
      <c r="Y116"/>
      <c r="Z116"/>
      <c r="AA116"/>
      <c r="AB116"/>
      <c r="AC116"/>
      <c r="AD116"/>
      <c r="AE116" s="16"/>
      <c r="AF116" s="16"/>
      <c r="AG116" s="16"/>
      <c r="AH116" s="16"/>
      <c r="AI116" s="281"/>
    </row>
    <row r="117" spans="23:35" x14ac:dyDescent="0.3">
      <c r="W117"/>
      <c r="X117"/>
      <c r="Y117"/>
      <c r="Z117"/>
      <c r="AA117"/>
      <c r="AB117"/>
      <c r="AC117"/>
      <c r="AD117"/>
      <c r="AE117" s="16"/>
      <c r="AF117" s="16"/>
      <c r="AG117" s="16"/>
      <c r="AH117" s="16"/>
      <c r="AI117" s="281"/>
    </row>
    <row r="118" spans="23:35" x14ac:dyDescent="0.3">
      <c r="W118"/>
      <c r="X118"/>
      <c r="Y118"/>
      <c r="Z118"/>
      <c r="AA118"/>
      <c r="AB118"/>
      <c r="AC118"/>
      <c r="AD118"/>
      <c r="AE118" s="16"/>
      <c r="AF118" s="16"/>
      <c r="AG118" s="16"/>
      <c r="AH118" s="16"/>
      <c r="AI118" s="281"/>
    </row>
  </sheetData>
  <autoFilter ref="A1:XEZ58" xr:uid="{00000000-0001-0000-0000-000000000000}">
    <filterColumn colId="0">
      <filters>
        <dateGroupItem year="2024" dateTimeGrouping="year"/>
        <dateGroupItem year="2023" month="3" dateTimeGrouping="month"/>
        <dateGroupItem year="2023" month="4" dateTimeGrouping="month"/>
        <dateGroupItem year="2023" month="5" dateTimeGrouping="month"/>
        <dateGroupItem year="2023" month="6" dateTimeGrouping="month"/>
        <dateGroupItem year="2023" month="7" dateTimeGrouping="month"/>
        <dateGroupItem year="2023" month="8" dateTimeGrouping="month"/>
        <dateGroupItem year="2023" month="9" dateTimeGrouping="month"/>
        <dateGroupItem year="2023" month="10" dateTimeGrouping="month"/>
        <dateGroupItem year="2023" month="11" dateTimeGrouping="month"/>
        <dateGroupItem year="2023" month="12" dateTimeGrouping="month"/>
      </filters>
    </filterColumn>
  </autoFilter>
  <sortState xmlns:xlrd2="http://schemas.microsoft.com/office/spreadsheetml/2017/richdata2" ref="A2:AI38">
    <sortCondition ref="F2:F38"/>
    <sortCondition descending="1" ref="G2:G38"/>
  </sortState>
  <pageMargins left="0.28000000000000003" right="0.11" top="0.75" bottom="0.75" header="0.22" footer="0.3"/>
  <pageSetup scale="51" orientation="landscape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 filterMode="1"/>
  <dimension ref="A1:AC798"/>
  <sheetViews>
    <sheetView tabSelected="1" zoomScaleNormal="100" workbookViewId="0">
      <pane ySplit="1" topLeftCell="A789" activePane="bottomLeft" state="frozen"/>
      <selection activeCell="F1" sqref="F1"/>
      <selection pane="bottomLeft" activeCell="E802" sqref="E802"/>
    </sheetView>
  </sheetViews>
  <sheetFormatPr defaultColWidth="8.77734375" defaultRowHeight="13.2" x14ac:dyDescent="0.25"/>
  <cols>
    <col min="1" max="1" width="12.44140625" style="297" bestFit="1" customWidth="1"/>
    <col min="2" max="2" width="8.21875" style="12" customWidth="1"/>
    <col min="3" max="3" width="35.44140625" style="12" bestFit="1" customWidth="1"/>
    <col min="4" max="4" width="19.5546875" style="12" bestFit="1" customWidth="1"/>
    <col min="5" max="5" width="33.44140625" style="12" customWidth="1"/>
    <col min="6" max="6" width="6.5546875" style="13" customWidth="1"/>
    <col min="7" max="7" width="13.44140625" style="297" bestFit="1" customWidth="1"/>
    <col min="8" max="8" width="11.77734375" style="297" customWidth="1"/>
    <col min="9" max="9" width="12.21875" style="117" bestFit="1" customWidth="1"/>
    <col min="10" max="10" width="20.21875" style="305" bestFit="1" customWidth="1"/>
    <col min="11" max="11" width="15.44140625" style="310" hidden="1" customWidth="1"/>
    <col min="12" max="12" width="8.21875" style="24" customWidth="1"/>
    <col min="13" max="13" width="14.5546875" style="24" customWidth="1"/>
    <col min="14" max="14" width="6.77734375" style="24" customWidth="1"/>
    <col min="15" max="15" width="21" style="22" bestFit="1" customWidth="1"/>
    <col min="16" max="16" width="12.5546875" style="23" bestFit="1" customWidth="1"/>
    <col min="17" max="17" width="43" style="14" customWidth="1"/>
    <col min="18" max="18" width="8.5546875" style="66" customWidth="1"/>
    <col min="19" max="19" width="8.44140625" style="66" customWidth="1"/>
    <col min="20" max="20" width="16" style="17" hidden="1" customWidth="1"/>
    <col min="21" max="21" width="18.5546875" style="17" bestFit="1" customWidth="1"/>
    <col min="22" max="22" width="13.5546875" style="73" customWidth="1"/>
    <col min="23" max="24" width="13.5546875" style="12" customWidth="1"/>
    <col min="25" max="25" width="9" style="12" bestFit="1" customWidth="1"/>
    <col min="26" max="26" width="18.5546875" style="23" bestFit="1" customWidth="1"/>
    <col min="27" max="27" width="26.44140625" style="13" bestFit="1" customWidth="1"/>
    <col min="28" max="29" width="15.21875" style="13" bestFit="1" customWidth="1"/>
    <col min="30" max="16384" width="8.77734375" style="12"/>
  </cols>
  <sheetData>
    <row r="1" spans="1:29" s="289" customFormat="1" ht="43.5" customHeight="1" thickBot="1" x14ac:dyDescent="0.3">
      <c r="A1" s="298" t="s">
        <v>0</v>
      </c>
      <c r="B1" s="75" t="s">
        <v>12</v>
      </c>
      <c r="C1" s="75" t="s">
        <v>49</v>
      </c>
      <c r="D1" s="75" t="s">
        <v>13</v>
      </c>
      <c r="E1" s="75" t="s">
        <v>2</v>
      </c>
      <c r="F1" s="75" t="s">
        <v>51</v>
      </c>
      <c r="G1" s="292" t="s">
        <v>97</v>
      </c>
      <c r="H1" s="292" t="s">
        <v>98</v>
      </c>
      <c r="I1" s="76" t="s">
        <v>27</v>
      </c>
      <c r="J1" s="77" t="s">
        <v>44</v>
      </c>
      <c r="K1" s="77" t="s">
        <v>45</v>
      </c>
      <c r="L1" s="75" t="s">
        <v>143</v>
      </c>
      <c r="M1" s="74" t="s">
        <v>93</v>
      </c>
      <c r="N1" s="75" t="s">
        <v>67</v>
      </c>
      <c r="O1" s="75" t="s">
        <v>40</v>
      </c>
      <c r="P1" s="127" t="s">
        <v>6</v>
      </c>
      <c r="Q1" s="74" t="s">
        <v>5</v>
      </c>
      <c r="R1" s="33" t="s">
        <v>126</v>
      </c>
      <c r="S1" s="33" t="s">
        <v>127</v>
      </c>
      <c r="T1" s="77" t="s">
        <v>46</v>
      </c>
      <c r="U1" s="131" t="s">
        <v>74</v>
      </c>
      <c r="V1" s="128" t="s">
        <v>349</v>
      </c>
      <c r="W1" s="129" t="s">
        <v>350</v>
      </c>
      <c r="X1" s="129" t="s">
        <v>351</v>
      </c>
      <c r="Y1" s="130" t="s">
        <v>352</v>
      </c>
      <c r="Z1" s="290" t="s">
        <v>2254</v>
      </c>
      <c r="AA1" s="290" t="s">
        <v>2255</v>
      </c>
      <c r="AB1" s="290" t="s">
        <v>2330</v>
      </c>
      <c r="AC1" s="290" t="s">
        <v>2331</v>
      </c>
    </row>
    <row r="2" spans="1:29" ht="27" hidden="1" thickBot="1" x14ac:dyDescent="0.3">
      <c r="A2" s="177">
        <v>44868</v>
      </c>
      <c r="B2" s="18"/>
      <c r="C2" s="18" t="s">
        <v>114</v>
      </c>
      <c r="D2" s="18" t="s">
        <v>206</v>
      </c>
      <c r="E2" s="18" t="s">
        <v>312</v>
      </c>
      <c r="F2" s="19" t="s">
        <v>52</v>
      </c>
      <c r="G2" s="25">
        <v>44866</v>
      </c>
      <c r="H2" s="25">
        <v>44875</v>
      </c>
      <c r="I2" s="244" t="s">
        <v>313</v>
      </c>
      <c r="J2" s="26">
        <f>4500000*12</f>
        <v>54000000</v>
      </c>
      <c r="K2" s="26">
        <f t="shared" ref="K2:K33" si="0">J2/52</f>
        <v>1038461.5384615385</v>
      </c>
      <c r="L2" s="27" t="s">
        <v>41</v>
      </c>
      <c r="M2" s="179"/>
      <c r="N2" s="180">
        <v>8115</v>
      </c>
      <c r="O2" s="181" t="s">
        <v>10</v>
      </c>
      <c r="P2" s="25" t="s">
        <v>21</v>
      </c>
      <c r="Q2" s="179" t="s">
        <v>344</v>
      </c>
      <c r="R2" s="182">
        <v>0.91100000000000003</v>
      </c>
      <c r="S2" s="182">
        <v>0.98199999999999998</v>
      </c>
      <c r="T2" s="183">
        <v>1292071.6100000001</v>
      </c>
      <c r="U2" s="183">
        <f t="shared" ref="U2:U18" si="1">T2*52</f>
        <v>67187723.719999999</v>
      </c>
      <c r="V2" s="162">
        <f t="shared" ref="V2:V65" si="2">T2/K2</f>
        <v>1.2442171059259259</v>
      </c>
      <c r="W2" s="59" t="str">
        <f t="shared" ref="W2:W65" si="3">IF(V2&lt;0.8, "L0W", IF(V2&gt;1.2,"HIGH","W/IN"))</f>
        <v>HIGH</v>
      </c>
      <c r="X2" s="59" t="str">
        <f t="shared" ref="X2:X33" si="4">IF(Y2&lt;15, "EXPECTED", IF(Y2&gt;30, "SIGNIFICANT", "DELAYED"))</f>
        <v>EXPECTED</v>
      </c>
      <c r="Y2" s="18">
        <f t="shared" ref="Y2:Y19" si="5">DATEDIF(G2,H2,"d")</f>
        <v>9</v>
      </c>
      <c r="Z2" s="177">
        <v>44931</v>
      </c>
      <c r="AA2" s="12"/>
      <c r="AB2" s="12"/>
      <c r="AC2" s="12"/>
    </row>
    <row r="3" spans="1:29" ht="15" hidden="1" thickBot="1" x14ac:dyDescent="0.35">
      <c r="A3" s="202">
        <v>44859</v>
      </c>
      <c r="B3" s="203"/>
      <c r="C3" s="203" t="s">
        <v>156</v>
      </c>
      <c r="D3" s="203" t="s">
        <v>90</v>
      </c>
      <c r="E3" s="203" t="s">
        <v>260</v>
      </c>
      <c r="F3" s="204" t="s">
        <v>52</v>
      </c>
      <c r="G3" s="205">
        <v>44866</v>
      </c>
      <c r="H3" s="205"/>
      <c r="I3" s="206" t="s">
        <v>261</v>
      </c>
      <c r="J3" s="207">
        <v>6000000</v>
      </c>
      <c r="K3" s="207">
        <f t="shared" si="0"/>
        <v>115384.61538461539</v>
      </c>
      <c r="L3" s="208" t="s">
        <v>41</v>
      </c>
      <c r="M3" s="209"/>
      <c r="N3" s="210">
        <v>8115</v>
      </c>
      <c r="O3" s="211" t="s">
        <v>10</v>
      </c>
      <c r="P3" s="205" t="s">
        <v>21</v>
      </c>
      <c r="Q3" s="209" t="s">
        <v>56</v>
      </c>
      <c r="R3" s="212"/>
      <c r="S3" s="212"/>
      <c r="T3" s="213"/>
      <c r="U3" s="213">
        <f t="shared" si="1"/>
        <v>0</v>
      </c>
      <c r="V3" s="214">
        <f t="shared" si="2"/>
        <v>0</v>
      </c>
      <c r="W3" s="215" t="str">
        <f t="shared" si="3"/>
        <v>L0W</v>
      </c>
      <c r="X3" s="215" t="e">
        <f t="shared" si="4"/>
        <v>#NUM!</v>
      </c>
      <c r="Y3" s="216" t="e">
        <f t="shared" si="5"/>
        <v>#NUM!</v>
      </c>
      <c r="Z3" s="217">
        <v>44931</v>
      </c>
      <c r="AA3" s="12"/>
      <c r="AB3" s="12"/>
      <c r="AC3" s="12"/>
    </row>
    <row r="4" spans="1:29" ht="15" hidden="1" thickBot="1" x14ac:dyDescent="0.35">
      <c r="A4" s="202">
        <v>44859</v>
      </c>
      <c r="B4" s="203"/>
      <c r="C4" s="203" t="s">
        <v>156</v>
      </c>
      <c r="D4" s="203" t="s">
        <v>90</v>
      </c>
      <c r="E4" s="203" t="s">
        <v>263</v>
      </c>
      <c r="F4" s="204" t="s">
        <v>52</v>
      </c>
      <c r="G4" s="205">
        <v>44866</v>
      </c>
      <c r="H4" s="205"/>
      <c r="I4" s="206" t="s">
        <v>264</v>
      </c>
      <c r="J4" s="207">
        <v>4200000</v>
      </c>
      <c r="K4" s="207">
        <f t="shared" si="0"/>
        <v>80769.230769230766</v>
      </c>
      <c r="L4" s="208" t="s">
        <v>41</v>
      </c>
      <c r="M4" s="209"/>
      <c r="N4" s="210">
        <v>8115</v>
      </c>
      <c r="O4" s="211" t="s">
        <v>10</v>
      </c>
      <c r="P4" s="205" t="s">
        <v>21</v>
      </c>
      <c r="Q4" s="209" t="s">
        <v>56</v>
      </c>
      <c r="R4" s="212"/>
      <c r="S4" s="212"/>
      <c r="T4" s="213"/>
      <c r="U4" s="213">
        <f t="shared" si="1"/>
        <v>0</v>
      </c>
      <c r="V4" s="214">
        <f t="shared" si="2"/>
        <v>0</v>
      </c>
      <c r="W4" s="215" t="str">
        <f t="shared" si="3"/>
        <v>L0W</v>
      </c>
      <c r="X4" s="215" t="e">
        <f t="shared" si="4"/>
        <v>#NUM!</v>
      </c>
      <c r="Y4" s="216" t="e">
        <f t="shared" si="5"/>
        <v>#NUM!</v>
      </c>
      <c r="Z4" s="217">
        <v>44931</v>
      </c>
      <c r="AA4" s="12"/>
      <c r="AB4" s="12"/>
      <c r="AC4" s="12"/>
    </row>
    <row r="5" spans="1:29" ht="13.8" hidden="1" thickBot="1" x14ac:dyDescent="0.3">
      <c r="A5" s="149">
        <v>44840</v>
      </c>
      <c r="B5" s="151"/>
      <c r="C5" s="151" t="s">
        <v>69</v>
      </c>
      <c r="D5" s="151" t="s">
        <v>18</v>
      </c>
      <c r="E5" s="151" t="s">
        <v>233</v>
      </c>
      <c r="F5" s="152" t="s">
        <v>52</v>
      </c>
      <c r="G5" s="153">
        <v>44866</v>
      </c>
      <c r="H5" s="153">
        <v>44883</v>
      </c>
      <c r="I5" s="245" t="s">
        <v>234</v>
      </c>
      <c r="J5" s="155">
        <v>2160000</v>
      </c>
      <c r="K5" s="155">
        <f t="shared" si="0"/>
        <v>41538.461538461539</v>
      </c>
      <c r="L5" s="156" t="s">
        <v>42</v>
      </c>
      <c r="M5" s="157" t="s">
        <v>94</v>
      </c>
      <c r="N5" s="166" t="s">
        <v>9</v>
      </c>
      <c r="O5" s="159" t="s">
        <v>10</v>
      </c>
      <c r="P5" s="153" t="s">
        <v>21</v>
      </c>
      <c r="Q5" s="157" t="s">
        <v>203</v>
      </c>
      <c r="R5" s="160">
        <v>0.92200000000000004</v>
      </c>
      <c r="S5" s="160">
        <v>0.995</v>
      </c>
      <c r="T5" s="161">
        <v>15855.22</v>
      </c>
      <c r="U5" s="161">
        <f t="shared" si="1"/>
        <v>824471.44</v>
      </c>
      <c r="V5" s="162">
        <f t="shared" si="2"/>
        <v>0.3816997407407407</v>
      </c>
      <c r="W5" s="59" t="str">
        <f t="shared" si="3"/>
        <v>L0W</v>
      </c>
      <c r="X5" s="59" t="str">
        <f t="shared" si="4"/>
        <v>DELAYED</v>
      </c>
      <c r="Y5" s="18">
        <f t="shared" si="5"/>
        <v>17</v>
      </c>
      <c r="Z5" s="177">
        <v>44931</v>
      </c>
      <c r="AA5" s="12"/>
      <c r="AB5" s="12"/>
      <c r="AC5" s="12"/>
    </row>
    <row r="6" spans="1:29" ht="15" hidden="1" thickBot="1" x14ac:dyDescent="0.35">
      <c r="A6" s="202">
        <v>44868</v>
      </c>
      <c r="B6" s="203"/>
      <c r="C6" s="203" t="s">
        <v>162</v>
      </c>
      <c r="D6" s="203" t="s">
        <v>15</v>
      </c>
      <c r="E6" s="203" t="s">
        <v>292</v>
      </c>
      <c r="F6" s="204" t="s">
        <v>52</v>
      </c>
      <c r="G6" s="205">
        <v>44866</v>
      </c>
      <c r="H6" s="205"/>
      <c r="I6" s="206" t="s">
        <v>293</v>
      </c>
      <c r="J6" s="207">
        <v>1200000</v>
      </c>
      <c r="K6" s="207">
        <f t="shared" si="0"/>
        <v>23076.923076923078</v>
      </c>
      <c r="L6" s="208" t="s">
        <v>42</v>
      </c>
      <c r="M6" s="209" t="s">
        <v>100</v>
      </c>
      <c r="N6" s="210" t="s">
        <v>28</v>
      </c>
      <c r="O6" s="211" t="s">
        <v>10</v>
      </c>
      <c r="P6" s="205" t="s">
        <v>21</v>
      </c>
      <c r="Q6" s="209" t="s">
        <v>56</v>
      </c>
      <c r="R6" s="212"/>
      <c r="S6" s="212"/>
      <c r="T6" s="213"/>
      <c r="U6" s="213">
        <f t="shared" si="1"/>
        <v>0</v>
      </c>
      <c r="V6" s="214">
        <f t="shared" si="2"/>
        <v>0</v>
      </c>
      <c r="W6" s="215" t="str">
        <f t="shared" si="3"/>
        <v>L0W</v>
      </c>
      <c r="X6" s="215" t="e">
        <f t="shared" si="4"/>
        <v>#NUM!</v>
      </c>
      <c r="Y6" s="216" t="e">
        <f t="shared" si="5"/>
        <v>#NUM!</v>
      </c>
      <c r="Z6" s="217">
        <v>44931</v>
      </c>
      <c r="AA6" s="12"/>
      <c r="AB6" s="12"/>
      <c r="AC6" s="12"/>
    </row>
    <row r="7" spans="1:29" ht="13.8" hidden="1" thickBot="1" x14ac:dyDescent="0.3">
      <c r="A7" s="149">
        <v>44845</v>
      </c>
      <c r="B7" s="151"/>
      <c r="C7" s="151" t="s">
        <v>244</v>
      </c>
      <c r="D7" s="151" t="s">
        <v>15</v>
      </c>
      <c r="E7" s="151" t="s">
        <v>245</v>
      </c>
      <c r="F7" s="152" t="s">
        <v>52</v>
      </c>
      <c r="G7" s="153">
        <v>44866</v>
      </c>
      <c r="H7" s="153">
        <v>44883</v>
      </c>
      <c r="I7" s="245" t="s">
        <v>246</v>
      </c>
      <c r="J7" s="155">
        <v>900000</v>
      </c>
      <c r="K7" s="155">
        <f t="shared" si="0"/>
        <v>17307.692307692309</v>
      </c>
      <c r="L7" s="156" t="s">
        <v>42</v>
      </c>
      <c r="M7" s="157" t="s">
        <v>94</v>
      </c>
      <c r="N7" s="166" t="s">
        <v>71</v>
      </c>
      <c r="O7" s="159" t="s">
        <v>10</v>
      </c>
      <c r="P7" s="153" t="s">
        <v>21</v>
      </c>
      <c r="Q7" s="157" t="s">
        <v>184</v>
      </c>
      <c r="R7" s="160">
        <v>0.97099999999999997</v>
      </c>
      <c r="S7" s="160">
        <v>0.97099999999999997</v>
      </c>
      <c r="T7" s="161">
        <v>78.08</v>
      </c>
      <c r="U7" s="161">
        <f t="shared" si="1"/>
        <v>4060.16</v>
      </c>
      <c r="V7" s="162">
        <f t="shared" si="2"/>
        <v>4.5112888888888883E-3</v>
      </c>
      <c r="W7" s="59" t="str">
        <f t="shared" si="3"/>
        <v>L0W</v>
      </c>
      <c r="X7" s="59" t="str">
        <f t="shared" si="4"/>
        <v>DELAYED</v>
      </c>
      <c r="Y7" s="18">
        <f t="shared" si="5"/>
        <v>17</v>
      </c>
      <c r="Z7" s="177">
        <v>44931</v>
      </c>
      <c r="AA7" s="12"/>
      <c r="AB7" s="12"/>
      <c r="AC7" s="12"/>
    </row>
    <row r="8" spans="1:29" ht="13.8" hidden="1" thickBot="1" x14ac:dyDescent="0.3">
      <c r="A8" s="149">
        <v>44858</v>
      </c>
      <c r="B8" s="151"/>
      <c r="C8" s="151" t="s">
        <v>113</v>
      </c>
      <c r="D8" s="151" t="s">
        <v>14</v>
      </c>
      <c r="E8" s="151" t="s">
        <v>269</v>
      </c>
      <c r="F8" s="152" t="s">
        <v>52</v>
      </c>
      <c r="G8" s="153">
        <v>44866</v>
      </c>
      <c r="H8" s="153">
        <v>44889</v>
      </c>
      <c r="I8" s="245" t="s">
        <v>270</v>
      </c>
      <c r="J8" s="155">
        <v>900000</v>
      </c>
      <c r="K8" s="155">
        <f t="shared" si="0"/>
        <v>17307.692307692309</v>
      </c>
      <c r="L8" s="156" t="s">
        <v>42</v>
      </c>
      <c r="M8" s="157" t="s">
        <v>94</v>
      </c>
      <c r="N8" s="166">
        <v>8160</v>
      </c>
      <c r="O8" s="159" t="s">
        <v>10</v>
      </c>
      <c r="P8" s="153" t="s">
        <v>21</v>
      </c>
      <c r="Q8" s="157" t="s">
        <v>360</v>
      </c>
      <c r="R8" s="160">
        <v>0.92900000000000005</v>
      </c>
      <c r="S8" s="160">
        <v>1</v>
      </c>
      <c r="T8" s="161">
        <v>2707.09</v>
      </c>
      <c r="U8" s="161">
        <f t="shared" si="1"/>
        <v>140768.68</v>
      </c>
      <c r="V8" s="162">
        <f t="shared" si="2"/>
        <v>0.15640964444444444</v>
      </c>
      <c r="W8" s="59" t="str">
        <f t="shared" si="3"/>
        <v>L0W</v>
      </c>
      <c r="X8" s="59" t="str">
        <f t="shared" si="4"/>
        <v>DELAYED</v>
      </c>
      <c r="Y8" s="18">
        <f t="shared" si="5"/>
        <v>23</v>
      </c>
      <c r="Z8" s="177">
        <v>44935</v>
      </c>
      <c r="AA8" s="12"/>
      <c r="AB8" s="12"/>
      <c r="AC8" s="12"/>
    </row>
    <row r="9" spans="1:29" ht="13.8" hidden="1" thickBot="1" x14ac:dyDescent="0.3">
      <c r="A9" s="149">
        <v>44851</v>
      </c>
      <c r="B9" s="151"/>
      <c r="C9" s="151" t="s">
        <v>70</v>
      </c>
      <c r="D9" s="151" t="s">
        <v>26</v>
      </c>
      <c r="E9" s="151" t="s">
        <v>256</v>
      </c>
      <c r="F9" s="152" t="s">
        <v>52</v>
      </c>
      <c r="G9" s="153">
        <v>44866</v>
      </c>
      <c r="H9" s="153">
        <v>44883</v>
      </c>
      <c r="I9" s="245" t="s">
        <v>257</v>
      </c>
      <c r="J9" s="155">
        <v>900000</v>
      </c>
      <c r="K9" s="155">
        <f t="shared" si="0"/>
        <v>17307.692307692309</v>
      </c>
      <c r="L9" s="156" t="s">
        <v>42</v>
      </c>
      <c r="M9" s="157" t="s">
        <v>94</v>
      </c>
      <c r="N9" s="166" t="s">
        <v>71</v>
      </c>
      <c r="O9" s="159" t="s">
        <v>10</v>
      </c>
      <c r="P9" s="153" t="s">
        <v>21</v>
      </c>
      <c r="Q9" s="157" t="s">
        <v>194</v>
      </c>
      <c r="R9" s="160">
        <v>0.85899999999999999</v>
      </c>
      <c r="S9" s="160">
        <v>1</v>
      </c>
      <c r="T9" s="161">
        <v>8582.41</v>
      </c>
      <c r="U9" s="161">
        <f t="shared" si="1"/>
        <v>446285.32</v>
      </c>
      <c r="V9" s="162">
        <f t="shared" si="2"/>
        <v>0.49587257777777777</v>
      </c>
      <c r="W9" s="59" t="str">
        <f t="shared" si="3"/>
        <v>L0W</v>
      </c>
      <c r="X9" s="59" t="str">
        <f t="shared" si="4"/>
        <v>DELAYED</v>
      </c>
      <c r="Y9" s="18">
        <f t="shared" si="5"/>
        <v>17</v>
      </c>
      <c r="Z9" s="177">
        <v>44931</v>
      </c>
      <c r="AA9" s="12"/>
      <c r="AB9" s="12"/>
      <c r="AC9" s="12"/>
    </row>
    <row r="10" spans="1:29" ht="13.8" hidden="1" thickBot="1" x14ac:dyDescent="0.3">
      <c r="A10" s="177">
        <v>44876</v>
      </c>
      <c r="B10" s="18"/>
      <c r="C10" s="18" t="s">
        <v>69</v>
      </c>
      <c r="D10" s="18" t="s">
        <v>18</v>
      </c>
      <c r="E10" s="18" t="s">
        <v>247</v>
      </c>
      <c r="F10" s="19" t="s">
        <v>52</v>
      </c>
      <c r="G10" s="25">
        <v>44866</v>
      </c>
      <c r="H10" s="25">
        <v>44868</v>
      </c>
      <c r="I10" s="244" t="s">
        <v>248</v>
      </c>
      <c r="J10" s="26">
        <v>600000</v>
      </c>
      <c r="K10" s="26">
        <f t="shared" si="0"/>
        <v>11538.461538461539</v>
      </c>
      <c r="L10" s="27" t="s">
        <v>42</v>
      </c>
      <c r="M10" s="179" t="s">
        <v>94</v>
      </c>
      <c r="N10" s="180" t="s">
        <v>9</v>
      </c>
      <c r="O10" s="181" t="s">
        <v>10</v>
      </c>
      <c r="P10" s="25" t="s">
        <v>21</v>
      </c>
      <c r="Q10" s="179" t="s">
        <v>195</v>
      </c>
      <c r="R10" s="182">
        <v>0.91500000000000004</v>
      </c>
      <c r="S10" s="182">
        <v>1</v>
      </c>
      <c r="T10" s="183">
        <v>20500.38</v>
      </c>
      <c r="U10" s="183">
        <f t="shared" si="1"/>
        <v>1066019.76</v>
      </c>
      <c r="V10" s="162">
        <f t="shared" si="2"/>
        <v>1.7766995999999999</v>
      </c>
      <c r="W10" s="59" t="str">
        <f t="shared" si="3"/>
        <v>HIGH</v>
      </c>
      <c r="X10" s="59" t="str">
        <f t="shared" si="4"/>
        <v>EXPECTED</v>
      </c>
      <c r="Y10" s="18">
        <f t="shared" si="5"/>
        <v>2</v>
      </c>
      <c r="Z10" s="177">
        <v>44931</v>
      </c>
      <c r="AA10" s="12"/>
      <c r="AB10" s="12"/>
      <c r="AC10" s="12"/>
    </row>
    <row r="11" spans="1:29" ht="13.8" hidden="1" thickBot="1" x14ac:dyDescent="0.3">
      <c r="A11" s="149">
        <v>44845</v>
      </c>
      <c r="B11" s="151"/>
      <c r="C11" s="151" t="s">
        <v>162</v>
      </c>
      <c r="D11" s="151" t="s">
        <v>136</v>
      </c>
      <c r="E11" s="151" t="s">
        <v>238</v>
      </c>
      <c r="F11" s="152" t="s">
        <v>52</v>
      </c>
      <c r="G11" s="153">
        <v>44866</v>
      </c>
      <c r="H11" s="153">
        <v>44925</v>
      </c>
      <c r="I11" s="245" t="s">
        <v>239</v>
      </c>
      <c r="J11" s="155">
        <v>600000</v>
      </c>
      <c r="K11" s="155">
        <f t="shared" si="0"/>
        <v>11538.461538461539</v>
      </c>
      <c r="L11" s="156" t="s">
        <v>43</v>
      </c>
      <c r="M11" s="157" t="s">
        <v>94</v>
      </c>
      <c r="N11" s="166" t="s">
        <v>28</v>
      </c>
      <c r="O11" s="159" t="s">
        <v>10</v>
      </c>
      <c r="P11" s="153" t="s">
        <v>21</v>
      </c>
      <c r="Q11" s="157" t="s">
        <v>155</v>
      </c>
      <c r="R11" s="160">
        <v>1</v>
      </c>
      <c r="S11" s="160">
        <v>1</v>
      </c>
      <c r="T11" s="161">
        <v>38.97</v>
      </c>
      <c r="U11" s="161">
        <f t="shared" si="1"/>
        <v>2026.44</v>
      </c>
      <c r="V11" s="162">
        <f t="shared" si="2"/>
        <v>3.3773999999999996E-3</v>
      </c>
      <c r="W11" s="59" t="str">
        <f t="shared" si="3"/>
        <v>L0W</v>
      </c>
      <c r="X11" s="59" t="str">
        <f t="shared" si="4"/>
        <v>SIGNIFICANT</v>
      </c>
      <c r="Y11" s="18">
        <f t="shared" si="5"/>
        <v>59</v>
      </c>
      <c r="Z11" s="177">
        <v>44971</v>
      </c>
      <c r="AA11" s="12"/>
      <c r="AB11" s="12"/>
      <c r="AC11" s="12"/>
    </row>
    <row r="12" spans="1:29" ht="13.8" hidden="1" thickBot="1" x14ac:dyDescent="0.3">
      <c r="A12" s="149">
        <v>44840</v>
      </c>
      <c r="B12" s="151"/>
      <c r="C12" s="151" t="s">
        <v>69</v>
      </c>
      <c r="D12" s="151" t="s">
        <v>18</v>
      </c>
      <c r="E12" s="151" t="s">
        <v>231</v>
      </c>
      <c r="F12" s="152" t="s">
        <v>52</v>
      </c>
      <c r="G12" s="153">
        <v>44866</v>
      </c>
      <c r="H12" s="153">
        <v>44911</v>
      </c>
      <c r="I12" s="245" t="s">
        <v>232</v>
      </c>
      <c r="J12" s="155">
        <v>600000</v>
      </c>
      <c r="K12" s="155">
        <f t="shared" si="0"/>
        <v>11538.461538461539</v>
      </c>
      <c r="L12" s="156" t="s">
        <v>42</v>
      </c>
      <c r="M12" s="157" t="s">
        <v>94</v>
      </c>
      <c r="N12" s="166" t="s">
        <v>9</v>
      </c>
      <c r="O12" s="159" t="s">
        <v>10</v>
      </c>
      <c r="P12" s="153" t="s">
        <v>21</v>
      </c>
      <c r="Q12" s="157" t="s">
        <v>394</v>
      </c>
      <c r="R12" s="160">
        <v>0.97799999999999998</v>
      </c>
      <c r="S12" s="160">
        <v>1</v>
      </c>
      <c r="T12" s="161">
        <v>608.12</v>
      </c>
      <c r="U12" s="161">
        <f t="shared" si="1"/>
        <v>31622.240000000002</v>
      </c>
      <c r="V12" s="162">
        <f t="shared" si="2"/>
        <v>5.2703733333333329E-2</v>
      </c>
      <c r="W12" s="59" t="str">
        <f t="shared" si="3"/>
        <v>L0W</v>
      </c>
      <c r="X12" s="59" t="str">
        <f t="shared" si="4"/>
        <v>SIGNIFICANT</v>
      </c>
      <c r="Y12" s="18">
        <f t="shared" si="5"/>
        <v>45</v>
      </c>
      <c r="Z12" s="177">
        <v>44992</v>
      </c>
      <c r="AA12" s="12"/>
      <c r="AB12" s="12"/>
      <c r="AC12" s="12"/>
    </row>
    <row r="13" spans="1:29" ht="13.8" hidden="1" thickBot="1" x14ac:dyDescent="0.3">
      <c r="A13" s="149">
        <v>44845</v>
      </c>
      <c r="B13" s="151"/>
      <c r="C13" s="151" t="s">
        <v>178</v>
      </c>
      <c r="D13" s="151" t="s">
        <v>18</v>
      </c>
      <c r="E13" s="151" t="s">
        <v>242</v>
      </c>
      <c r="F13" s="152" t="s">
        <v>52</v>
      </c>
      <c r="G13" s="153">
        <v>44866</v>
      </c>
      <c r="H13" s="153">
        <v>44889</v>
      </c>
      <c r="I13" s="245" t="s">
        <v>243</v>
      </c>
      <c r="J13" s="155">
        <v>600000</v>
      </c>
      <c r="K13" s="155">
        <f t="shared" si="0"/>
        <v>11538.461538461539</v>
      </c>
      <c r="L13" s="156" t="s">
        <v>42</v>
      </c>
      <c r="M13" s="157" t="s">
        <v>94</v>
      </c>
      <c r="N13" s="166" t="s">
        <v>79</v>
      </c>
      <c r="O13" s="159" t="s">
        <v>10</v>
      </c>
      <c r="P13" s="153" t="s">
        <v>21</v>
      </c>
      <c r="Q13" s="157" t="s">
        <v>361</v>
      </c>
      <c r="R13" s="160">
        <v>1</v>
      </c>
      <c r="S13" s="160">
        <v>1</v>
      </c>
      <c r="T13" s="161">
        <v>8262.69</v>
      </c>
      <c r="U13" s="161">
        <f t="shared" si="1"/>
        <v>429659.88</v>
      </c>
      <c r="V13" s="162">
        <f t="shared" si="2"/>
        <v>0.71609980000000006</v>
      </c>
      <c r="W13" s="59" t="str">
        <f t="shared" si="3"/>
        <v>L0W</v>
      </c>
      <c r="X13" s="59" t="str">
        <f t="shared" si="4"/>
        <v>DELAYED</v>
      </c>
      <c r="Y13" s="18">
        <f t="shared" si="5"/>
        <v>23</v>
      </c>
      <c r="Z13" s="177">
        <v>44935</v>
      </c>
      <c r="AA13" s="12"/>
      <c r="AB13" s="12"/>
      <c r="AC13" s="12"/>
    </row>
    <row r="14" spans="1:29" ht="13.8" hidden="1" thickBot="1" x14ac:dyDescent="0.3">
      <c r="A14" s="177">
        <v>44851</v>
      </c>
      <c r="B14" s="18"/>
      <c r="C14" s="18" t="s">
        <v>162</v>
      </c>
      <c r="D14" s="18" t="s">
        <v>18</v>
      </c>
      <c r="E14" s="18" t="s">
        <v>250</v>
      </c>
      <c r="F14" s="19" t="s">
        <v>52</v>
      </c>
      <c r="G14" s="25">
        <v>44866</v>
      </c>
      <c r="H14" s="25">
        <v>44868</v>
      </c>
      <c r="I14" s="244" t="s">
        <v>251</v>
      </c>
      <c r="J14" s="26">
        <v>600000</v>
      </c>
      <c r="K14" s="26">
        <f t="shared" si="0"/>
        <v>11538.461538461539</v>
      </c>
      <c r="L14" s="27" t="s">
        <v>42</v>
      </c>
      <c r="M14" s="179" t="s">
        <v>94</v>
      </c>
      <c r="N14" s="180" t="s">
        <v>28</v>
      </c>
      <c r="O14" s="181" t="s">
        <v>10</v>
      </c>
      <c r="P14" s="25" t="s">
        <v>21</v>
      </c>
      <c r="Q14" s="179" t="s">
        <v>194</v>
      </c>
      <c r="R14" s="182">
        <v>0.94099999999999995</v>
      </c>
      <c r="S14" s="182">
        <v>0.99299999999999999</v>
      </c>
      <c r="T14" s="183">
        <v>2805.08</v>
      </c>
      <c r="U14" s="183">
        <f t="shared" si="1"/>
        <v>145864.16</v>
      </c>
      <c r="V14" s="162">
        <f t="shared" si="2"/>
        <v>0.2431069333333333</v>
      </c>
      <c r="W14" s="59" t="str">
        <f t="shared" si="3"/>
        <v>L0W</v>
      </c>
      <c r="X14" s="59" t="str">
        <f t="shared" si="4"/>
        <v>EXPECTED</v>
      </c>
      <c r="Y14" s="18">
        <f t="shared" si="5"/>
        <v>2</v>
      </c>
      <c r="Z14" s="177">
        <v>44931</v>
      </c>
      <c r="AA14" s="12"/>
      <c r="AB14" s="12"/>
      <c r="AC14" s="12"/>
    </row>
    <row r="15" spans="1:29" ht="15" hidden="1" thickBot="1" x14ac:dyDescent="0.35">
      <c r="A15" s="202">
        <v>44844</v>
      </c>
      <c r="B15" s="203"/>
      <c r="C15" s="203" t="s">
        <v>87</v>
      </c>
      <c r="D15" s="203" t="s">
        <v>136</v>
      </c>
      <c r="E15" s="203" t="s">
        <v>235</v>
      </c>
      <c r="F15" s="204" t="s">
        <v>52</v>
      </c>
      <c r="G15" s="205">
        <v>44866</v>
      </c>
      <c r="H15" s="205"/>
      <c r="I15" s="206" t="s">
        <v>236</v>
      </c>
      <c r="J15" s="207">
        <v>600000</v>
      </c>
      <c r="K15" s="207">
        <f t="shared" si="0"/>
        <v>11538.461538461539</v>
      </c>
      <c r="L15" s="208" t="s">
        <v>42</v>
      </c>
      <c r="M15" s="209" t="s">
        <v>94</v>
      </c>
      <c r="N15" s="210" t="s">
        <v>160</v>
      </c>
      <c r="O15" s="211" t="s">
        <v>10</v>
      </c>
      <c r="P15" s="205" t="s">
        <v>21</v>
      </c>
      <c r="Q15" s="209" t="s">
        <v>56</v>
      </c>
      <c r="R15" s="212"/>
      <c r="S15" s="212"/>
      <c r="T15" s="213"/>
      <c r="U15" s="213">
        <f t="shared" si="1"/>
        <v>0</v>
      </c>
      <c r="V15" s="214">
        <f t="shared" si="2"/>
        <v>0</v>
      </c>
      <c r="W15" s="215" t="str">
        <f t="shared" si="3"/>
        <v>L0W</v>
      </c>
      <c r="X15" s="215" t="e">
        <f t="shared" si="4"/>
        <v>#NUM!</v>
      </c>
      <c r="Y15" s="216" t="e">
        <f t="shared" si="5"/>
        <v>#NUM!</v>
      </c>
      <c r="Z15" s="202">
        <v>44950</v>
      </c>
      <c r="AA15" s="12"/>
      <c r="AB15" s="12"/>
      <c r="AC15" s="12"/>
    </row>
    <row r="16" spans="1:29" ht="13.8" hidden="1" thickBot="1" x14ac:dyDescent="0.3">
      <c r="A16" s="177">
        <v>44851</v>
      </c>
      <c r="B16" s="18"/>
      <c r="C16" s="18" t="s">
        <v>70</v>
      </c>
      <c r="D16" s="18" t="s">
        <v>18</v>
      </c>
      <c r="E16" s="18" t="s">
        <v>254</v>
      </c>
      <c r="F16" s="19" t="s">
        <v>52</v>
      </c>
      <c r="G16" s="25">
        <v>44866</v>
      </c>
      <c r="H16" s="25">
        <v>44869</v>
      </c>
      <c r="I16" s="244" t="s">
        <v>255</v>
      </c>
      <c r="J16" s="26">
        <v>600000</v>
      </c>
      <c r="K16" s="26">
        <f t="shared" si="0"/>
        <v>11538.461538461539</v>
      </c>
      <c r="L16" s="27" t="s">
        <v>42</v>
      </c>
      <c r="M16" s="179" t="s">
        <v>94</v>
      </c>
      <c r="N16" s="180" t="s">
        <v>71</v>
      </c>
      <c r="O16" s="181" t="s">
        <v>10</v>
      </c>
      <c r="P16" s="25" t="s">
        <v>21</v>
      </c>
      <c r="Q16" s="179" t="s">
        <v>194</v>
      </c>
      <c r="R16" s="182">
        <v>0.89</v>
      </c>
      <c r="S16" s="182">
        <v>1</v>
      </c>
      <c r="T16" s="183">
        <v>3193.04</v>
      </c>
      <c r="U16" s="183">
        <f t="shared" si="1"/>
        <v>166038.07999999999</v>
      </c>
      <c r="V16" s="162">
        <f t="shared" si="2"/>
        <v>0.27673013333333329</v>
      </c>
      <c r="W16" s="59" t="str">
        <f t="shared" si="3"/>
        <v>L0W</v>
      </c>
      <c r="X16" s="59" t="str">
        <f t="shared" si="4"/>
        <v>EXPECTED</v>
      </c>
      <c r="Y16" s="18">
        <f t="shared" si="5"/>
        <v>3</v>
      </c>
      <c r="Z16" s="177">
        <v>44931</v>
      </c>
      <c r="AA16" s="12"/>
      <c r="AB16" s="12"/>
      <c r="AC16" s="12"/>
    </row>
    <row r="17" spans="1:26" s="12" customFormat="1" ht="15" hidden="1" thickBot="1" x14ac:dyDescent="0.35">
      <c r="A17" s="202">
        <v>44692</v>
      </c>
      <c r="B17" s="203"/>
      <c r="C17" s="203" t="s">
        <v>162</v>
      </c>
      <c r="D17" s="203" t="s">
        <v>18</v>
      </c>
      <c r="E17" s="203" t="s">
        <v>180</v>
      </c>
      <c r="F17" s="204" t="s">
        <v>52</v>
      </c>
      <c r="G17" s="205">
        <v>44866</v>
      </c>
      <c r="H17" s="205"/>
      <c r="I17" s="206" t="s">
        <v>181</v>
      </c>
      <c r="J17" s="207">
        <v>580000</v>
      </c>
      <c r="K17" s="207">
        <f t="shared" si="0"/>
        <v>11153.846153846154</v>
      </c>
      <c r="L17" s="208" t="s">
        <v>42</v>
      </c>
      <c r="M17" s="209" t="s">
        <v>94</v>
      </c>
      <c r="N17" s="210" t="s">
        <v>28</v>
      </c>
      <c r="O17" s="211" t="s">
        <v>10</v>
      </c>
      <c r="P17" s="205" t="s">
        <v>21</v>
      </c>
      <c r="Q17" s="209" t="s">
        <v>56</v>
      </c>
      <c r="R17" s="212"/>
      <c r="S17" s="212"/>
      <c r="T17" s="213"/>
      <c r="U17" s="213">
        <f t="shared" si="1"/>
        <v>0</v>
      </c>
      <c r="V17" s="214">
        <f t="shared" si="2"/>
        <v>0</v>
      </c>
      <c r="W17" s="215" t="str">
        <f t="shared" si="3"/>
        <v>L0W</v>
      </c>
      <c r="X17" s="215" t="e">
        <f t="shared" si="4"/>
        <v>#NUM!</v>
      </c>
      <c r="Y17" s="216" t="e">
        <f t="shared" si="5"/>
        <v>#NUM!</v>
      </c>
      <c r="Z17" s="217">
        <v>44931</v>
      </c>
    </row>
    <row r="18" spans="1:26" s="12" customFormat="1" ht="13.8" hidden="1" thickBot="1" x14ac:dyDescent="0.3">
      <c r="A18" s="149">
        <v>44845</v>
      </c>
      <c r="B18" s="151"/>
      <c r="C18" s="151" t="s">
        <v>95</v>
      </c>
      <c r="D18" s="151" t="s">
        <v>15</v>
      </c>
      <c r="E18" s="151" t="s">
        <v>240</v>
      </c>
      <c r="F18" s="152" t="s">
        <v>52</v>
      </c>
      <c r="G18" s="153">
        <v>44866</v>
      </c>
      <c r="H18" s="153">
        <v>44925</v>
      </c>
      <c r="I18" s="245" t="s">
        <v>241</v>
      </c>
      <c r="J18" s="155">
        <v>60000</v>
      </c>
      <c r="K18" s="155">
        <f t="shared" si="0"/>
        <v>1153.8461538461538</v>
      </c>
      <c r="L18" s="156" t="s">
        <v>42</v>
      </c>
      <c r="M18" s="157" t="s">
        <v>94</v>
      </c>
      <c r="N18" s="166" t="s">
        <v>96</v>
      </c>
      <c r="O18" s="159" t="s">
        <v>10</v>
      </c>
      <c r="P18" s="153" t="s">
        <v>21</v>
      </c>
      <c r="Q18" s="157" t="s">
        <v>188</v>
      </c>
      <c r="R18" s="160">
        <v>0.93300000000000005</v>
      </c>
      <c r="S18" s="160">
        <v>1</v>
      </c>
      <c r="T18" s="161">
        <v>13503.41</v>
      </c>
      <c r="U18" s="161">
        <f t="shared" si="1"/>
        <v>702177.32</v>
      </c>
      <c r="V18" s="162">
        <f t="shared" si="2"/>
        <v>11.702955333333334</v>
      </c>
      <c r="W18" s="59" t="str">
        <f t="shared" si="3"/>
        <v>HIGH</v>
      </c>
      <c r="X18" s="59" t="str">
        <f t="shared" si="4"/>
        <v>SIGNIFICANT</v>
      </c>
      <c r="Y18" s="18">
        <f t="shared" si="5"/>
        <v>59</v>
      </c>
      <c r="Z18" s="177">
        <v>44971</v>
      </c>
    </row>
    <row r="19" spans="1:26" s="12" customFormat="1" ht="15" hidden="1" thickBot="1" x14ac:dyDescent="0.35">
      <c r="A19" s="202">
        <v>44873</v>
      </c>
      <c r="B19" s="203"/>
      <c r="C19" s="203" t="s">
        <v>178</v>
      </c>
      <c r="D19" s="203" t="s">
        <v>18</v>
      </c>
      <c r="E19" s="203" t="s">
        <v>305</v>
      </c>
      <c r="F19" s="204" t="s">
        <v>52</v>
      </c>
      <c r="G19" s="205">
        <v>44866</v>
      </c>
      <c r="H19" s="205"/>
      <c r="I19" s="206" t="s">
        <v>306</v>
      </c>
      <c r="J19" s="207">
        <v>50000</v>
      </c>
      <c r="K19" s="207">
        <f t="shared" si="0"/>
        <v>961.53846153846155</v>
      </c>
      <c r="L19" s="208" t="s">
        <v>42</v>
      </c>
      <c r="M19" s="209" t="s">
        <v>94</v>
      </c>
      <c r="N19" s="210">
        <v>8115</v>
      </c>
      <c r="O19" s="211" t="s">
        <v>10</v>
      </c>
      <c r="P19" s="205" t="s">
        <v>21</v>
      </c>
      <c r="Q19" s="209" t="s">
        <v>56</v>
      </c>
      <c r="R19" s="212"/>
      <c r="S19" s="212"/>
      <c r="T19" s="213"/>
      <c r="U19" s="213"/>
      <c r="V19" s="214">
        <f t="shared" si="2"/>
        <v>0</v>
      </c>
      <c r="W19" s="215" t="str">
        <f t="shared" si="3"/>
        <v>L0W</v>
      </c>
      <c r="X19" s="215" t="e">
        <f t="shared" si="4"/>
        <v>#NUM!</v>
      </c>
      <c r="Y19" s="216" t="e">
        <f t="shared" si="5"/>
        <v>#NUM!</v>
      </c>
      <c r="Z19" s="217">
        <v>44931</v>
      </c>
    </row>
    <row r="20" spans="1:26" s="12" customFormat="1" ht="13.8" hidden="1" thickBot="1" x14ac:dyDescent="0.3">
      <c r="A20" s="177">
        <v>44802</v>
      </c>
      <c r="B20" s="18"/>
      <c r="C20" s="18" t="s">
        <v>142</v>
      </c>
      <c r="D20" s="18" t="s">
        <v>15</v>
      </c>
      <c r="E20" s="18" t="s">
        <v>211</v>
      </c>
      <c r="F20" s="19" t="s">
        <v>52</v>
      </c>
      <c r="G20" s="25">
        <v>44867</v>
      </c>
      <c r="H20" s="25">
        <v>44861</v>
      </c>
      <c r="I20" s="244" t="s">
        <v>212</v>
      </c>
      <c r="J20" s="26">
        <v>660000</v>
      </c>
      <c r="K20" s="26">
        <f t="shared" si="0"/>
        <v>12692.307692307691</v>
      </c>
      <c r="L20" s="27" t="s">
        <v>42</v>
      </c>
      <c r="M20" s="179" t="s">
        <v>94</v>
      </c>
      <c r="N20" s="180" t="s">
        <v>66</v>
      </c>
      <c r="O20" s="181" t="s">
        <v>10</v>
      </c>
      <c r="P20" s="25" t="s">
        <v>21</v>
      </c>
      <c r="Q20" s="179" t="s">
        <v>194</v>
      </c>
      <c r="R20" s="182">
        <v>0.98499999999999999</v>
      </c>
      <c r="S20" s="182">
        <v>1</v>
      </c>
      <c r="T20" s="183">
        <v>1301.6300000000001</v>
      </c>
      <c r="U20" s="183">
        <f t="shared" ref="U20:U27" si="6">T20*52</f>
        <v>67684.760000000009</v>
      </c>
      <c r="V20" s="162">
        <f t="shared" si="2"/>
        <v>0.10255266666666668</v>
      </c>
      <c r="W20" s="59" t="str">
        <f t="shared" si="3"/>
        <v>L0W</v>
      </c>
      <c r="X20" s="59" t="str">
        <f t="shared" si="4"/>
        <v>EXPECTED</v>
      </c>
      <c r="Y20" s="18">
        <v>-5</v>
      </c>
      <c r="Z20" s="177">
        <v>44931</v>
      </c>
    </row>
    <row r="21" spans="1:26" s="12" customFormat="1" ht="15" hidden="1" thickBot="1" x14ac:dyDescent="0.35">
      <c r="A21" s="202">
        <v>44868</v>
      </c>
      <c r="B21" s="203"/>
      <c r="C21" s="203" t="s">
        <v>162</v>
      </c>
      <c r="D21" s="203" t="s">
        <v>296</v>
      </c>
      <c r="E21" s="203" t="s">
        <v>290</v>
      </c>
      <c r="F21" s="204" t="s">
        <v>52</v>
      </c>
      <c r="G21" s="205">
        <v>44872</v>
      </c>
      <c r="H21" s="205"/>
      <c r="I21" s="206" t="s">
        <v>291</v>
      </c>
      <c r="J21" s="207">
        <v>1200000</v>
      </c>
      <c r="K21" s="207">
        <f t="shared" si="0"/>
        <v>23076.923076923078</v>
      </c>
      <c r="L21" s="208" t="s">
        <v>43</v>
      </c>
      <c r="M21" s="209" t="s">
        <v>100</v>
      </c>
      <c r="N21" s="210" t="s">
        <v>28</v>
      </c>
      <c r="O21" s="211" t="s">
        <v>10</v>
      </c>
      <c r="P21" s="205" t="s">
        <v>21</v>
      </c>
      <c r="Q21" s="209" t="s">
        <v>56</v>
      </c>
      <c r="R21" s="212"/>
      <c r="S21" s="212"/>
      <c r="T21" s="213"/>
      <c r="U21" s="213">
        <f t="shared" si="6"/>
        <v>0</v>
      </c>
      <c r="V21" s="214">
        <f t="shared" si="2"/>
        <v>0</v>
      </c>
      <c r="W21" s="215" t="str">
        <f t="shared" si="3"/>
        <v>L0W</v>
      </c>
      <c r="X21" s="215" t="e">
        <f t="shared" si="4"/>
        <v>#NUM!</v>
      </c>
      <c r="Y21" s="216" t="e">
        <f t="shared" ref="Y21:Y84" si="7">DATEDIF(G21,H21,"d")</f>
        <v>#NUM!</v>
      </c>
      <c r="Z21" s="202">
        <v>44950</v>
      </c>
    </row>
    <row r="22" spans="1:26" s="12" customFormat="1" ht="21" hidden="1" customHeight="1" thickBot="1" x14ac:dyDescent="0.35">
      <c r="A22" s="202">
        <v>44859</v>
      </c>
      <c r="B22" s="203"/>
      <c r="C22" s="203" t="s">
        <v>131</v>
      </c>
      <c r="D22" s="203" t="s">
        <v>18</v>
      </c>
      <c r="E22" s="203" t="s">
        <v>278</v>
      </c>
      <c r="F22" s="204" t="s">
        <v>52</v>
      </c>
      <c r="G22" s="205">
        <v>44872</v>
      </c>
      <c r="H22" s="205"/>
      <c r="I22" s="206" t="s">
        <v>279</v>
      </c>
      <c r="J22" s="207">
        <v>600000</v>
      </c>
      <c r="K22" s="207">
        <f t="shared" si="0"/>
        <v>11538.461538461539</v>
      </c>
      <c r="L22" s="208" t="s">
        <v>42</v>
      </c>
      <c r="M22" s="209" t="s">
        <v>94</v>
      </c>
      <c r="N22" s="210">
        <v>8148</v>
      </c>
      <c r="O22" s="211" t="s">
        <v>10</v>
      </c>
      <c r="P22" s="205" t="s">
        <v>21</v>
      </c>
      <c r="Q22" s="209" t="s">
        <v>56</v>
      </c>
      <c r="R22" s="212"/>
      <c r="S22" s="212"/>
      <c r="T22" s="213"/>
      <c r="U22" s="213">
        <f t="shared" si="6"/>
        <v>0</v>
      </c>
      <c r="V22" s="214">
        <f t="shared" si="2"/>
        <v>0</v>
      </c>
      <c r="W22" s="215" t="str">
        <f t="shared" si="3"/>
        <v>L0W</v>
      </c>
      <c r="X22" s="215" t="e">
        <f t="shared" si="4"/>
        <v>#NUM!</v>
      </c>
      <c r="Y22" s="216" t="e">
        <f t="shared" si="7"/>
        <v>#NUM!</v>
      </c>
      <c r="Z22" s="202">
        <v>44950</v>
      </c>
    </row>
    <row r="23" spans="1:26" s="12" customFormat="1" ht="13.8" hidden="1" thickBot="1" x14ac:dyDescent="0.3">
      <c r="A23" s="149">
        <v>44872</v>
      </c>
      <c r="B23" s="151"/>
      <c r="C23" s="151" t="s">
        <v>114</v>
      </c>
      <c r="D23" s="151" t="s">
        <v>15</v>
      </c>
      <c r="E23" s="151" t="s">
        <v>297</v>
      </c>
      <c r="F23" s="152" t="s">
        <v>52</v>
      </c>
      <c r="G23" s="153">
        <v>44875</v>
      </c>
      <c r="H23" s="153">
        <v>44897</v>
      </c>
      <c r="I23" s="245" t="s">
        <v>298</v>
      </c>
      <c r="J23" s="155">
        <v>900000</v>
      </c>
      <c r="K23" s="155">
        <f t="shared" si="0"/>
        <v>17307.692307692309</v>
      </c>
      <c r="L23" s="156" t="s">
        <v>42</v>
      </c>
      <c r="M23" s="157" t="s">
        <v>94</v>
      </c>
      <c r="N23" s="166" t="s">
        <v>28</v>
      </c>
      <c r="O23" s="159" t="s">
        <v>10</v>
      </c>
      <c r="P23" s="25" t="s">
        <v>21</v>
      </c>
      <c r="Q23" s="157" t="s">
        <v>362</v>
      </c>
      <c r="R23" s="160">
        <v>0.84899999999999998</v>
      </c>
      <c r="S23" s="160">
        <v>1</v>
      </c>
      <c r="T23" s="161">
        <v>2981.01</v>
      </c>
      <c r="U23" s="161">
        <f t="shared" si="6"/>
        <v>155012.52000000002</v>
      </c>
      <c r="V23" s="162">
        <f t="shared" si="2"/>
        <v>0.17223613333333335</v>
      </c>
      <c r="W23" s="59" t="str">
        <f t="shared" si="3"/>
        <v>L0W</v>
      </c>
      <c r="X23" s="59" t="str">
        <f t="shared" si="4"/>
        <v>DELAYED</v>
      </c>
      <c r="Y23" s="18">
        <f t="shared" si="7"/>
        <v>22</v>
      </c>
      <c r="Z23" s="177">
        <v>44935</v>
      </c>
    </row>
    <row r="24" spans="1:26" s="12" customFormat="1" ht="13.8" hidden="1" thickBot="1" x14ac:dyDescent="0.3">
      <c r="A24" s="177">
        <v>44876</v>
      </c>
      <c r="B24" s="18"/>
      <c r="C24" s="18" t="s">
        <v>80</v>
      </c>
      <c r="D24" s="18" t="s">
        <v>18</v>
      </c>
      <c r="E24" s="18" t="s">
        <v>225</v>
      </c>
      <c r="F24" s="19" t="s">
        <v>52</v>
      </c>
      <c r="G24" s="25">
        <v>44876</v>
      </c>
      <c r="H24" s="25">
        <v>44881</v>
      </c>
      <c r="I24" s="244" t="s">
        <v>209</v>
      </c>
      <c r="J24" s="26">
        <v>800000</v>
      </c>
      <c r="K24" s="26">
        <f t="shared" si="0"/>
        <v>15384.615384615385</v>
      </c>
      <c r="L24" s="27" t="s">
        <v>42</v>
      </c>
      <c r="M24" s="179" t="s">
        <v>94</v>
      </c>
      <c r="N24" s="180">
        <v>8126</v>
      </c>
      <c r="O24" s="181" t="s">
        <v>10</v>
      </c>
      <c r="P24" s="153" t="s">
        <v>21</v>
      </c>
      <c r="Q24" s="179" t="s">
        <v>188</v>
      </c>
      <c r="R24" s="182">
        <v>0.97</v>
      </c>
      <c r="S24" s="182">
        <v>0.99399999999999999</v>
      </c>
      <c r="T24" s="183">
        <v>1781.64</v>
      </c>
      <c r="U24" s="183">
        <f t="shared" si="6"/>
        <v>92645.28</v>
      </c>
      <c r="V24" s="162">
        <f t="shared" si="2"/>
        <v>0.11580660000000001</v>
      </c>
      <c r="W24" s="59" t="str">
        <f t="shared" si="3"/>
        <v>L0W</v>
      </c>
      <c r="X24" s="59" t="str">
        <f t="shared" si="4"/>
        <v>EXPECTED</v>
      </c>
      <c r="Y24" s="18">
        <f t="shared" si="7"/>
        <v>5</v>
      </c>
      <c r="Z24" s="177">
        <v>44946</v>
      </c>
    </row>
    <row r="25" spans="1:26" s="12" customFormat="1" ht="13.8" hidden="1" thickBot="1" x14ac:dyDescent="0.3">
      <c r="A25" s="149">
        <v>44860</v>
      </c>
      <c r="B25" s="151"/>
      <c r="C25" s="151" t="s">
        <v>137</v>
      </c>
      <c r="D25" s="151" t="s">
        <v>15</v>
      </c>
      <c r="E25" s="151" t="s">
        <v>276</v>
      </c>
      <c r="F25" s="152" t="s">
        <v>52</v>
      </c>
      <c r="G25" s="153">
        <v>44880</v>
      </c>
      <c r="H25" s="153">
        <v>44889</v>
      </c>
      <c r="I25" s="245" t="s">
        <v>277</v>
      </c>
      <c r="J25" s="155">
        <v>3600000</v>
      </c>
      <c r="K25" s="155">
        <f t="shared" si="0"/>
        <v>69230.769230769234</v>
      </c>
      <c r="L25" s="156" t="s">
        <v>41</v>
      </c>
      <c r="M25" s="157"/>
      <c r="N25" s="166">
        <v>8113</v>
      </c>
      <c r="O25" s="159" t="s">
        <v>10</v>
      </c>
      <c r="P25" s="153" t="s">
        <v>21</v>
      </c>
      <c r="Q25" s="179" t="s">
        <v>367</v>
      </c>
      <c r="R25" s="160">
        <v>0.91600000000000004</v>
      </c>
      <c r="S25" s="160">
        <v>0.752</v>
      </c>
      <c r="T25" s="161">
        <v>70682.63</v>
      </c>
      <c r="U25" s="161">
        <f t="shared" si="6"/>
        <v>3675496.7600000002</v>
      </c>
      <c r="V25" s="162">
        <f t="shared" si="2"/>
        <v>1.0209713222222223</v>
      </c>
      <c r="W25" s="59" t="str">
        <f t="shared" si="3"/>
        <v>W/IN</v>
      </c>
      <c r="X25" s="59" t="str">
        <f t="shared" si="4"/>
        <v>EXPECTED</v>
      </c>
      <c r="Y25" s="18">
        <f t="shared" si="7"/>
        <v>9</v>
      </c>
      <c r="Z25" s="177">
        <v>44946</v>
      </c>
    </row>
    <row r="26" spans="1:26" s="12" customFormat="1" ht="15" hidden="1" thickBot="1" x14ac:dyDescent="0.35">
      <c r="A26" s="202">
        <v>44868</v>
      </c>
      <c r="B26" s="203"/>
      <c r="C26" s="203" t="s">
        <v>77</v>
      </c>
      <c r="D26" s="203" t="s">
        <v>299</v>
      </c>
      <c r="E26" s="203" t="s">
        <v>294</v>
      </c>
      <c r="F26" s="204" t="s">
        <v>52</v>
      </c>
      <c r="G26" s="205">
        <v>44880</v>
      </c>
      <c r="H26" s="205"/>
      <c r="I26" s="206" t="s">
        <v>295</v>
      </c>
      <c r="J26" s="207">
        <v>1200000</v>
      </c>
      <c r="K26" s="207">
        <f t="shared" si="0"/>
        <v>23076.923076923078</v>
      </c>
      <c r="L26" s="208" t="s">
        <v>42</v>
      </c>
      <c r="M26" s="209" t="s">
        <v>100</v>
      </c>
      <c r="N26" s="210" t="s">
        <v>78</v>
      </c>
      <c r="O26" s="211" t="s">
        <v>10</v>
      </c>
      <c r="P26" s="205" t="s">
        <v>21</v>
      </c>
      <c r="Q26" s="209" t="s">
        <v>56</v>
      </c>
      <c r="R26" s="212"/>
      <c r="S26" s="212"/>
      <c r="T26" s="213"/>
      <c r="U26" s="213">
        <f t="shared" si="6"/>
        <v>0</v>
      </c>
      <c r="V26" s="214">
        <f t="shared" si="2"/>
        <v>0</v>
      </c>
      <c r="W26" s="215" t="str">
        <f t="shared" si="3"/>
        <v>L0W</v>
      </c>
      <c r="X26" s="215" t="e">
        <f t="shared" si="4"/>
        <v>#NUM!</v>
      </c>
      <c r="Y26" s="216" t="e">
        <f t="shared" si="7"/>
        <v>#NUM!</v>
      </c>
      <c r="Z26" s="202">
        <v>44950</v>
      </c>
    </row>
    <row r="27" spans="1:26" s="12" customFormat="1" ht="13.8" hidden="1" thickBot="1" x14ac:dyDescent="0.3">
      <c r="A27" s="149">
        <v>44865</v>
      </c>
      <c r="B27" s="151"/>
      <c r="C27" s="151" t="s">
        <v>106</v>
      </c>
      <c r="D27" s="151" t="s">
        <v>198</v>
      </c>
      <c r="E27" s="151" t="s">
        <v>280</v>
      </c>
      <c r="F27" s="152" t="s">
        <v>52</v>
      </c>
      <c r="G27" s="153">
        <v>44880</v>
      </c>
      <c r="H27" s="153">
        <v>44910</v>
      </c>
      <c r="I27" s="245" t="s">
        <v>281</v>
      </c>
      <c r="J27" s="155">
        <v>1200000</v>
      </c>
      <c r="K27" s="155">
        <f t="shared" si="0"/>
        <v>23076.923076923078</v>
      </c>
      <c r="L27" s="156" t="s">
        <v>42</v>
      </c>
      <c r="M27" s="157" t="s">
        <v>94</v>
      </c>
      <c r="N27" s="166" t="s">
        <v>9</v>
      </c>
      <c r="O27" s="159" t="s">
        <v>10</v>
      </c>
      <c r="P27" s="153" t="s">
        <v>21</v>
      </c>
      <c r="Q27" s="157" t="s">
        <v>155</v>
      </c>
      <c r="R27" s="160">
        <v>1</v>
      </c>
      <c r="S27" s="160">
        <v>1</v>
      </c>
      <c r="T27" s="161">
        <v>1704</v>
      </c>
      <c r="U27" s="161">
        <f t="shared" si="6"/>
        <v>88608</v>
      </c>
      <c r="V27" s="162">
        <f t="shared" si="2"/>
        <v>7.3840000000000003E-2</v>
      </c>
      <c r="W27" s="59" t="str">
        <f t="shared" si="3"/>
        <v>L0W</v>
      </c>
      <c r="X27" s="59" t="str">
        <f t="shared" si="4"/>
        <v>DELAYED</v>
      </c>
      <c r="Y27" s="18">
        <f t="shared" si="7"/>
        <v>30</v>
      </c>
      <c r="Z27" s="177">
        <v>44971</v>
      </c>
    </row>
    <row r="28" spans="1:26" s="12" customFormat="1" ht="15" hidden="1" thickBot="1" x14ac:dyDescent="0.35">
      <c r="A28" s="202">
        <v>44842</v>
      </c>
      <c r="B28" s="203"/>
      <c r="C28" s="203" t="s">
        <v>141</v>
      </c>
      <c r="D28" s="203" t="s">
        <v>302</v>
      </c>
      <c r="E28" s="203" t="s">
        <v>303</v>
      </c>
      <c r="F28" s="204" t="s">
        <v>52</v>
      </c>
      <c r="G28" s="205">
        <v>44882</v>
      </c>
      <c r="H28" s="205"/>
      <c r="I28" s="206" t="s">
        <v>304</v>
      </c>
      <c r="J28" s="207">
        <v>2400000</v>
      </c>
      <c r="K28" s="207">
        <f t="shared" si="0"/>
        <v>46153.846153846156</v>
      </c>
      <c r="L28" s="208" t="s">
        <v>41</v>
      </c>
      <c r="M28" s="209"/>
      <c r="N28" s="210">
        <v>8195</v>
      </c>
      <c r="O28" s="211" t="s">
        <v>10</v>
      </c>
      <c r="P28" s="205" t="s">
        <v>21</v>
      </c>
      <c r="Q28" s="209" t="s">
        <v>56</v>
      </c>
      <c r="R28" s="212"/>
      <c r="S28" s="212"/>
      <c r="T28" s="213"/>
      <c r="U28" s="213"/>
      <c r="V28" s="214">
        <f t="shared" si="2"/>
        <v>0</v>
      </c>
      <c r="W28" s="215" t="str">
        <f t="shared" si="3"/>
        <v>L0W</v>
      </c>
      <c r="X28" s="215" t="e">
        <f t="shared" si="4"/>
        <v>#NUM!</v>
      </c>
      <c r="Y28" s="216" t="e">
        <f t="shared" si="7"/>
        <v>#NUM!</v>
      </c>
      <c r="Z28" s="202">
        <v>44950</v>
      </c>
    </row>
    <row r="29" spans="1:26" s="12" customFormat="1" ht="13.8" hidden="1" thickBot="1" x14ac:dyDescent="0.3">
      <c r="A29" s="149">
        <v>44819</v>
      </c>
      <c r="B29" s="151"/>
      <c r="C29" s="151" t="s">
        <v>142</v>
      </c>
      <c r="D29" s="151" t="s">
        <v>18</v>
      </c>
      <c r="E29" s="151" t="s">
        <v>220</v>
      </c>
      <c r="F29" s="152" t="s">
        <v>52</v>
      </c>
      <c r="G29" s="153">
        <v>44885</v>
      </c>
      <c r="H29" s="153">
        <v>44925</v>
      </c>
      <c r="I29" s="245" t="s">
        <v>221</v>
      </c>
      <c r="J29" s="155">
        <v>600000</v>
      </c>
      <c r="K29" s="155">
        <f t="shared" si="0"/>
        <v>11538.461538461539</v>
      </c>
      <c r="L29" s="156" t="s">
        <v>42</v>
      </c>
      <c r="M29" s="157" t="s">
        <v>94</v>
      </c>
      <c r="N29" s="166" t="s">
        <v>66</v>
      </c>
      <c r="O29" s="159" t="s">
        <v>10</v>
      </c>
      <c r="P29" s="153" t="s">
        <v>21</v>
      </c>
      <c r="Q29" s="157" t="s">
        <v>188</v>
      </c>
      <c r="R29" s="160">
        <v>0.9</v>
      </c>
      <c r="S29" s="160">
        <v>0.97499999999999998</v>
      </c>
      <c r="T29" s="161">
        <v>539.75</v>
      </c>
      <c r="U29" s="161">
        <f t="shared" ref="U29:U60" si="8">T29*52</f>
        <v>28067</v>
      </c>
      <c r="V29" s="162">
        <f t="shared" si="2"/>
        <v>4.6778333333333331E-2</v>
      </c>
      <c r="W29" s="59" t="str">
        <f t="shared" si="3"/>
        <v>L0W</v>
      </c>
      <c r="X29" s="59" t="str">
        <f t="shared" si="4"/>
        <v>SIGNIFICANT</v>
      </c>
      <c r="Y29" s="18">
        <f t="shared" si="7"/>
        <v>40</v>
      </c>
      <c r="Z29" s="177">
        <v>44971</v>
      </c>
    </row>
    <row r="30" spans="1:26" s="12" customFormat="1" ht="15" hidden="1" thickBot="1" x14ac:dyDescent="0.35">
      <c r="A30" s="202">
        <v>44858</v>
      </c>
      <c r="B30" s="203"/>
      <c r="C30" s="203" t="s">
        <v>122</v>
      </c>
      <c r="D30" s="203" t="s">
        <v>206</v>
      </c>
      <c r="E30" s="203" t="s">
        <v>267</v>
      </c>
      <c r="F30" s="204" t="s">
        <v>52</v>
      </c>
      <c r="G30" s="205">
        <v>44886</v>
      </c>
      <c r="H30" s="205"/>
      <c r="I30" s="206" t="s">
        <v>268</v>
      </c>
      <c r="J30" s="207">
        <v>600000</v>
      </c>
      <c r="K30" s="207">
        <f t="shared" si="0"/>
        <v>11538.461538461539</v>
      </c>
      <c r="L30" s="208" t="s">
        <v>42</v>
      </c>
      <c r="M30" s="209" t="s">
        <v>94</v>
      </c>
      <c r="N30" s="210">
        <v>8195</v>
      </c>
      <c r="O30" s="211" t="s">
        <v>10</v>
      </c>
      <c r="P30" s="205" t="s">
        <v>21</v>
      </c>
      <c r="Q30" s="209" t="s">
        <v>56</v>
      </c>
      <c r="R30" s="212"/>
      <c r="S30" s="212"/>
      <c r="T30" s="213"/>
      <c r="U30" s="213">
        <f t="shared" si="8"/>
        <v>0</v>
      </c>
      <c r="V30" s="214">
        <f t="shared" si="2"/>
        <v>0</v>
      </c>
      <c r="W30" s="215" t="str">
        <f t="shared" si="3"/>
        <v>L0W</v>
      </c>
      <c r="X30" s="215" t="e">
        <f t="shared" si="4"/>
        <v>#NUM!</v>
      </c>
      <c r="Y30" s="216" t="e">
        <f t="shared" si="7"/>
        <v>#NUM!</v>
      </c>
      <c r="Z30" s="202">
        <v>44950</v>
      </c>
    </row>
    <row r="31" spans="1:26" s="12" customFormat="1" ht="15" hidden="1" thickBot="1" x14ac:dyDescent="0.35">
      <c r="A31" s="202">
        <v>44867</v>
      </c>
      <c r="B31" s="203"/>
      <c r="C31" s="203" t="s">
        <v>87</v>
      </c>
      <c r="D31" s="203" t="s">
        <v>15</v>
      </c>
      <c r="E31" s="203" t="s">
        <v>284</v>
      </c>
      <c r="F31" s="204" t="s">
        <v>52</v>
      </c>
      <c r="G31" s="205">
        <v>44893</v>
      </c>
      <c r="H31" s="205"/>
      <c r="I31" s="206" t="s">
        <v>285</v>
      </c>
      <c r="J31" s="207">
        <v>4500000</v>
      </c>
      <c r="K31" s="207">
        <f t="shared" si="0"/>
        <v>86538.461538461532</v>
      </c>
      <c r="L31" s="208" t="s">
        <v>41</v>
      </c>
      <c r="M31" s="209"/>
      <c r="N31" s="210" t="s">
        <v>11</v>
      </c>
      <c r="O31" s="211" t="s">
        <v>10</v>
      </c>
      <c r="P31" s="205" t="s">
        <v>21</v>
      </c>
      <c r="Q31" s="209" t="s">
        <v>56</v>
      </c>
      <c r="R31" s="212"/>
      <c r="S31" s="212"/>
      <c r="T31" s="213"/>
      <c r="U31" s="213">
        <f t="shared" si="8"/>
        <v>0</v>
      </c>
      <c r="V31" s="214">
        <f t="shared" si="2"/>
        <v>0</v>
      </c>
      <c r="W31" s="215" t="str">
        <f t="shared" si="3"/>
        <v>L0W</v>
      </c>
      <c r="X31" s="215" t="e">
        <f t="shared" si="4"/>
        <v>#NUM!</v>
      </c>
      <c r="Y31" s="216" t="e">
        <f t="shared" si="7"/>
        <v>#NUM!</v>
      </c>
      <c r="Z31" s="202">
        <v>44929</v>
      </c>
    </row>
    <row r="32" spans="1:26" s="12" customFormat="1" ht="15" hidden="1" thickBot="1" x14ac:dyDescent="0.35">
      <c r="A32" s="202">
        <v>44873</v>
      </c>
      <c r="B32" s="203"/>
      <c r="C32" s="203" t="s">
        <v>197</v>
      </c>
      <c r="D32" s="203" t="s">
        <v>307</v>
      </c>
      <c r="E32" s="203" t="s">
        <v>308</v>
      </c>
      <c r="F32" s="204" t="s">
        <v>52</v>
      </c>
      <c r="G32" s="205">
        <v>44894</v>
      </c>
      <c r="H32" s="205"/>
      <c r="I32" s="206" t="s">
        <v>309</v>
      </c>
      <c r="J32" s="207">
        <v>600000</v>
      </c>
      <c r="K32" s="207">
        <f t="shared" si="0"/>
        <v>11538.461538461539</v>
      </c>
      <c r="L32" s="208" t="s">
        <v>42</v>
      </c>
      <c r="M32" s="209" t="s">
        <v>94</v>
      </c>
      <c r="N32" s="210">
        <v>8131</v>
      </c>
      <c r="O32" s="205" t="s">
        <v>10</v>
      </c>
      <c r="P32" s="205" t="s">
        <v>21</v>
      </c>
      <c r="Q32" s="209" t="s">
        <v>56</v>
      </c>
      <c r="R32" s="212"/>
      <c r="S32" s="212"/>
      <c r="T32" s="213"/>
      <c r="U32" s="213">
        <f t="shared" si="8"/>
        <v>0</v>
      </c>
      <c r="V32" s="214">
        <f t="shared" si="2"/>
        <v>0</v>
      </c>
      <c r="W32" s="215" t="str">
        <f t="shared" si="3"/>
        <v>L0W</v>
      </c>
      <c r="X32" s="215" t="e">
        <f t="shared" si="4"/>
        <v>#NUM!</v>
      </c>
      <c r="Y32" s="216" t="e">
        <f t="shared" si="7"/>
        <v>#NUM!</v>
      </c>
      <c r="Z32" s="202">
        <v>44929</v>
      </c>
    </row>
    <row r="33" spans="1:26" s="12" customFormat="1" ht="13.8" hidden="1" thickBot="1" x14ac:dyDescent="0.3">
      <c r="A33" s="177">
        <v>44881</v>
      </c>
      <c r="B33" s="18"/>
      <c r="C33" s="18" t="s">
        <v>125</v>
      </c>
      <c r="D33" s="18" t="s">
        <v>18</v>
      </c>
      <c r="E33" s="18" t="s">
        <v>317</v>
      </c>
      <c r="F33" s="19" t="s">
        <v>52</v>
      </c>
      <c r="G33" s="25">
        <v>44895</v>
      </c>
      <c r="H33" s="25">
        <v>44896</v>
      </c>
      <c r="I33" s="244" t="s">
        <v>318</v>
      </c>
      <c r="J33" s="26">
        <v>900000</v>
      </c>
      <c r="K33" s="26">
        <f t="shared" si="0"/>
        <v>17307.692307692309</v>
      </c>
      <c r="L33" s="27" t="s">
        <v>42</v>
      </c>
      <c r="M33" s="179" t="s">
        <v>100</v>
      </c>
      <c r="N33" s="180" t="s">
        <v>71</v>
      </c>
      <c r="O33" s="181" t="s">
        <v>10</v>
      </c>
      <c r="P33" s="25" t="s">
        <v>21</v>
      </c>
      <c r="Q33" s="179" t="s">
        <v>194</v>
      </c>
      <c r="R33" s="182">
        <v>0.91900000000000004</v>
      </c>
      <c r="S33" s="182">
        <v>0.98799999999999999</v>
      </c>
      <c r="T33" s="183">
        <v>6097.2</v>
      </c>
      <c r="U33" s="183">
        <f t="shared" si="8"/>
        <v>317054.39999999997</v>
      </c>
      <c r="V33" s="162">
        <f t="shared" si="2"/>
        <v>0.35228266666666663</v>
      </c>
      <c r="W33" s="59" t="str">
        <f t="shared" si="3"/>
        <v>L0W</v>
      </c>
      <c r="X33" s="59" t="str">
        <f t="shared" si="4"/>
        <v>EXPECTED</v>
      </c>
      <c r="Y33" s="18">
        <f t="shared" si="7"/>
        <v>1</v>
      </c>
      <c r="Z33" s="177">
        <v>44946</v>
      </c>
    </row>
    <row r="34" spans="1:26" s="12" customFormat="1" ht="13.8" hidden="1" thickBot="1" x14ac:dyDescent="0.3">
      <c r="A34" s="149">
        <v>44851</v>
      </c>
      <c r="B34" s="151"/>
      <c r="C34" s="151" t="s">
        <v>58</v>
      </c>
      <c r="D34" s="151" t="s">
        <v>18</v>
      </c>
      <c r="E34" s="151" t="s">
        <v>258</v>
      </c>
      <c r="F34" s="152" t="s">
        <v>52</v>
      </c>
      <c r="G34" s="153">
        <v>44895</v>
      </c>
      <c r="H34" s="153">
        <v>44939</v>
      </c>
      <c r="I34" s="245" t="s">
        <v>259</v>
      </c>
      <c r="J34" s="155">
        <v>600000</v>
      </c>
      <c r="K34" s="155">
        <f t="shared" ref="K34:K65" si="9">J34/52</f>
        <v>11538.461538461539</v>
      </c>
      <c r="L34" s="156" t="s">
        <v>42</v>
      </c>
      <c r="M34" s="157" t="s">
        <v>94</v>
      </c>
      <c r="N34" s="166" t="s">
        <v>75</v>
      </c>
      <c r="O34" s="159" t="s">
        <v>10</v>
      </c>
      <c r="P34" s="153" t="s">
        <v>21</v>
      </c>
      <c r="Q34" s="157" t="s">
        <v>188</v>
      </c>
      <c r="R34" s="160">
        <v>0.86</v>
      </c>
      <c r="S34" s="160">
        <v>0.98499999999999999</v>
      </c>
      <c r="T34" s="161">
        <v>10226.1</v>
      </c>
      <c r="U34" s="161">
        <f t="shared" si="8"/>
        <v>531757.20000000007</v>
      </c>
      <c r="V34" s="162">
        <f t="shared" si="2"/>
        <v>0.88626199999999999</v>
      </c>
      <c r="W34" s="59" t="str">
        <f t="shared" si="3"/>
        <v>W/IN</v>
      </c>
      <c r="X34" s="59" t="str">
        <f t="shared" ref="X34:X58" si="10">IF(Y34&lt;15, "EXPECTED", IF(Y34&gt;30, "SIGNIFICANT", "DELAYED"))</f>
        <v>SIGNIFICANT</v>
      </c>
      <c r="Y34" s="18">
        <f t="shared" si="7"/>
        <v>44</v>
      </c>
      <c r="Z34" s="149">
        <v>44992</v>
      </c>
    </row>
    <row r="35" spans="1:26" s="12" customFormat="1" ht="15" hidden="1" thickBot="1" x14ac:dyDescent="0.35">
      <c r="A35" s="202">
        <v>44860</v>
      </c>
      <c r="B35" s="203"/>
      <c r="C35" s="203" t="s">
        <v>274</v>
      </c>
      <c r="D35" s="203" t="s">
        <v>18</v>
      </c>
      <c r="E35" s="203" t="s">
        <v>273</v>
      </c>
      <c r="F35" s="204" t="s">
        <v>52</v>
      </c>
      <c r="G35" s="205">
        <v>44896</v>
      </c>
      <c r="H35" s="205"/>
      <c r="I35" s="206" t="s">
        <v>275</v>
      </c>
      <c r="J35" s="207">
        <v>6000000</v>
      </c>
      <c r="K35" s="207">
        <f t="shared" si="9"/>
        <v>115384.61538461539</v>
      </c>
      <c r="L35" s="208" t="s">
        <v>42</v>
      </c>
      <c r="M35" s="209" t="s">
        <v>324</v>
      </c>
      <c r="N35" s="210">
        <v>8163</v>
      </c>
      <c r="O35" s="211" t="s">
        <v>10</v>
      </c>
      <c r="P35" s="205" t="s">
        <v>21</v>
      </c>
      <c r="Q35" s="209" t="s">
        <v>56</v>
      </c>
      <c r="R35" s="212"/>
      <c r="S35" s="212"/>
      <c r="T35" s="213"/>
      <c r="U35" s="213">
        <f t="shared" si="8"/>
        <v>0</v>
      </c>
      <c r="V35" s="214">
        <f t="shared" si="2"/>
        <v>0</v>
      </c>
      <c r="W35" s="215" t="str">
        <f t="shared" si="3"/>
        <v>L0W</v>
      </c>
      <c r="X35" s="215" t="e">
        <f t="shared" si="10"/>
        <v>#NUM!</v>
      </c>
      <c r="Y35" s="216" t="e">
        <f t="shared" si="7"/>
        <v>#NUM!</v>
      </c>
      <c r="Z35" s="202">
        <v>44956</v>
      </c>
    </row>
    <row r="36" spans="1:26" s="12" customFormat="1" ht="15" hidden="1" thickBot="1" x14ac:dyDescent="0.35">
      <c r="A36" s="202">
        <v>44851</v>
      </c>
      <c r="B36" s="203"/>
      <c r="C36" s="203" t="s">
        <v>101</v>
      </c>
      <c r="D36" s="203" t="s">
        <v>15</v>
      </c>
      <c r="E36" s="203" t="s">
        <v>252</v>
      </c>
      <c r="F36" s="204" t="s">
        <v>52</v>
      </c>
      <c r="G36" s="205">
        <v>44896</v>
      </c>
      <c r="H36" s="205"/>
      <c r="I36" s="206" t="s">
        <v>253</v>
      </c>
      <c r="J36" s="207">
        <v>3000000</v>
      </c>
      <c r="K36" s="207">
        <f t="shared" si="9"/>
        <v>57692.307692307695</v>
      </c>
      <c r="L36" s="208" t="s">
        <v>41</v>
      </c>
      <c r="M36" s="209"/>
      <c r="N36" s="210" t="s">
        <v>160</v>
      </c>
      <c r="O36" s="211" t="s">
        <v>10</v>
      </c>
      <c r="P36" s="205" t="s">
        <v>21</v>
      </c>
      <c r="Q36" s="209" t="s">
        <v>56</v>
      </c>
      <c r="R36" s="212"/>
      <c r="S36" s="212"/>
      <c r="T36" s="213"/>
      <c r="U36" s="213">
        <f t="shared" si="8"/>
        <v>0</v>
      </c>
      <c r="V36" s="214">
        <f t="shared" si="2"/>
        <v>0</v>
      </c>
      <c r="W36" s="215" t="str">
        <f t="shared" si="3"/>
        <v>L0W</v>
      </c>
      <c r="X36" s="215" t="e">
        <f t="shared" si="10"/>
        <v>#NUM!</v>
      </c>
      <c r="Y36" s="216" t="e">
        <f t="shared" si="7"/>
        <v>#NUM!</v>
      </c>
      <c r="Z36" s="202">
        <v>44956</v>
      </c>
    </row>
    <row r="37" spans="1:26" s="12" customFormat="1" ht="13.8" hidden="1" thickBot="1" x14ac:dyDescent="0.3">
      <c r="A37" s="177">
        <v>44838</v>
      </c>
      <c r="B37" s="18"/>
      <c r="C37" s="18" t="s">
        <v>172</v>
      </c>
      <c r="D37" s="18" t="s">
        <v>18</v>
      </c>
      <c r="E37" s="18" t="s">
        <v>112</v>
      </c>
      <c r="F37" s="19" t="s">
        <v>52</v>
      </c>
      <c r="G37" s="25">
        <v>44896</v>
      </c>
      <c r="H37" s="25">
        <v>44900</v>
      </c>
      <c r="I37" s="244" t="s">
        <v>228</v>
      </c>
      <c r="J37" s="26">
        <v>828000</v>
      </c>
      <c r="K37" s="26">
        <f t="shared" si="9"/>
        <v>15923.076923076924</v>
      </c>
      <c r="L37" s="27" t="s">
        <v>43</v>
      </c>
      <c r="M37" s="179" t="s">
        <v>94</v>
      </c>
      <c r="N37" s="180" t="s">
        <v>66</v>
      </c>
      <c r="O37" s="181" t="s">
        <v>10</v>
      </c>
      <c r="P37" s="25" t="s">
        <v>21</v>
      </c>
      <c r="Q37" s="179" t="s">
        <v>368</v>
      </c>
      <c r="R37" s="182">
        <v>1</v>
      </c>
      <c r="S37" s="182">
        <v>1</v>
      </c>
      <c r="T37" s="183">
        <v>331.45</v>
      </c>
      <c r="U37" s="183">
        <f t="shared" si="8"/>
        <v>17235.399999999998</v>
      </c>
      <c r="V37" s="162">
        <f t="shared" si="2"/>
        <v>2.0815700483091785E-2</v>
      </c>
      <c r="W37" s="59" t="str">
        <f t="shared" si="3"/>
        <v>L0W</v>
      </c>
      <c r="X37" s="59" t="str">
        <f t="shared" si="10"/>
        <v>EXPECTED</v>
      </c>
      <c r="Y37" s="18">
        <f t="shared" si="7"/>
        <v>4</v>
      </c>
      <c r="Z37" s="177">
        <v>44946</v>
      </c>
    </row>
    <row r="38" spans="1:26" s="12" customFormat="1" ht="13.8" hidden="1" thickBot="1" x14ac:dyDescent="0.3">
      <c r="A38" s="177">
        <v>44867</v>
      </c>
      <c r="B38" s="18"/>
      <c r="C38" s="18" t="s">
        <v>215</v>
      </c>
      <c r="D38" s="18" t="s">
        <v>18</v>
      </c>
      <c r="E38" s="18" t="s">
        <v>282</v>
      </c>
      <c r="F38" s="19" t="s">
        <v>52</v>
      </c>
      <c r="G38" s="25">
        <v>44896</v>
      </c>
      <c r="H38" s="25">
        <v>44900</v>
      </c>
      <c r="I38" s="244" t="s">
        <v>283</v>
      </c>
      <c r="J38" s="26">
        <v>750000</v>
      </c>
      <c r="K38" s="26">
        <f t="shared" si="9"/>
        <v>14423.076923076924</v>
      </c>
      <c r="L38" s="27" t="s">
        <v>42</v>
      </c>
      <c r="M38" s="179" t="s">
        <v>94</v>
      </c>
      <c r="N38" s="180" t="s">
        <v>85</v>
      </c>
      <c r="O38" s="181" t="s">
        <v>10</v>
      </c>
      <c r="P38" s="25" t="s">
        <v>21</v>
      </c>
      <c r="Q38" s="179" t="s">
        <v>194</v>
      </c>
      <c r="R38" s="182">
        <v>1</v>
      </c>
      <c r="S38" s="182">
        <v>1</v>
      </c>
      <c r="T38" s="183">
        <v>1811.82</v>
      </c>
      <c r="U38" s="183">
        <f t="shared" si="8"/>
        <v>94214.64</v>
      </c>
      <c r="V38" s="162">
        <f t="shared" si="2"/>
        <v>0.12561951999999998</v>
      </c>
      <c r="W38" s="59" t="str">
        <f t="shared" si="3"/>
        <v>L0W</v>
      </c>
      <c r="X38" s="59" t="str">
        <f t="shared" si="10"/>
        <v>EXPECTED</v>
      </c>
      <c r="Y38" s="18">
        <f t="shared" si="7"/>
        <v>4</v>
      </c>
      <c r="Z38" s="177">
        <v>44946</v>
      </c>
    </row>
    <row r="39" spans="1:26" s="12" customFormat="1" ht="13.8" hidden="1" thickBot="1" x14ac:dyDescent="0.3">
      <c r="A39" s="149">
        <v>44858</v>
      </c>
      <c r="B39" s="151"/>
      <c r="C39" s="151" t="s">
        <v>69</v>
      </c>
      <c r="D39" s="151" t="s">
        <v>18</v>
      </c>
      <c r="E39" s="151" t="s">
        <v>265</v>
      </c>
      <c r="F39" s="152" t="s">
        <v>52</v>
      </c>
      <c r="G39" s="153">
        <v>44896</v>
      </c>
      <c r="H39" s="153">
        <v>44925</v>
      </c>
      <c r="I39" s="245" t="s">
        <v>266</v>
      </c>
      <c r="J39" s="155">
        <v>600000</v>
      </c>
      <c r="K39" s="155">
        <f t="shared" si="9"/>
        <v>11538.461538461539</v>
      </c>
      <c r="L39" s="156" t="s">
        <v>42</v>
      </c>
      <c r="M39" s="157" t="s">
        <v>94</v>
      </c>
      <c r="N39" s="166">
        <v>8195</v>
      </c>
      <c r="O39" s="159" t="s">
        <v>10</v>
      </c>
      <c r="P39" s="153" t="s">
        <v>21</v>
      </c>
      <c r="Q39" s="157" t="s">
        <v>188</v>
      </c>
      <c r="R39" s="160">
        <v>0.94299999999999995</v>
      </c>
      <c r="S39" s="160">
        <v>0.999</v>
      </c>
      <c r="T39" s="161">
        <v>14551.55</v>
      </c>
      <c r="U39" s="161">
        <f t="shared" si="8"/>
        <v>756680.6</v>
      </c>
      <c r="V39" s="162">
        <f t="shared" si="2"/>
        <v>1.2611343333333331</v>
      </c>
      <c r="W39" s="59" t="str">
        <f t="shared" si="3"/>
        <v>HIGH</v>
      </c>
      <c r="X39" s="59" t="str">
        <f t="shared" si="10"/>
        <v>DELAYED</v>
      </c>
      <c r="Y39" s="151">
        <f t="shared" si="7"/>
        <v>29</v>
      </c>
      <c r="Z39" s="149">
        <v>44971</v>
      </c>
    </row>
    <row r="40" spans="1:26" s="12" customFormat="1" ht="15" hidden="1" thickBot="1" x14ac:dyDescent="0.35">
      <c r="A40" s="202">
        <v>44858</v>
      </c>
      <c r="B40" s="203"/>
      <c r="C40" s="203" t="s">
        <v>58</v>
      </c>
      <c r="D40" s="203" t="s">
        <v>18</v>
      </c>
      <c r="E40" s="203" t="s">
        <v>271</v>
      </c>
      <c r="F40" s="204" t="s">
        <v>52</v>
      </c>
      <c r="G40" s="205">
        <v>44896</v>
      </c>
      <c r="H40" s="205"/>
      <c r="I40" s="206" t="s">
        <v>272</v>
      </c>
      <c r="J40" s="207">
        <v>600000</v>
      </c>
      <c r="K40" s="207">
        <f t="shared" si="9"/>
        <v>11538.461538461539</v>
      </c>
      <c r="L40" s="208" t="s">
        <v>42</v>
      </c>
      <c r="M40" s="209" t="s">
        <v>94</v>
      </c>
      <c r="N40" s="210">
        <v>8160</v>
      </c>
      <c r="O40" s="211" t="s">
        <v>10</v>
      </c>
      <c r="P40" s="205" t="s">
        <v>21</v>
      </c>
      <c r="Q40" s="209" t="s">
        <v>56</v>
      </c>
      <c r="R40" s="212"/>
      <c r="S40" s="212"/>
      <c r="T40" s="213"/>
      <c r="U40" s="213">
        <f t="shared" si="8"/>
        <v>0</v>
      </c>
      <c r="V40" s="214">
        <f t="shared" si="2"/>
        <v>0</v>
      </c>
      <c r="W40" s="215" t="str">
        <f t="shared" si="3"/>
        <v>L0W</v>
      </c>
      <c r="X40" s="215" t="e">
        <f t="shared" si="10"/>
        <v>#NUM!</v>
      </c>
      <c r="Y40" s="216" t="e">
        <f t="shared" si="7"/>
        <v>#NUM!</v>
      </c>
      <c r="Z40" s="202">
        <v>44956</v>
      </c>
    </row>
    <row r="41" spans="1:26" s="12" customFormat="1" ht="13.8" hidden="1" thickBot="1" x14ac:dyDescent="0.3">
      <c r="A41" s="149">
        <v>44873</v>
      </c>
      <c r="B41" s="151"/>
      <c r="C41" s="151" t="s">
        <v>68</v>
      </c>
      <c r="D41" s="151" t="s">
        <v>18</v>
      </c>
      <c r="E41" s="151" t="s">
        <v>310</v>
      </c>
      <c r="F41" s="152" t="s">
        <v>52</v>
      </c>
      <c r="G41" s="153">
        <v>44896</v>
      </c>
      <c r="H41" s="153">
        <v>44938</v>
      </c>
      <c r="I41" s="245" t="s">
        <v>311</v>
      </c>
      <c r="J41" s="155">
        <v>150000</v>
      </c>
      <c r="K41" s="155">
        <f t="shared" si="9"/>
        <v>2884.6153846153848</v>
      </c>
      <c r="L41" s="156" t="s">
        <v>42</v>
      </c>
      <c r="M41" s="157" t="s">
        <v>94</v>
      </c>
      <c r="N41" s="166">
        <v>8148</v>
      </c>
      <c r="O41" s="159" t="s">
        <v>10</v>
      </c>
      <c r="P41" s="153" t="s">
        <v>21</v>
      </c>
      <c r="Q41" s="157" t="s">
        <v>393</v>
      </c>
      <c r="R41" s="160">
        <v>0.81399999999999995</v>
      </c>
      <c r="S41" s="160">
        <v>0.96099999999999997</v>
      </c>
      <c r="T41" s="161">
        <v>8805.58</v>
      </c>
      <c r="U41" s="161">
        <f t="shared" si="8"/>
        <v>457890.16</v>
      </c>
      <c r="V41" s="162">
        <f t="shared" si="2"/>
        <v>3.0526010666666665</v>
      </c>
      <c r="W41" s="59" t="str">
        <f t="shared" si="3"/>
        <v>HIGH</v>
      </c>
      <c r="X41" s="59" t="str">
        <f t="shared" si="10"/>
        <v>SIGNIFICANT</v>
      </c>
      <c r="Y41" s="18">
        <f t="shared" si="7"/>
        <v>42</v>
      </c>
      <c r="Z41" s="149">
        <v>44992</v>
      </c>
    </row>
    <row r="42" spans="1:26" s="12" customFormat="1" ht="13.8" hidden="1" thickBot="1" x14ac:dyDescent="0.3">
      <c r="A42" s="177">
        <v>44897</v>
      </c>
      <c r="B42" s="18"/>
      <c r="C42" s="18" t="s">
        <v>65</v>
      </c>
      <c r="D42" s="18" t="s">
        <v>18</v>
      </c>
      <c r="E42" s="18" t="s">
        <v>325</v>
      </c>
      <c r="F42" s="19" t="s">
        <v>52</v>
      </c>
      <c r="G42" s="25">
        <v>44900</v>
      </c>
      <c r="H42" s="25">
        <v>44909</v>
      </c>
      <c r="I42" s="244" t="s">
        <v>326</v>
      </c>
      <c r="J42" s="26">
        <v>600000</v>
      </c>
      <c r="K42" s="26">
        <f t="shared" si="9"/>
        <v>11538.461538461539</v>
      </c>
      <c r="L42" s="27" t="s">
        <v>42</v>
      </c>
      <c r="M42" s="179" t="s">
        <v>100</v>
      </c>
      <c r="N42" s="180" t="s">
        <v>9</v>
      </c>
      <c r="O42" s="181" t="s">
        <v>10</v>
      </c>
      <c r="P42" s="25" t="s">
        <v>21</v>
      </c>
      <c r="Q42" s="179" t="s">
        <v>222</v>
      </c>
      <c r="R42" s="182">
        <v>0.95799999999999996</v>
      </c>
      <c r="S42" s="182">
        <v>0.99299999999999999</v>
      </c>
      <c r="T42" s="183">
        <v>8679.58</v>
      </c>
      <c r="U42" s="183">
        <f t="shared" si="8"/>
        <v>451338.16</v>
      </c>
      <c r="V42" s="162">
        <f t="shared" si="2"/>
        <v>0.75223026666666659</v>
      </c>
      <c r="W42" s="59" t="str">
        <f t="shared" si="3"/>
        <v>L0W</v>
      </c>
      <c r="X42" s="59" t="str">
        <f t="shared" si="10"/>
        <v>EXPECTED</v>
      </c>
      <c r="Y42" s="18">
        <f t="shared" si="7"/>
        <v>9</v>
      </c>
      <c r="Z42" s="177">
        <v>44949</v>
      </c>
    </row>
    <row r="43" spans="1:26" s="12" customFormat="1" ht="15" hidden="1" thickBot="1" x14ac:dyDescent="0.35">
      <c r="A43" s="202">
        <v>44872</v>
      </c>
      <c r="B43" s="203"/>
      <c r="C43" s="203" t="s">
        <v>87</v>
      </c>
      <c r="D43" s="203" t="s">
        <v>14</v>
      </c>
      <c r="E43" s="203" t="s">
        <v>300</v>
      </c>
      <c r="F43" s="204" t="s">
        <v>52</v>
      </c>
      <c r="G43" s="205">
        <v>44907</v>
      </c>
      <c r="H43" s="205"/>
      <c r="I43" s="206" t="s">
        <v>301</v>
      </c>
      <c r="J43" s="207">
        <v>480000</v>
      </c>
      <c r="K43" s="207">
        <f t="shared" si="9"/>
        <v>9230.7692307692305</v>
      </c>
      <c r="L43" s="208" t="s">
        <v>42</v>
      </c>
      <c r="M43" s="209" t="s">
        <v>94</v>
      </c>
      <c r="N43" s="210" t="s">
        <v>11</v>
      </c>
      <c r="O43" s="211" t="s">
        <v>10</v>
      </c>
      <c r="P43" s="205" t="s">
        <v>21</v>
      </c>
      <c r="Q43" s="209" t="s">
        <v>56</v>
      </c>
      <c r="R43" s="212"/>
      <c r="S43" s="212"/>
      <c r="T43" s="213"/>
      <c r="U43" s="213">
        <f t="shared" si="8"/>
        <v>0</v>
      </c>
      <c r="V43" s="214">
        <f t="shared" si="2"/>
        <v>0</v>
      </c>
      <c r="W43" s="215" t="str">
        <f t="shared" si="3"/>
        <v>L0W</v>
      </c>
      <c r="X43" s="215" t="e">
        <f t="shared" si="10"/>
        <v>#NUM!</v>
      </c>
      <c r="Y43" s="216" t="e">
        <f t="shared" si="7"/>
        <v>#NUM!</v>
      </c>
      <c r="Z43" s="202">
        <v>44956</v>
      </c>
    </row>
    <row r="44" spans="1:26" s="12" customFormat="1" ht="15" hidden="1" thickBot="1" x14ac:dyDescent="0.35">
      <c r="A44" s="202">
        <v>44867</v>
      </c>
      <c r="B44" s="203"/>
      <c r="C44" s="203" t="s">
        <v>87</v>
      </c>
      <c r="D44" s="203" t="s">
        <v>15</v>
      </c>
      <c r="E44" s="203" t="s">
        <v>286</v>
      </c>
      <c r="F44" s="204" t="s">
        <v>52</v>
      </c>
      <c r="G44" s="205">
        <v>44914</v>
      </c>
      <c r="H44" s="205"/>
      <c r="I44" s="206" t="s">
        <v>287</v>
      </c>
      <c r="J44" s="207">
        <v>2400000</v>
      </c>
      <c r="K44" s="207">
        <f t="shared" si="9"/>
        <v>46153.846153846156</v>
      </c>
      <c r="L44" s="208" t="s">
        <v>42</v>
      </c>
      <c r="M44" s="209" t="s">
        <v>94</v>
      </c>
      <c r="N44" s="210" t="s">
        <v>11</v>
      </c>
      <c r="O44" s="211" t="s">
        <v>10</v>
      </c>
      <c r="P44" s="205" t="s">
        <v>21</v>
      </c>
      <c r="Q44" s="218" t="s">
        <v>56</v>
      </c>
      <c r="R44" s="212"/>
      <c r="S44" s="212"/>
      <c r="T44" s="213"/>
      <c r="U44" s="213">
        <f t="shared" si="8"/>
        <v>0</v>
      </c>
      <c r="V44" s="214">
        <f t="shared" si="2"/>
        <v>0</v>
      </c>
      <c r="W44" s="215" t="str">
        <f t="shared" si="3"/>
        <v>L0W</v>
      </c>
      <c r="X44" s="215" t="e">
        <f t="shared" si="10"/>
        <v>#NUM!</v>
      </c>
      <c r="Y44" s="216" t="e">
        <f t="shared" si="7"/>
        <v>#NUM!</v>
      </c>
      <c r="Z44" s="202">
        <v>44992</v>
      </c>
    </row>
    <row r="45" spans="1:26" s="12" customFormat="1" ht="13.8" hidden="1" thickBot="1" x14ac:dyDescent="0.3">
      <c r="A45" s="149">
        <v>44914</v>
      </c>
      <c r="B45" s="151"/>
      <c r="C45" s="151" t="s">
        <v>166</v>
      </c>
      <c r="D45" s="151" t="s">
        <v>18</v>
      </c>
      <c r="E45" s="151" t="s">
        <v>342</v>
      </c>
      <c r="F45" s="152" t="s">
        <v>52</v>
      </c>
      <c r="G45" s="153">
        <v>44914</v>
      </c>
      <c r="H45" s="153">
        <v>44932</v>
      </c>
      <c r="I45" s="245" t="s">
        <v>343</v>
      </c>
      <c r="J45" s="155">
        <v>876000</v>
      </c>
      <c r="K45" s="155">
        <f t="shared" si="9"/>
        <v>16846.153846153848</v>
      </c>
      <c r="L45" s="156" t="s">
        <v>42</v>
      </c>
      <c r="M45" s="157" t="s">
        <v>145</v>
      </c>
      <c r="N45" s="166" t="s">
        <v>148</v>
      </c>
      <c r="O45" s="159" t="s">
        <v>10</v>
      </c>
      <c r="P45" s="153" t="s">
        <v>21</v>
      </c>
      <c r="Q45" s="246" t="s">
        <v>188</v>
      </c>
      <c r="R45" s="160">
        <v>0.996</v>
      </c>
      <c r="S45" s="160">
        <v>1</v>
      </c>
      <c r="T45" s="161">
        <v>13171.7</v>
      </c>
      <c r="U45" s="161">
        <f t="shared" si="8"/>
        <v>684928.4</v>
      </c>
      <c r="V45" s="162">
        <f t="shared" si="2"/>
        <v>0.78188173515981729</v>
      </c>
      <c r="W45" s="59" t="str">
        <f t="shared" si="3"/>
        <v>L0W</v>
      </c>
      <c r="X45" s="59" t="str">
        <f t="shared" si="10"/>
        <v>DELAYED</v>
      </c>
      <c r="Y45" s="151">
        <f t="shared" si="7"/>
        <v>18</v>
      </c>
      <c r="Z45" s="149">
        <v>44971</v>
      </c>
    </row>
    <row r="46" spans="1:26" s="12" customFormat="1" ht="13.8" hidden="1" thickBot="1" x14ac:dyDescent="0.3">
      <c r="A46" s="149">
        <v>44922</v>
      </c>
      <c r="B46" s="151"/>
      <c r="C46" s="151" t="s">
        <v>101</v>
      </c>
      <c r="D46" s="151" t="s">
        <v>18</v>
      </c>
      <c r="E46" s="151" t="s">
        <v>345</v>
      </c>
      <c r="F46" s="152" t="s">
        <v>52</v>
      </c>
      <c r="G46" s="153">
        <v>44923</v>
      </c>
      <c r="H46" s="153">
        <v>44932</v>
      </c>
      <c r="I46" s="245" t="s">
        <v>346</v>
      </c>
      <c r="J46" s="155">
        <v>1300000</v>
      </c>
      <c r="K46" s="155">
        <f t="shared" si="9"/>
        <v>25000</v>
      </c>
      <c r="L46" s="156" t="s">
        <v>42</v>
      </c>
      <c r="M46" s="157" t="s">
        <v>145</v>
      </c>
      <c r="N46" s="166" t="s">
        <v>160</v>
      </c>
      <c r="O46" s="159" t="s">
        <v>10</v>
      </c>
      <c r="P46" s="153" t="s">
        <v>21</v>
      </c>
      <c r="Q46" s="246" t="s">
        <v>170</v>
      </c>
      <c r="R46" s="160">
        <v>1</v>
      </c>
      <c r="S46" s="160">
        <v>1</v>
      </c>
      <c r="T46" s="161">
        <v>293.68</v>
      </c>
      <c r="U46" s="161">
        <f t="shared" si="8"/>
        <v>15271.36</v>
      </c>
      <c r="V46" s="162">
        <f t="shared" si="2"/>
        <v>1.1747200000000001E-2</v>
      </c>
      <c r="W46" s="59" t="str">
        <f t="shared" si="3"/>
        <v>L0W</v>
      </c>
      <c r="X46" s="59" t="str">
        <f t="shared" si="10"/>
        <v>EXPECTED</v>
      </c>
      <c r="Y46" s="151">
        <f t="shared" si="7"/>
        <v>9</v>
      </c>
      <c r="Z46" s="149">
        <v>44971</v>
      </c>
    </row>
    <row r="47" spans="1:26" s="12" customFormat="1" ht="15" hidden="1" thickBot="1" x14ac:dyDescent="0.35">
      <c r="A47" s="217">
        <v>45090</v>
      </c>
      <c r="B47" s="216"/>
      <c r="C47" s="216" t="s">
        <v>430</v>
      </c>
      <c r="D47" s="216" t="s">
        <v>15</v>
      </c>
      <c r="E47" s="216" t="s">
        <v>434</v>
      </c>
      <c r="F47" s="219" t="s">
        <v>52</v>
      </c>
      <c r="G47" s="220">
        <v>44927</v>
      </c>
      <c r="H47" s="220"/>
      <c r="I47" s="221" t="s">
        <v>435</v>
      </c>
      <c r="J47" s="222">
        <v>12000000</v>
      </c>
      <c r="K47" s="222">
        <f t="shared" si="9"/>
        <v>230769.23076923078</v>
      </c>
      <c r="L47" s="223" t="s">
        <v>42</v>
      </c>
      <c r="M47" s="224" t="s">
        <v>426</v>
      </c>
      <c r="N47" s="225" t="s">
        <v>371</v>
      </c>
      <c r="O47" s="226" t="s">
        <v>10</v>
      </c>
      <c r="P47" s="220" t="s">
        <v>21</v>
      </c>
      <c r="Q47" s="224" t="s">
        <v>56</v>
      </c>
      <c r="R47" s="227"/>
      <c r="S47" s="227"/>
      <c r="T47" s="228"/>
      <c r="U47" s="213">
        <f t="shared" si="8"/>
        <v>0</v>
      </c>
      <c r="V47" s="214">
        <f t="shared" si="2"/>
        <v>0</v>
      </c>
      <c r="W47" s="215" t="str">
        <f t="shared" si="3"/>
        <v>L0W</v>
      </c>
      <c r="X47" s="215" t="e">
        <f t="shared" si="10"/>
        <v>#NUM!</v>
      </c>
      <c r="Y47" s="216" t="e">
        <f t="shared" si="7"/>
        <v>#NUM!</v>
      </c>
      <c r="Z47" s="217"/>
    </row>
    <row r="48" spans="1:26" s="12" customFormat="1" ht="13.8" hidden="1" thickBot="1" x14ac:dyDescent="0.3">
      <c r="A48" s="177">
        <v>45090</v>
      </c>
      <c r="B48" s="18"/>
      <c r="C48" s="18" t="s">
        <v>193</v>
      </c>
      <c r="D48" s="18" t="s">
        <v>24</v>
      </c>
      <c r="E48" s="18" t="s">
        <v>422</v>
      </c>
      <c r="F48" s="19" t="s">
        <v>52</v>
      </c>
      <c r="G48" s="25">
        <v>44927</v>
      </c>
      <c r="H48" s="25">
        <v>45016</v>
      </c>
      <c r="I48" s="244" t="s">
        <v>423</v>
      </c>
      <c r="J48" s="26">
        <v>7200000</v>
      </c>
      <c r="K48" s="26">
        <f t="shared" si="9"/>
        <v>138461.53846153847</v>
      </c>
      <c r="L48" s="27" t="s">
        <v>42</v>
      </c>
      <c r="M48" s="179" t="s">
        <v>426</v>
      </c>
      <c r="N48" s="180" t="s">
        <v>79</v>
      </c>
      <c r="O48" s="181" t="s">
        <v>10</v>
      </c>
      <c r="P48" s="25" t="s">
        <v>21</v>
      </c>
      <c r="Q48" s="179" t="s">
        <v>438</v>
      </c>
      <c r="R48" s="182">
        <v>0.95899999999999996</v>
      </c>
      <c r="S48" s="182">
        <v>0.995</v>
      </c>
      <c r="T48" s="183">
        <v>5869.71</v>
      </c>
      <c r="U48" s="161">
        <f t="shared" si="8"/>
        <v>305224.92</v>
      </c>
      <c r="V48" s="162">
        <f t="shared" si="2"/>
        <v>4.2392349999999995E-2</v>
      </c>
      <c r="W48" s="59" t="str">
        <f t="shared" si="3"/>
        <v>L0W</v>
      </c>
      <c r="X48" s="59" t="str">
        <f t="shared" si="10"/>
        <v>SIGNIFICANT</v>
      </c>
      <c r="Y48" s="18">
        <f t="shared" si="7"/>
        <v>89</v>
      </c>
      <c r="Z48" s="177"/>
    </row>
    <row r="49" spans="1:26" s="12" customFormat="1" ht="13.8" hidden="1" thickBot="1" x14ac:dyDescent="0.3">
      <c r="A49" s="177">
        <v>45090</v>
      </c>
      <c r="B49" s="18"/>
      <c r="C49" s="18" t="s">
        <v>418</v>
      </c>
      <c r="D49" s="18" t="s">
        <v>26</v>
      </c>
      <c r="E49" s="18" t="s">
        <v>419</v>
      </c>
      <c r="F49" s="19" t="s">
        <v>52</v>
      </c>
      <c r="G49" s="25">
        <v>44927</v>
      </c>
      <c r="H49" s="25">
        <v>45016</v>
      </c>
      <c r="I49" s="244" t="s">
        <v>420</v>
      </c>
      <c r="J49" s="26">
        <v>1200000</v>
      </c>
      <c r="K49" s="26">
        <f t="shared" si="9"/>
        <v>23076.923076923078</v>
      </c>
      <c r="L49" s="27" t="s">
        <v>43</v>
      </c>
      <c r="M49" s="179" t="s">
        <v>426</v>
      </c>
      <c r="N49" s="180" t="s">
        <v>71</v>
      </c>
      <c r="O49" s="181" t="s">
        <v>10</v>
      </c>
      <c r="P49" s="25" t="s">
        <v>21</v>
      </c>
      <c r="Q49" s="179" t="s">
        <v>421</v>
      </c>
      <c r="R49" s="182">
        <v>1</v>
      </c>
      <c r="S49" s="182">
        <v>1</v>
      </c>
      <c r="T49" s="183">
        <v>1309.0999999999999</v>
      </c>
      <c r="U49" s="161">
        <f t="shared" si="8"/>
        <v>68073.2</v>
      </c>
      <c r="V49" s="162">
        <f t="shared" si="2"/>
        <v>5.6727666666666662E-2</v>
      </c>
      <c r="W49" s="59" t="str">
        <f t="shared" si="3"/>
        <v>L0W</v>
      </c>
      <c r="X49" s="59" t="str">
        <f t="shared" si="10"/>
        <v>SIGNIFICANT</v>
      </c>
      <c r="Y49" s="18">
        <f t="shared" si="7"/>
        <v>89</v>
      </c>
      <c r="Z49" s="177"/>
    </row>
    <row r="50" spans="1:26" s="12" customFormat="1" ht="13.8" hidden="1" thickBot="1" x14ac:dyDescent="0.3">
      <c r="A50" s="177">
        <v>45090</v>
      </c>
      <c r="B50" s="18"/>
      <c r="C50" s="18" t="s">
        <v>53</v>
      </c>
      <c r="D50" s="18" t="s">
        <v>18</v>
      </c>
      <c r="E50" s="18" t="s">
        <v>424</v>
      </c>
      <c r="F50" s="19" t="s">
        <v>52</v>
      </c>
      <c r="G50" s="25">
        <v>44927</v>
      </c>
      <c r="H50" s="25">
        <v>45051</v>
      </c>
      <c r="I50" s="244" t="s">
        <v>425</v>
      </c>
      <c r="J50" s="26">
        <v>1200000</v>
      </c>
      <c r="K50" s="26">
        <f t="shared" si="9"/>
        <v>23076.923076923078</v>
      </c>
      <c r="L50" s="27" t="s">
        <v>42</v>
      </c>
      <c r="M50" s="179" t="s">
        <v>426</v>
      </c>
      <c r="N50" s="180" t="s">
        <v>31</v>
      </c>
      <c r="O50" s="181" t="s">
        <v>10</v>
      </c>
      <c r="P50" s="25" t="s">
        <v>21</v>
      </c>
      <c r="Q50" s="179" t="s">
        <v>438</v>
      </c>
      <c r="R50" s="182">
        <v>0.92100000000000004</v>
      </c>
      <c r="S50" s="182">
        <v>0.98699999999999999</v>
      </c>
      <c r="T50" s="183">
        <v>4592.49</v>
      </c>
      <c r="U50" s="161">
        <f t="shared" si="8"/>
        <v>238809.47999999998</v>
      </c>
      <c r="V50" s="162">
        <f t="shared" si="2"/>
        <v>0.19900789999999999</v>
      </c>
      <c r="W50" s="59" t="str">
        <f t="shared" si="3"/>
        <v>L0W</v>
      </c>
      <c r="X50" s="59" t="str">
        <f t="shared" si="10"/>
        <v>SIGNIFICANT</v>
      </c>
      <c r="Y50" s="18">
        <f t="shared" si="7"/>
        <v>124</v>
      </c>
      <c r="Z50" s="177"/>
    </row>
    <row r="51" spans="1:26" s="12" customFormat="1" ht="13.8" hidden="1" thickBot="1" x14ac:dyDescent="0.3">
      <c r="A51" s="177">
        <v>45090</v>
      </c>
      <c r="B51" s="18"/>
      <c r="C51" s="18" t="s">
        <v>440</v>
      </c>
      <c r="D51" s="18" t="s">
        <v>24</v>
      </c>
      <c r="E51" s="18" t="s">
        <v>441</v>
      </c>
      <c r="F51" s="19" t="s">
        <v>52</v>
      </c>
      <c r="G51" s="25">
        <v>44927</v>
      </c>
      <c r="H51" s="25">
        <v>44988</v>
      </c>
      <c r="I51" s="244" t="s">
        <v>442</v>
      </c>
      <c r="J51" s="26">
        <v>1200000</v>
      </c>
      <c r="K51" s="26">
        <f t="shared" si="9"/>
        <v>23076.923076923078</v>
      </c>
      <c r="L51" s="27" t="s">
        <v>43</v>
      </c>
      <c r="M51" s="179" t="s">
        <v>426</v>
      </c>
      <c r="N51" s="180" t="s">
        <v>23</v>
      </c>
      <c r="O51" s="181" t="s">
        <v>10</v>
      </c>
      <c r="P51" s="25" t="s">
        <v>21</v>
      </c>
      <c r="Q51" s="179" t="s">
        <v>438</v>
      </c>
      <c r="R51" s="182">
        <v>0.97599999999999998</v>
      </c>
      <c r="S51" s="182">
        <v>0.997</v>
      </c>
      <c r="T51" s="183">
        <v>32029.51</v>
      </c>
      <c r="U51" s="161">
        <f t="shared" si="8"/>
        <v>1665534.52</v>
      </c>
      <c r="V51" s="162">
        <f t="shared" si="2"/>
        <v>1.3879454333333332</v>
      </c>
      <c r="W51" s="59" t="str">
        <f t="shared" si="3"/>
        <v>HIGH</v>
      </c>
      <c r="X51" s="59" t="str">
        <f t="shared" si="10"/>
        <v>SIGNIFICANT</v>
      </c>
      <c r="Y51" s="18">
        <f t="shared" si="7"/>
        <v>61</v>
      </c>
      <c r="Z51" s="177"/>
    </row>
    <row r="52" spans="1:26" s="12" customFormat="1" ht="27" hidden="1" thickBot="1" x14ac:dyDescent="0.3">
      <c r="A52" s="177">
        <v>45090</v>
      </c>
      <c r="B52" s="18"/>
      <c r="C52" s="18" t="s">
        <v>430</v>
      </c>
      <c r="D52" s="18" t="s">
        <v>14</v>
      </c>
      <c r="E52" s="18" t="s">
        <v>431</v>
      </c>
      <c r="F52" s="19" t="s">
        <v>52</v>
      </c>
      <c r="G52" s="25">
        <v>44927</v>
      </c>
      <c r="H52" s="25">
        <v>44981</v>
      </c>
      <c r="I52" s="244" t="s">
        <v>432</v>
      </c>
      <c r="J52" s="26">
        <v>1000000</v>
      </c>
      <c r="K52" s="26">
        <f t="shared" si="9"/>
        <v>19230.76923076923</v>
      </c>
      <c r="L52" s="27" t="s">
        <v>42</v>
      </c>
      <c r="M52" s="179" t="s">
        <v>426</v>
      </c>
      <c r="N52" s="180" t="s">
        <v>371</v>
      </c>
      <c r="O52" s="181" t="s">
        <v>10</v>
      </c>
      <c r="P52" s="25" t="s">
        <v>21</v>
      </c>
      <c r="Q52" s="179" t="s">
        <v>433</v>
      </c>
      <c r="R52" s="182">
        <v>0.98</v>
      </c>
      <c r="S52" s="182">
        <v>0.99199999999999999</v>
      </c>
      <c r="T52" s="183">
        <v>357577.97</v>
      </c>
      <c r="U52" s="161">
        <f t="shared" si="8"/>
        <v>18594054.439999998</v>
      </c>
      <c r="V52" s="162">
        <f t="shared" si="2"/>
        <v>18.594054439999997</v>
      </c>
      <c r="W52" s="59" t="str">
        <f t="shared" si="3"/>
        <v>HIGH</v>
      </c>
      <c r="X52" s="59" t="str">
        <f t="shared" si="10"/>
        <v>SIGNIFICANT</v>
      </c>
      <c r="Y52" s="18">
        <f t="shared" si="7"/>
        <v>54</v>
      </c>
      <c r="Z52" s="177"/>
    </row>
    <row r="53" spans="1:26" s="12" customFormat="1" ht="13.8" hidden="1" thickBot="1" x14ac:dyDescent="0.3">
      <c r="A53" s="177">
        <v>45090</v>
      </c>
      <c r="B53" s="18"/>
      <c r="C53" s="18" t="s">
        <v>189</v>
      </c>
      <c r="D53" s="18" t="s">
        <v>24</v>
      </c>
      <c r="E53" s="18" t="s">
        <v>163</v>
      </c>
      <c r="F53" s="19" t="s">
        <v>52</v>
      </c>
      <c r="G53" s="25">
        <v>44927</v>
      </c>
      <c r="H53" s="25">
        <v>44995</v>
      </c>
      <c r="I53" s="244" t="s">
        <v>445</v>
      </c>
      <c r="J53" s="26">
        <v>1000000</v>
      </c>
      <c r="K53" s="26">
        <f t="shared" si="9"/>
        <v>19230.76923076923</v>
      </c>
      <c r="L53" s="27" t="s">
        <v>43</v>
      </c>
      <c r="M53" s="179" t="s">
        <v>426</v>
      </c>
      <c r="N53" s="180" t="s">
        <v>23</v>
      </c>
      <c r="O53" s="181" t="s">
        <v>10</v>
      </c>
      <c r="P53" s="25" t="s">
        <v>21</v>
      </c>
      <c r="Q53" s="179" t="s">
        <v>188</v>
      </c>
      <c r="R53" s="182">
        <v>0.97399999999999998</v>
      </c>
      <c r="S53" s="182">
        <v>0.998</v>
      </c>
      <c r="T53" s="183">
        <v>19273.759999999998</v>
      </c>
      <c r="U53" s="161">
        <f t="shared" si="8"/>
        <v>1002235.5199999999</v>
      </c>
      <c r="V53" s="162">
        <f t="shared" si="2"/>
        <v>1.0022355199999999</v>
      </c>
      <c r="W53" s="59" t="str">
        <f t="shared" si="3"/>
        <v>W/IN</v>
      </c>
      <c r="X53" s="59" t="str">
        <f t="shared" si="10"/>
        <v>SIGNIFICANT</v>
      </c>
      <c r="Y53" s="18">
        <f t="shared" si="7"/>
        <v>68</v>
      </c>
      <c r="Z53" s="177"/>
    </row>
    <row r="54" spans="1:26" s="12" customFormat="1" ht="13.8" hidden="1" thickBot="1" x14ac:dyDescent="0.3">
      <c r="A54" s="177">
        <v>45090</v>
      </c>
      <c r="B54" s="18"/>
      <c r="C54" s="18" t="s">
        <v>427</v>
      </c>
      <c r="D54" s="18" t="s">
        <v>18</v>
      </c>
      <c r="E54" s="18" t="s">
        <v>428</v>
      </c>
      <c r="F54" s="19" t="s">
        <v>52</v>
      </c>
      <c r="G54" s="25">
        <v>44927</v>
      </c>
      <c r="H54" s="25">
        <v>44960</v>
      </c>
      <c r="I54" s="244" t="s">
        <v>429</v>
      </c>
      <c r="J54" s="26">
        <v>744000</v>
      </c>
      <c r="K54" s="26">
        <f t="shared" si="9"/>
        <v>14307.692307692309</v>
      </c>
      <c r="L54" s="27" t="s">
        <v>42</v>
      </c>
      <c r="M54" s="179" t="s">
        <v>426</v>
      </c>
      <c r="N54" s="180" t="s">
        <v>28</v>
      </c>
      <c r="O54" s="181" t="s">
        <v>10</v>
      </c>
      <c r="P54" s="25" t="s">
        <v>21</v>
      </c>
      <c r="Q54" s="179" t="s">
        <v>438</v>
      </c>
      <c r="R54" s="182">
        <v>0.93799999999999994</v>
      </c>
      <c r="S54" s="182">
        <v>0.99099999999999999</v>
      </c>
      <c r="T54" s="183">
        <v>859.37</v>
      </c>
      <c r="U54" s="161">
        <f t="shared" si="8"/>
        <v>44687.24</v>
      </c>
      <c r="V54" s="162">
        <f t="shared" si="2"/>
        <v>6.0063494623655914E-2</v>
      </c>
      <c r="W54" s="59" t="str">
        <f t="shared" si="3"/>
        <v>L0W</v>
      </c>
      <c r="X54" s="59" t="str">
        <f t="shared" si="10"/>
        <v>SIGNIFICANT</v>
      </c>
      <c r="Y54" s="18">
        <f t="shared" si="7"/>
        <v>33</v>
      </c>
      <c r="Z54" s="177"/>
    </row>
    <row r="55" spans="1:26" s="12" customFormat="1" ht="13.8" hidden="1" thickBot="1" x14ac:dyDescent="0.3">
      <c r="A55" s="177">
        <v>45090</v>
      </c>
      <c r="B55" s="18"/>
      <c r="C55" s="18" t="s">
        <v>92</v>
      </c>
      <c r="D55" s="18" t="s">
        <v>158</v>
      </c>
      <c r="E55" s="18" t="s">
        <v>436</v>
      </c>
      <c r="F55" s="19" t="s">
        <v>52</v>
      </c>
      <c r="G55" s="25">
        <v>44927</v>
      </c>
      <c r="H55" s="25">
        <v>44967</v>
      </c>
      <c r="I55" s="244" t="s">
        <v>437</v>
      </c>
      <c r="J55" s="26">
        <v>600000</v>
      </c>
      <c r="K55" s="26">
        <f t="shared" si="9"/>
        <v>11538.461538461539</v>
      </c>
      <c r="L55" s="27" t="s">
        <v>42</v>
      </c>
      <c r="M55" s="179" t="s">
        <v>426</v>
      </c>
      <c r="N55" s="180" t="s">
        <v>75</v>
      </c>
      <c r="O55" s="181" t="s">
        <v>10</v>
      </c>
      <c r="P55" s="25" t="s">
        <v>21</v>
      </c>
      <c r="Q55" s="179" t="s">
        <v>438</v>
      </c>
      <c r="R55" s="182">
        <v>1</v>
      </c>
      <c r="S55" s="182">
        <v>1</v>
      </c>
      <c r="T55" s="183">
        <v>1461.03</v>
      </c>
      <c r="U55" s="161">
        <f t="shared" si="8"/>
        <v>75973.56</v>
      </c>
      <c r="V55" s="162">
        <f t="shared" si="2"/>
        <v>0.1266226</v>
      </c>
      <c r="W55" s="59" t="str">
        <f t="shared" si="3"/>
        <v>L0W</v>
      </c>
      <c r="X55" s="59" t="str">
        <f t="shared" si="10"/>
        <v>SIGNIFICANT</v>
      </c>
      <c r="Y55" s="18">
        <f t="shared" si="7"/>
        <v>40</v>
      </c>
      <c r="Z55" s="177"/>
    </row>
    <row r="56" spans="1:26" s="12" customFormat="1" ht="15" hidden="1" thickBot="1" x14ac:dyDescent="0.35">
      <c r="A56" s="217">
        <v>45090</v>
      </c>
      <c r="B56" s="216"/>
      <c r="C56" s="216" t="s">
        <v>134</v>
      </c>
      <c r="D56" s="216" t="s">
        <v>24</v>
      </c>
      <c r="E56" s="216" t="s">
        <v>439</v>
      </c>
      <c r="F56" s="219" t="s">
        <v>52</v>
      </c>
      <c r="G56" s="220">
        <v>44927</v>
      </c>
      <c r="H56" s="220"/>
      <c r="I56" s="229"/>
      <c r="J56" s="222">
        <v>600000</v>
      </c>
      <c r="K56" s="222">
        <f t="shared" si="9"/>
        <v>11538.461538461539</v>
      </c>
      <c r="L56" s="223" t="s">
        <v>42</v>
      </c>
      <c r="M56" s="224" t="s">
        <v>426</v>
      </c>
      <c r="N56" s="225" t="s">
        <v>72</v>
      </c>
      <c r="O56" s="226" t="s">
        <v>10</v>
      </c>
      <c r="P56" s="220" t="s">
        <v>21</v>
      </c>
      <c r="Q56" s="224" t="s">
        <v>56</v>
      </c>
      <c r="R56" s="227"/>
      <c r="S56" s="227"/>
      <c r="T56" s="228"/>
      <c r="U56" s="213">
        <f t="shared" si="8"/>
        <v>0</v>
      </c>
      <c r="V56" s="214">
        <f t="shared" si="2"/>
        <v>0</v>
      </c>
      <c r="W56" s="215" t="str">
        <f t="shared" si="3"/>
        <v>L0W</v>
      </c>
      <c r="X56" s="215" t="e">
        <f t="shared" si="10"/>
        <v>#NUM!</v>
      </c>
      <c r="Y56" s="216" t="e">
        <f t="shared" si="7"/>
        <v>#NUM!</v>
      </c>
      <c r="Z56" s="217"/>
    </row>
    <row r="57" spans="1:26" s="12" customFormat="1" ht="15" hidden="1" thickBot="1" x14ac:dyDescent="0.35">
      <c r="A57" s="202">
        <v>44939</v>
      </c>
      <c r="B57" s="203"/>
      <c r="C57" s="203" t="s">
        <v>118</v>
      </c>
      <c r="D57" s="203" t="s">
        <v>363</v>
      </c>
      <c r="E57" s="203" t="s">
        <v>364</v>
      </c>
      <c r="F57" s="204" t="s">
        <v>52</v>
      </c>
      <c r="G57" s="205">
        <v>44927</v>
      </c>
      <c r="H57" s="205"/>
      <c r="I57" s="206" t="s">
        <v>365</v>
      </c>
      <c r="J57" s="207">
        <v>600000</v>
      </c>
      <c r="K57" s="207">
        <f t="shared" si="9"/>
        <v>11538.461538461539</v>
      </c>
      <c r="L57" s="208" t="s">
        <v>42</v>
      </c>
      <c r="M57" s="209" t="s">
        <v>100</v>
      </c>
      <c r="N57" s="210" t="s">
        <v>20</v>
      </c>
      <c r="O57" s="211" t="s">
        <v>10</v>
      </c>
      <c r="P57" s="205" t="s">
        <v>21</v>
      </c>
      <c r="Q57" s="218" t="s">
        <v>56</v>
      </c>
      <c r="R57" s="212"/>
      <c r="S57" s="212"/>
      <c r="T57" s="213"/>
      <c r="U57" s="213">
        <f t="shared" si="8"/>
        <v>0</v>
      </c>
      <c r="V57" s="214">
        <f t="shared" si="2"/>
        <v>0</v>
      </c>
      <c r="W57" s="215" t="str">
        <f t="shared" si="3"/>
        <v>L0W</v>
      </c>
      <c r="X57" s="215" t="e">
        <f t="shared" si="10"/>
        <v>#NUM!</v>
      </c>
      <c r="Y57" s="216" t="e">
        <f t="shared" si="7"/>
        <v>#NUM!</v>
      </c>
      <c r="Z57" s="202">
        <v>44992</v>
      </c>
    </row>
    <row r="58" spans="1:26" s="12" customFormat="1" ht="15" hidden="1" thickBot="1" x14ac:dyDescent="0.35">
      <c r="A58" s="217">
        <v>45090</v>
      </c>
      <c r="B58" s="216"/>
      <c r="C58" s="216" t="s">
        <v>59</v>
      </c>
      <c r="D58" s="216" t="s">
        <v>15</v>
      </c>
      <c r="E58" s="216" t="s">
        <v>443</v>
      </c>
      <c r="F58" s="219" t="s">
        <v>52</v>
      </c>
      <c r="G58" s="220">
        <v>44927</v>
      </c>
      <c r="H58" s="220"/>
      <c r="I58" s="221" t="s">
        <v>444</v>
      </c>
      <c r="J58" s="222">
        <v>600000</v>
      </c>
      <c r="K58" s="222">
        <f t="shared" si="9"/>
        <v>11538.461538461539</v>
      </c>
      <c r="L58" s="223" t="s">
        <v>42</v>
      </c>
      <c r="M58" s="224" t="s">
        <v>426</v>
      </c>
      <c r="N58" s="225" t="s">
        <v>71</v>
      </c>
      <c r="O58" s="226" t="s">
        <v>10</v>
      </c>
      <c r="P58" s="220" t="s">
        <v>21</v>
      </c>
      <c r="Q58" s="224" t="s">
        <v>56</v>
      </c>
      <c r="R58" s="227"/>
      <c r="S58" s="227"/>
      <c r="T58" s="228"/>
      <c r="U58" s="213">
        <f t="shared" si="8"/>
        <v>0</v>
      </c>
      <c r="V58" s="214">
        <f t="shared" si="2"/>
        <v>0</v>
      </c>
      <c r="W58" s="215" t="str">
        <f t="shared" si="3"/>
        <v>L0W</v>
      </c>
      <c r="X58" s="215" t="e">
        <f t="shared" si="10"/>
        <v>#NUM!</v>
      </c>
      <c r="Y58" s="216" t="e">
        <f t="shared" si="7"/>
        <v>#NUM!</v>
      </c>
      <c r="Z58" s="217"/>
    </row>
    <row r="59" spans="1:26" s="12" customFormat="1" ht="13.8" hidden="1" thickBot="1" x14ac:dyDescent="0.3">
      <c r="A59" s="177">
        <v>44894</v>
      </c>
      <c r="B59" s="18"/>
      <c r="C59" s="18" t="s">
        <v>142</v>
      </c>
      <c r="D59" s="18" t="s">
        <v>18</v>
      </c>
      <c r="E59" s="18" t="s">
        <v>322</v>
      </c>
      <c r="F59" s="19" t="s">
        <v>52</v>
      </c>
      <c r="G59" s="25">
        <v>44927</v>
      </c>
      <c r="H59" s="25">
        <v>44904</v>
      </c>
      <c r="I59" s="244" t="s">
        <v>323</v>
      </c>
      <c r="J59" s="26">
        <v>600000</v>
      </c>
      <c r="K59" s="26">
        <f t="shared" si="9"/>
        <v>11538.461538461539</v>
      </c>
      <c r="L59" s="27" t="s">
        <v>42</v>
      </c>
      <c r="M59" s="179" t="s">
        <v>94</v>
      </c>
      <c r="N59" s="180" t="s">
        <v>66</v>
      </c>
      <c r="O59" s="181" t="s">
        <v>10</v>
      </c>
      <c r="P59" s="25" t="s">
        <v>21</v>
      </c>
      <c r="Q59" s="185" t="s">
        <v>380</v>
      </c>
      <c r="R59" s="182">
        <v>1</v>
      </c>
      <c r="S59" s="182">
        <v>1</v>
      </c>
      <c r="T59" s="183">
        <v>7.07</v>
      </c>
      <c r="U59" s="161">
        <f t="shared" si="8"/>
        <v>367.64</v>
      </c>
      <c r="V59" s="162">
        <f t="shared" si="2"/>
        <v>6.1273333333333334E-4</v>
      </c>
      <c r="W59" s="59" t="str">
        <f t="shared" si="3"/>
        <v>L0W</v>
      </c>
      <c r="X59" s="59" t="s">
        <v>2059</v>
      </c>
      <c r="Y59" s="18" t="e">
        <f t="shared" si="7"/>
        <v>#NUM!</v>
      </c>
      <c r="Z59" s="177">
        <v>44963</v>
      </c>
    </row>
    <row r="60" spans="1:26" s="12" customFormat="1" ht="15" hidden="1" thickBot="1" x14ac:dyDescent="0.35">
      <c r="A60" s="217">
        <v>45090</v>
      </c>
      <c r="B60" s="216"/>
      <c r="C60" s="216" t="s">
        <v>59</v>
      </c>
      <c r="D60" s="216" t="s">
        <v>26</v>
      </c>
      <c r="E60" s="216" t="s">
        <v>446</v>
      </c>
      <c r="F60" s="219" t="s">
        <v>52</v>
      </c>
      <c r="G60" s="220">
        <v>44927</v>
      </c>
      <c r="H60" s="220"/>
      <c r="I60" s="221" t="s">
        <v>447</v>
      </c>
      <c r="J60" s="222">
        <v>600000</v>
      </c>
      <c r="K60" s="222">
        <f t="shared" si="9"/>
        <v>11538.461538461539</v>
      </c>
      <c r="L60" s="223" t="s">
        <v>43</v>
      </c>
      <c r="M60" s="224" t="s">
        <v>426</v>
      </c>
      <c r="N60" s="225" t="s">
        <v>71</v>
      </c>
      <c r="O60" s="226" t="s">
        <v>10</v>
      </c>
      <c r="P60" s="220" t="s">
        <v>21</v>
      </c>
      <c r="Q60" s="224" t="s">
        <v>56</v>
      </c>
      <c r="R60" s="227"/>
      <c r="S60" s="227"/>
      <c r="T60" s="228"/>
      <c r="U60" s="213">
        <f t="shared" si="8"/>
        <v>0</v>
      </c>
      <c r="V60" s="214">
        <f t="shared" si="2"/>
        <v>0</v>
      </c>
      <c r="W60" s="215" t="str">
        <f t="shared" si="3"/>
        <v>L0W</v>
      </c>
      <c r="X60" s="215" t="e">
        <f t="shared" ref="X60:X73" si="11">IF(Y60&lt;15, "EXPECTED", IF(Y60&gt;30, "SIGNIFICANT", "DELAYED"))</f>
        <v>#NUM!</v>
      </c>
      <c r="Y60" s="216" t="e">
        <f t="shared" si="7"/>
        <v>#NUM!</v>
      </c>
      <c r="Z60" s="217"/>
    </row>
    <row r="61" spans="1:26" s="12" customFormat="1" ht="15" hidden="1" thickBot="1" x14ac:dyDescent="0.35">
      <c r="A61" s="217">
        <v>45090</v>
      </c>
      <c r="B61" s="216"/>
      <c r="C61" s="216" t="s">
        <v>59</v>
      </c>
      <c r="D61" s="216" t="s">
        <v>14</v>
      </c>
      <c r="E61" s="216" t="s">
        <v>448</v>
      </c>
      <c r="F61" s="219" t="s">
        <v>52</v>
      </c>
      <c r="G61" s="220">
        <v>44927</v>
      </c>
      <c r="H61" s="220"/>
      <c r="I61" s="221" t="s">
        <v>449</v>
      </c>
      <c r="J61" s="222">
        <v>600000</v>
      </c>
      <c r="K61" s="222">
        <f t="shared" si="9"/>
        <v>11538.461538461539</v>
      </c>
      <c r="L61" s="223" t="s">
        <v>42</v>
      </c>
      <c r="M61" s="224" t="s">
        <v>426</v>
      </c>
      <c r="N61" s="225" t="s">
        <v>71</v>
      </c>
      <c r="O61" s="226" t="s">
        <v>10</v>
      </c>
      <c r="P61" s="220" t="s">
        <v>21</v>
      </c>
      <c r="Q61" s="224" t="s">
        <v>56</v>
      </c>
      <c r="R61" s="227"/>
      <c r="S61" s="227"/>
      <c r="T61" s="228"/>
      <c r="U61" s="213">
        <f t="shared" ref="U61:U92" si="12">T61*52</f>
        <v>0</v>
      </c>
      <c r="V61" s="214">
        <f t="shared" si="2"/>
        <v>0</v>
      </c>
      <c r="W61" s="215" t="str">
        <f t="shared" si="3"/>
        <v>L0W</v>
      </c>
      <c r="X61" s="215" t="e">
        <f t="shared" si="11"/>
        <v>#NUM!</v>
      </c>
      <c r="Y61" s="216" t="e">
        <f t="shared" si="7"/>
        <v>#NUM!</v>
      </c>
      <c r="Z61" s="217"/>
    </row>
    <row r="62" spans="1:26" s="12" customFormat="1" ht="27" hidden="1" thickBot="1" x14ac:dyDescent="0.3">
      <c r="A62" s="177">
        <v>45090</v>
      </c>
      <c r="B62" s="18"/>
      <c r="C62" s="18" t="s">
        <v>124</v>
      </c>
      <c r="D62" s="18" t="s">
        <v>18</v>
      </c>
      <c r="E62" s="18" t="s">
        <v>450</v>
      </c>
      <c r="F62" s="19" t="s">
        <v>52</v>
      </c>
      <c r="G62" s="25">
        <v>44927</v>
      </c>
      <c r="H62" s="25">
        <v>44946</v>
      </c>
      <c r="I62" s="244" t="s">
        <v>451</v>
      </c>
      <c r="J62" s="26">
        <v>600000</v>
      </c>
      <c r="K62" s="26">
        <f t="shared" si="9"/>
        <v>11538.461538461539</v>
      </c>
      <c r="L62" s="27" t="s">
        <v>43</v>
      </c>
      <c r="M62" s="179" t="s">
        <v>426</v>
      </c>
      <c r="N62" s="180" t="s">
        <v>371</v>
      </c>
      <c r="O62" s="181" t="s">
        <v>10</v>
      </c>
      <c r="P62" s="25" t="s">
        <v>21</v>
      </c>
      <c r="Q62" s="179" t="s">
        <v>452</v>
      </c>
      <c r="R62" s="182">
        <v>0.82099999999999995</v>
      </c>
      <c r="S62" s="182">
        <v>0.97099999999999997</v>
      </c>
      <c r="T62" s="183">
        <v>459.69</v>
      </c>
      <c r="U62" s="161">
        <f t="shared" si="12"/>
        <v>23903.88</v>
      </c>
      <c r="V62" s="162">
        <f t="shared" si="2"/>
        <v>3.9839799999999995E-2</v>
      </c>
      <c r="W62" s="59" t="str">
        <f t="shared" si="3"/>
        <v>L0W</v>
      </c>
      <c r="X62" s="59" t="str">
        <f t="shared" si="11"/>
        <v>DELAYED</v>
      </c>
      <c r="Y62" s="18">
        <f t="shared" si="7"/>
        <v>19</v>
      </c>
      <c r="Z62" s="177"/>
    </row>
    <row r="63" spans="1:26" s="12" customFormat="1" ht="13.8" hidden="1" thickBot="1" x14ac:dyDescent="0.3">
      <c r="A63" s="177">
        <v>45090</v>
      </c>
      <c r="B63" s="18"/>
      <c r="C63" s="18" t="s">
        <v>124</v>
      </c>
      <c r="D63" s="18" t="s">
        <v>18</v>
      </c>
      <c r="E63" s="18" t="s">
        <v>453</v>
      </c>
      <c r="F63" s="19" t="s">
        <v>52</v>
      </c>
      <c r="G63" s="25">
        <v>44927</v>
      </c>
      <c r="H63" s="25">
        <v>44946</v>
      </c>
      <c r="I63" s="244" t="s">
        <v>454</v>
      </c>
      <c r="J63" s="26">
        <v>600000</v>
      </c>
      <c r="K63" s="26">
        <f t="shared" si="9"/>
        <v>11538.461538461539</v>
      </c>
      <c r="L63" s="27" t="s">
        <v>42</v>
      </c>
      <c r="M63" s="179" t="s">
        <v>426</v>
      </c>
      <c r="N63" s="180" t="s">
        <v>371</v>
      </c>
      <c r="O63" s="181" t="s">
        <v>10</v>
      </c>
      <c r="P63" s="25" t="s">
        <v>21</v>
      </c>
      <c r="Q63" s="179" t="s">
        <v>188</v>
      </c>
      <c r="R63" s="182">
        <v>9.7899999999999991</v>
      </c>
      <c r="S63" s="182">
        <v>1</v>
      </c>
      <c r="T63" s="183">
        <v>25607.07</v>
      </c>
      <c r="U63" s="161">
        <f t="shared" si="12"/>
        <v>1331567.6399999999</v>
      </c>
      <c r="V63" s="162">
        <f t="shared" si="2"/>
        <v>2.2192794</v>
      </c>
      <c r="W63" s="59" t="str">
        <f t="shared" si="3"/>
        <v>HIGH</v>
      </c>
      <c r="X63" s="59" t="str">
        <f t="shared" si="11"/>
        <v>DELAYED</v>
      </c>
      <c r="Y63" s="18">
        <f t="shared" si="7"/>
        <v>19</v>
      </c>
      <c r="Z63" s="177"/>
    </row>
    <row r="64" spans="1:26" s="12" customFormat="1" ht="13.8" hidden="1" thickBot="1" x14ac:dyDescent="0.3">
      <c r="A64" s="149">
        <v>44900</v>
      </c>
      <c r="B64" s="151"/>
      <c r="C64" s="151" t="s">
        <v>105</v>
      </c>
      <c r="D64" s="151" t="s">
        <v>18</v>
      </c>
      <c r="E64" s="151" t="s">
        <v>159</v>
      </c>
      <c r="F64" s="152" t="s">
        <v>52</v>
      </c>
      <c r="G64" s="153">
        <v>44927</v>
      </c>
      <c r="H64" s="153">
        <v>44960</v>
      </c>
      <c r="I64" s="245" t="s">
        <v>338</v>
      </c>
      <c r="J64" s="155">
        <v>600000</v>
      </c>
      <c r="K64" s="155">
        <f t="shared" si="9"/>
        <v>11538.461538461539</v>
      </c>
      <c r="L64" s="156" t="s">
        <v>42</v>
      </c>
      <c r="M64" s="157" t="s">
        <v>94</v>
      </c>
      <c r="N64" s="166" t="s">
        <v>79</v>
      </c>
      <c r="O64" s="159" t="s">
        <v>10</v>
      </c>
      <c r="P64" s="153" t="s">
        <v>21</v>
      </c>
      <c r="Q64" s="157" t="s">
        <v>188</v>
      </c>
      <c r="R64" s="160">
        <v>0.96699999999999997</v>
      </c>
      <c r="S64" s="160">
        <v>0.99399999999999999</v>
      </c>
      <c r="T64" s="161">
        <v>12118.11</v>
      </c>
      <c r="U64" s="161">
        <f t="shared" si="12"/>
        <v>630141.72</v>
      </c>
      <c r="V64" s="162">
        <f t="shared" si="2"/>
        <v>1.0502362000000001</v>
      </c>
      <c r="W64" s="59" t="str">
        <f t="shared" si="3"/>
        <v>W/IN</v>
      </c>
      <c r="X64" s="59" t="str">
        <f t="shared" si="11"/>
        <v>SIGNIFICANT</v>
      </c>
      <c r="Y64" s="18">
        <f t="shared" si="7"/>
        <v>33</v>
      </c>
      <c r="Z64" s="149">
        <v>44992</v>
      </c>
    </row>
    <row r="65" spans="1:26" s="12" customFormat="1" ht="13.8" hidden="1" thickBot="1" x14ac:dyDescent="0.3">
      <c r="A65" s="177">
        <v>45090</v>
      </c>
      <c r="B65" s="18"/>
      <c r="C65" s="247" t="s">
        <v>149</v>
      </c>
      <c r="D65" s="18" t="s">
        <v>14</v>
      </c>
      <c r="E65" s="247" t="s">
        <v>459</v>
      </c>
      <c r="F65" s="19" t="s">
        <v>52</v>
      </c>
      <c r="G65" s="25">
        <v>44928</v>
      </c>
      <c r="H65" s="25">
        <v>44960</v>
      </c>
      <c r="I65" s="248" t="s">
        <v>467</v>
      </c>
      <c r="J65" s="26">
        <v>6996000</v>
      </c>
      <c r="K65" s="26">
        <f t="shared" si="9"/>
        <v>134538.46153846153</v>
      </c>
      <c r="L65" s="27" t="s">
        <v>42</v>
      </c>
      <c r="M65" s="179" t="s">
        <v>426</v>
      </c>
      <c r="N65" s="249" t="s">
        <v>20</v>
      </c>
      <c r="O65" s="181" t="s">
        <v>10</v>
      </c>
      <c r="P65" s="25" t="s">
        <v>21</v>
      </c>
      <c r="Q65" s="179" t="s">
        <v>469</v>
      </c>
      <c r="R65" s="182">
        <v>0.85599999999999998</v>
      </c>
      <c r="S65" s="182">
        <v>0.997</v>
      </c>
      <c r="T65" s="183">
        <v>103935.46</v>
      </c>
      <c r="U65" s="161">
        <f t="shared" si="12"/>
        <v>5404643.9199999999</v>
      </c>
      <c r="V65" s="162">
        <f t="shared" si="2"/>
        <v>0.77253343624928539</v>
      </c>
      <c r="W65" s="59" t="str">
        <f t="shared" si="3"/>
        <v>L0W</v>
      </c>
      <c r="X65" s="59" t="str">
        <f t="shared" si="11"/>
        <v>SIGNIFICANT</v>
      </c>
      <c r="Y65" s="18">
        <f t="shared" si="7"/>
        <v>32</v>
      </c>
      <c r="Z65" s="177"/>
    </row>
    <row r="66" spans="1:26" s="12" customFormat="1" ht="15" hidden="1" thickBot="1" x14ac:dyDescent="0.35">
      <c r="A66" s="217">
        <v>45090</v>
      </c>
      <c r="B66" s="216"/>
      <c r="C66" s="230" t="s">
        <v>190</v>
      </c>
      <c r="D66" s="216" t="s">
        <v>18</v>
      </c>
      <c r="E66" s="230" t="s">
        <v>458</v>
      </c>
      <c r="F66" s="219" t="s">
        <v>52</v>
      </c>
      <c r="G66" s="220">
        <v>44928</v>
      </c>
      <c r="H66" s="220"/>
      <c r="I66" s="231" t="s">
        <v>466</v>
      </c>
      <c r="J66" s="222">
        <v>2592000</v>
      </c>
      <c r="K66" s="222">
        <f t="shared" ref="K66:K90" si="13">J66/52</f>
        <v>49846.153846153844</v>
      </c>
      <c r="L66" s="223" t="s">
        <v>42</v>
      </c>
      <c r="M66" s="224" t="s">
        <v>426</v>
      </c>
      <c r="N66" s="232" t="s">
        <v>104</v>
      </c>
      <c r="O66" s="226" t="s">
        <v>10</v>
      </c>
      <c r="P66" s="220" t="s">
        <v>21</v>
      </c>
      <c r="Q66" s="224" t="s">
        <v>56</v>
      </c>
      <c r="R66" s="227"/>
      <c r="S66" s="227"/>
      <c r="T66" s="228"/>
      <c r="U66" s="213">
        <f t="shared" si="12"/>
        <v>0</v>
      </c>
      <c r="V66" s="214">
        <f t="shared" ref="V66:V129" si="14">T66/K66</f>
        <v>0</v>
      </c>
      <c r="W66" s="215" t="str">
        <f t="shared" ref="W66:W129" si="15">IF(V66&lt;0.8, "L0W", IF(V66&gt;1.2,"HIGH","W/IN"))</f>
        <v>L0W</v>
      </c>
      <c r="X66" s="215" t="e">
        <f t="shared" si="11"/>
        <v>#NUM!</v>
      </c>
      <c r="Y66" s="216" t="e">
        <f t="shared" si="7"/>
        <v>#NUM!</v>
      </c>
      <c r="Z66" s="217"/>
    </row>
    <row r="67" spans="1:26" s="12" customFormat="1" ht="15" hidden="1" thickBot="1" x14ac:dyDescent="0.35">
      <c r="A67" s="202">
        <v>44818</v>
      </c>
      <c r="B67" s="203"/>
      <c r="C67" s="203" t="s">
        <v>105</v>
      </c>
      <c r="D67" s="203" t="s">
        <v>18</v>
      </c>
      <c r="E67" s="203" t="s">
        <v>159</v>
      </c>
      <c r="F67" s="204" t="s">
        <v>52</v>
      </c>
      <c r="G67" s="205">
        <v>44928</v>
      </c>
      <c r="H67" s="205"/>
      <c r="I67" s="206" t="s">
        <v>216</v>
      </c>
      <c r="J67" s="207">
        <v>1200000</v>
      </c>
      <c r="K67" s="207">
        <f t="shared" si="13"/>
        <v>23076.923076923078</v>
      </c>
      <c r="L67" s="208" t="s">
        <v>42</v>
      </c>
      <c r="M67" s="209" t="s">
        <v>94</v>
      </c>
      <c r="N67" s="210" t="s">
        <v>79</v>
      </c>
      <c r="O67" s="211" t="s">
        <v>10</v>
      </c>
      <c r="P67" s="205" t="s">
        <v>21</v>
      </c>
      <c r="Q67" s="218" t="s">
        <v>56</v>
      </c>
      <c r="R67" s="212"/>
      <c r="S67" s="212"/>
      <c r="T67" s="213"/>
      <c r="U67" s="213">
        <f t="shared" si="12"/>
        <v>0</v>
      </c>
      <c r="V67" s="214">
        <f t="shared" si="14"/>
        <v>0</v>
      </c>
      <c r="W67" s="215" t="str">
        <f t="shared" si="15"/>
        <v>L0W</v>
      </c>
      <c r="X67" s="215" t="e">
        <f t="shared" si="11"/>
        <v>#NUM!</v>
      </c>
      <c r="Y67" s="216" t="e">
        <f t="shared" si="7"/>
        <v>#NUM!</v>
      </c>
      <c r="Z67" s="202">
        <v>44992</v>
      </c>
    </row>
    <row r="68" spans="1:26" s="12" customFormat="1" ht="13.8" hidden="1" thickBot="1" x14ac:dyDescent="0.3">
      <c r="A68" s="177">
        <v>45090</v>
      </c>
      <c r="B68" s="18"/>
      <c r="C68" s="247" t="s">
        <v>461</v>
      </c>
      <c r="D68" s="18" t="s">
        <v>14</v>
      </c>
      <c r="E68" s="247" t="s">
        <v>456</v>
      </c>
      <c r="F68" s="19" t="s">
        <v>52</v>
      </c>
      <c r="G68" s="25">
        <v>44928</v>
      </c>
      <c r="H68" s="25">
        <v>45016</v>
      </c>
      <c r="I68" s="248" t="s">
        <v>464</v>
      </c>
      <c r="J68" s="26">
        <v>816000</v>
      </c>
      <c r="K68" s="26">
        <f t="shared" si="13"/>
        <v>15692.307692307691</v>
      </c>
      <c r="L68" s="27" t="s">
        <v>42</v>
      </c>
      <c r="M68" s="179" t="s">
        <v>426</v>
      </c>
      <c r="N68" s="249" t="s">
        <v>160</v>
      </c>
      <c r="O68" s="181" t="s">
        <v>10</v>
      </c>
      <c r="P68" s="25" t="s">
        <v>21</v>
      </c>
      <c r="Q68" s="179" t="s">
        <v>188</v>
      </c>
      <c r="R68" s="182">
        <v>0.97899999999999998</v>
      </c>
      <c r="S68" s="182">
        <v>0.998</v>
      </c>
      <c r="T68" s="183">
        <v>8677.2000000000007</v>
      </c>
      <c r="U68" s="161">
        <f t="shared" si="12"/>
        <v>451214.4</v>
      </c>
      <c r="V68" s="162">
        <f t="shared" si="14"/>
        <v>0.55295882352941184</v>
      </c>
      <c r="W68" s="59" t="str">
        <f t="shared" si="15"/>
        <v>L0W</v>
      </c>
      <c r="X68" s="59" t="str">
        <f t="shared" si="11"/>
        <v>SIGNIFICANT</v>
      </c>
      <c r="Y68" s="18">
        <f t="shared" si="7"/>
        <v>88</v>
      </c>
      <c r="Z68" s="177"/>
    </row>
    <row r="69" spans="1:26" s="12" customFormat="1" ht="13.8" hidden="1" thickBot="1" x14ac:dyDescent="0.3">
      <c r="A69" s="177">
        <v>45090</v>
      </c>
      <c r="B69" s="18"/>
      <c r="C69" s="247" t="s">
        <v>427</v>
      </c>
      <c r="D69" s="18" t="s">
        <v>14</v>
      </c>
      <c r="E69" s="247" t="s">
        <v>455</v>
      </c>
      <c r="F69" s="19" t="s">
        <v>52</v>
      </c>
      <c r="G69" s="25">
        <v>44928</v>
      </c>
      <c r="H69" s="25">
        <v>44988</v>
      </c>
      <c r="I69" s="248" t="s">
        <v>463</v>
      </c>
      <c r="J69" s="26">
        <v>720000</v>
      </c>
      <c r="K69" s="26">
        <f t="shared" si="13"/>
        <v>13846.153846153846</v>
      </c>
      <c r="L69" s="27" t="s">
        <v>42</v>
      </c>
      <c r="M69" s="179" t="s">
        <v>426</v>
      </c>
      <c r="N69" s="249" t="s">
        <v>28</v>
      </c>
      <c r="O69" s="181" t="s">
        <v>10</v>
      </c>
      <c r="P69" s="25" t="s">
        <v>21</v>
      </c>
      <c r="Q69" s="179" t="s">
        <v>188</v>
      </c>
      <c r="R69" s="182">
        <v>0.95699999999999996</v>
      </c>
      <c r="S69" s="182">
        <v>0.996</v>
      </c>
      <c r="T69" s="183">
        <v>17318.27</v>
      </c>
      <c r="U69" s="161">
        <f t="shared" si="12"/>
        <v>900550.04</v>
      </c>
      <c r="V69" s="162">
        <f t="shared" si="14"/>
        <v>1.2507639444444445</v>
      </c>
      <c r="W69" s="59" t="str">
        <f t="shared" si="15"/>
        <v>HIGH</v>
      </c>
      <c r="X69" s="59" t="str">
        <f t="shared" si="11"/>
        <v>SIGNIFICANT</v>
      </c>
      <c r="Y69" s="18">
        <f t="shared" si="7"/>
        <v>60</v>
      </c>
      <c r="Z69" s="177"/>
    </row>
    <row r="70" spans="1:26" s="12" customFormat="1" ht="15" hidden="1" thickBot="1" x14ac:dyDescent="0.35">
      <c r="A70" s="217">
        <v>45090</v>
      </c>
      <c r="B70" s="216"/>
      <c r="C70" s="230" t="s">
        <v>162</v>
      </c>
      <c r="D70" s="216" t="s">
        <v>18</v>
      </c>
      <c r="E70" s="230" t="s">
        <v>457</v>
      </c>
      <c r="F70" s="219" t="s">
        <v>52</v>
      </c>
      <c r="G70" s="220">
        <v>44928</v>
      </c>
      <c r="H70" s="220"/>
      <c r="I70" s="231" t="s">
        <v>465</v>
      </c>
      <c r="J70" s="222">
        <v>600000</v>
      </c>
      <c r="K70" s="222">
        <f t="shared" si="13"/>
        <v>11538.461538461539</v>
      </c>
      <c r="L70" s="223" t="s">
        <v>42</v>
      </c>
      <c r="M70" s="224" t="s">
        <v>426</v>
      </c>
      <c r="N70" s="232" t="s">
        <v>28</v>
      </c>
      <c r="O70" s="226" t="s">
        <v>10</v>
      </c>
      <c r="P70" s="220" t="s">
        <v>21</v>
      </c>
      <c r="Q70" s="224" t="s">
        <v>56</v>
      </c>
      <c r="R70" s="227"/>
      <c r="S70" s="227"/>
      <c r="T70" s="228"/>
      <c r="U70" s="213">
        <f t="shared" si="12"/>
        <v>0</v>
      </c>
      <c r="V70" s="214">
        <f t="shared" si="14"/>
        <v>0</v>
      </c>
      <c r="W70" s="215" t="str">
        <f t="shared" si="15"/>
        <v>L0W</v>
      </c>
      <c r="X70" s="215" t="e">
        <f t="shared" si="11"/>
        <v>#NUM!</v>
      </c>
      <c r="Y70" s="216" t="e">
        <f t="shared" si="7"/>
        <v>#NUM!</v>
      </c>
      <c r="Z70" s="217"/>
    </row>
    <row r="71" spans="1:26" s="12" customFormat="1" ht="13.8" hidden="1" thickBot="1" x14ac:dyDescent="0.3">
      <c r="A71" s="177">
        <v>45090</v>
      </c>
      <c r="B71" s="18"/>
      <c r="C71" s="247" t="s">
        <v>462</v>
      </c>
      <c r="D71" s="18" t="s">
        <v>15</v>
      </c>
      <c r="E71" s="247" t="s">
        <v>460</v>
      </c>
      <c r="F71" s="19" t="s">
        <v>52</v>
      </c>
      <c r="G71" s="25">
        <v>44928</v>
      </c>
      <c r="H71" s="25">
        <v>44960</v>
      </c>
      <c r="I71" s="248" t="s">
        <v>468</v>
      </c>
      <c r="J71" s="26">
        <v>600</v>
      </c>
      <c r="K71" s="26">
        <f t="shared" si="13"/>
        <v>11.538461538461538</v>
      </c>
      <c r="L71" s="27" t="s">
        <v>42</v>
      </c>
      <c r="M71" s="179" t="s">
        <v>426</v>
      </c>
      <c r="N71" s="249" t="s">
        <v>66</v>
      </c>
      <c r="O71" s="181" t="s">
        <v>10</v>
      </c>
      <c r="P71" s="25" t="s">
        <v>21</v>
      </c>
      <c r="Q71" s="179" t="s">
        <v>470</v>
      </c>
      <c r="R71" s="182">
        <v>0.93600000000000005</v>
      </c>
      <c r="S71" s="182">
        <v>0.98499999999999999</v>
      </c>
      <c r="T71" s="183">
        <v>16961.28</v>
      </c>
      <c r="U71" s="161">
        <f t="shared" si="12"/>
        <v>881986.55999999994</v>
      </c>
      <c r="V71" s="162">
        <f t="shared" si="14"/>
        <v>1469.9775999999999</v>
      </c>
      <c r="W71" s="59" t="str">
        <f t="shared" si="15"/>
        <v>HIGH</v>
      </c>
      <c r="X71" s="59" t="str">
        <f t="shared" si="11"/>
        <v>SIGNIFICANT</v>
      </c>
      <c r="Y71" s="18">
        <f t="shared" si="7"/>
        <v>32</v>
      </c>
      <c r="Z71" s="177"/>
    </row>
    <row r="72" spans="1:26" s="12" customFormat="1" ht="13.8" hidden="1" thickBot="1" x14ac:dyDescent="0.3">
      <c r="A72" s="250">
        <v>45090</v>
      </c>
      <c r="B72" s="18"/>
      <c r="C72" s="18" t="s">
        <v>144</v>
      </c>
      <c r="D72" s="18" t="s">
        <v>15</v>
      </c>
      <c r="E72" s="247" t="s">
        <v>471</v>
      </c>
      <c r="F72" s="19" t="s">
        <v>52</v>
      </c>
      <c r="G72" s="25">
        <v>44929</v>
      </c>
      <c r="H72" s="25">
        <v>44981</v>
      </c>
      <c r="I72" s="248" t="s">
        <v>474</v>
      </c>
      <c r="J72" s="26">
        <v>600000</v>
      </c>
      <c r="K72" s="26">
        <f t="shared" si="13"/>
        <v>11538.461538461539</v>
      </c>
      <c r="L72" s="27" t="s">
        <v>43</v>
      </c>
      <c r="M72" s="179" t="s">
        <v>426</v>
      </c>
      <c r="N72" s="249" t="s">
        <v>79</v>
      </c>
      <c r="O72" s="181" t="s">
        <v>10</v>
      </c>
      <c r="P72" s="25" t="s">
        <v>21</v>
      </c>
      <c r="Q72" s="179" t="s">
        <v>188</v>
      </c>
      <c r="R72" s="182">
        <v>0.95499999999999996</v>
      </c>
      <c r="S72" s="182">
        <v>0.998</v>
      </c>
      <c r="T72" s="183">
        <v>27475.59</v>
      </c>
      <c r="U72" s="161">
        <f t="shared" si="12"/>
        <v>1428730.68</v>
      </c>
      <c r="V72" s="162">
        <f t="shared" si="14"/>
        <v>2.3812177999999999</v>
      </c>
      <c r="W72" s="59" t="str">
        <f t="shared" si="15"/>
        <v>HIGH</v>
      </c>
      <c r="X72" s="59" t="str">
        <f t="shared" si="11"/>
        <v>SIGNIFICANT</v>
      </c>
      <c r="Y72" s="18">
        <f t="shared" si="7"/>
        <v>52</v>
      </c>
      <c r="Z72" s="177"/>
    </row>
    <row r="73" spans="1:26" s="12" customFormat="1" ht="13.8" hidden="1" thickBot="1" x14ac:dyDescent="0.3">
      <c r="A73" s="250">
        <v>45090</v>
      </c>
      <c r="B73" s="18"/>
      <c r="C73" s="18" t="s">
        <v>144</v>
      </c>
      <c r="D73" s="18" t="s">
        <v>15</v>
      </c>
      <c r="E73" s="247" t="s">
        <v>472</v>
      </c>
      <c r="F73" s="19" t="s">
        <v>52</v>
      </c>
      <c r="G73" s="25">
        <v>44929</v>
      </c>
      <c r="H73" s="25">
        <v>44939</v>
      </c>
      <c r="I73" s="248" t="s">
        <v>475</v>
      </c>
      <c r="J73" s="26">
        <v>600000</v>
      </c>
      <c r="K73" s="26">
        <f t="shared" si="13"/>
        <v>11538.461538461539</v>
      </c>
      <c r="L73" s="27" t="s">
        <v>43</v>
      </c>
      <c r="M73" s="179" t="s">
        <v>426</v>
      </c>
      <c r="N73" s="249" t="s">
        <v>79</v>
      </c>
      <c r="O73" s="181" t="s">
        <v>10</v>
      </c>
      <c r="P73" s="25" t="s">
        <v>21</v>
      </c>
      <c r="Q73" s="179" t="s">
        <v>477</v>
      </c>
      <c r="R73" s="182">
        <v>0.879</v>
      </c>
      <c r="S73" s="182">
        <v>0.97799999999999998</v>
      </c>
      <c r="T73" s="183">
        <v>20144.18</v>
      </c>
      <c r="U73" s="161">
        <f t="shared" si="12"/>
        <v>1047497.36</v>
      </c>
      <c r="V73" s="162">
        <f t="shared" si="14"/>
        <v>1.7458289333333332</v>
      </c>
      <c r="W73" s="59" t="str">
        <f t="shared" si="15"/>
        <v>HIGH</v>
      </c>
      <c r="X73" s="59" t="str">
        <f t="shared" si="11"/>
        <v>EXPECTED</v>
      </c>
      <c r="Y73" s="18">
        <f t="shared" si="7"/>
        <v>10</v>
      </c>
      <c r="Z73" s="177"/>
    </row>
    <row r="74" spans="1:26" s="12" customFormat="1" ht="13.8" hidden="1" thickBot="1" x14ac:dyDescent="0.3">
      <c r="A74" s="177">
        <v>44923</v>
      </c>
      <c r="B74" s="18"/>
      <c r="C74" s="18" t="s">
        <v>172</v>
      </c>
      <c r="D74" s="18" t="s">
        <v>18</v>
      </c>
      <c r="E74" s="18" t="s">
        <v>347</v>
      </c>
      <c r="F74" s="19" t="s">
        <v>52</v>
      </c>
      <c r="G74" s="25">
        <v>44929</v>
      </c>
      <c r="H74" s="25">
        <v>44925</v>
      </c>
      <c r="I74" s="244" t="s">
        <v>348</v>
      </c>
      <c r="J74" s="26">
        <v>600000</v>
      </c>
      <c r="K74" s="26">
        <f t="shared" si="13"/>
        <v>11538.461538461539</v>
      </c>
      <c r="L74" s="27" t="s">
        <v>42</v>
      </c>
      <c r="M74" s="179" t="s">
        <v>94</v>
      </c>
      <c r="N74" s="180" t="s">
        <v>66</v>
      </c>
      <c r="O74" s="181" t="s">
        <v>10</v>
      </c>
      <c r="P74" s="25" t="s">
        <v>21</v>
      </c>
      <c r="Q74" s="179" t="s">
        <v>188</v>
      </c>
      <c r="R74" s="182">
        <v>0.96499999999999997</v>
      </c>
      <c r="S74" s="182">
        <v>1</v>
      </c>
      <c r="T74" s="183">
        <v>288.76</v>
      </c>
      <c r="U74" s="161">
        <f t="shared" si="12"/>
        <v>15015.52</v>
      </c>
      <c r="V74" s="162">
        <f t="shared" si="14"/>
        <v>2.5025866666666664E-2</v>
      </c>
      <c r="W74" s="59" t="str">
        <f t="shared" si="15"/>
        <v>L0W</v>
      </c>
      <c r="X74" s="59" t="s">
        <v>2059</v>
      </c>
      <c r="Y74" s="18" t="e">
        <f t="shared" si="7"/>
        <v>#NUM!</v>
      </c>
      <c r="Z74" s="177">
        <v>44963</v>
      </c>
    </row>
    <row r="75" spans="1:26" s="12" customFormat="1" ht="13.8" hidden="1" thickBot="1" x14ac:dyDescent="0.3">
      <c r="A75" s="250">
        <v>45090</v>
      </c>
      <c r="B75" s="18"/>
      <c r="C75" s="18" t="s">
        <v>106</v>
      </c>
      <c r="D75" s="18" t="s">
        <v>119</v>
      </c>
      <c r="E75" s="247" t="s">
        <v>473</v>
      </c>
      <c r="F75" s="19" t="s">
        <v>52</v>
      </c>
      <c r="G75" s="25">
        <v>44929</v>
      </c>
      <c r="H75" s="25">
        <v>44974</v>
      </c>
      <c r="I75" s="248" t="s">
        <v>476</v>
      </c>
      <c r="J75" s="26">
        <v>600000</v>
      </c>
      <c r="K75" s="26">
        <f t="shared" si="13"/>
        <v>11538.461538461539</v>
      </c>
      <c r="L75" s="27" t="s">
        <v>43</v>
      </c>
      <c r="M75" s="179" t="s">
        <v>426</v>
      </c>
      <c r="N75" s="249" t="s">
        <v>9</v>
      </c>
      <c r="O75" s="181" t="s">
        <v>10</v>
      </c>
      <c r="P75" s="25" t="s">
        <v>21</v>
      </c>
      <c r="Q75" s="179" t="s">
        <v>188</v>
      </c>
      <c r="R75" s="182">
        <v>0.98599999999999999</v>
      </c>
      <c r="S75" s="182">
        <v>0.999</v>
      </c>
      <c r="T75" s="183">
        <v>7529.59</v>
      </c>
      <c r="U75" s="161">
        <f t="shared" si="12"/>
        <v>391538.68</v>
      </c>
      <c r="V75" s="162">
        <f t="shared" si="14"/>
        <v>0.65256446666666668</v>
      </c>
      <c r="W75" s="59" t="str">
        <f t="shared" si="15"/>
        <v>L0W</v>
      </c>
      <c r="X75" s="59" t="str">
        <f t="shared" ref="X75:X80" si="16">IF(Y75&lt;15, "EXPECTED", IF(Y75&gt;30, "SIGNIFICANT", "DELAYED"))</f>
        <v>SIGNIFICANT</v>
      </c>
      <c r="Y75" s="18">
        <f t="shared" si="7"/>
        <v>45</v>
      </c>
      <c r="Z75" s="177"/>
    </row>
    <row r="76" spans="1:26" s="12" customFormat="1" ht="13.8" hidden="1" thickBot="1" x14ac:dyDescent="0.3">
      <c r="A76" s="177">
        <v>45090</v>
      </c>
      <c r="B76" s="18"/>
      <c r="C76" s="18" t="s">
        <v>132</v>
      </c>
      <c r="D76" s="18" t="s">
        <v>18</v>
      </c>
      <c r="E76" s="247" t="s">
        <v>478</v>
      </c>
      <c r="F76" s="19" t="s">
        <v>52</v>
      </c>
      <c r="G76" s="25">
        <v>44932</v>
      </c>
      <c r="H76" s="25">
        <v>44932</v>
      </c>
      <c r="I76" s="248" t="s">
        <v>480</v>
      </c>
      <c r="J76" s="26">
        <v>720000</v>
      </c>
      <c r="K76" s="26">
        <f t="shared" si="13"/>
        <v>13846.153846153846</v>
      </c>
      <c r="L76" s="27" t="s">
        <v>42</v>
      </c>
      <c r="M76" s="179" t="s">
        <v>426</v>
      </c>
      <c r="N76" s="180" t="s">
        <v>160</v>
      </c>
      <c r="O76" s="181" t="s">
        <v>10</v>
      </c>
      <c r="P76" s="25" t="s">
        <v>21</v>
      </c>
      <c r="Q76" s="179" t="s">
        <v>188</v>
      </c>
      <c r="R76" s="182">
        <v>0.99099999999999999</v>
      </c>
      <c r="S76" s="182">
        <v>0.997</v>
      </c>
      <c r="T76" s="183">
        <v>2121.5700000000002</v>
      </c>
      <c r="U76" s="161">
        <f t="shared" si="12"/>
        <v>110321.64000000001</v>
      </c>
      <c r="V76" s="162">
        <f t="shared" si="14"/>
        <v>0.15322450000000001</v>
      </c>
      <c r="W76" s="59" t="str">
        <f t="shared" si="15"/>
        <v>L0W</v>
      </c>
      <c r="X76" s="59" t="str">
        <f t="shared" si="16"/>
        <v>EXPECTED</v>
      </c>
      <c r="Y76" s="18">
        <f t="shared" si="7"/>
        <v>0</v>
      </c>
      <c r="Z76" s="177"/>
    </row>
    <row r="77" spans="1:26" s="12" customFormat="1" ht="13.8" hidden="1" thickBot="1" x14ac:dyDescent="0.3">
      <c r="A77" s="177">
        <v>45090</v>
      </c>
      <c r="B77" s="18"/>
      <c r="C77" s="18" t="s">
        <v>237</v>
      </c>
      <c r="D77" s="18" t="s">
        <v>18</v>
      </c>
      <c r="E77" s="247" t="s">
        <v>479</v>
      </c>
      <c r="F77" s="19" t="s">
        <v>52</v>
      </c>
      <c r="G77" s="25">
        <v>44932</v>
      </c>
      <c r="H77" s="25">
        <v>45016</v>
      </c>
      <c r="I77" s="248" t="s">
        <v>481</v>
      </c>
      <c r="J77" s="26">
        <v>600000</v>
      </c>
      <c r="K77" s="26">
        <f t="shared" si="13"/>
        <v>11538.461538461539</v>
      </c>
      <c r="L77" s="27" t="s">
        <v>42</v>
      </c>
      <c r="M77" s="179" t="s">
        <v>426</v>
      </c>
      <c r="N77" s="180" t="s">
        <v>371</v>
      </c>
      <c r="O77" s="181" t="s">
        <v>10</v>
      </c>
      <c r="P77" s="25" t="s">
        <v>21</v>
      </c>
      <c r="Q77" s="179" t="s">
        <v>482</v>
      </c>
      <c r="R77" s="182">
        <v>0.93100000000000005</v>
      </c>
      <c r="S77" s="182">
        <v>0.97</v>
      </c>
      <c r="T77" s="183">
        <v>1075.8399999999999</v>
      </c>
      <c r="U77" s="161">
        <f t="shared" si="12"/>
        <v>55943.679999999993</v>
      </c>
      <c r="V77" s="162">
        <f t="shared" si="14"/>
        <v>9.3239466666666659E-2</v>
      </c>
      <c r="W77" s="59" t="str">
        <f t="shared" si="15"/>
        <v>L0W</v>
      </c>
      <c r="X77" s="59" t="str">
        <f t="shared" si="16"/>
        <v>SIGNIFICANT</v>
      </c>
      <c r="Y77" s="18">
        <f t="shared" si="7"/>
        <v>84</v>
      </c>
      <c r="Z77" s="177"/>
    </row>
    <row r="78" spans="1:26" s="12" customFormat="1" ht="15" hidden="1" thickBot="1" x14ac:dyDescent="0.35">
      <c r="A78" s="217">
        <v>45090</v>
      </c>
      <c r="B78" s="216"/>
      <c r="C78" s="216" t="s">
        <v>162</v>
      </c>
      <c r="D78" s="216" t="s">
        <v>158</v>
      </c>
      <c r="E78" s="230" t="s">
        <v>485</v>
      </c>
      <c r="F78" s="219" t="s">
        <v>52</v>
      </c>
      <c r="G78" s="220">
        <v>44935</v>
      </c>
      <c r="H78" s="220"/>
      <c r="I78" s="231" t="s">
        <v>488</v>
      </c>
      <c r="J78" s="222">
        <v>1200000</v>
      </c>
      <c r="K78" s="222">
        <f t="shared" si="13"/>
        <v>23076.923076923078</v>
      </c>
      <c r="L78" s="223" t="s">
        <v>42</v>
      </c>
      <c r="M78" s="224" t="s">
        <v>426</v>
      </c>
      <c r="N78" s="225" t="s">
        <v>28</v>
      </c>
      <c r="O78" s="226" t="s">
        <v>10</v>
      </c>
      <c r="P78" s="220" t="s">
        <v>21</v>
      </c>
      <c r="Q78" s="224" t="s">
        <v>56</v>
      </c>
      <c r="R78" s="227"/>
      <c r="S78" s="227"/>
      <c r="T78" s="228"/>
      <c r="U78" s="213">
        <f t="shared" si="12"/>
        <v>0</v>
      </c>
      <c r="V78" s="214">
        <f t="shared" si="14"/>
        <v>0</v>
      </c>
      <c r="W78" s="215" t="str">
        <f t="shared" si="15"/>
        <v>L0W</v>
      </c>
      <c r="X78" s="215" t="e">
        <f t="shared" si="16"/>
        <v>#NUM!</v>
      </c>
      <c r="Y78" s="216" t="e">
        <f t="shared" si="7"/>
        <v>#NUM!</v>
      </c>
      <c r="Z78" s="217"/>
    </row>
    <row r="79" spans="1:26" s="12" customFormat="1" ht="15" hidden="1" thickBot="1" x14ac:dyDescent="0.35">
      <c r="A79" s="217">
        <v>45090</v>
      </c>
      <c r="B79" s="216"/>
      <c r="C79" s="216" t="s">
        <v>162</v>
      </c>
      <c r="D79" s="216" t="s">
        <v>158</v>
      </c>
      <c r="E79" s="230" t="s">
        <v>486</v>
      </c>
      <c r="F79" s="219" t="s">
        <v>52</v>
      </c>
      <c r="G79" s="220">
        <v>44935</v>
      </c>
      <c r="H79" s="220"/>
      <c r="I79" s="231" t="s">
        <v>489</v>
      </c>
      <c r="J79" s="222">
        <v>1200000</v>
      </c>
      <c r="K79" s="222">
        <f t="shared" si="13"/>
        <v>23076.923076923078</v>
      </c>
      <c r="L79" s="223" t="s">
        <v>42</v>
      </c>
      <c r="M79" s="224" t="s">
        <v>426</v>
      </c>
      <c r="N79" s="225" t="s">
        <v>28</v>
      </c>
      <c r="O79" s="226" t="s">
        <v>10</v>
      </c>
      <c r="P79" s="220" t="s">
        <v>21</v>
      </c>
      <c r="Q79" s="224" t="s">
        <v>56</v>
      </c>
      <c r="R79" s="227"/>
      <c r="S79" s="227"/>
      <c r="T79" s="228"/>
      <c r="U79" s="213">
        <f t="shared" si="12"/>
        <v>0</v>
      </c>
      <c r="V79" s="214">
        <f t="shared" si="14"/>
        <v>0</v>
      </c>
      <c r="W79" s="215" t="str">
        <f t="shared" si="15"/>
        <v>L0W</v>
      </c>
      <c r="X79" s="215" t="e">
        <f t="shared" si="16"/>
        <v>#NUM!</v>
      </c>
      <c r="Y79" s="216" t="e">
        <f t="shared" si="7"/>
        <v>#NUM!</v>
      </c>
      <c r="Z79" s="217"/>
    </row>
    <row r="80" spans="1:26" s="12" customFormat="1" ht="13.8" hidden="1" thickBot="1" x14ac:dyDescent="0.3">
      <c r="A80" s="177">
        <v>45090</v>
      </c>
      <c r="B80" s="18"/>
      <c r="C80" s="18" t="s">
        <v>215</v>
      </c>
      <c r="D80" s="18" t="s">
        <v>158</v>
      </c>
      <c r="E80" s="247" t="s">
        <v>484</v>
      </c>
      <c r="F80" s="19" t="s">
        <v>52</v>
      </c>
      <c r="G80" s="25">
        <v>44935</v>
      </c>
      <c r="H80" s="25">
        <v>45009</v>
      </c>
      <c r="I80" s="248" t="s">
        <v>487</v>
      </c>
      <c r="J80" s="26">
        <v>792000</v>
      </c>
      <c r="K80" s="26">
        <f t="shared" si="13"/>
        <v>15230.76923076923</v>
      </c>
      <c r="L80" s="27" t="s">
        <v>42</v>
      </c>
      <c r="M80" s="179" t="s">
        <v>426</v>
      </c>
      <c r="N80" s="180" t="s">
        <v>85</v>
      </c>
      <c r="O80" s="181" t="s">
        <v>10</v>
      </c>
      <c r="P80" s="25" t="s">
        <v>21</v>
      </c>
      <c r="Q80" s="179" t="s">
        <v>188</v>
      </c>
      <c r="R80" s="182">
        <v>9.4700000000000006</v>
      </c>
      <c r="S80" s="182">
        <v>0.996</v>
      </c>
      <c r="T80" s="183">
        <v>11361.87</v>
      </c>
      <c r="U80" s="161">
        <f t="shared" si="12"/>
        <v>590817.24</v>
      </c>
      <c r="V80" s="162">
        <f t="shared" si="14"/>
        <v>0.74598136363636369</v>
      </c>
      <c r="W80" s="59" t="str">
        <f t="shared" si="15"/>
        <v>L0W</v>
      </c>
      <c r="X80" s="59" t="str">
        <f t="shared" si="16"/>
        <v>SIGNIFICANT</v>
      </c>
      <c r="Y80" s="18">
        <f t="shared" si="7"/>
        <v>74</v>
      </c>
      <c r="Z80" s="177"/>
    </row>
    <row r="81" spans="1:26" s="12" customFormat="1" ht="13.8" hidden="1" thickBot="1" x14ac:dyDescent="0.3">
      <c r="A81" s="177">
        <v>45090</v>
      </c>
      <c r="B81" s="18"/>
      <c r="C81" s="18" t="s">
        <v>172</v>
      </c>
      <c r="D81" s="18" t="s">
        <v>158</v>
      </c>
      <c r="E81" s="247" t="s">
        <v>483</v>
      </c>
      <c r="F81" s="19" t="s">
        <v>52</v>
      </c>
      <c r="G81" s="25">
        <v>44935</v>
      </c>
      <c r="H81" s="25">
        <v>44915</v>
      </c>
      <c r="I81" s="248" t="s">
        <v>348</v>
      </c>
      <c r="J81" s="26">
        <v>540000</v>
      </c>
      <c r="K81" s="26">
        <f t="shared" si="13"/>
        <v>10384.615384615385</v>
      </c>
      <c r="L81" s="27" t="s">
        <v>42</v>
      </c>
      <c r="M81" s="179" t="s">
        <v>426</v>
      </c>
      <c r="N81" s="27">
        <v>0.81469999999999998</v>
      </c>
      <c r="O81" s="181" t="s">
        <v>10</v>
      </c>
      <c r="P81" s="25" t="s">
        <v>21</v>
      </c>
      <c r="Q81" s="179" t="s">
        <v>188</v>
      </c>
      <c r="R81" s="182">
        <v>0.97099999999999997</v>
      </c>
      <c r="S81" s="182">
        <v>0.997</v>
      </c>
      <c r="T81" s="183">
        <v>466.55</v>
      </c>
      <c r="U81" s="161">
        <f t="shared" si="12"/>
        <v>24260.600000000002</v>
      </c>
      <c r="V81" s="162">
        <f t="shared" si="14"/>
        <v>4.4927037037037036E-2</v>
      </c>
      <c r="W81" s="59" t="str">
        <f t="shared" si="15"/>
        <v>L0W</v>
      </c>
      <c r="X81" s="59" t="s">
        <v>2059</v>
      </c>
      <c r="Y81" s="18" t="e">
        <f t="shared" si="7"/>
        <v>#NUM!</v>
      </c>
      <c r="Z81" s="177"/>
    </row>
    <row r="82" spans="1:26" s="12" customFormat="1" ht="13.8" hidden="1" thickBot="1" x14ac:dyDescent="0.3">
      <c r="A82" s="177">
        <v>45090</v>
      </c>
      <c r="B82" s="18"/>
      <c r="C82" s="18" t="s">
        <v>113</v>
      </c>
      <c r="D82" s="18" t="s">
        <v>26</v>
      </c>
      <c r="E82" s="247" t="s">
        <v>491</v>
      </c>
      <c r="F82" s="19" t="s">
        <v>52</v>
      </c>
      <c r="G82" s="25">
        <v>44936</v>
      </c>
      <c r="H82" s="25">
        <v>44967</v>
      </c>
      <c r="I82" s="248" t="s">
        <v>493</v>
      </c>
      <c r="J82" s="26">
        <v>1200000</v>
      </c>
      <c r="K82" s="26">
        <f t="shared" si="13"/>
        <v>23076.923076923078</v>
      </c>
      <c r="L82" s="27" t="s">
        <v>42</v>
      </c>
      <c r="M82" s="179" t="s">
        <v>426</v>
      </c>
      <c r="N82" s="180" t="s">
        <v>71</v>
      </c>
      <c r="O82" s="181" t="s">
        <v>10</v>
      </c>
      <c r="P82" s="25" t="s">
        <v>21</v>
      </c>
      <c r="Q82" s="179" t="s">
        <v>188</v>
      </c>
      <c r="R82" s="182">
        <v>0.879</v>
      </c>
      <c r="S82" s="182">
        <v>0.96099999999999997</v>
      </c>
      <c r="T82" s="183">
        <v>19555.54</v>
      </c>
      <c r="U82" s="161">
        <f t="shared" si="12"/>
        <v>1016888.0800000001</v>
      </c>
      <c r="V82" s="162">
        <f t="shared" si="14"/>
        <v>0.84740673333333338</v>
      </c>
      <c r="W82" s="59" t="str">
        <f t="shared" si="15"/>
        <v>W/IN</v>
      </c>
      <c r="X82" s="59" t="str">
        <f t="shared" ref="X82:X101" si="17">IF(Y82&lt;15, "EXPECTED", IF(Y82&gt;30, "SIGNIFICANT", "DELAYED"))</f>
        <v>SIGNIFICANT</v>
      </c>
      <c r="Y82" s="18">
        <f t="shared" si="7"/>
        <v>31</v>
      </c>
      <c r="Z82" s="177"/>
    </row>
    <row r="83" spans="1:26" s="12" customFormat="1" ht="13.8" hidden="1" thickBot="1" x14ac:dyDescent="0.3">
      <c r="A83" s="177">
        <v>45090</v>
      </c>
      <c r="B83" s="18"/>
      <c r="C83" s="18" t="s">
        <v>87</v>
      </c>
      <c r="D83" s="18" t="s">
        <v>158</v>
      </c>
      <c r="E83" s="247" t="s">
        <v>490</v>
      </c>
      <c r="F83" s="19" t="s">
        <v>52</v>
      </c>
      <c r="G83" s="25">
        <v>44936</v>
      </c>
      <c r="H83" s="25">
        <v>44953</v>
      </c>
      <c r="I83" s="248" t="s">
        <v>492</v>
      </c>
      <c r="J83" s="26">
        <v>600000</v>
      </c>
      <c r="K83" s="26">
        <f t="shared" si="13"/>
        <v>11538.461538461539</v>
      </c>
      <c r="L83" s="27" t="s">
        <v>42</v>
      </c>
      <c r="M83" s="179" t="s">
        <v>426</v>
      </c>
      <c r="N83" s="180" t="s">
        <v>11</v>
      </c>
      <c r="O83" s="181" t="s">
        <v>10</v>
      </c>
      <c r="P83" s="25" t="s">
        <v>21</v>
      </c>
      <c r="Q83" s="179" t="s">
        <v>188</v>
      </c>
      <c r="R83" s="182">
        <v>0.98</v>
      </c>
      <c r="S83" s="182">
        <v>0.996</v>
      </c>
      <c r="T83" s="183">
        <v>22631</v>
      </c>
      <c r="U83" s="161">
        <f t="shared" si="12"/>
        <v>1176812</v>
      </c>
      <c r="V83" s="162">
        <f t="shared" si="14"/>
        <v>1.9613533333333333</v>
      </c>
      <c r="W83" s="59" t="str">
        <f t="shared" si="15"/>
        <v>HIGH</v>
      </c>
      <c r="X83" s="59" t="str">
        <f t="shared" si="17"/>
        <v>DELAYED</v>
      </c>
      <c r="Y83" s="18">
        <f t="shared" si="7"/>
        <v>17</v>
      </c>
      <c r="Z83" s="177"/>
    </row>
    <row r="84" spans="1:26" s="12" customFormat="1" ht="13.8" hidden="1" thickBot="1" x14ac:dyDescent="0.3">
      <c r="A84" s="177">
        <v>45090</v>
      </c>
      <c r="B84" s="18" t="s">
        <v>519</v>
      </c>
      <c r="C84" s="18" t="s">
        <v>418</v>
      </c>
      <c r="D84" s="18" t="s">
        <v>18</v>
      </c>
      <c r="E84" s="18" t="s">
        <v>821</v>
      </c>
      <c r="F84" s="19" t="s">
        <v>52</v>
      </c>
      <c r="G84" s="25">
        <v>44939</v>
      </c>
      <c r="H84" s="25">
        <v>44960</v>
      </c>
      <c r="I84" s="244" t="s">
        <v>822</v>
      </c>
      <c r="J84" s="26">
        <v>7200000</v>
      </c>
      <c r="K84" s="26">
        <f t="shared" si="13"/>
        <v>138461.53846153847</v>
      </c>
      <c r="L84" s="27" t="s">
        <v>42</v>
      </c>
      <c r="M84" s="179" t="s">
        <v>426</v>
      </c>
      <c r="N84" s="180" t="s">
        <v>71</v>
      </c>
      <c r="O84" s="181" t="s">
        <v>10</v>
      </c>
      <c r="P84" s="25" t="s">
        <v>21</v>
      </c>
      <c r="Q84" s="179" t="s">
        <v>188</v>
      </c>
      <c r="R84" s="182">
        <v>0.96499999999999997</v>
      </c>
      <c r="S84" s="182">
        <v>0.99099999999999999</v>
      </c>
      <c r="T84" s="183">
        <v>781.75</v>
      </c>
      <c r="U84" s="161">
        <f t="shared" si="12"/>
        <v>40651</v>
      </c>
      <c r="V84" s="162">
        <f t="shared" si="14"/>
        <v>5.6459722222222224E-3</v>
      </c>
      <c r="W84" s="59" t="str">
        <f t="shared" si="15"/>
        <v>L0W</v>
      </c>
      <c r="X84" s="59" t="str">
        <f t="shared" si="17"/>
        <v>DELAYED</v>
      </c>
      <c r="Y84" s="18">
        <f t="shared" si="7"/>
        <v>21</v>
      </c>
      <c r="Z84" s="177"/>
    </row>
    <row r="85" spans="1:26" s="12" customFormat="1" ht="13.8" hidden="1" thickBot="1" x14ac:dyDescent="0.3">
      <c r="A85" s="177">
        <v>45090</v>
      </c>
      <c r="B85" s="18"/>
      <c r="C85" s="18" t="s">
        <v>418</v>
      </c>
      <c r="D85" s="18" t="s">
        <v>26</v>
      </c>
      <c r="E85" s="247" t="s">
        <v>829</v>
      </c>
      <c r="F85" s="19" t="s">
        <v>52</v>
      </c>
      <c r="G85" s="25">
        <v>44942</v>
      </c>
      <c r="H85" s="25">
        <v>44967</v>
      </c>
      <c r="I85" s="248" t="s">
        <v>836</v>
      </c>
      <c r="J85" s="26">
        <v>1200000</v>
      </c>
      <c r="K85" s="26">
        <f t="shared" si="13"/>
        <v>23076.923076923078</v>
      </c>
      <c r="L85" s="27" t="s">
        <v>42</v>
      </c>
      <c r="M85" s="179" t="s">
        <v>426</v>
      </c>
      <c r="N85" s="180" t="s">
        <v>71</v>
      </c>
      <c r="O85" s="181" t="s">
        <v>10</v>
      </c>
      <c r="P85" s="25" t="s">
        <v>21</v>
      </c>
      <c r="Q85" s="179" t="s">
        <v>188</v>
      </c>
      <c r="R85" s="182">
        <v>0.84499999999999997</v>
      </c>
      <c r="S85" s="182">
        <v>0.98399999999999999</v>
      </c>
      <c r="T85" s="183">
        <v>14964.7</v>
      </c>
      <c r="U85" s="161">
        <f t="shared" si="12"/>
        <v>778164.4</v>
      </c>
      <c r="V85" s="162">
        <f t="shared" si="14"/>
        <v>0.64847033333333337</v>
      </c>
      <c r="W85" s="59" t="str">
        <f t="shared" si="15"/>
        <v>L0W</v>
      </c>
      <c r="X85" s="59" t="str">
        <f t="shared" si="17"/>
        <v>DELAYED</v>
      </c>
      <c r="Y85" s="18">
        <f t="shared" ref="Y85:Y148" si="18">DATEDIF(G85,H85,"d")</f>
        <v>25</v>
      </c>
      <c r="Z85" s="177"/>
    </row>
    <row r="86" spans="1:26" s="12" customFormat="1" ht="15" hidden="1" thickBot="1" x14ac:dyDescent="0.35">
      <c r="A86" s="217">
        <v>45090</v>
      </c>
      <c r="B86" s="216" t="s">
        <v>534</v>
      </c>
      <c r="C86" s="216" t="s">
        <v>142</v>
      </c>
      <c r="D86" s="216"/>
      <c r="E86" s="230" t="s">
        <v>832</v>
      </c>
      <c r="F86" s="219" t="s">
        <v>52</v>
      </c>
      <c r="G86" s="220">
        <v>44942</v>
      </c>
      <c r="H86" s="220"/>
      <c r="I86" s="231" t="s">
        <v>839</v>
      </c>
      <c r="J86" s="222">
        <v>900000</v>
      </c>
      <c r="K86" s="222">
        <f t="shared" si="13"/>
        <v>17307.692307692309</v>
      </c>
      <c r="L86" s="223" t="s">
        <v>42</v>
      </c>
      <c r="M86" s="224" t="s">
        <v>426</v>
      </c>
      <c r="N86" s="232" t="s">
        <v>66</v>
      </c>
      <c r="O86" s="226" t="s">
        <v>10</v>
      </c>
      <c r="P86" s="220" t="s">
        <v>21</v>
      </c>
      <c r="Q86" s="224" t="s">
        <v>56</v>
      </c>
      <c r="R86" s="227"/>
      <c r="S86" s="227"/>
      <c r="T86" s="228"/>
      <c r="U86" s="213">
        <f t="shared" si="12"/>
        <v>0</v>
      </c>
      <c r="V86" s="214">
        <f t="shared" si="14"/>
        <v>0</v>
      </c>
      <c r="W86" s="215" t="str">
        <f t="shared" si="15"/>
        <v>L0W</v>
      </c>
      <c r="X86" s="215" t="e">
        <f t="shared" si="17"/>
        <v>#NUM!</v>
      </c>
      <c r="Y86" s="216" t="e">
        <f t="shared" si="18"/>
        <v>#NUM!</v>
      </c>
      <c r="Z86" s="217"/>
    </row>
    <row r="87" spans="1:26" s="12" customFormat="1" ht="13.8" hidden="1" thickBot="1" x14ac:dyDescent="0.3">
      <c r="A87" s="177">
        <v>45090</v>
      </c>
      <c r="B87" s="18" t="s">
        <v>534</v>
      </c>
      <c r="C87" s="18" t="s">
        <v>114</v>
      </c>
      <c r="D87" s="18" t="s">
        <v>15</v>
      </c>
      <c r="E87" s="247" t="s">
        <v>835</v>
      </c>
      <c r="F87" s="19" t="s">
        <v>52</v>
      </c>
      <c r="G87" s="25">
        <v>44942</v>
      </c>
      <c r="H87" s="25">
        <v>44974</v>
      </c>
      <c r="I87" s="248" t="s">
        <v>840</v>
      </c>
      <c r="J87" s="26">
        <v>900000</v>
      </c>
      <c r="K87" s="26">
        <f t="shared" si="13"/>
        <v>17307.692307692309</v>
      </c>
      <c r="L87" s="27" t="s">
        <v>42</v>
      </c>
      <c r="M87" s="179" t="s">
        <v>426</v>
      </c>
      <c r="N87" s="249" t="s">
        <v>28</v>
      </c>
      <c r="O87" s="181" t="s">
        <v>10</v>
      </c>
      <c r="P87" s="25" t="s">
        <v>21</v>
      </c>
      <c r="Q87" s="179" t="s">
        <v>1284</v>
      </c>
      <c r="R87" s="182">
        <v>1</v>
      </c>
      <c r="S87" s="182">
        <v>1</v>
      </c>
      <c r="T87" s="183">
        <v>529.49</v>
      </c>
      <c r="U87" s="161">
        <f t="shared" si="12"/>
        <v>27533.48</v>
      </c>
      <c r="V87" s="162">
        <f t="shared" si="14"/>
        <v>3.0592755555555556E-2</v>
      </c>
      <c r="W87" s="59" t="str">
        <f t="shared" si="15"/>
        <v>L0W</v>
      </c>
      <c r="X87" s="59" t="str">
        <f t="shared" si="17"/>
        <v>SIGNIFICANT</v>
      </c>
      <c r="Y87" s="18">
        <f t="shared" si="18"/>
        <v>32</v>
      </c>
      <c r="Z87" s="177"/>
    </row>
    <row r="88" spans="1:26" s="12" customFormat="1" ht="13.8" hidden="1" thickBot="1" x14ac:dyDescent="0.3">
      <c r="A88" s="177">
        <v>45090</v>
      </c>
      <c r="B88" s="18" t="s">
        <v>534</v>
      </c>
      <c r="C88" s="18" t="s">
        <v>142</v>
      </c>
      <c r="D88" s="18"/>
      <c r="E88" s="247" t="s">
        <v>831</v>
      </c>
      <c r="F88" s="19" t="s">
        <v>52</v>
      </c>
      <c r="G88" s="25">
        <v>44942</v>
      </c>
      <c r="H88" s="25">
        <v>44953</v>
      </c>
      <c r="I88" s="248" t="s">
        <v>838</v>
      </c>
      <c r="J88" s="26">
        <v>900000</v>
      </c>
      <c r="K88" s="26">
        <f t="shared" si="13"/>
        <v>17307.692307692309</v>
      </c>
      <c r="L88" s="27" t="s">
        <v>42</v>
      </c>
      <c r="M88" s="179" t="s">
        <v>426</v>
      </c>
      <c r="N88" s="249" t="s">
        <v>66</v>
      </c>
      <c r="O88" s="181" t="s">
        <v>10</v>
      </c>
      <c r="P88" s="25" t="s">
        <v>21</v>
      </c>
      <c r="Q88" s="179" t="s">
        <v>1285</v>
      </c>
      <c r="R88" s="182">
        <v>0.95799999999999996</v>
      </c>
      <c r="S88" s="182">
        <v>0.996</v>
      </c>
      <c r="T88" s="183">
        <v>9249.14</v>
      </c>
      <c r="U88" s="161">
        <f t="shared" si="12"/>
        <v>480955.27999999997</v>
      </c>
      <c r="V88" s="162">
        <f t="shared" si="14"/>
        <v>0.53439475555555549</v>
      </c>
      <c r="W88" s="59" t="str">
        <f t="shared" si="15"/>
        <v>L0W</v>
      </c>
      <c r="X88" s="59" t="str">
        <f t="shared" si="17"/>
        <v>EXPECTED</v>
      </c>
      <c r="Y88" s="18">
        <f t="shared" si="18"/>
        <v>11</v>
      </c>
      <c r="Z88" s="177"/>
    </row>
    <row r="89" spans="1:26" s="12" customFormat="1" ht="15" hidden="1" thickBot="1" x14ac:dyDescent="0.35">
      <c r="A89" s="217">
        <v>45090</v>
      </c>
      <c r="B89" s="216" t="s">
        <v>519</v>
      </c>
      <c r="C89" s="216" t="s">
        <v>70</v>
      </c>
      <c r="D89" s="216" t="s">
        <v>158</v>
      </c>
      <c r="E89" s="230" t="s">
        <v>830</v>
      </c>
      <c r="F89" s="219" t="s">
        <v>52</v>
      </c>
      <c r="G89" s="220">
        <v>44942</v>
      </c>
      <c r="H89" s="220"/>
      <c r="I89" s="231" t="s">
        <v>837</v>
      </c>
      <c r="J89" s="222">
        <v>600000</v>
      </c>
      <c r="K89" s="222">
        <f t="shared" si="13"/>
        <v>11538.461538461539</v>
      </c>
      <c r="L89" s="223" t="s">
        <v>42</v>
      </c>
      <c r="M89" s="224" t="s">
        <v>426</v>
      </c>
      <c r="N89" s="225" t="s">
        <v>71</v>
      </c>
      <c r="O89" s="226" t="s">
        <v>10</v>
      </c>
      <c r="P89" s="220" t="s">
        <v>21</v>
      </c>
      <c r="Q89" s="224" t="s">
        <v>56</v>
      </c>
      <c r="R89" s="227"/>
      <c r="S89" s="227"/>
      <c r="T89" s="228"/>
      <c r="U89" s="213">
        <f t="shared" si="12"/>
        <v>0</v>
      </c>
      <c r="V89" s="214">
        <f t="shared" si="14"/>
        <v>0</v>
      </c>
      <c r="W89" s="215" t="str">
        <f t="shared" si="15"/>
        <v>L0W</v>
      </c>
      <c r="X89" s="215" t="e">
        <f t="shared" si="17"/>
        <v>#NUM!</v>
      </c>
      <c r="Y89" s="216" t="e">
        <f t="shared" si="18"/>
        <v>#NUM!</v>
      </c>
      <c r="Z89" s="217"/>
    </row>
    <row r="90" spans="1:26" s="12" customFormat="1" ht="13.8" hidden="1" thickBot="1" x14ac:dyDescent="0.3">
      <c r="A90" s="177">
        <v>45090</v>
      </c>
      <c r="B90" s="18" t="s">
        <v>520</v>
      </c>
      <c r="C90" s="18" t="s">
        <v>196</v>
      </c>
      <c r="D90" s="18" t="s">
        <v>158</v>
      </c>
      <c r="E90" s="247" t="s">
        <v>833</v>
      </c>
      <c r="F90" s="19" t="s">
        <v>52</v>
      </c>
      <c r="G90" s="25">
        <v>44942</v>
      </c>
      <c r="H90" s="25">
        <v>44974</v>
      </c>
      <c r="I90" s="248" t="s">
        <v>841</v>
      </c>
      <c r="J90" s="26">
        <v>600000</v>
      </c>
      <c r="K90" s="26">
        <f t="shared" si="13"/>
        <v>11538.461538461539</v>
      </c>
      <c r="L90" s="27" t="s">
        <v>42</v>
      </c>
      <c r="M90" s="179" t="s">
        <v>426</v>
      </c>
      <c r="N90" s="249" t="s">
        <v>31</v>
      </c>
      <c r="O90" s="181" t="s">
        <v>10</v>
      </c>
      <c r="P90" s="25" t="s">
        <v>21</v>
      </c>
      <c r="Q90" s="179" t="s">
        <v>188</v>
      </c>
      <c r="R90" s="182">
        <v>0.96499999999999997</v>
      </c>
      <c r="S90" s="182">
        <v>0.99099999999999999</v>
      </c>
      <c r="T90" s="183">
        <v>29901.72</v>
      </c>
      <c r="U90" s="161">
        <f t="shared" si="12"/>
        <v>1554889.44</v>
      </c>
      <c r="V90" s="162">
        <f t="shared" si="14"/>
        <v>2.5914823999999999</v>
      </c>
      <c r="W90" s="59" t="str">
        <f t="shared" si="15"/>
        <v>HIGH</v>
      </c>
      <c r="X90" s="59" t="str">
        <f t="shared" si="17"/>
        <v>SIGNIFICANT</v>
      </c>
      <c r="Y90" s="18">
        <f t="shared" si="18"/>
        <v>32</v>
      </c>
      <c r="Z90" s="177"/>
    </row>
    <row r="91" spans="1:26" s="12" customFormat="1" ht="15" hidden="1" thickBot="1" x14ac:dyDescent="0.35">
      <c r="A91" s="217">
        <v>45090</v>
      </c>
      <c r="B91" s="216" t="s">
        <v>534</v>
      </c>
      <c r="C91" s="216" t="s">
        <v>110</v>
      </c>
      <c r="D91" s="216" t="s">
        <v>14</v>
      </c>
      <c r="E91" s="230" t="s">
        <v>834</v>
      </c>
      <c r="F91" s="219" t="s">
        <v>52</v>
      </c>
      <c r="G91" s="220">
        <v>44942</v>
      </c>
      <c r="H91" s="220"/>
      <c r="I91" s="231" t="s">
        <v>842</v>
      </c>
      <c r="J91" s="222"/>
      <c r="K91" s="222"/>
      <c r="L91" s="223" t="s">
        <v>42</v>
      </c>
      <c r="M91" s="224" t="s">
        <v>426</v>
      </c>
      <c r="N91" s="232" t="s">
        <v>66</v>
      </c>
      <c r="O91" s="226" t="s">
        <v>10</v>
      </c>
      <c r="P91" s="220" t="s">
        <v>21</v>
      </c>
      <c r="Q91" s="224" t="s">
        <v>56</v>
      </c>
      <c r="R91" s="227"/>
      <c r="S91" s="227"/>
      <c r="T91" s="228"/>
      <c r="U91" s="213">
        <f t="shared" si="12"/>
        <v>0</v>
      </c>
      <c r="V91" s="214" t="e">
        <f t="shared" si="14"/>
        <v>#DIV/0!</v>
      </c>
      <c r="W91" s="215" t="e">
        <f t="shared" si="15"/>
        <v>#DIV/0!</v>
      </c>
      <c r="X91" s="215" t="e">
        <f t="shared" si="17"/>
        <v>#NUM!</v>
      </c>
      <c r="Y91" s="216" t="e">
        <f t="shared" si="18"/>
        <v>#NUM!</v>
      </c>
      <c r="Z91" s="217"/>
    </row>
    <row r="92" spans="1:26" s="12" customFormat="1" ht="15" hidden="1" thickBot="1" x14ac:dyDescent="0.35">
      <c r="A92" s="217">
        <v>45090</v>
      </c>
      <c r="B92" s="216" t="s">
        <v>534</v>
      </c>
      <c r="C92" s="216" t="s">
        <v>142</v>
      </c>
      <c r="D92" s="216" t="s">
        <v>14</v>
      </c>
      <c r="E92" s="216" t="s">
        <v>851</v>
      </c>
      <c r="F92" s="219" t="s">
        <v>52</v>
      </c>
      <c r="G92" s="220">
        <v>44943</v>
      </c>
      <c r="H92" s="220"/>
      <c r="I92" s="221" t="s">
        <v>852</v>
      </c>
      <c r="J92" s="222">
        <v>900000</v>
      </c>
      <c r="K92" s="222">
        <f t="shared" ref="K92:K138" si="19">J92/52</f>
        <v>17307.692307692309</v>
      </c>
      <c r="L92" s="223" t="s">
        <v>43</v>
      </c>
      <c r="M92" s="224" t="s">
        <v>426</v>
      </c>
      <c r="N92" s="225" t="s">
        <v>9</v>
      </c>
      <c r="O92" s="226" t="s">
        <v>10</v>
      </c>
      <c r="P92" s="220" t="s">
        <v>21</v>
      </c>
      <c r="Q92" s="224" t="s">
        <v>56</v>
      </c>
      <c r="R92" s="227"/>
      <c r="S92" s="227"/>
      <c r="T92" s="228"/>
      <c r="U92" s="213">
        <f t="shared" si="12"/>
        <v>0</v>
      </c>
      <c r="V92" s="214">
        <f t="shared" si="14"/>
        <v>0</v>
      </c>
      <c r="W92" s="215" t="str">
        <f t="shared" si="15"/>
        <v>L0W</v>
      </c>
      <c r="X92" s="215" t="e">
        <f t="shared" si="17"/>
        <v>#NUM!</v>
      </c>
      <c r="Y92" s="216" t="e">
        <f t="shared" si="18"/>
        <v>#NUM!</v>
      </c>
      <c r="Z92" s="217"/>
    </row>
    <row r="93" spans="1:26" s="12" customFormat="1" ht="13.8" hidden="1" thickBot="1" x14ac:dyDescent="0.3">
      <c r="A93" s="149">
        <v>44943</v>
      </c>
      <c r="B93" s="151"/>
      <c r="C93" s="151" t="s">
        <v>123</v>
      </c>
      <c r="D93" s="151" t="s">
        <v>157</v>
      </c>
      <c r="E93" s="151" t="s">
        <v>369</v>
      </c>
      <c r="F93" s="152" t="s">
        <v>52</v>
      </c>
      <c r="G93" s="153">
        <v>44944</v>
      </c>
      <c r="H93" s="153">
        <v>44952</v>
      </c>
      <c r="I93" s="245" t="s">
        <v>370</v>
      </c>
      <c r="J93" s="155">
        <v>3600000</v>
      </c>
      <c r="K93" s="155">
        <f t="shared" si="19"/>
        <v>69230.769230769234</v>
      </c>
      <c r="L93" s="156" t="s">
        <v>42</v>
      </c>
      <c r="M93" s="157" t="s">
        <v>100</v>
      </c>
      <c r="N93" s="166" t="s">
        <v>371</v>
      </c>
      <c r="O93" s="159" t="s">
        <v>10</v>
      </c>
      <c r="P93" s="153" t="s">
        <v>21</v>
      </c>
      <c r="Q93" s="157" t="s">
        <v>188</v>
      </c>
      <c r="R93" s="160">
        <v>0.97299999999999998</v>
      </c>
      <c r="S93" s="160">
        <v>0.998</v>
      </c>
      <c r="T93" s="161">
        <v>90158.57</v>
      </c>
      <c r="U93" s="161">
        <f t="shared" ref="U93:U124" si="20">T93*52</f>
        <v>4688245.6400000006</v>
      </c>
      <c r="V93" s="162">
        <f t="shared" si="14"/>
        <v>1.3022904555555557</v>
      </c>
      <c r="W93" s="59" t="str">
        <f t="shared" si="15"/>
        <v>HIGH</v>
      </c>
      <c r="X93" s="59" t="str">
        <f t="shared" si="17"/>
        <v>EXPECTED</v>
      </c>
      <c r="Y93" s="18">
        <f t="shared" si="18"/>
        <v>8</v>
      </c>
      <c r="Z93" s="149">
        <v>44992</v>
      </c>
    </row>
    <row r="94" spans="1:26" s="12" customFormat="1" ht="15" hidden="1" thickBot="1" x14ac:dyDescent="0.35">
      <c r="A94" s="202">
        <v>44944</v>
      </c>
      <c r="B94" s="203"/>
      <c r="C94" s="203" t="s">
        <v>118</v>
      </c>
      <c r="D94" s="203" t="s">
        <v>15</v>
      </c>
      <c r="E94" s="203" t="s">
        <v>372</v>
      </c>
      <c r="F94" s="204" t="s">
        <v>52</v>
      </c>
      <c r="G94" s="205">
        <v>44944</v>
      </c>
      <c r="H94" s="205"/>
      <c r="I94" s="206" t="s">
        <v>373</v>
      </c>
      <c r="J94" s="207">
        <v>600000</v>
      </c>
      <c r="K94" s="207">
        <f t="shared" si="19"/>
        <v>11538.461538461539</v>
      </c>
      <c r="L94" s="208" t="s">
        <v>42</v>
      </c>
      <c r="M94" s="209" t="s">
        <v>94</v>
      </c>
      <c r="N94" s="210" t="s">
        <v>20</v>
      </c>
      <c r="O94" s="211" t="s">
        <v>10</v>
      </c>
      <c r="P94" s="205" t="s">
        <v>21</v>
      </c>
      <c r="Q94" s="218" t="s">
        <v>56</v>
      </c>
      <c r="R94" s="212"/>
      <c r="S94" s="212"/>
      <c r="T94" s="213"/>
      <c r="U94" s="213">
        <f t="shared" si="20"/>
        <v>0</v>
      </c>
      <c r="V94" s="214">
        <f t="shared" si="14"/>
        <v>0</v>
      </c>
      <c r="W94" s="215" t="str">
        <f t="shared" si="15"/>
        <v>L0W</v>
      </c>
      <c r="X94" s="215" t="e">
        <f t="shared" si="17"/>
        <v>#NUM!</v>
      </c>
      <c r="Y94" s="216" t="e">
        <f t="shared" si="18"/>
        <v>#NUM!</v>
      </c>
      <c r="Z94" s="202">
        <v>44992</v>
      </c>
    </row>
    <row r="95" spans="1:26" s="12" customFormat="1" ht="13.8" hidden="1" thickBot="1" x14ac:dyDescent="0.3">
      <c r="A95" s="177">
        <v>44946</v>
      </c>
      <c r="B95" s="18"/>
      <c r="C95" s="18" t="s">
        <v>215</v>
      </c>
      <c r="D95" s="18" t="s">
        <v>18</v>
      </c>
      <c r="E95" s="18" t="s">
        <v>376</v>
      </c>
      <c r="F95" s="19" t="s">
        <v>52</v>
      </c>
      <c r="G95" s="25">
        <v>44946</v>
      </c>
      <c r="H95" s="25">
        <v>44952</v>
      </c>
      <c r="I95" s="244" t="s">
        <v>377</v>
      </c>
      <c r="J95" s="26">
        <v>600000</v>
      </c>
      <c r="K95" s="26">
        <f t="shared" si="19"/>
        <v>11538.461538461539</v>
      </c>
      <c r="L95" s="27" t="s">
        <v>42</v>
      </c>
      <c r="M95" s="179" t="s">
        <v>115</v>
      </c>
      <c r="N95" s="180" t="s">
        <v>85</v>
      </c>
      <c r="O95" s="181" t="s">
        <v>10</v>
      </c>
      <c r="P95" s="25" t="s">
        <v>21</v>
      </c>
      <c r="Q95" s="179" t="s">
        <v>155</v>
      </c>
      <c r="R95" s="182">
        <v>1</v>
      </c>
      <c r="S95" s="182">
        <v>1</v>
      </c>
      <c r="T95" s="183">
        <v>146.63</v>
      </c>
      <c r="U95" s="161">
        <f t="shared" si="20"/>
        <v>7624.76</v>
      </c>
      <c r="V95" s="162">
        <f t="shared" si="14"/>
        <v>1.2707933333333333E-2</v>
      </c>
      <c r="W95" s="59" t="str">
        <f t="shared" si="15"/>
        <v>L0W</v>
      </c>
      <c r="X95" s="59" t="str">
        <f t="shared" si="17"/>
        <v>EXPECTED</v>
      </c>
      <c r="Y95" s="18">
        <f t="shared" si="18"/>
        <v>6</v>
      </c>
      <c r="Z95" s="177"/>
    </row>
    <row r="96" spans="1:26" s="12" customFormat="1" ht="13.8" hidden="1" thickBot="1" x14ac:dyDescent="0.3">
      <c r="A96" s="177">
        <v>45090</v>
      </c>
      <c r="B96" s="18"/>
      <c r="C96" s="18" t="s">
        <v>54</v>
      </c>
      <c r="D96" s="18" t="s">
        <v>15</v>
      </c>
      <c r="E96" s="18" t="s">
        <v>855</v>
      </c>
      <c r="F96" s="19" t="s">
        <v>52</v>
      </c>
      <c r="G96" s="25">
        <v>44949</v>
      </c>
      <c r="H96" s="25">
        <v>44967</v>
      </c>
      <c r="I96" s="244" t="s">
        <v>856</v>
      </c>
      <c r="J96" s="26">
        <v>600000</v>
      </c>
      <c r="K96" s="26">
        <f t="shared" si="19"/>
        <v>11538.461538461539</v>
      </c>
      <c r="L96" s="27" t="s">
        <v>43</v>
      </c>
      <c r="M96" s="179" t="s">
        <v>426</v>
      </c>
      <c r="N96" s="180" t="s">
        <v>28</v>
      </c>
      <c r="O96" s="181" t="s">
        <v>10</v>
      </c>
      <c r="P96" s="25" t="s">
        <v>21</v>
      </c>
      <c r="Q96" s="179" t="s">
        <v>188</v>
      </c>
      <c r="R96" s="182">
        <v>0.97199999999999998</v>
      </c>
      <c r="S96" s="182">
        <v>0.999</v>
      </c>
      <c r="T96" s="183">
        <v>14007.77</v>
      </c>
      <c r="U96" s="161">
        <f t="shared" si="20"/>
        <v>728404.04</v>
      </c>
      <c r="V96" s="162">
        <f t="shared" si="14"/>
        <v>1.2140067333333333</v>
      </c>
      <c r="W96" s="59" t="str">
        <f t="shared" si="15"/>
        <v>HIGH</v>
      </c>
      <c r="X96" s="59" t="str">
        <f t="shared" si="17"/>
        <v>DELAYED</v>
      </c>
      <c r="Y96" s="18">
        <f t="shared" si="18"/>
        <v>18</v>
      </c>
      <c r="Z96" s="177"/>
    </row>
    <row r="97" spans="1:26" s="12" customFormat="1" ht="13.8" hidden="1" thickBot="1" x14ac:dyDescent="0.3">
      <c r="A97" s="177">
        <v>45090</v>
      </c>
      <c r="B97" s="18" t="s">
        <v>534</v>
      </c>
      <c r="C97" s="18" t="s">
        <v>70</v>
      </c>
      <c r="D97" s="18" t="s">
        <v>158</v>
      </c>
      <c r="E97" s="18" t="s">
        <v>859</v>
      </c>
      <c r="F97" s="19" t="s">
        <v>52</v>
      </c>
      <c r="G97" s="25">
        <v>44951</v>
      </c>
      <c r="H97" s="25">
        <v>44974</v>
      </c>
      <c r="I97" s="244" t="s">
        <v>860</v>
      </c>
      <c r="J97" s="26">
        <v>600000</v>
      </c>
      <c r="K97" s="26">
        <f t="shared" si="19"/>
        <v>11538.461538461539</v>
      </c>
      <c r="L97" s="27" t="s">
        <v>42</v>
      </c>
      <c r="M97" s="179" t="s">
        <v>426</v>
      </c>
      <c r="N97" s="180" t="s">
        <v>71</v>
      </c>
      <c r="O97" s="181" t="s">
        <v>10</v>
      </c>
      <c r="P97" s="25" t="s">
        <v>21</v>
      </c>
      <c r="Q97" s="179" t="s">
        <v>140</v>
      </c>
      <c r="R97" s="182">
        <v>1</v>
      </c>
      <c r="S97" s="182">
        <v>1</v>
      </c>
      <c r="T97" s="183">
        <v>499.76</v>
      </c>
      <c r="U97" s="161">
        <f t="shared" si="20"/>
        <v>25987.52</v>
      </c>
      <c r="V97" s="162">
        <f t="shared" si="14"/>
        <v>4.3312533333333333E-2</v>
      </c>
      <c r="W97" s="59" t="str">
        <f t="shared" si="15"/>
        <v>L0W</v>
      </c>
      <c r="X97" s="59" t="str">
        <f t="shared" si="17"/>
        <v>DELAYED</v>
      </c>
      <c r="Y97" s="18">
        <f t="shared" si="18"/>
        <v>23</v>
      </c>
      <c r="Z97" s="177"/>
    </row>
    <row r="98" spans="1:26" s="12" customFormat="1" ht="13.8" hidden="1" thickBot="1" x14ac:dyDescent="0.3">
      <c r="A98" s="177">
        <v>45090</v>
      </c>
      <c r="B98" s="18" t="s">
        <v>57</v>
      </c>
      <c r="C98" s="18" t="s">
        <v>210</v>
      </c>
      <c r="D98" s="18" t="s">
        <v>158</v>
      </c>
      <c r="E98" s="18" t="s">
        <v>396</v>
      </c>
      <c r="F98" s="19" t="s">
        <v>52</v>
      </c>
      <c r="G98" s="25">
        <v>44951</v>
      </c>
      <c r="H98" s="25">
        <v>45030</v>
      </c>
      <c r="I98" s="244" t="s">
        <v>397</v>
      </c>
      <c r="J98" s="26"/>
      <c r="K98" s="26">
        <f t="shared" si="19"/>
        <v>0</v>
      </c>
      <c r="L98" s="27" t="s">
        <v>42</v>
      </c>
      <c r="M98" s="179" t="s">
        <v>426</v>
      </c>
      <c r="N98" s="180" t="s">
        <v>11</v>
      </c>
      <c r="O98" s="181" t="s">
        <v>10</v>
      </c>
      <c r="P98" s="25" t="s">
        <v>21</v>
      </c>
      <c r="Q98" s="179" t="s">
        <v>188</v>
      </c>
      <c r="R98" s="182">
        <v>0.94899999999999995</v>
      </c>
      <c r="S98" s="182">
        <v>0.99</v>
      </c>
      <c r="T98" s="183">
        <v>7388.8</v>
      </c>
      <c r="U98" s="161">
        <f t="shared" si="20"/>
        <v>384217.60000000003</v>
      </c>
      <c r="V98" s="162" t="e">
        <f t="shared" si="14"/>
        <v>#DIV/0!</v>
      </c>
      <c r="W98" s="59" t="e">
        <f t="shared" si="15"/>
        <v>#DIV/0!</v>
      </c>
      <c r="X98" s="59" t="str">
        <f t="shared" si="17"/>
        <v>SIGNIFICANT</v>
      </c>
      <c r="Y98" s="18">
        <f t="shared" si="18"/>
        <v>79</v>
      </c>
      <c r="Z98" s="177"/>
    </row>
    <row r="99" spans="1:26" s="12" customFormat="1" ht="13.8" hidden="1" thickBot="1" x14ac:dyDescent="0.3">
      <c r="A99" s="177">
        <v>45090</v>
      </c>
      <c r="B99" s="18"/>
      <c r="C99" s="18" t="s">
        <v>679</v>
      </c>
      <c r="D99" s="18" t="s">
        <v>15</v>
      </c>
      <c r="E99" s="18" t="s">
        <v>863</v>
      </c>
      <c r="F99" s="19" t="s">
        <v>52</v>
      </c>
      <c r="G99" s="25">
        <v>44952</v>
      </c>
      <c r="H99" s="25">
        <v>45086</v>
      </c>
      <c r="I99" s="178" t="s">
        <v>864</v>
      </c>
      <c r="J99" s="26">
        <v>60000</v>
      </c>
      <c r="K99" s="26">
        <f t="shared" si="19"/>
        <v>1153.8461538461538</v>
      </c>
      <c r="L99" s="27" t="s">
        <v>42</v>
      </c>
      <c r="M99" s="179" t="s">
        <v>426</v>
      </c>
      <c r="N99" s="180" t="s">
        <v>79</v>
      </c>
      <c r="O99" s="181" t="s">
        <v>10</v>
      </c>
      <c r="P99" s="25" t="s">
        <v>21</v>
      </c>
      <c r="Q99" s="179" t="s">
        <v>203</v>
      </c>
      <c r="R99" s="182">
        <v>1</v>
      </c>
      <c r="S99" s="182">
        <v>1</v>
      </c>
      <c r="T99" s="183">
        <v>7567.31</v>
      </c>
      <c r="U99" s="161">
        <f t="shared" si="20"/>
        <v>393500.12</v>
      </c>
      <c r="V99" s="162">
        <f t="shared" si="14"/>
        <v>6.5583353333333338</v>
      </c>
      <c r="W99" s="59" t="str">
        <f t="shared" si="15"/>
        <v>HIGH</v>
      </c>
      <c r="X99" s="59" t="str">
        <f t="shared" si="17"/>
        <v>SIGNIFICANT</v>
      </c>
      <c r="Y99" s="18">
        <f t="shared" si="18"/>
        <v>134</v>
      </c>
      <c r="Z99" s="177"/>
    </row>
    <row r="100" spans="1:26" s="12" customFormat="1" ht="13.8" hidden="1" thickBot="1" x14ac:dyDescent="0.3">
      <c r="A100" s="177">
        <v>44953</v>
      </c>
      <c r="B100" s="18"/>
      <c r="C100" s="18" t="s">
        <v>149</v>
      </c>
      <c r="D100" s="18" t="s">
        <v>14</v>
      </c>
      <c r="E100" s="18" t="s">
        <v>378</v>
      </c>
      <c r="F100" s="19" t="s">
        <v>52</v>
      </c>
      <c r="G100" s="25">
        <v>44953</v>
      </c>
      <c r="H100" s="25">
        <v>44959</v>
      </c>
      <c r="I100" s="244" t="s">
        <v>379</v>
      </c>
      <c r="J100" s="26">
        <v>300000</v>
      </c>
      <c r="K100" s="26">
        <f t="shared" si="19"/>
        <v>5769.2307692307695</v>
      </c>
      <c r="L100" s="27" t="s">
        <v>42</v>
      </c>
      <c r="M100" s="179" t="s">
        <v>115</v>
      </c>
      <c r="N100" s="180" t="s">
        <v>20</v>
      </c>
      <c r="O100" s="181" t="s">
        <v>10</v>
      </c>
      <c r="P100" s="25" t="s">
        <v>21</v>
      </c>
      <c r="Q100" s="179" t="s">
        <v>222</v>
      </c>
      <c r="R100" s="182">
        <v>0.98599999999999999</v>
      </c>
      <c r="S100" s="182">
        <v>0.99299999999999999</v>
      </c>
      <c r="T100" s="183">
        <v>2964.65</v>
      </c>
      <c r="U100" s="161">
        <f t="shared" si="20"/>
        <v>154161.80000000002</v>
      </c>
      <c r="V100" s="162">
        <f t="shared" si="14"/>
        <v>0.51387266666666664</v>
      </c>
      <c r="W100" s="59" t="str">
        <f t="shared" si="15"/>
        <v>L0W</v>
      </c>
      <c r="X100" s="59" t="str">
        <f t="shared" si="17"/>
        <v>EXPECTED</v>
      </c>
      <c r="Y100" s="18">
        <f t="shared" si="18"/>
        <v>6</v>
      </c>
      <c r="Z100" s="177">
        <v>44992</v>
      </c>
    </row>
    <row r="101" spans="1:26" s="12" customFormat="1" ht="13.8" hidden="1" thickBot="1" x14ac:dyDescent="0.3">
      <c r="A101" s="177">
        <v>45090</v>
      </c>
      <c r="B101" s="18" t="s">
        <v>519</v>
      </c>
      <c r="C101" s="18" t="s">
        <v>70</v>
      </c>
      <c r="D101" s="18" t="s">
        <v>26</v>
      </c>
      <c r="E101" s="18" t="s">
        <v>869</v>
      </c>
      <c r="F101" s="19" t="s">
        <v>52</v>
      </c>
      <c r="G101" s="25">
        <v>44956</v>
      </c>
      <c r="H101" s="25">
        <v>45044</v>
      </c>
      <c r="I101" s="244" t="s">
        <v>870</v>
      </c>
      <c r="J101" s="26">
        <v>1200000</v>
      </c>
      <c r="K101" s="26">
        <f t="shared" si="19"/>
        <v>23076.923076923078</v>
      </c>
      <c r="L101" s="27" t="s">
        <v>42</v>
      </c>
      <c r="M101" s="179" t="s">
        <v>426</v>
      </c>
      <c r="N101" s="180" t="s">
        <v>71</v>
      </c>
      <c r="O101" s="181" t="s">
        <v>10</v>
      </c>
      <c r="P101" s="25" t="s">
        <v>21</v>
      </c>
      <c r="Q101" s="179" t="s">
        <v>1286</v>
      </c>
      <c r="R101" s="182">
        <v>1</v>
      </c>
      <c r="S101" s="182">
        <v>1</v>
      </c>
      <c r="T101" s="183">
        <v>3036.98</v>
      </c>
      <c r="U101" s="161">
        <f t="shared" si="20"/>
        <v>157922.96</v>
      </c>
      <c r="V101" s="162">
        <f t="shared" si="14"/>
        <v>0.13160246666666667</v>
      </c>
      <c r="W101" s="59" t="str">
        <f t="shared" si="15"/>
        <v>L0W</v>
      </c>
      <c r="X101" s="59" t="str">
        <f t="shared" si="17"/>
        <v>SIGNIFICANT</v>
      </c>
      <c r="Y101" s="18">
        <f t="shared" si="18"/>
        <v>88</v>
      </c>
      <c r="Z101" s="177"/>
    </row>
    <row r="102" spans="1:26" s="12" customFormat="1" ht="13.8" hidden="1" thickBot="1" x14ac:dyDescent="0.3">
      <c r="A102" s="177">
        <v>45090</v>
      </c>
      <c r="B102" s="18" t="s">
        <v>534</v>
      </c>
      <c r="C102" s="18" t="s">
        <v>142</v>
      </c>
      <c r="D102" s="18" t="s">
        <v>15</v>
      </c>
      <c r="E102" s="18" t="s">
        <v>867</v>
      </c>
      <c r="F102" s="19" t="s">
        <v>52</v>
      </c>
      <c r="G102" s="25">
        <v>44956</v>
      </c>
      <c r="H102" s="25">
        <v>44953</v>
      </c>
      <c r="I102" s="244" t="s">
        <v>868</v>
      </c>
      <c r="J102" s="26">
        <v>600000</v>
      </c>
      <c r="K102" s="26">
        <f t="shared" si="19"/>
        <v>11538.461538461539</v>
      </c>
      <c r="L102" s="27" t="s">
        <v>43</v>
      </c>
      <c r="M102" s="179" t="s">
        <v>426</v>
      </c>
      <c r="N102" s="180" t="s">
        <v>66</v>
      </c>
      <c r="O102" s="181" t="s">
        <v>10</v>
      </c>
      <c r="P102" s="25" t="s">
        <v>21</v>
      </c>
      <c r="Q102" s="179" t="s">
        <v>188</v>
      </c>
      <c r="R102" s="182">
        <v>0.96399999999999997</v>
      </c>
      <c r="S102" s="182">
        <v>0.97199999999999998</v>
      </c>
      <c r="T102" s="183">
        <v>22850.78</v>
      </c>
      <c r="U102" s="161">
        <f t="shared" si="20"/>
        <v>1188240.56</v>
      </c>
      <c r="V102" s="162">
        <f t="shared" si="14"/>
        <v>1.9804009333333332</v>
      </c>
      <c r="W102" s="59" t="str">
        <f t="shared" si="15"/>
        <v>HIGH</v>
      </c>
      <c r="X102" s="59" t="s">
        <v>2059</v>
      </c>
      <c r="Y102" s="18" t="e">
        <f t="shared" si="18"/>
        <v>#NUM!</v>
      </c>
      <c r="Z102" s="177"/>
    </row>
    <row r="103" spans="1:26" s="12" customFormat="1" ht="13.8" hidden="1" thickBot="1" x14ac:dyDescent="0.3">
      <c r="A103" s="177">
        <v>44946</v>
      </c>
      <c r="B103" s="18"/>
      <c r="C103" s="18" t="s">
        <v>125</v>
      </c>
      <c r="D103" s="18" t="s">
        <v>18</v>
      </c>
      <c r="E103" s="18" t="s">
        <v>374</v>
      </c>
      <c r="F103" s="19" t="s">
        <v>52</v>
      </c>
      <c r="G103" s="25">
        <v>44956</v>
      </c>
      <c r="H103" s="25">
        <v>44959</v>
      </c>
      <c r="I103" s="244" t="s">
        <v>375</v>
      </c>
      <c r="J103" s="26">
        <v>75000</v>
      </c>
      <c r="K103" s="26">
        <f t="shared" si="19"/>
        <v>1442.3076923076924</v>
      </c>
      <c r="L103" s="27" t="s">
        <v>42</v>
      </c>
      <c r="M103" s="179" t="s">
        <v>94</v>
      </c>
      <c r="N103" s="180" t="s">
        <v>71</v>
      </c>
      <c r="O103" s="181" t="s">
        <v>10</v>
      </c>
      <c r="P103" s="25" t="s">
        <v>21</v>
      </c>
      <c r="Q103" s="179" t="s">
        <v>188</v>
      </c>
      <c r="R103" s="182">
        <v>0.93899999999999995</v>
      </c>
      <c r="S103" s="182">
        <v>0.99299999999999999</v>
      </c>
      <c r="T103" s="161">
        <v>9061.26</v>
      </c>
      <c r="U103" s="161">
        <f t="shared" si="20"/>
        <v>471185.52</v>
      </c>
      <c r="V103" s="162">
        <f t="shared" si="14"/>
        <v>6.2824735999999994</v>
      </c>
      <c r="W103" s="59" t="str">
        <f t="shared" si="15"/>
        <v>HIGH</v>
      </c>
      <c r="X103" s="59" t="str">
        <f t="shared" ref="X103:X127" si="21">IF(Y103&lt;15, "EXPECTED", IF(Y103&gt;30, "SIGNIFICANT", "DELAYED"))</f>
        <v>EXPECTED</v>
      </c>
      <c r="Y103" s="18">
        <f t="shared" si="18"/>
        <v>3</v>
      </c>
      <c r="Z103" s="177">
        <v>45020</v>
      </c>
    </row>
    <row r="104" spans="1:26" s="12" customFormat="1" ht="13.8" hidden="1" thickBot="1" x14ac:dyDescent="0.3">
      <c r="A104" s="177">
        <v>45090</v>
      </c>
      <c r="B104" s="18"/>
      <c r="C104" s="18" t="s">
        <v>461</v>
      </c>
      <c r="D104" s="18" t="s">
        <v>14</v>
      </c>
      <c r="E104" s="247" t="s">
        <v>887</v>
      </c>
      <c r="F104" s="19" t="s">
        <v>52</v>
      </c>
      <c r="G104" s="25">
        <v>44957</v>
      </c>
      <c r="H104" s="25">
        <v>44995</v>
      </c>
      <c r="I104" s="248" t="s">
        <v>878</v>
      </c>
      <c r="J104" s="26">
        <v>2496000</v>
      </c>
      <c r="K104" s="26">
        <f t="shared" si="19"/>
        <v>48000</v>
      </c>
      <c r="L104" s="27" t="s">
        <v>43</v>
      </c>
      <c r="M104" s="179" t="s">
        <v>426</v>
      </c>
      <c r="N104" s="180" t="s">
        <v>160</v>
      </c>
      <c r="O104" s="181" t="s">
        <v>10</v>
      </c>
      <c r="P104" s="25" t="s">
        <v>21</v>
      </c>
      <c r="Q104" s="179" t="s">
        <v>188</v>
      </c>
      <c r="R104" s="182">
        <v>0.94099999999999995</v>
      </c>
      <c r="S104" s="182">
        <v>0.99299999999999999</v>
      </c>
      <c r="T104" s="183">
        <v>39664.81</v>
      </c>
      <c r="U104" s="161">
        <f t="shared" si="20"/>
        <v>2062570.1199999999</v>
      </c>
      <c r="V104" s="162">
        <f t="shared" si="14"/>
        <v>0.82635020833333328</v>
      </c>
      <c r="W104" s="59" t="str">
        <f t="shared" si="15"/>
        <v>W/IN</v>
      </c>
      <c r="X104" s="59" t="str">
        <f t="shared" si="21"/>
        <v>SIGNIFICANT</v>
      </c>
      <c r="Y104" s="18">
        <f t="shared" si="18"/>
        <v>38</v>
      </c>
      <c r="Z104" s="177"/>
    </row>
    <row r="105" spans="1:26" s="12" customFormat="1" ht="13.8" hidden="1" thickBot="1" x14ac:dyDescent="0.3">
      <c r="A105" s="177">
        <v>45090</v>
      </c>
      <c r="B105" s="18" t="s">
        <v>534</v>
      </c>
      <c r="C105" s="18" t="s">
        <v>142</v>
      </c>
      <c r="D105" s="18" t="s">
        <v>14</v>
      </c>
      <c r="E105" s="247" t="s">
        <v>886</v>
      </c>
      <c r="F105" s="19" t="s">
        <v>52</v>
      </c>
      <c r="G105" s="25">
        <v>44957</v>
      </c>
      <c r="H105" s="25">
        <v>45002</v>
      </c>
      <c r="I105" s="248" t="s">
        <v>877</v>
      </c>
      <c r="J105" s="26">
        <v>2400000</v>
      </c>
      <c r="K105" s="26">
        <f t="shared" si="19"/>
        <v>46153.846153846156</v>
      </c>
      <c r="L105" s="27" t="s">
        <v>43</v>
      </c>
      <c r="M105" s="179" t="s">
        <v>426</v>
      </c>
      <c r="N105" s="180" t="s">
        <v>79</v>
      </c>
      <c r="O105" s="181" t="s">
        <v>10</v>
      </c>
      <c r="P105" s="25" t="s">
        <v>21</v>
      </c>
      <c r="Q105" s="179" t="s">
        <v>1287</v>
      </c>
      <c r="R105" s="182">
        <v>1</v>
      </c>
      <c r="S105" s="182">
        <v>1</v>
      </c>
      <c r="T105" s="183">
        <v>105.15</v>
      </c>
      <c r="U105" s="161">
        <f t="shared" si="20"/>
        <v>5467.8</v>
      </c>
      <c r="V105" s="162">
        <f t="shared" si="14"/>
        <v>2.2782499999999999E-3</v>
      </c>
      <c r="W105" s="59" t="str">
        <f t="shared" si="15"/>
        <v>L0W</v>
      </c>
      <c r="X105" s="59" t="str">
        <f t="shared" si="21"/>
        <v>SIGNIFICANT</v>
      </c>
      <c r="Y105" s="18">
        <f t="shared" si="18"/>
        <v>45</v>
      </c>
      <c r="Z105" s="177"/>
    </row>
    <row r="106" spans="1:26" s="12" customFormat="1" ht="13.8" hidden="1" thickBot="1" x14ac:dyDescent="0.3">
      <c r="A106" s="177">
        <v>45090</v>
      </c>
      <c r="B106" s="18"/>
      <c r="C106" s="18" t="s">
        <v>461</v>
      </c>
      <c r="D106" s="18" t="s">
        <v>14</v>
      </c>
      <c r="E106" s="247" t="s">
        <v>890</v>
      </c>
      <c r="F106" s="19" t="s">
        <v>52</v>
      </c>
      <c r="G106" s="25">
        <v>44957</v>
      </c>
      <c r="H106" s="25">
        <v>45044</v>
      </c>
      <c r="I106" s="248" t="s">
        <v>881</v>
      </c>
      <c r="J106" s="26">
        <v>1000000</v>
      </c>
      <c r="K106" s="26">
        <f t="shared" si="19"/>
        <v>19230.76923076923</v>
      </c>
      <c r="L106" s="27" t="s">
        <v>43</v>
      </c>
      <c r="M106" s="179" t="s">
        <v>426</v>
      </c>
      <c r="N106" s="180" t="s">
        <v>11</v>
      </c>
      <c r="O106" s="181" t="s">
        <v>10</v>
      </c>
      <c r="P106" s="25" t="s">
        <v>21</v>
      </c>
      <c r="Q106" s="179" t="s">
        <v>188</v>
      </c>
      <c r="R106" s="182">
        <v>0.98</v>
      </c>
      <c r="S106" s="182">
        <v>0.996</v>
      </c>
      <c r="T106" s="183">
        <v>32707.07</v>
      </c>
      <c r="U106" s="161">
        <f t="shared" si="20"/>
        <v>1700767.64</v>
      </c>
      <c r="V106" s="162">
        <f t="shared" si="14"/>
        <v>1.70076764</v>
      </c>
      <c r="W106" s="59" t="str">
        <f t="shared" si="15"/>
        <v>HIGH</v>
      </c>
      <c r="X106" s="59" t="str">
        <f t="shared" si="21"/>
        <v>SIGNIFICANT</v>
      </c>
      <c r="Y106" s="18">
        <f t="shared" si="18"/>
        <v>87</v>
      </c>
      <c r="Z106" s="177"/>
    </row>
    <row r="107" spans="1:26" s="12" customFormat="1" ht="13.8" hidden="1" thickBot="1" x14ac:dyDescent="0.3">
      <c r="A107" s="177">
        <v>45090</v>
      </c>
      <c r="B107" s="18"/>
      <c r="C107" s="18" t="s">
        <v>461</v>
      </c>
      <c r="D107" s="18" t="s">
        <v>14</v>
      </c>
      <c r="E107" s="247" t="s">
        <v>888</v>
      </c>
      <c r="F107" s="19" t="s">
        <v>52</v>
      </c>
      <c r="G107" s="25">
        <v>44957</v>
      </c>
      <c r="H107" s="25">
        <v>45002</v>
      </c>
      <c r="I107" s="248" t="s">
        <v>879</v>
      </c>
      <c r="J107" s="26">
        <v>1000000</v>
      </c>
      <c r="K107" s="26">
        <f t="shared" si="19"/>
        <v>19230.76923076923</v>
      </c>
      <c r="L107" s="27" t="s">
        <v>43</v>
      </c>
      <c r="M107" s="179" t="s">
        <v>426</v>
      </c>
      <c r="N107" s="180" t="s">
        <v>160</v>
      </c>
      <c r="O107" s="181" t="s">
        <v>10</v>
      </c>
      <c r="P107" s="25" t="s">
        <v>21</v>
      </c>
      <c r="Q107" s="179" t="s">
        <v>188</v>
      </c>
      <c r="R107" s="182">
        <v>0.99</v>
      </c>
      <c r="S107" s="182">
        <v>0.997</v>
      </c>
      <c r="T107" s="183">
        <v>16459.18</v>
      </c>
      <c r="U107" s="161">
        <f t="shared" si="20"/>
        <v>855877.36</v>
      </c>
      <c r="V107" s="162">
        <f t="shared" si="14"/>
        <v>0.85587736000000003</v>
      </c>
      <c r="W107" s="59" t="str">
        <f t="shared" si="15"/>
        <v>W/IN</v>
      </c>
      <c r="X107" s="59" t="str">
        <f t="shared" si="21"/>
        <v>SIGNIFICANT</v>
      </c>
      <c r="Y107" s="18">
        <f t="shared" si="18"/>
        <v>45</v>
      </c>
      <c r="Z107" s="177"/>
    </row>
    <row r="108" spans="1:26" s="12" customFormat="1" ht="13.8" hidden="1" thickBot="1" x14ac:dyDescent="0.3">
      <c r="A108" s="177">
        <v>45090</v>
      </c>
      <c r="B108" s="18"/>
      <c r="C108" s="18" t="s">
        <v>61</v>
      </c>
      <c r="D108" s="18" t="s">
        <v>158</v>
      </c>
      <c r="E108" s="247" t="s">
        <v>892</v>
      </c>
      <c r="F108" s="19" t="s">
        <v>52</v>
      </c>
      <c r="G108" s="25">
        <v>44957</v>
      </c>
      <c r="H108" s="25">
        <v>44981</v>
      </c>
      <c r="I108" s="248" t="s">
        <v>883</v>
      </c>
      <c r="J108" s="26">
        <v>900000</v>
      </c>
      <c r="K108" s="26">
        <f t="shared" si="19"/>
        <v>17307.692307692309</v>
      </c>
      <c r="L108" s="27" t="s">
        <v>43</v>
      </c>
      <c r="M108" s="179" t="s">
        <v>426</v>
      </c>
      <c r="N108" s="180" t="s">
        <v>8</v>
      </c>
      <c r="O108" s="181" t="s">
        <v>10</v>
      </c>
      <c r="P108" s="25" t="s">
        <v>21</v>
      </c>
      <c r="Q108" s="179" t="s">
        <v>188</v>
      </c>
      <c r="R108" s="182">
        <v>0.92200000000000004</v>
      </c>
      <c r="S108" s="182">
        <v>0.99099999999999999</v>
      </c>
      <c r="T108" s="183">
        <v>16368.84</v>
      </c>
      <c r="U108" s="161">
        <f t="shared" si="20"/>
        <v>851179.68</v>
      </c>
      <c r="V108" s="162">
        <f t="shared" si="14"/>
        <v>0.94575519999999991</v>
      </c>
      <c r="W108" s="59" t="str">
        <f t="shared" si="15"/>
        <v>W/IN</v>
      </c>
      <c r="X108" s="59" t="str">
        <f t="shared" si="21"/>
        <v>DELAYED</v>
      </c>
      <c r="Y108" s="18">
        <f t="shared" si="18"/>
        <v>24</v>
      </c>
      <c r="Z108" s="177"/>
    </row>
    <row r="109" spans="1:26" s="12" customFormat="1" ht="13.8" hidden="1" thickBot="1" x14ac:dyDescent="0.3">
      <c r="A109" s="177">
        <v>45090</v>
      </c>
      <c r="B109" s="18"/>
      <c r="C109" s="18" t="s">
        <v>461</v>
      </c>
      <c r="D109" s="18" t="s">
        <v>14</v>
      </c>
      <c r="E109" s="247" t="s">
        <v>891</v>
      </c>
      <c r="F109" s="19" t="s">
        <v>52</v>
      </c>
      <c r="G109" s="25">
        <v>44957</v>
      </c>
      <c r="H109" s="25">
        <v>45051</v>
      </c>
      <c r="I109" s="248" t="s">
        <v>882</v>
      </c>
      <c r="J109" s="26">
        <v>600000</v>
      </c>
      <c r="K109" s="26">
        <f t="shared" si="19"/>
        <v>11538.461538461539</v>
      </c>
      <c r="L109" s="27" t="s">
        <v>43</v>
      </c>
      <c r="M109" s="179" t="s">
        <v>426</v>
      </c>
      <c r="N109" s="180" t="s">
        <v>160</v>
      </c>
      <c r="O109" s="181" t="s">
        <v>10</v>
      </c>
      <c r="P109" s="25" t="s">
        <v>21</v>
      </c>
      <c r="Q109" s="179" t="s">
        <v>1285</v>
      </c>
      <c r="R109" s="182">
        <v>0.98899999999999999</v>
      </c>
      <c r="S109" s="182">
        <v>0.998</v>
      </c>
      <c r="T109" s="183">
        <v>56744.18</v>
      </c>
      <c r="U109" s="161">
        <f t="shared" si="20"/>
        <v>2950697.36</v>
      </c>
      <c r="V109" s="162">
        <f t="shared" si="14"/>
        <v>4.9178289333333334</v>
      </c>
      <c r="W109" s="59" t="str">
        <f t="shared" si="15"/>
        <v>HIGH</v>
      </c>
      <c r="X109" s="59" t="str">
        <f t="shared" si="21"/>
        <v>SIGNIFICANT</v>
      </c>
      <c r="Y109" s="18">
        <f t="shared" si="18"/>
        <v>94</v>
      </c>
      <c r="Z109" s="177"/>
    </row>
    <row r="110" spans="1:26" s="12" customFormat="1" ht="13.8" hidden="1" thickBot="1" x14ac:dyDescent="0.3">
      <c r="A110" s="177">
        <v>45090</v>
      </c>
      <c r="B110" s="18" t="s">
        <v>534</v>
      </c>
      <c r="C110" s="18" t="s">
        <v>172</v>
      </c>
      <c r="D110" s="18"/>
      <c r="E110" s="247" t="s">
        <v>885</v>
      </c>
      <c r="F110" s="19" t="s">
        <v>52</v>
      </c>
      <c r="G110" s="25">
        <v>44957</v>
      </c>
      <c r="H110" s="25">
        <v>44988</v>
      </c>
      <c r="I110" s="248" t="s">
        <v>876</v>
      </c>
      <c r="J110" s="26">
        <v>600000</v>
      </c>
      <c r="K110" s="26">
        <f t="shared" si="19"/>
        <v>11538.461538461539</v>
      </c>
      <c r="L110" s="27" t="s">
        <v>43</v>
      </c>
      <c r="M110" s="179" t="s">
        <v>426</v>
      </c>
      <c r="N110" s="180" t="s">
        <v>66</v>
      </c>
      <c r="O110" s="181" t="s">
        <v>10</v>
      </c>
      <c r="P110" s="25" t="s">
        <v>21</v>
      </c>
      <c r="Q110" s="179" t="s">
        <v>155</v>
      </c>
      <c r="R110" s="182">
        <v>1</v>
      </c>
      <c r="S110" s="182">
        <v>1</v>
      </c>
      <c r="T110" s="183">
        <v>1581.6</v>
      </c>
      <c r="U110" s="161">
        <f t="shared" si="20"/>
        <v>82243.199999999997</v>
      </c>
      <c r="V110" s="162">
        <f t="shared" si="14"/>
        <v>0.13707199999999997</v>
      </c>
      <c r="W110" s="59" t="str">
        <f t="shared" si="15"/>
        <v>L0W</v>
      </c>
      <c r="X110" s="59" t="str">
        <f t="shared" si="21"/>
        <v>SIGNIFICANT</v>
      </c>
      <c r="Y110" s="18">
        <f t="shared" si="18"/>
        <v>31</v>
      </c>
      <c r="Z110" s="177"/>
    </row>
    <row r="111" spans="1:26" s="12" customFormat="1" ht="13.8" hidden="1" thickBot="1" x14ac:dyDescent="0.3">
      <c r="A111" s="177">
        <v>45090</v>
      </c>
      <c r="B111" s="18"/>
      <c r="C111" s="18" t="s">
        <v>461</v>
      </c>
      <c r="D111" s="18" t="s">
        <v>14</v>
      </c>
      <c r="E111" s="247" t="s">
        <v>889</v>
      </c>
      <c r="F111" s="19" t="s">
        <v>52</v>
      </c>
      <c r="G111" s="25">
        <v>44957</v>
      </c>
      <c r="H111" s="25">
        <v>45009</v>
      </c>
      <c r="I111" s="248" t="s">
        <v>880</v>
      </c>
      <c r="J111" s="26">
        <v>600000</v>
      </c>
      <c r="K111" s="26">
        <f t="shared" si="19"/>
        <v>11538.461538461539</v>
      </c>
      <c r="L111" s="27" t="s">
        <v>43</v>
      </c>
      <c r="M111" s="179" t="s">
        <v>426</v>
      </c>
      <c r="N111" s="180" t="s">
        <v>160</v>
      </c>
      <c r="O111" s="181" t="s">
        <v>10</v>
      </c>
      <c r="P111" s="25" t="s">
        <v>21</v>
      </c>
      <c r="Q111" s="179" t="s">
        <v>1288</v>
      </c>
      <c r="R111" s="182">
        <v>0.98399999999999999</v>
      </c>
      <c r="S111" s="182">
        <v>0.99299999999999999</v>
      </c>
      <c r="T111" s="183">
        <v>3078.97</v>
      </c>
      <c r="U111" s="161">
        <f t="shared" si="20"/>
        <v>160106.44</v>
      </c>
      <c r="V111" s="162">
        <f t="shared" si="14"/>
        <v>0.26684406666666666</v>
      </c>
      <c r="W111" s="59" t="str">
        <f t="shared" si="15"/>
        <v>L0W</v>
      </c>
      <c r="X111" s="59" t="str">
        <f t="shared" si="21"/>
        <v>SIGNIFICANT</v>
      </c>
      <c r="Y111" s="18">
        <f t="shared" si="18"/>
        <v>52</v>
      </c>
      <c r="Z111" s="177"/>
    </row>
    <row r="112" spans="1:26" s="12" customFormat="1" ht="13.8" hidden="1" thickBot="1" x14ac:dyDescent="0.3">
      <c r="A112" s="177">
        <v>45090</v>
      </c>
      <c r="B112" s="18"/>
      <c r="C112" s="18" t="s">
        <v>53</v>
      </c>
      <c r="D112" s="18" t="s">
        <v>158</v>
      </c>
      <c r="E112" s="247" t="s">
        <v>893</v>
      </c>
      <c r="F112" s="19" t="s">
        <v>52</v>
      </c>
      <c r="G112" s="25">
        <v>44957</v>
      </c>
      <c r="H112" s="25">
        <v>45016</v>
      </c>
      <c r="I112" s="248" t="s">
        <v>884</v>
      </c>
      <c r="J112" s="26">
        <v>60000</v>
      </c>
      <c r="K112" s="26">
        <f t="shared" si="19"/>
        <v>1153.8461538461538</v>
      </c>
      <c r="L112" s="27" t="s">
        <v>43</v>
      </c>
      <c r="M112" s="179" t="s">
        <v>426</v>
      </c>
      <c r="N112" s="180" t="s">
        <v>31</v>
      </c>
      <c r="O112" s="181" t="s">
        <v>10</v>
      </c>
      <c r="P112" s="25" t="s">
        <v>21</v>
      </c>
      <c r="Q112" s="179" t="s">
        <v>1287</v>
      </c>
      <c r="R112" s="182">
        <v>1</v>
      </c>
      <c r="S112" s="182">
        <v>1</v>
      </c>
      <c r="T112" s="183">
        <v>5.94</v>
      </c>
      <c r="U112" s="161">
        <f t="shared" si="20"/>
        <v>308.88</v>
      </c>
      <c r="V112" s="162">
        <f t="shared" si="14"/>
        <v>5.1480000000000007E-3</v>
      </c>
      <c r="W112" s="59" t="str">
        <f t="shared" si="15"/>
        <v>L0W</v>
      </c>
      <c r="X112" s="59" t="str">
        <f t="shared" si="21"/>
        <v>SIGNIFICANT</v>
      </c>
      <c r="Y112" s="18">
        <f t="shared" si="18"/>
        <v>59</v>
      </c>
      <c r="Z112" s="177"/>
    </row>
    <row r="113" spans="1:26" s="12" customFormat="1" ht="13.8" hidden="1" thickBot="1" x14ac:dyDescent="0.3">
      <c r="A113" s="177">
        <v>45090</v>
      </c>
      <c r="B113" s="247"/>
      <c r="C113" s="247" t="s">
        <v>129</v>
      </c>
      <c r="D113" s="247" t="s">
        <v>15</v>
      </c>
      <c r="E113" s="247" t="s">
        <v>939</v>
      </c>
      <c r="F113" s="19" t="s">
        <v>52</v>
      </c>
      <c r="G113" s="25">
        <v>44958</v>
      </c>
      <c r="H113" s="25">
        <v>45030</v>
      </c>
      <c r="I113" s="248" t="s">
        <v>917</v>
      </c>
      <c r="J113" s="26">
        <v>60000000</v>
      </c>
      <c r="K113" s="26">
        <f t="shared" si="19"/>
        <v>1153846.1538461538</v>
      </c>
      <c r="L113" s="27" t="s">
        <v>42</v>
      </c>
      <c r="M113" s="179" t="s">
        <v>426</v>
      </c>
      <c r="N113" s="249" t="s">
        <v>103</v>
      </c>
      <c r="O113" s="181" t="s">
        <v>10</v>
      </c>
      <c r="P113" s="25" t="s">
        <v>21</v>
      </c>
      <c r="Q113" s="179" t="s">
        <v>188</v>
      </c>
      <c r="R113" s="182">
        <v>0.98099999999999998</v>
      </c>
      <c r="S113" s="182">
        <v>0.998</v>
      </c>
      <c r="T113" s="183">
        <v>86179.97</v>
      </c>
      <c r="U113" s="161">
        <f t="shared" si="20"/>
        <v>4481358.4400000004</v>
      </c>
      <c r="V113" s="162">
        <f t="shared" si="14"/>
        <v>7.4689307333333343E-2</v>
      </c>
      <c r="W113" s="59" t="str">
        <f t="shared" si="15"/>
        <v>L0W</v>
      </c>
      <c r="X113" s="59" t="str">
        <f t="shared" si="21"/>
        <v>SIGNIFICANT</v>
      </c>
      <c r="Y113" s="18">
        <f t="shared" si="18"/>
        <v>72</v>
      </c>
      <c r="Z113" s="177"/>
    </row>
    <row r="114" spans="1:26" s="12" customFormat="1" ht="13.8" hidden="1" thickBot="1" x14ac:dyDescent="0.3">
      <c r="A114" s="177">
        <v>45090</v>
      </c>
      <c r="B114" s="247" t="s">
        <v>533</v>
      </c>
      <c r="C114" s="247" t="s">
        <v>177</v>
      </c>
      <c r="D114" s="247" t="s">
        <v>14</v>
      </c>
      <c r="E114" s="247" t="s">
        <v>938</v>
      </c>
      <c r="F114" s="19" t="s">
        <v>52</v>
      </c>
      <c r="G114" s="25">
        <v>44958</v>
      </c>
      <c r="H114" s="25">
        <v>44960</v>
      </c>
      <c r="I114" s="248" t="s">
        <v>916</v>
      </c>
      <c r="J114" s="26">
        <v>5100000</v>
      </c>
      <c r="K114" s="26">
        <f t="shared" si="19"/>
        <v>98076.923076923078</v>
      </c>
      <c r="L114" s="27" t="s">
        <v>42</v>
      </c>
      <c r="M114" s="179" t="s">
        <v>426</v>
      </c>
      <c r="N114" s="249" t="s">
        <v>31</v>
      </c>
      <c r="O114" s="181" t="s">
        <v>10</v>
      </c>
      <c r="P114" s="25" t="s">
        <v>21</v>
      </c>
      <c r="Q114" s="179" t="s">
        <v>1332</v>
      </c>
      <c r="R114" s="182">
        <v>0.67700000000000005</v>
      </c>
      <c r="S114" s="182">
        <v>0.95899999999999996</v>
      </c>
      <c r="T114" s="183">
        <v>106169.75</v>
      </c>
      <c r="U114" s="161">
        <f t="shared" si="20"/>
        <v>5520827</v>
      </c>
      <c r="V114" s="162">
        <f t="shared" si="14"/>
        <v>1.0825150980392158</v>
      </c>
      <c r="W114" s="59" t="str">
        <f t="shared" si="15"/>
        <v>W/IN</v>
      </c>
      <c r="X114" s="59" t="str">
        <f t="shared" si="21"/>
        <v>EXPECTED</v>
      </c>
      <c r="Y114" s="18">
        <f t="shared" si="18"/>
        <v>2</v>
      </c>
      <c r="Z114" s="177"/>
    </row>
    <row r="115" spans="1:26" s="12" customFormat="1" ht="13.8" hidden="1" thickBot="1" x14ac:dyDescent="0.3">
      <c r="A115" s="177">
        <v>45090</v>
      </c>
      <c r="B115" s="247" t="s">
        <v>204</v>
      </c>
      <c r="C115" s="247" t="s">
        <v>50</v>
      </c>
      <c r="D115" s="247" t="s">
        <v>24</v>
      </c>
      <c r="E115" s="247" t="s">
        <v>943</v>
      </c>
      <c r="F115" s="19" t="s">
        <v>52</v>
      </c>
      <c r="G115" s="25">
        <v>44958</v>
      </c>
      <c r="H115" s="25">
        <v>44960</v>
      </c>
      <c r="I115" s="248" t="s">
        <v>898</v>
      </c>
      <c r="J115" s="26">
        <v>4200000</v>
      </c>
      <c r="K115" s="26">
        <f t="shared" si="19"/>
        <v>80769.230769230766</v>
      </c>
      <c r="L115" s="27" t="s">
        <v>42</v>
      </c>
      <c r="M115" s="179" t="s">
        <v>426</v>
      </c>
      <c r="N115" s="249" t="s">
        <v>48</v>
      </c>
      <c r="O115" s="181" t="s">
        <v>10</v>
      </c>
      <c r="P115" s="25" t="s">
        <v>21</v>
      </c>
      <c r="Q115" s="179" t="s">
        <v>188</v>
      </c>
      <c r="R115" s="182">
        <v>0.94399999999999995</v>
      </c>
      <c r="S115" s="182">
        <v>0.995</v>
      </c>
      <c r="T115" s="183">
        <v>94193.16</v>
      </c>
      <c r="U115" s="161">
        <f t="shared" si="20"/>
        <v>4898044.32</v>
      </c>
      <c r="V115" s="162">
        <f t="shared" si="14"/>
        <v>1.1662010285714286</v>
      </c>
      <c r="W115" s="59" t="str">
        <f t="shared" si="15"/>
        <v>W/IN</v>
      </c>
      <c r="X115" s="59" t="str">
        <f t="shared" si="21"/>
        <v>EXPECTED</v>
      </c>
      <c r="Y115" s="18">
        <f t="shared" si="18"/>
        <v>2</v>
      </c>
      <c r="Z115" s="177"/>
    </row>
    <row r="116" spans="1:26" s="12" customFormat="1" ht="13.8" hidden="1" thickBot="1" x14ac:dyDescent="0.3">
      <c r="A116" s="177">
        <v>45090</v>
      </c>
      <c r="B116" s="247" t="s">
        <v>520</v>
      </c>
      <c r="C116" s="247" t="s">
        <v>101</v>
      </c>
      <c r="D116" s="247" t="s">
        <v>15</v>
      </c>
      <c r="E116" s="247" t="s">
        <v>936</v>
      </c>
      <c r="F116" s="19" t="s">
        <v>52</v>
      </c>
      <c r="G116" s="25">
        <v>44958</v>
      </c>
      <c r="H116" s="25">
        <v>45030</v>
      </c>
      <c r="I116" s="248" t="s">
        <v>914</v>
      </c>
      <c r="J116" s="26">
        <v>3900000</v>
      </c>
      <c r="K116" s="26">
        <f t="shared" si="19"/>
        <v>75000</v>
      </c>
      <c r="L116" s="27" t="s">
        <v>42</v>
      </c>
      <c r="M116" s="179" t="s">
        <v>426</v>
      </c>
      <c r="N116" s="249" t="s">
        <v>160</v>
      </c>
      <c r="O116" s="181" t="s">
        <v>10</v>
      </c>
      <c r="P116" s="25" t="s">
        <v>21</v>
      </c>
      <c r="Q116" s="179" t="s">
        <v>188</v>
      </c>
      <c r="R116" s="182">
        <v>0.95</v>
      </c>
      <c r="S116" s="182">
        <v>0.98199999999999998</v>
      </c>
      <c r="T116" s="183">
        <v>43488.92</v>
      </c>
      <c r="U116" s="161">
        <f t="shared" si="20"/>
        <v>2261423.84</v>
      </c>
      <c r="V116" s="162">
        <f t="shared" si="14"/>
        <v>0.57985226666666667</v>
      </c>
      <c r="W116" s="59" t="str">
        <f t="shared" si="15"/>
        <v>L0W</v>
      </c>
      <c r="X116" s="59" t="str">
        <f t="shared" si="21"/>
        <v>SIGNIFICANT</v>
      </c>
      <c r="Y116" s="18">
        <f t="shared" si="18"/>
        <v>72</v>
      </c>
      <c r="Z116" s="177"/>
    </row>
    <row r="117" spans="1:26" s="12" customFormat="1" ht="13.8" hidden="1" thickBot="1" x14ac:dyDescent="0.3">
      <c r="A117" s="177">
        <v>45090</v>
      </c>
      <c r="B117" s="247" t="s">
        <v>204</v>
      </c>
      <c r="C117" s="247" t="s">
        <v>50</v>
      </c>
      <c r="D117" s="247" t="s">
        <v>24</v>
      </c>
      <c r="E117" s="247" t="s">
        <v>942</v>
      </c>
      <c r="F117" s="19" t="s">
        <v>52</v>
      </c>
      <c r="G117" s="25">
        <v>44958</v>
      </c>
      <c r="H117" s="25">
        <v>44960</v>
      </c>
      <c r="I117" s="248" t="s">
        <v>897</v>
      </c>
      <c r="J117" s="26">
        <v>3600000</v>
      </c>
      <c r="K117" s="26">
        <f t="shared" si="19"/>
        <v>69230.769230769234</v>
      </c>
      <c r="L117" s="27" t="s">
        <v>42</v>
      </c>
      <c r="M117" s="179" t="s">
        <v>426</v>
      </c>
      <c r="N117" s="249" t="s">
        <v>48</v>
      </c>
      <c r="O117" s="181" t="s">
        <v>10</v>
      </c>
      <c r="P117" s="25" t="s">
        <v>21</v>
      </c>
      <c r="Q117" s="179" t="s">
        <v>188</v>
      </c>
      <c r="R117" s="182">
        <v>0.97899999999999998</v>
      </c>
      <c r="S117" s="182">
        <v>0.995</v>
      </c>
      <c r="T117" s="183">
        <v>65213.84</v>
      </c>
      <c r="U117" s="161">
        <f t="shared" si="20"/>
        <v>3391119.6799999997</v>
      </c>
      <c r="V117" s="162">
        <f t="shared" si="14"/>
        <v>0.94197768888888878</v>
      </c>
      <c r="W117" s="59" t="str">
        <f t="shared" si="15"/>
        <v>W/IN</v>
      </c>
      <c r="X117" s="59" t="str">
        <f t="shared" si="21"/>
        <v>EXPECTED</v>
      </c>
      <c r="Y117" s="18">
        <f t="shared" si="18"/>
        <v>2</v>
      </c>
      <c r="Z117" s="177"/>
    </row>
    <row r="118" spans="1:26" s="12" customFormat="1" ht="13.8" hidden="1" thickBot="1" x14ac:dyDescent="0.3">
      <c r="A118" s="177">
        <v>45090</v>
      </c>
      <c r="B118" s="247" t="s">
        <v>535</v>
      </c>
      <c r="C118" s="247" t="s">
        <v>59</v>
      </c>
      <c r="D118" s="247" t="s">
        <v>14</v>
      </c>
      <c r="E118" s="247" t="s">
        <v>933</v>
      </c>
      <c r="F118" s="19" t="s">
        <v>52</v>
      </c>
      <c r="G118" s="25">
        <v>44958</v>
      </c>
      <c r="H118" s="25">
        <v>45009</v>
      </c>
      <c r="I118" s="248" t="s">
        <v>911</v>
      </c>
      <c r="J118" s="26">
        <v>3000000</v>
      </c>
      <c r="K118" s="26">
        <f t="shared" si="19"/>
        <v>57692.307692307695</v>
      </c>
      <c r="L118" s="27" t="s">
        <v>42</v>
      </c>
      <c r="M118" s="179" t="s">
        <v>426</v>
      </c>
      <c r="N118" s="249" t="s">
        <v>71</v>
      </c>
      <c r="O118" s="181" t="s">
        <v>10</v>
      </c>
      <c r="P118" s="25" t="s">
        <v>21</v>
      </c>
      <c r="Q118" s="179" t="s">
        <v>188</v>
      </c>
      <c r="R118" s="182">
        <v>0.87</v>
      </c>
      <c r="S118" s="182">
        <v>1</v>
      </c>
      <c r="T118" s="183">
        <v>2866.76</v>
      </c>
      <c r="U118" s="161">
        <f t="shared" si="20"/>
        <v>149071.52000000002</v>
      </c>
      <c r="V118" s="162">
        <f t="shared" si="14"/>
        <v>4.9690506666666669E-2</v>
      </c>
      <c r="W118" s="59" t="str">
        <f t="shared" si="15"/>
        <v>L0W</v>
      </c>
      <c r="X118" s="59" t="str">
        <f t="shared" si="21"/>
        <v>SIGNIFICANT</v>
      </c>
      <c r="Y118" s="18">
        <f t="shared" si="18"/>
        <v>51</v>
      </c>
      <c r="Z118" s="177"/>
    </row>
    <row r="119" spans="1:26" s="12" customFormat="1" ht="13.8" hidden="1" thickBot="1" x14ac:dyDescent="0.3">
      <c r="A119" s="177">
        <v>45090</v>
      </c>
      <c r="B119" s="247" t="s">
        <v>533</v>
      </c>
      <c r="C119" s="247" t="s">
        <v>189</v>
      </c>
      <c r="D119" s="247" t="s">
        <v>24</v>
      </c>
      <c r="E119" s="247" t="s">
        <v>929</v>
      </c>
      <c r="F119" s="19" t="s">
        <v>52</v>
      </c>
      <c r="G119" s="25">
        <v>44958</v>
      </c>
      <c r="H119" s="25">
        <v>44988</v>
      </c>
      <c r="I119" s="248" t="s">
        <v>907</v>
      </c>
      <c r="J119" s="26">
        <v>2532360</v>
      </c>
      <c r="K119" s="26">
        <f t="shared" si="19"/>
        <v>48699.230769230766</v>
      </c>
      <c r="L119" s="27" t="s">
        <v>42</v>
      </c>
      <c r="M119" s="179" t="s">
        <v>426</v>
      </c>
      <c r="N119" s="249" t="s">
        <v>23</v>
      </c>
      <c r="O119" s="181" t="s">
        <v>10</v>
      </c>
      <c r="P119" s="25" t="s">
        <v>21</v>
      </c>
      <c r="Q119" s="179" t="s">
        <v>188</v>
      </c>
      <c r="R119" s="182">
        <v>0.92900000000000005</v>
      </c>
      <c r="S119" s="182">
        <v>0.998</v>
      </c>
      <c r="T119" s="183">
        <v>58824.92</v>
      </c>
      <c r="U119" s="161">
        <f t="shared" si="20"/>
        <v>3058895.84</v>
      </c>
      <c r="V119" s="162">
        <f t="shared" si="14"/>
        <v>1.2079229809347802</v>
      </c>
      <c r="W119" s="59" t="str">
        <f t="shared" si="15"/>
        <v>HIGH</v>
      </c>
      <c r="X119" s="59" t="str">
        <f t="shared" si="21"/>
        <v>DELAYED</v>
      </c>
      <c r="Y119" s="18">
        <f t="shared" si="18"/>
        <v>30</v>
      </c>
      <c r="Z119" s="177"/>
    </row>
    <row r="120" spans="1:26" s="12" customFormat="1" ht="13.8" hidden="1" thickBot="1" x14ac:dyDescent="0.3">
      <c r="A120" s="177">
        <v>45090</v>
      </c>
      <c r="B120" s="247"/>
      <c r="C120" s="247" t="s">
        <v>151</v>
      </c>
      <c r="D120" s="247" t="s">
        <v>15</v>
      </c>
      <c r="E120" s="247" t="s">
        <v>930</v>
      </c>
      <c r="F120" s="19" t="s">
        <v>52</v>
      </c>
      <c r="G120" s="25">
        <v>44958</v>
      </c>
      <c r="H120" s="25">
        <v>45030</v>
      </c>
      <c r="I120" s="248" t="s">
        <v>908</v>
      </c>
      <c r="J120" s="26">
        <v>2400000</v>
      </c>
      <c r="K120" s="26">
        <f t="shared" si="19"/>
        <v>46153.846153846156</v>
      </c>
      <c r="L120" s="27" t="s">
        <v>42</v>
      </c>
      <c r="M120" s="179" t="s">
        <v>426</v>
      </c>
      <c r="N120" s="249" t="s">
        <v>160</v>
      </c>
      <c r="O120" s="181" t="s">
        <v>10</v>
      </c>
      <c r="P120" s="25" t="s">
        <v>21</v>
      </c>
      <c r="Q120" s="179" t="s">
        <v>188</v>
      </c>
      <c r="R120" s="182">
        <v>0.998</v>
      </c>
      <c r="S120" s="182">
        <v>1</v>
      </c>
      <c r="T120" s="183">
        <v>22537.47</v>
      </c>
      <c r="U120" s="161">
        <f t="shared" si="20"/>
        <v>1171948.44</v>
      </c>
      <c r="V120" s="162">
        <f t="shared" si="14"/>
        <v>0.48831184999999999</v>
      </c>
      <c r="W120" s="59" t="str">
        <f t="shared" si="15"/>
        <v>L0W</v>
      </c>
      <c r="X120" s="59" t="str">
        <f t="shared" si="21"/>
        <v>SIGNIFICANT</v>
      </c>
      <c r="Y120" s="18">
        <f t="shared" si="18"/>
        <v>72</v>
      </c>
      <c r="Z120" s="177"/>
    </row>
    <row r="121" spans="1:26" s="12" customFormat="1" ht="13.8" hidden="1" thickBot="1" x14ac:dyDescent="0.3">
      <c r="A121" s="177">
        <v>45090</v>
      </c>
      <c r="B121" s="247"/>
      <c r="C121" s="247" t="s">
        <v>151</v>
      </c>
      <c r="D121" s="247" t="s">
        <v>15</v>
      </c>
      <c r="E121" s="247" t="s">
        <v>930</v>
      </c>
      <c r="F121" s="19" t="s">
        <v>52</v>
      </c>
      <c r="G121" s="25">
        <v>44958</v>
      </c>
      <c r="H121" s="25">
        <v>45037</v>
      </c>
      <c r="I121" s="248" t="s">
        <v>909</v>
      </c>
      <c r="J121" s="26">
        <v>2400000</v>
      </c>
      <c r="K121" s="26">
        <f t="shared" si="19"/>
        <v>46153.846153846156</v>
      </c>
      <c r="L121" s="27" t="s">
        <v>42</v>
      </c>
      <c r="M121" s="179" t="s">
        <v>426</v>
      </c>
      <c r="N121" s="249" t="s">
        <v>160</v>
      </c>
      <c r="O121" s="181" t="s">
        <v>10</v>
      </c>
      <c r="P121" s="25" t="s">
        <v>21</v>
      </c>
      <c r="Q121" s="179" t="s">
        <v>222</v>
      </c>
      <c r="R121" s="182">
        <v>1</v>
      </c>
      <c r="S121" s="182">
        <v>1</v>
      </c>
      <c r="T121" s="183">
        <v>302.64999999999998</v>
      </c>
      <c r="U121" s="161">
        <f t="shared" si="20"/>
        <v>15737.8</v>
      </c>
      <c r="V121" s="162">
        <f t="shared" si="14"/>
        <v>6.5574166666666663E-3</v>
      </c>
      <c r="W121" s="59" t="str">
        <f t="shared" si="15"/>
        <v>L0W</v>
      </c>
      <c r="X121" s="59" t="str">
        <f t="shared" si="21"/>
        <v>SIGNIFICANT</v>
      </c>
      <c r="Y121" s="18">
        <f t="shared" si="18"/>
        <v>79</v>
      </c>
      <c r="Z121" s="177"/>
    </row>
    <row r="122" spans="1:26" s="12" customFormat="1" ht="13.8" hidden="1" thickBot="1" x14ac:dyDescent="0.3">
      <c r="A122" s="177">
        <v>45090</v>
      </c>
      <c r="B122" s="247" t="s">
        <v>57</v>
      </c>
      <c r="C122" s="247" t="s">
        <v>65</v>
      </c>
      <c r="D122" s="247" t="s">
        <v>14</v>
      </c>
      <c r="E122" s="247" t="s">
        <v>934</v>
      </c>
      <c r="F122" s="19" t="s">
        <v>52</v>
      </c>
      <c r="G122" s="25">
        <v>44958</v>
      </c>
      <c r="H122" s="25">
        <v>45002</v>
      </c>
      <c r="I122" s="248" t="s">
        <v>912</v>
      </c>
      <c r="J122" s="26">
        <v>2400000</v>
      </c>
      <c r="K122" s="26">
        <f t="shared" si="19"/>
        <v>46153.846153846156</v>
      </c>
      <c r="L122" s="27" t="s">
        <v>42</v>
      </c>
      <c r="M122" s="179" t="s">
        <v>426</v>
      </c>
      <c r="N122" s="249" t="s">
        <v>9</v>
      </c>
      <c r="O122" s="181" t="s">
        <v>10</v>
      </c>
      <c r="P122" s="25" t="s">
        <v>21</v>
      </c>
      <c r="Q122" s="179" t="s">
        <v>188</v>
      </c>
      <c r="R122" s="182">
        <v>0.93100000000000005</v>
      </c>
      <c r="S122" s="182">
        <v>0.99299999999999999</v>
      </c>
      <c r="T122" s="183">
        <v>52477.53</v>
      </c>
      <c r="U122" s="161">
        <f t="shared" si="20"/>
        <v>2728831.56</v>
      </c>
      <c r="V122" s="162">
        <f t="shared" si="14"/>
        <v>1.13701315</v>
      </c>
      <c r="W122" s="59" t="str">
        <f t="shared" si="15"/>
        <v>W/IN</v>
      </c>
      <c r="X122" s="59" t="str">
        <f t="shared" si="21"/>
        <v>SIGNIFICANT</v>
      </c>
      <c r="Y122" s="18">
        <f t="shared" si="18"/>
        <v>44</v>
      </c>
      <c r="Z122" s="177"/>
    </row>
    <row r="123" spans="1:26" s="12" customFormat="1" ht="27" hidden="1" thickBot="1" x14ac:dyDescent="0.3">
      <c r="A123" s="177">
        <v>45090</v>
      </c>
      <c r="B123" s="247" t="s">
        <v>57</v>
      </c>
      <c r="C123" s="247" t="s">
        <v>215</v>
      </c>
      <c r="D123" s="247" t="s">
        <v>14</v>
      </c>
      <c r="E123" s="247" t="s">
        <v>932</v>
      </c>
      <c r="F123" s="19" t="s">
        <v>52</v>
      </c>
      <c r="G123" s="25">
        <v>44958</v>
      </c>
      <c r="H123" s="25">
        <v>45051</v>
      </c>
      <c r="I123" s="251" t="s">
        <v>1289</v>
      </c>
      <c r="J123" s="26">
        <v>2400000</v>
      </c>
      <c r="K123" s="26">
        <f t="shared" si="19"/>
        <v>46153.846153846156</v>
      </c>
      <c r="L123" s="27" t="s">
        <v>42</v>
      </c>
      <c r="M123" s="179" t="s">
        <v>426</v>
      </c>
      <c r="N123" s="249" t="s">
        <v>85</v>
      </c>
      <c r="O123" s="181" t="s">
        <v>10</v>
      </c>
      <c r="P123" s="25" t="s">
        <v>21</v>
      </c>
      <c r="Q123" s="179" t="s">
        <v>203</v>
      </c>
      <c r="R123" s="182">
        <v>0.94699999999999995</v>
      </c>
      <c r="S123" s="182">
        <v>0.98199999999999998</v>
      </c>
      <c r="T123" s="183">
        <v>50585.53</v>
      </c>
      <c r="U123" s="161">
        <f t="shared" si="20"/>
        <v>2630447.56</v>
      </c>
      <c r="V123" s="162">
        <f t="shared" si="14"/>
        <v>1.0960198166666666</v>
      </c>
      <c r="W123" s="59" t="str">
        <f t="shared" si="15"/>
        <v>W/IN</v>
      </c>
      <c r="X123" s="59" t="str">
        <f t="shared" si="21"/>
        <v>SIGNIFICANT</v>
      </c>
      <c r="Y123" s="18">
        <f t="shared" si="18"/>
        <v>93</v>
      </c>
      <c r="Z123" s="177"/>
    </row>
    <row r="124" spans="1:26" s="12" customFormat="1" ht="15" hidden="1" thickBot="1" x14ac:dyDescent="0.35">
      <c r="A124" s="217">
        <v>45090</v>
      </c>
      <c r="B124" s="230" t="s">
        <v>204</v>
      </c>
      <c r="C124" s="230" t="s">
        <v>69</v>
      </c>
      <c r="D124" s="230" t="s">
        <v>24</v>
      </c>
      <c r="E124" s="230" t="s">
        <v>923</v>
      </c>
      <c r="F124" s="219" t="s">
        <v>52</v>
      </c>
      <c r="G124" s="220">
        <v>44958</v>
      </c>
      <c r="H124" s="220"/>
      <c r="I124" s="231" t="s">
        <v>901</v>
      </c>
      <c r="J124" s="222">
        <v>1944000</v>
      </c>
      <c r="K124" s="222">
        <f t="shared" si="19"/>
        <v>37384.615384615383</v>
      </c>
      <c r="L124" s="223" t="s">
        <v>42</v>
      </c>
      <c r="M124" s="224" t="s">
        <v>426</v>
      </c>
      <c r="N124" s="232" t="s">
        <v>9</v>
      </c>
      <c r="O124" s="226" t="s">
        <v>10</v>
      </c>
      <c r="P124" s="220" t="s">
        <v>21</v>
      </c>
      <c r="Q124" s="224" t="s">
        <v>56</v>
      </c>
      <c r="R124" s="227"/>
      <c r="S124" s="227"/>
      <c r="T124" s="228"/>
      <c r="U124" s="213">
        <f t="shared" si="20"/>
        <v>0</v>
      </c>
      <c r="V124" s="214">
        <f t="shared" si="14"/>
        <v>0</v>
      </c>
      <c r="W124" s="215" t="str">
        <f t="shared" si="15"/>
        <v>L0W</v>
      </c>
      <c r="X124" s="215" t="e">
        <f t="shared" si="21"/>
        <v>#NUM!</v>
      </c>
      <c r="Y124" s="216" t="e">
        <f t="shared" si="18"/>
        <v>#NUM!</v>
      </c>
      <c r="Z124" s="217"/>
    </row>
    <row r="125" spans="1:26" s="12" customFormat="1" ht="13.8" hidden="1" thickBot="1" x14ac:dyDescent="0.3">
      <c r="A125" s="177">
        <v>45090</v>
      </c>
      <c r="B125" s="247" t="s">
        <v>204</v>
      </c>
      <c r="C125" s="247" t="s">
        <v>50</v>
      </c>
      <c r="D125" s="247" t="s">
        <v>24</v>
      </c>
      <c r="E125" s="247" t="s">
        <v>921</v>
      </c>
      <c r="F125" s="19" t="s">
        <v>52</v>
      </c>
      <c r="G125" s="25">
        <v>44958</v>
      </c>
      <c r="H125" s="25">
        <v>44960</v>
      </c>
      <c r="I125" s="248" t="s">
        <v>899</v>
      </c>
      <c r="J125" s="26">
        <v>1800000</v>
      </c>
      <c r="K125" s="26">
        <f t="shared" si="19"/>
        <v>34615.384615384617</v>
      </c>
      <c r="L125" s="27" t="s">
        <v>42</v>
      </c>
      <c r="M125" s="179" t="s">
        <v>426</v>
      </c>
      <c r="N125" s="249" t="s">
        <v>48</v>
      </c>
      <c r="O125" s="181" t="s">
        <v>10</v>
      </c>
      <c r="P125" s="25" t="s">
        <v>21</v>
      </c>
      <c r="Q125" s="179" t="s">
        <v>321</v>
      </c>
      <c r="R125" s="182">
        <v>0.90200000000000002</v>
      </c>
      <c r="S125" s="182">
        <v>0.99399999999999999</v>
      </c>
      <c r="T125" s="183">
        <v>39290.269999999997</v>
      </c>
      <c r="U125" s="161">
        <f t="shared" ref="U125:U156" si="22">T125*52</f>
        <v>2043094.0399999998</v>
      </c>
      <c r="V125" s="162">
        <f t="shared" si="14"/>
        <v>1.1350522444444442</v>
      </c>
      <c r="W125" s="59" t="str">
        <f t="shared" si="15"/>
        <v>W/IN</v>
      </c>
      <c r="X125" s="59" t="str">
        <f t="shared" si="21"/>
        <v>EXPECTED</v>
      </c>
      <c r="Y125" s="18">
        <f t="shared" si="18"/>
        <v>2</v>
      </c>
      <c r="Z125" s="177"/>
    </row>
    <row r="126" spans="1:26" s="12" customFormat="1" ht="13.8" hidden="1" thickBot="1" x14ac:dyDescent="0.3">
      <c r="A126" s="177">
        <v>45090</v>
      </c>
      <c r="B126" s="247" t="s">
        <v>204</v>
      </c>
      <c r="C126" s="247" t="s">
        <v>50</v>
      </c>
      <c r="D126" s="247" t="s">
        <v>24</v>
      </c>
      <c r="E126" s="247" t="s">
        <v>924</v>
      </c>
      <c r="F126" s="19" t="s">
        <v>52</v>
      </c>
      <c r="G126" s="25">
        <v>44958</v>
      </c>
      <c r="H126" s="25">
        <v>44960</v>
      </c>
      <c r="I126" s="248" t="s">
        <v>902</v>
      </c>
      <c r="J126" s="26">
        <v>1800000</v>
      </c>
      <c r="K126" s="26">
        <f t="shared" si="19"/>
        <v>34615.384615384617</v>
      </c>
      <c r="L126" s="27" t="s">
        <v>42</v>
      </c>
      <c r="M126" s="179" t="s">
        <v>426</v>
      </c>
      <c r="N126" s="249" t="s">
        <v>48</v>
      </c>
      <c r="O126" s="181" t="s">
        <v>10</v>
      </c>
      <c r="P126" s="25" t="s">
        <v>21</v>
      </c>
      <c r="Q126" s="179" t="s">
        <v>188</v>
      </c>
      <c r="R126" s="182">
        <v>0.94799999999999995</v>
      </c>
      <c r="S126" s="182">
        <v>0.98899999999999999</v>
      </c>
      <c r="T126" s="183">
        <v>8138.67</v>
      </c>
      <c r="U126" s="161">
        <f t="shared" si="22"/>
        <v>423210.84</v>
      </c>
      <c r="V126" s="162">
        <f t="shared" si="14"/>
        <v>0.23511713333333331</v>
      </c>
      <c r="W126" s="59" t="str">
        <f t="shared" si="15"/>
        <v>L0W</v>
      </c>
      <c r="X126" s="59" t="str">
        <f t="shared" si="21"/>
        <v>EXPECTED</v>
      </c>
      <c r="Y126" s="18">
        <f t="shared" si="18"/>
        <v>2</v>
      </c>
      <c r="Z126" s="177"/>
    </row>
    <row r="127" spans="1:26" s="12" customFormat="1" ht="13.8" hidden="1" thickBot="1" x14ac:dyDescent="0.3">
      <c r="A127" s="177">
        <v>45090</v>
      </c>
      <c r="B127" s="247" t="s">
        <v>204</v>
      </c>
      <c r="C127" s="247" t="s">
        <v>418</v>
      </c>
      <c r="D127" s="247" t="s">
        <v>24</v>
      </c>
      <c r="E127" s="247" t="s">
        <v>926</v>
      </c>
      <c r="F127" s="19" t="s">
        <v>52</v>
      </c>
      <c r="G127" s="25">
        <v>44958</v>
      </c>
      <c r="H127" s="25">
        <v>45037</v>
      </c>
      <c r="I127" s="248" t="s">
        <v>904</v>
      </c>
      <c r="J127" s="26">
        <v>1200000</v>
      </c>
      <c r="K127" s="26">
        <f t="shared" si="19"/>
        <v>23076.923076923078</v>
      </c>
      <c r="L127" s="27" t="s">
        <v>42</v>
      </c>
      <c r="M127" s="179" t="s">
        <v>426</v>
      </c>
      <c r="N127" s="249" t="s">
        <v>71</v>
      </c>
      <c r="O127" s="181" t="s">
        <v>10</v>
      </c>
      <c r="P127" s="25" t="s">
        <v>21</v>
      </c>
      <c r="Q127" s="179" t="s">
        <v>1290</v>
      </c>
      <c r="R127" s="182">
        <v>0.96899999999999997</v>
      </c>
      <c r="S127" s="182">
        <v>1</v>
      </c>
      <c r="T127" s="183">
        <v>11988.72</v>
      </c>
      <c r="U127" s="161">
        <f t="shared" si="22"/>
        <v>623413.43999999994</v>
      </c>
      <c r="V127" s="162">
        <f t="shared" si="14"/>
        <v>0.51951119999999995</v>
      </c>
      <c r="W127" s="59" t="str">
        <f t="shared" si="15"/>
        <v>L0W</v>
      </c>
      <c r="X127" s="59" t="str">
        <f t="shared" si="21"/>
        <v>SIGNIFICANT</v>
      </c>
      <c r="Y127" s="18">
        <f t="shared" si="18"/>
        <v>79</v>
      </c>
      <c r="Z127" s="177"/>
    </row>
    <row r="128" spans="1:26" s="12" customFormat="1" ht="13.8" hidden="1" thickBot="1" x14ac:dyDescent="0.3">
      <c r="A128" s="177">
        <v>45090</v>
      </c>
      <c r="B128" s="247"/>
      <c r="C128" s="247" t="s">
        <v>919</v>
      </c>
      <c r="D128" s="247"/>
      <c r="E128" s="247" t="s">
        <v>925</v>
      </c>
      <c r="F128" s="19" t="s">
        <v>52</v>
      </c>
      <c r="G128" s="25">
        <v>44958</v>
      </c>
      <c r="H128" s="25">
        <v>44953</v>
      </c>
      <c r="I128" s="248" t="s">
        <v>903</v>
      </c>
      <c r="J128" s="26">
        <v>1200000</v>
      </c>
      <c r="K128" s="26">
        <f t="shared" si="19"/>
        <v>23076.923076923078</v>
      </c>
      <c r="L128" s="27" t="s">
        <v>42</v>
      </c>
      <c r="M128" s="179" t="s">
        <v>426</v>
      </c>
      <c r="N128" s="249" t="s">
        <v>20</v>
      </c>
      <c r="O128" s="181" t="s">
        <v>10</v>
      </c>
      <c r="P128" s="25" t="s">
        <v>21</v>
      </c>
      <c r="Q128" s="179" t="s">
        <v>188</v>
      </c>
      <c r="R128" s="182">
        <v>0.96099999999999997</v>
      </c>
      <c r="S128" s="182">
        <v>0.996</v>
      </c>
      <c r="T128" s="183">
        <v>11007.53</v>
      </c>
      <c r="U128" s="161">
        <f t="shared" si="22"/>
        <v>572391.56000000006</v>
      </c>
      <c r="V128" s="162">
        <f t="shared" si="14"/>
        <v>0.47699296666666668</v>
      </c>
      <c r="W128" s="59" t="str">
        <f t="shared" si="15"/>
        <v>L0W</v>
      </c>
      <c r="X128" s="59" t="s">
        <v>2059</v>
      </c>
      <c r="Y128" s="18" t="e">
        <f t="shared" si="18"/>
        <v>#NUM!</v>
      </c>
      <c r="Z128" s="177"/>
    </row>
    <row r="129" spans="1:26" s="12" customFormat="1" ht="13.8" hidden="1" thickBot="1" x14ac:dyDescent="0.3">
      <c r="A129" s="177">
        <v>45090</v>
      </c>
      <c r="B129" s="247" t="s">
        <v>533</v>
      </c>
      <c r="C129" s="247" t="s">
        <v>920</v>
      </c>
      <c r="D129" s="247" t="s">
        <v>158</v>
      </c>
      <c r="E129" s="247" t="s">
        <v>940</v>
      </c>
      <c r="F129" s="19" t="s">
        <v>52</v>
      </c>
      <c r="G129" s="25">
        <v>44958</v>
      </c>
      <c r="H129" s="25">
        <v>44995</v>
      </c>
      <c r="I129" s="248" t="s">
        <v>918</v>
      </c>
      <c r="J129" s="26">
        <v>1200000</v>
      </c>
      <c r="K129" s="26">
        <f t="shared" si="19"/>
        <v>23076.923076923078</v>
      </c>
      <c r="L129" s="27" t="s">
        <v>42</v>
      </c>
      <c r="M129" s="179" t="s">
        <v>426</v>
      </c>
      <c r="N129" s="249" t="s">
        <v>371</v>
      </c>
      <c r="O129" s="181" t="s">
        <v>10</v>
      </c>
      <c r="P129" s="25" t="s">
        <v>21</v>
      </c>
      <c r="Q129" s="179" t="s">
        <v>194</v>
      </c>
      <c r="R129" s="182">
        <v>0.89500000000000002</v>
      </c>
      <c r="S129" s="182">
        <v>0.998</v>
      </c>
      <c r="T129" s="183">
        <v>3045.55</v>
      </c>
      <c r="U129" s="161">
        <f t="shared" si="22"/>
        <v>158368.6</v>
      </c>
      <c r="V129" s="162">
        <f t="shared" si="14"/>
        <v>0.13197383333333335</v>
      </c>
      <c r="W129" s="59" t="str">
        <f t="shared" si="15"/>
        <v>L0W</v>
      </c>
      <c r="X129" s="59" t="str">
        <f t="shared" ref="X129:X163" si="23">IF(Y129&lt;15, "EXPECTED", IF(Y129&gt;30, "SIGNIFICANT", "DELAYED"))</f>
        <v>SIGNIFICANT</v>
      </c>
      <c r="Y129" s="18">
        <f t="shared" si="18"/>
        <v>37</v>
      </c>
      <c r="Z129" s="177"/>
    </row>
    <row r="130" spans="1:26" s="12" customFormat="1" ht="13.8" hidden="1" thickBot="1" x14ac:dyDescent="0.3">
      <c r="A130" s="177">
        <v>45090</v>
      </c>
      <c r="B130" s="247" t="s">
        <v>534</v>
      </c>
      <c r="C130" s="247" t="s">
        <v>142</v>
      </c>
      <c r="D130" s="247" t="s">
        <v>14</v>
      </c>
      <c r="E130" s="247" t="s">
        <v>922</v>
      </c>
      <c r="F130" s="19" t="s">
        <v>52</v>
      </c>
      <c r="G130" s="25">
        <v>44958</v>
      </c>
      <c r="H130" s="25">
        <v>45016</v>
      </c>
      <c r="I130" s="248" t="s">
        <v>900</v>
      </c>
      <c r="J130" s="26">
        <v>900000</v>
      </c>
      <c r="K130" s="26">
        <f t="shared" si="19"/>
        <v>17307.692307692309</v>
      </c>
      <c r="L130" s="27" t="s">
        <v>42</v>
      </c>
      <c r="M130" s="179" t="s">
        <v>426</v>
      </c>
      <c r="N130" s="249" t="s">
        <v>66</v>
      </c>
      <c r="O130" s="181" t="s">
        <v>10</v>
      </c>
      <c r="P130" s="25" t="s">
        <v>21</v>
      </c>
      <c r="Q130" s="179" t="s">
        <v>194</v>
      </c>
      <c r="R130" s="182">
        <v>0.90700000000000003</v>
      </c>
      <c r="S130" s="182">
        <v>1</v>
      </c>
      <c r="T130" s="183">
        <v>2373.96</v>
      </c>
      <c r="U130" s="161">
        <f t="shared" si="22"/>
        <v>123445.92</v>
      </c>
      <c r="V130" s="162">
        <f t="shared" ref="V130:V193" si="24">T130/K130</f>
        <v>0.13716213333333332</v>
      </c>
      <c r="W130" s="59" t="str">
        <f t="shared" ref="W130:W193" si="25">IF(V130&lt;0.8, "L0W", IF(V130&gt;1.2,"HIGH","W/IN"))</f>
        <v>L0W</v>
      </c>
      <c r="X130" s="59" t="str">
        <f t="shared" si="23"/>
        <v>SIGNIFICANT</v>
      </c>
      <c r="Y130" s="18">
        <f t="shared" si="18"/>
        <v>58</v>
      </c>
      <c r="Z130" s="177"/>
    </row>
    <row r="131" spans="1:26" s="12" customFormat="1" ht="13.8" hidden="1" thickBot="1" x14ac:dyDescent="0.3">
      <c r="A131" s="177">
        <v>45090</v>
      </c>
      <c r="B131" s="247" t="s">
        <v>535</v>
      </c>
      <c r="C131" s="247" t="s">
        <v>59</v>
      </c>
      <c r="D131" s="247"/>
      <c r="E131" s="247" t="s">
        <v>931</v>
      </c>
      <c r="F131" s="19" t="s">
        <v>52</v>
      </c>
      <c r="G131" s="25">
        <v>44958</v>
      </c>
      <c r="H131" s="25">
        <v>44981</v>
      </c>
      <c r="I131" s="248" t="s">
        <v>910</v>
      </c>
      <c r="J131" s="26">
        <v>480000</v>
      </c>
      <c r="K131" s="26">
        <f t="shared" si="19"/>
        <v>9230.7692307692305</v>
      </c>
      <c r="L131" s="27" t="s">
        <v>42</v>
      </c>
      <c r="M131" s="179" t="s">
        <v>426</v>
      </c>
      <c r="N131" s="249" t="s">
        <v>71</v>
      </c>
      <c r="O131" s="181" t="s">
        <v>10</v>
      </c>
      <c r="P131" s="25" t="s">
        <v>21</v>
      </c>
      <c r="Q131" s="179" t="s">
        <v>194</v>
      </c>
      <c r="R131" s="182">
        <v>0.97799999999999998</v>
      </c>
      <c r="S131" s="182">
        <v>0.996</v>
      </c>
      <c r="T131" s="183">
        <v>2110.46</v>
      </c>
      <c r="U131" s="161">
        <f t="shared" si="22"/>
        <v>109743.92</v>
      </c>
      <c r="V131" s="162">
        <f t="shared" si="24"/>
        <v>0.22863316666666667</v>
      </c>
      <c r="W131" s="59" t="str">
        <f t="shared" si="25"/>
        <v>L0W</v>
      </c>
      <c r="X131" s="59" t="str">
        <f t="shared" si="23"/>
        <v>DELAYED</v>
      </c>
      <c r="Y131" s="18">
        <f t="shared" si="18"/>
        <v>23</v>
      </c>
      <c r="Z131" s="177"/>
    </row>
    <row r="132" spans="1:26" s="12" customFormat="1" ht="15" hidden="1" thickBot="1" x14ac:dyDescent="0.35">
      <c r="A132" s="217">
        <v>45090</v>
      </c>
      <c r="B132" s="230"/>
      <c r="C132" s="230" t="s">
        <v>462</v>
      </c>
      <c r="D132" s="230" t="s">
        <v>573</v>
      </c>
      <c r="E132" s="230" t="s">
        <v>937</v>
      </c>
      <c r="F132" s="219" t="s">
        <v>52</v>
      </c>
      <c r="G132" s="220">
        <v>44958</v>
      </c>
      <c r="H132" s="220"/>
      <c r="I132" s="231" t="s">
        <v>915</v>
      </c>
      <c r="J132" s="222">
        <v>420000</v>
      </c>
      <c r="K132" s="222">
        <f t="shared" si="19"/>
        <v>8076.9230769230771</v>
      </c>
      <c r="L132" s="223" t="s">
        <v>42</v>
      </c>
      <c r="M132" s="224" t="s">
        <v>426</v>
      </c>
      <c r="N132" s="232" t="s">
        <v>66</v>
      </c>
      <c r="O132" s="226" t="s">
        <v>10</v>
      </c>
      <c r="P132" s="220" t="s">
        <v>21</v>
      </c>
      <c r="Q132" s="224" t="s">
        <v>56</v>
      </c>
      <c r="R132" s="227"/>
      <c r="S132" s="227"/>
      <c r="T132" s="228"/>
      <c r="U132" s="213">
        <f t="shared" si="22"/>
        <v>0</v>
      </c>
      <c r="V132" s="214">
        <f t="shared" si="24"/>
        <v>0</v>
      </c>
      <c r="W132" s="215" t="str">
        <f t="shared" si="25"/>
        <v>L0W</v>
      </c>
      <c r="X132" s="215" t="e">
        <f t="shared" si="23"/>
        <v>#NUM!</v>
      </c>
      <c r="Y132" s="216" t="e">
        <f t="shared" si="18"/>
        <v>#NUM!</v>
      </c>
      <c r="Z132" s="217"/>
    </row>
    <row r="133" spans="1:26" s="12" customFormat="1" ht="13.8" hidden="1" thickBot="1" x14ac:dyDescent="0.3">
      <c r="A133" s="177">
        <v>45090</v>
      </c>
      <c r="B133" s="247" t="s">
        <v>204</v>
      </c>
      <c r="C133" s="247" t="s">
        <v>55</v>
      </c>
      <c r="D133" s="247" t="s">
        <v>24</v>
      </c>
      <c r="E133" s="247" t="s">
        <v>928</v>
      </c>
      <c r="F133" s="19" t="s">
        <v>52</v>
      </c>
      <c r="G133" s="25">
        <v>44958</v>
      </c>
      <c r="H133" s="25">
        <v>45002</v>
      </c>
      <c r="I133" s="248" t="s">
        <v>906</v>
      </c>
      <c r="J133" s="26">
        <v>360000</v>
      </c>
      <c r="K133" s="26">
        <f t="shared" si="19"/>
        <v>6923.0769230769229</v>
      </c>
      <c r="L133" s="27" t="s">
        <v>42</v>
      </c>
      <c r="M133" s="179" t="s">
        <v>426</v>
      </c>
      <c r="N133" s="249" t="s">
        <v>9</v>
      </c>
      <c r="O133" s="181" t="s">
        <v>10</v>
      </c>
      <c r="P133" s="25" t="s">
        <v>21</v>
      </c>
      <c r="Q133" s="179" t="s">
        <v>195</v>
      </c>
      <c r="R133" s="182">
        <v>0.97599999999999998</v>
      </c>
      <c r="S133" s="182">
        <v>1</v>
      </c>
      <c r="T133" s="183">
        <v>25588.23</v>
      </c>
      <c r="U133" s="161">
        <f t="shared" si="22"/>
        <v>1330587.96</v>
      </c>
      <c r="V133" s="162">
        <f t="shared" si="24"/>
        <v>3.6960776666666666</v>
      </c>
      <c r="W133" s="59" t="str">
        <f t="shared" si="25"/>
        <v>HIGH</v>
      </c>
      <c r="X133" s="59" t="str">
        <f t="shared" si="23"/>
        <v>SIGNIFICANT</v>
      </c>
      <c r="Y133" s="18">
        <f t="shared" si="18"/>
        <v>44</v>
      </c>
      <c r="Z133" s="177"/>
    </row>
    <row r="134" spans="1:26" s="12" customFormat="1" ht="13.8" hidden="1" thickBot="1" x14ac:dyDescent="0.3">
      <c r="A134" s="177">
        <v>45090</v>
      </c>
      <c r="B134" s="247" t="s">
        <v>520</v>
      </c>
      <c r="C134" s="247" t="s">
        <v>628</v>
      </c>
      <c r="D134" s="247" t="s">
        <v>26</v>
      </c>
      <c r="E134" s="247" t="s">
        <v>935</v>
      </c>
      <c r="F134" s="19" t="s">
        <v>52</v>
      </c>
      <c r="G134" s="25">
        <v>44958</v>
      </c>
      <c r="H134" s="25">
        <v>45044</v>
      </c>
      <c r="I134" s="248" t="s">
        <v>913</v>
      </c>
      <c r="J134" s="26">
        <v>360000</v>
      </c>
      <c r="K134" s="26">
        <f t="shared" si="19"/>
        <v>6923.0769230769229</v>
      </c>
      <c r="L134" s="27" t="s">
        <v>42</v>
      </c>
      <c r="M134" s="179" t="s">
        <v>426</v>
      </c>
      <c r="N134" s="249" t="s">
        <v>71</v>
      </c>
      <c r="O134" s="181" t="s">
        <v>10</v>
      </c>
      <c r="P134" s="25" t="s">
        <v>21</v>
      </c>
      <c r="Q134" s="179" t="s">
        <v>188</v>
      </c>
      <c r="R134" s="182">
        <v>0.92700000000000005</v>
      </c>
      <c r="S134" s="182">
        <v>0.98799999999999999</v>
      </c>
      <c r="T134" s="183">
        <v>36153.07</v>
      </c>
      <c r="U134" s="161">
        <f t="shared" si="22"/>
        <v>1879959.64</v>
      </c>
      <c r="V134" s="162">
        <f t="shared" si="24"/>
        <v>5.2221101111111112</v>
      </c>
      <c r="W134" s="59" t="str">
        <f t="shared" si="25"/>
        <v>HIGH</v>
      </c>
      <c r="X134" s="59" t="str">
        <f t="shared" si="23"/>
        <v>SIGNIFICANT</v>
      </c>
      <c r="Y134" s="18">
        <f t="shared" si="18"/>
        <v>86</v>
      </c>
      <c r="Z134" s="177"/>
    </row>
    <row r="135" spans="1:26" s="12" customFormat="1" ht="13.8" hidden="1" thickBot="1" x14ac:dyDescent="0.3">
      <c r="A135" s="177">
        <v>45090</v>
      </c>
      <c r="B135" s="247"/>
      <c r="C135" s="247" t="s">
        <v>149</v>
      </c>
      <c r="D135" s="247" t="s">
        <v>14</v>
      </c>
      <c r="E135" s="247" t="s">
        <v>378</v>
      </c>
      <c r="F135" s="19" t="s">
        <v>52</v>
      </c>
      <c r="G135" s="25">
        <v>44958</v>
      </c>
      <c r="H135" s="25">
        <v>44960</v>
      </c>
      <c r="I135" s="248" t="s">
        <v>379</v>
      </c>
      <c r="J135" s="26"/>
      <c r="K135" s="26">
        <f t="shared" si="19"/>
        <v>0</v>
      </c>
      <c r="L135" s="27" t="s">
        <v>42</v>
      </c>
      <c r="M135" s="179" t="s">
        <v>426</v>
      </c>
      <c r="N135" s="249" t="s">
        <v>20</v>
      </c>
      <c r="O135" s="181" t="s">
        <v>10</v>
      </c>
      <c r="P135" s="25" t="s">
        <v>21</v>
      </c>
      <c r="Q135" s="179" t="s">
        <v>188</v>
      </c>
      <c r="R135" s="182">
        <v>0.89300000000000002</v>
      </c>
      <c r="S135" s="182">
        <v>0.99299999999999999</v>
      </c>
      <c r="T135" s="183">
        <v>5894.33</v>
      </c>
      <c r="U135" s="161">
        <f t="shared" si="22"/>
        <v>306505.15999999997</v>
      </c>
      <c r="V135" s="162" t="e">
        <f t="shared" si="24"/>
        <v>#DIV/0!</v>
      </c>
      <c r="W135" s="59" t="e">
        <f t="shared" si="25"/>
        <v>#DIV/0!</v>
      </c>
      <c r="X135" s="59" t="str">
        <f t="shared" si="23"/>
        <v>EXPECTED</v>
      </c>
      <c r="Y135" s="18">
        <f t="shared" si="18"/>
        <v>2</v>
      </c>
      <c r="Z135" s="177"/>
    </row>
    <row r="136" spans="1:26" s="12" customFormat="1" ht="13.8" hidden="1" thickBot="1" x14ac:dyDescent="0.3">
      <c r="A136" s="177">
        <v>45090</v>
      </c>
      <c r="B136" s="247" t="s">
        <v>533</v>
      </c>
      <c r="C136" s="247" t="s">
        <v>65</v>
      </c>
      <c r="D136" s="247" t="s">
        <v>14</v>
      </c>
      <c r="E136" s="247" t="s">
        <v>927</v>
      </c>
      <c r="F136" s="19" t="s">
        <v>52</v>
      </c>
      <c r="G136" s="25">
        <v>44958</v>
      </c>
      <c r="H136" s="25">
        <v>45030</v>
      </c>
      <c r="I136" s="248" t="s">
        <v>905</v>
      </c>
      <c r="J136" s="26"/>
      <c r="K136" s="26">
        <f t="shared" si="19"/>
        <v>0</v>
      </c>
      <c r="L136" s="27" t="s">
        <v>42</v>
      </c>
      <c r="M136" s="179" t="s">
        <v>426</v>
      </c>
      <c r="N136" s="249" t="s">
        <v>9</v>
      </c>
      <c r="O136" s="181" t="s">
        <v>10</v>
      </c>
      <c r="P136" s="25" t="s">
        <v>21</v>
      </c>
      <c r="Q136" s="179" t="s">
        <v>188</v>
      </c>
      <c r="R136" s="182">
        <v>0.97299999999999998</v>
      </c>
      <c r="S136" s="182">
        <v>0.995</v>
      </c>
      <c r="T136" s="183">
        <v>27367.86</v>
      </c>
      <c r="U136" s="161">
        <f t="shared" si="22"/>
        <v>1423128.72</v>
      </c>
      <c r="V136" s="162" t="e">
        <f t="shared" si="24"/>
        <v>#DIV/0!</v>
      </c>
      <c r="W136" s="59" t="e">
        <f t="shared" si="25"/>
        <v>#DIV/0!</v>
      </c>
      <c r="X136" s="59" t="str">
        <f t="shared" si="23"/>
        <v>SIGNIFICANT</v>
      </c>
      <c r="Y136" s="18">
        <f t="shared" si="18"/>
        <v>72</v>
      </c>
      <c r="Z136" s="177"/>
    </row>
    <row r="137" spans="1:26" s="12" customFormat="1" ht="13.8" hidden="1" thickBot="1" x14ac:dyDescent="0.3">
      <c r="A137" s="177">
        <v>45090</v>
      </c>
      <c r="B137" s="247" t="s">
        <v>520</v>
      </c>
      <c r="C137" s="247" t="s">
        <v>110</v>
      </c>
      <c r="D137" s="247" t="s">
        <v>15</v>
      </c>
      <c r="E137" s="247" t="s">
        <v>941</v>
      </c>
      <c r="F137" s="19" t="s">
        <v>52</v>
      </c>
      <c r="G137" s="25">
        <v>44958</v>
      </c>
      <c r="H137" s="25">
        <v>44981</v>
      </c>
      <c r="I137" s="248" t="s">
        <v>896</v>
      </c>
      <c r="J137" s="26"/>
      <c r="K137" s="26">
        <f t="shared" si="19"/>
        <v>0</v>
      </c>
      <c r="L137" s="27" t="s">
        <v>42</v>
      </c>
      <c r="M137" s="179" t="s">
        <v>426</v>
      </c>
      <c r="N137" s="249" t="s">
        <v>66</v>
      </c>
      <c r="O137" s="181" t="s">
        <v>10</v>
      </c>
      <c r="P137" s="25" t="s">
        <v>21</v>
      </c>
      <c r="Q137" s="179" t="s">
        <v>1291</v>
      </c>
      <c r="R137" s="182">
        <v>0.89700000000000002</v>
      </c>
      <c r="S137" s="182">
        <v>0.96299999999999997</v>
      </c>
      <c r="T137" s="183">
        <v>57601.95</v>
      </c>
      <c r="U137" s="161">
        <f t="shared" si="22"/>
        <v>2995301.4</v>
      </c>
      <c r="V137" s="162" t="e">
        <f t="shared" si="24"/>
        <v>#DIV/0!</v>
      </c>
      <c r="W137" s="59" t="e">
        <f t="shared" si="25"/>
        <v>#DIV/0!</v>
      </c>
      <c r="X137" s="59" t="str">
        <f t="shared" si="23"/>
        <v>DELAYED</v>
      </c>
      <c r="Y137" s="18">
        <f t="shared" si="18"/>
        <v>23</v>
      </c>
      <c r="Z137" s="177"/>
    </row>
    <row r="138" spans="1:26" s="12" customFormat="1" ht="27" hidden="1" thickBot="1" x14ac:dyDescent="0.3">
      <c r="A138" s="177">
        <v>45090</v>
      </c>
      <c r="B138" s="18"/>
      <c r="C138" s="18" t="s">
        <v>134</v>
      </c>
      <c r="D138" s="18" t="s">
        <v>158</v>
      </c>
      <c r="E138" s="247" t="s">
        <v>959</v>
      </c>
      <c r="F138" s="19" t="s">
        <v>52</v>
      </c>
      <c r="G138" s="25">
        <v>44960</v>
      </c>
      <c r="H138" s="25">
        <v>45009</v>
      </c>
      <c r="I138" s="248" t="s">
        <v>961</v>
      </c>
      <c r="J138" s="26">
        <v>720</v>
      </c>
      <c r="K138" s="26">
        <f t="shared" si="19"/>
        <v>13.846153846153847</v>
      </c>
      <c r="L138" s="27" t="s">
        <v>42</v>
      </c>
      <c r="M138" s="179" t="s">
        <v>426</v>
      </c>
      <c r="N138" s="252" t="s">
        <v>72</v>
      </c>
      <c r="O138" s="181" t="s">
        <v>10</v>
      </c>
      <c r="P138" s="25" t="s">
        <v>21</v>
      </c>
      <c r="Q138" s="179" t="s">
        <v>1292</v>
      </c>
      <c r="R138" s="182">
        <v>0.94399999999999995</v>
      </c>
      <c r="S138" s="182">
        <v>0.998</v>
      </c>
      <c r="T138" s="183">
        <v>7073.05</v>
      </c>
      <c r="U138" s="161">
        <f t="shared" si="22"/>
        <v>367798.60000000003</v>
      </c>
      <c r="V138" s="162">
        <f t="shared" si="24"/>
        <v>510.83138888888891</v>
      </c>
      <c r="W138" s="59" t="str">
        <f t="shared" si="25"/>
        <v>HIGH</v>
      </c>
      <c r="X138" s="59" t="str">
        <f t="shared" si="23"/>
        <v>SIGNIFICANT</v>
      </c>
      <c r="Y138" s="18">
        <f t="shared" si="18"/>
        <v>49</v>
      </c>
      <c r="Z138" s="177"/>
    </row>
    <row r="139" spans="1:26" s="12" customFormat="1" ht="13.8" hidden="1" thickBot="1" x14ac:dyDescent="0.3">
      <c r="A139" s="177">
        <v>45090</v>
      </c>
      <c r="B139" s="18" t="s">
        <v>204</v>
      </c>
      <c r="C139" s="18" t="s">
        <v>137</v>
      </c>
      <c r="D139" s="18" t="s">
        <v>158</v>
      </c>
      <c r="E139" s="247" t="s">
        <v>960</v>
      </c>
      <c r="F139" s="19" t="s">
        <v>52</v>
      </c>
      <c r="G139" s="25">
        <v>44960</v>
      </c>
      <c r="H139" s="25">
        <v>44988</v>
      </c>
      <c r="I139" s="248" t="s">
        <v>962</v>
      </c>
      <c r="J139" s="26"/>
      <c r="K139" s="26"/>
      <c r="L139" s="27" t="s">
        <v>42</v>
      </c>
      <c r="M139" s="179" t="s">
        <v>426</v>
      </c>
      <c r="N139" s="180" t="s">
        <v>71</v>
      </c>
      <c r="O139" s="181" t="s">
        <v>10</v>
      </c>
      <c r="P139" s="25" t="s">
        <v>21</v>
      </c>
      <c r="Q139" s="179" t="s">
        <v>188</v>
      </c>
      <c r="R139" s="182">
        <v>0.92600000000000005</v>
      </c>
      <c r="S139" s="182">
        <v>0.99299999999999999</v>
      </c>
      <c r="T139" s="183">
        <v>6110.09</v>
      </c>
      <c r="U139" s="161">
        <f t="shared" si="22"/>
        <v>317724.68</v>
      </c>
      <c r="V139" s="162" t="e">
        <f t="shared" si="24"/>
        <v>#DIV/0!</v>
      </c>
      <c r="W139" s="59" t="e">
        <f t="shared" si="25"/>
        <v>#DIV/0!</v>
      </c>
      <c r="X139" s="59" t="str">
        <f t="shared" si="23"/>
        <v>DELAYED</v>
      </c>
      <c r="Y139" s="18">
        <f t="shared" si="18"/>
        <v>28</v>
      </c>
      <c r="Z139" s="177"/>
    </row>
    <row r="140" spans="1:26" s="12" customFormat="1" ht="13.8" hidden="1" thickBot="1" x14ac:dyDescent="0.3">
      <c r="A140" s="177">
        <v>45090</v>
      </c>
      <c r="B140" s="18"/>
      <c r="C140" s="18" t="s">
        <v>76</v>
      </c>
      <c r="D140" s="18" t="s">
        <v>158</v>
      </c>
      <c r="E140" s="18" t="s">
        <v>1035</v>
      </c>
      <c r="F140" s="19" t="s">
        <v>52</v>
      </c>
      <c r="G140" s="25">
        <v>44963</v>
      </c>
      <c r="H140" s="25">
        <v>44995</v>
      </c>
      <c r="I140" s="244" t="s">
        <v>1036</v>
      </c>
      <c r="J140" s="26">
        <v>720000</v>
      </c>
      <c r="K140" s="26">
        <f t="shared" ref="K140:K145" si="26">J140/52</f>
        <v>13846.153846153846</v>
      </c>
      <c r="L140" s="27" t="s">
        <v>42</v>
      </c>
      <c r="M140" s="179" t="s">
        <v>426</v>
      </c>
      <c r="N140" s="180" t="s">
        <v>33</v>
      </c>
      <c r="O140" s="181" t="s">
        <v>10</v>
      </c>
      <c r="P140" s="25" t="s">
        <v>21</v>
      </c>
      <c r="Q140" s="179" t="s">
        <v>222</v>
      </c>
      <c r="R140" s="182">
        <v>0.95099999999999996</v>
      </c>
      <c r="S140" s="182">
        <v>0.99299999999999999</v>
      </c>
      <c r="T140" s="183">
        <v>23980.47</v>
      </c>
      <c r="U140" s="161">
        <f t="shared" si="22"/>
        <v>1246984.44</v>
      </c>
      <c r="V140" s="162">
        <f t="shared" si="24"/>
        <v>1.7319228333333334</v>
      </c>
      <c r="W140" s="59" t="str">
        <f t="shared" si="25"/>
        <v>HIGH</v>
      </c>
      <c r="X140" s="59" t="str">
        <f t="shared" si="23"/>
        <v>SIGNIFICANT</v>
      </c>
      <c r="Y140" s="18">
        <f t="shared" si="18"/>
        <v>32</v>
      </c>
      <c r="Z140" s="177"/>
    </row>
    <row r="141" spans="1:26" s="12" customFormat="1" ht="27" hidden="1" thickBot="1" x14ac:dyDescent="0.3">
      <c r="A141" s="177">
        <v>45090</v>
      </c>
      <c r="B141" s="18"/>
      <c r="C141" s="18" t="s">
        <v>54</v>
      </c>
      <c r="D141" s="18" t="s">
        <v>18</v>
      </c>
      <c r="E141" s="18" t="s">
        <v>1209</v>
      </c>
      <c r="F141" s="19" t="s">
        <v>52</v>
      </c>
      <c r="G141" s="25">
        <v>44963</v>
      </c>
      <c r="H141" s="25">
        <v>45009</v>
      </c>
      <c r="I141" s="178" t="s">
        <v>1210</v>
      </c>
      <c r="J141" s="26">
        <v>684000</v>
      </c>
      <c r="K141" s="26">
        <f t="shared" si="26"/>
        <v>13153.846153846154</v>
      </c>
      <c r="L141" s="27" t="s">
        <v>43</v>
      </c>
      <c r="M141" s="179" t="s">
        <v>426</v>
      </c>
      <c r="N141" s="180" t="s">
        <v>79</v>
      </c>
      <c r="O141" s="181" t="s">
        <v>10</v>
      </c>
      <c r="P141" s="25" t="s">
        <v>21</v>
      </c>
      <c r="Q141" s="179" t="s">
        <v>188</v>
      </c>
      <c r="R141" s="182">
        <v>0.999</v>
      </c>
      <c r="S141" s="182">
        <v>0.999</v>
      </c>
      <c r="T141" s="183">
        <v>3338.33</v>
      </c>
      <c r="U141" s="161">
        <f t="shared" si="22"/>
        <v>173593.16</v>
      </c>
      <c r="V141" s="162">
        <f t="shared" si="24"/>
        <v>0.25379116959064324</v>
      </c>
      <c r="W141" s="59" t="str">
        <f t="shared" si="25"/>
        <v>L0W</v>
      </c>
      <c r="X141" s="59" t="str">
        <f t="shared" si="23"/>
        <v>SIGNIFICANT</v>
      </c>
      <c r="Y141" s="18">
        <f t="shared" si="18"/>
        <v>46</v>
      </c>
      <c r="Z141" s="177"/>
    </row>
    <row r="142" spans="1:26" s="12" customFormat="1" ht="15" hidden="1" thickBot="1" x14ac:dyDescent="0.35">
      <c r="A142" s="217">
        <v>45090</v>
      </c>
      <c r="B142" s="216" t="s">
        <v>534</v>
      </c>
      <c r="C142" s="216" t="s">
        <v>494</v>
      </c>
      <c r="D142" s="216" t="s">
        <v>18</v>
      </c>
      <c r="E142" s="230" t="s">
        <v>1226</v>
      </c>
      <c r="F142" s="219" t="s">
        <v>52</v>
      </c>
      <c r="G142" s="220">
        <v>44963</v>
      </c>
      <c r="H142" s="220"/>
      <c r="I142" s="231" t="s">
        <v>1227</v>
      </c>
      <c r="J142" s="233">
        <v>600000</v>
      </c>
      <c r="K142" s="222">
        <f t="shared" si="26"/>
        <v>11538.461538461539</v>
      </c>
      <c r="L142" s="223" t="s">
        <v>43</v>
      </c>
      <c r="M142" s="224" t="s">
        <v>426</v>
      </c>
      <c r="N142" s="232" t="s">
        <v>79</v>
      </c>
      <c r="O142" s="226" t="s">
        <v>10</v>
      </c>
      <c r="P142" s="220" t="s">
        <v>21</v>
      </c>
      <c r="Q142" s="224" t="s">
        <v>56</v>
      </c>
      <c r="R142" s="227"/>
      <c r="S142" s="227"/>
      <c r="T142" s="228"/>
      <c r="U142" s="213">
        <f t="shared" si="22"/>
        <v>0</v>
      </c>
      <c r="V142" s="214">
        <f t="shared" si="24"/>
        <v>0</v>
      </c>
      <c r="W142" s="215" t="str">
        <f t="shared" si="25"/>
        <v>L0W</v>
      </c>
      <c r="X142" s="215" t="e">
        <f t="shared" si="23"/>
        <v>#NUM!</v>
      </c>
      <c r="Y142" s="216" t="e">
        <f t="shared" si="18"/>
        <v>#NUM!</v>
      </c>
      <c r="Z142" s="217"/>
    </row>
    <row r="143" spans="1:26" s="12" customFormat="1" ht="13.8" hidden="1" thickBot="1" x14ac:dyDescent="0.3">
      <c r="A143" s="177">
        <v>45090</v>
      </c>
      <c r="B143" s="18" t="s">
        <v>519</v>
      </c>
      <c r="C143" s="18" t="s">
        <v>728</v>
      </c>
      <c r="D143" s="18" t="s">
        <v>18</v>
      </c>
      <c r="E143" s="247" t="s">
        <v>1235</v>
      </c>
      <c r="F143" s="19" t="s">
        <v>52</v>
      </c>
      <c r="G143" s="25">
        <v>44963</v>
      </c>
      <c r="H143" s="25">
        <v>44974</v>
      </c>
      <c r="I143" s="248" t="s">
        <v>1238</v>
      </c>
      <c r="J143" s="26">
        <v>600000</v>
      </c>
      <c r="K143" s="26">
        <f t="shared" si="26"/>
        <v>11538.461538461539</v>
      </c>
      <c r="L143" s="27" t="s">
        <v>43</v>
      </c>
      <c r="M143" s="179" t="s">
        <v>426</v>
      </c>
      <c r="N143" s="180" t="s">
        <v>71</v>
      </c>
      <c r="O143" s="181" t="s">
        <v>10</v>
      </c>
      <c r="P143" s="25" t="s">
        <v>21</v>
      </c>
      <c r="Q143" s="179" t="s">
        <v>203</v>
      </c>
      <c r="R143" s="182">
        <v>0.88700000000000001</v>
      </c>
      <c r="S143" s="182">
        <v>0.98</v>
      </c>
      <c r="T143" s="183">
        <v>2278.0500000000002</v>
      </c>
      <c r="U143" s="161">
        <f t="shared" si="22"/>
        <v>118458.6</v>
      </c>
      <c r="V143" s="162">
        <f t="shared" si="24"/>
        <v>0.197431</v>
      </c>
      <c r="W143" s="59" t="str">
        <f t="shared" si="25"/>
        <v>L0W</v>
      </c>
      <c r="X143" s="59" t="str">
        <f t="shared" si="23"/>
        <v>EXPECTED</v>
      </c>
      <c r="Y143" s="18">
        <f t="shared" si="18"/>
        <v>11</v>
      </c>
      <c r="Z143" s="177"/>
    </row>
    <row r="144" spans="1:26" s="12" customFormat="1" ht="13.8" hidden="1" thickBot="1" x14ac:dyDescent="0.3">
      <c r="A144" s="177">
        <v>45090</v>
      </c>
      <c r="B144" s="18" t="s">
        <v>520</v>
      </c>
      <c r="C144" s="18" t="s">
        <v>61</v>
      </c>
      <c r="D144" s="18" t="s">
        <v>26</v>
      </c>
      <c r="E144" s="247" t="s">
        <v>1201</v>
      </c>
      <c r="F144" s="19" t="s">
        <v>52</v>
      </c>
      <c r="G144" s="25">
        <v>44963</v>
      </c>
      <c r="H144" s="25">
        <v>45065</v>
      </c>
      <c r="I144" s="248" t="s">
        <v>1205</v>
      </c>
      <c r="J144" s="26"/>
      <c r="K144" s="26">
        <f t="shared" si="26"/>
        <v>0</v>
      </c>
      <c r="L144" s="27" t="s">
        <v>43</v>
      </c>
      <c r="M144" s="179" t="s">
        <v>426</v>
      </c>
      <c r="N144" s="249" t="s">
        <v>8</v>
      </c>
      <c r="O144" s="181" t="s">
        <v>10</v>
      </c>
      <c r="P144" s="25" t="s">
        <v>21</v>
      </c>
      <c r="Q144" s="179" t="s">
        <v>1522</v>
      </c>
      <c r="R144" s="182">
        <v>0.95399999999999996</v>
      </c>
      <c r="S144" s="182">
        <v>0.96799999999999997</v>
      </c>
      <c r="T144" s="183">
        <v>3574.92</v>
      </c>
      <c r="U144" s="161">
        <f t="shared" si="22"/>
        <v>185895.84</v>
      </c>
      <c r="V144" s="162" t="e">
        <f t="shared" si="24"/>
        <v>#DIV/0!</v>
      </c>
      <c r="W144" s="59" t="e">
        <f t="shared" si="25"/>
        <v>#DIV/0!</v>
      </c>
      <c r="X144" s="59" t="str">
        <f t="shared" si="23"/>
        <v>SIGNIFICANT</v>
      </c>
      <c r="Y144" s="18">
        <f t="shared" si="18"/>
        <v>102</v>
      </c>
      <c r="Z144" s="177"/>
    </row>
    <row r="145" spans="1:26" s="12" customFormat="1" ht="13.8" hidden="1" thickBot="1" x14ac:dyDescent="0.3">
      <c r="A145" s="177">
        <v>45090</v>
      </c>
      <c r="B145" s="18" t="s">
        <v>534</v>
      </c>
      <c r="C145" s="18" t="s">
        <v>114</v>
      </c>
      <c r="D145" s="18" t="s">
        <v>15</v>
      </c>
      <c r="E145" s="247" t="s">
        <v>1249</v>
      </c>
      <c r="F145" s="19" t="s">
        <v>52</v>
      </c>
      <c r="G145" s="25">
        <v>44970</v>
      </c>
      <c r="H145" s="25">
        <v>44974</v>
      </c>
      <c r="I145" s="248" t="s">
        <v>1251</v>
      </c>
      <c r="J145" s="253">
        <v>900000</v>
      </c>
      <c r="K145" s="26">
        <f t="shared" si="26"/>
        <v>17307.692307692309</v>
      </c>
      <c r="L145" s="27" t="s">
        <v>43</v>
      </c>
      <c r="M145" s="179" t="s">
        <v>426</v>
      </c>
      <c r="N145" s="249" t="s">
        <v>28</v>
      </c>
      <c r="O145" s="181" t="s">
        <v>10</v>
      </c>
      <c r="P145" s="25" t="s">
        <v>21</v>
      </c>
      <c r="Q145" s="179" t="s">
        <v>188</v>
      </c>
      <c r="R145" s="182">
        <v>0.95399999999999996</v>
      </c>
      <c r="S145" s="182">
        <v>0.999</v>
      </c>
      <c r="T145" s="183">
        <v>28026.84</v>
      </c>
      <c r="U145" s="161">
        <f t="shared" si="22"/>
        <v>1457395.68</v>
      </c>
      <c r="V145" s="162">
        <f t="shared" si="24"/>
        <v>1.6193285333333332</v>
      </c>
      <c r="W145" s="59" t="str">
        <f t="shared" si="25"/>
        <v>HIGH</v>
      </c>
      <c r="X145" s="59" t="str">
        <f t="shared" si="23"/>
        <v>EXPECTED</v>
      </c>
      <c r="Y145" s="18">
        <f t="shared" si="18"/>
        <v>4</v>
      </c>
      <c r="Z145" s="177"/>
    </row>
    <row r="146" spans="1:26" s="12" customFormat="1" ht="13.8" hidden="1" thickBot="1" x14ac:dyDescent="0.3">
      <c r="A146" s="177">
        <v>45090</v>
      </c>
      <c r="B146" s="18"/>
      <c r="C146" s="18" t="s">
        <v>1030</v>
      </c>
      <c r="D146" s="18" t="s">
        <v>158</v>
      </c>
      <c r="E146" s="18" t="s">
        <v>1031</v>
      </c>
      <c r="F146" s="19" t="s">
        <v>52</v>
      </c>
      <c r="G146" s="25">
        <v>44970</v>
      </c>
      <c r="H146" s="25">
        <v>45037</v>
      </c>
      <c r="I146" s="244" t="s">
        <v>1032</v>
      </c>
      <c r="J146" s="26"/>
      <c r="K146" s="26"/>
      <c r="L146" s="27" t="s">
        <v>42</v>
      </c>
      <c r="M146" s="179" t="s">
        <v>426</v>
      </c>
      <c r="N146" s="180" t="s">
        <v>48</v>
      </c>
      <c r="O146" s="181" t="s">
        <v>10</v>
      </c>
      <c r="P146" s="25" t="s">
        <v>21</v>
      </c>
      <c r="Q146" s="179" t="s">
        <v>188</v>
      </c>
      <c r="R146" s="182">
        <v>0.98199999999999998</v>
      </c>
      <c r="S146" s="182">
        <v>1</v>
      </c>
      <c r="T146" s="183">
        <v>2094.13</v>
      </c>
      <c r="U146" s="161">
        <f t="shared" si="22"/>
        <v>108894.76000000001</v>
      </c>
      <c r="V146" s="162" t="e">
        <f t="shared" si="24"/>
        <v>#DIV/0!</v>
      </c>
      <c r="W146" s="59" t="e">
        <f t="shared" si="25"/>
        <v>#DIV/0!</v>
      </c>
      <c r="X146" s="59" t="str">
        <f t="shared" si="23"/>
        <v>SIGNIFICANT</v>
      </c>
      <c r="Y146" s="18">
        <f t="shared" si="18"/>
        <v>67</v>
      </c>
      <c r="Z146" s="177"/>
    </row>
    <row r="147" spans="1:26" s="12" customFormat="1" ht="13.8" hidden="1" thickBot="1" x14ac:dyDescent="0.3">
      <c r="A147" s="177">
        <v>45090</v>
      </c>
      <c r="B147" s="18" t="s">
        <v>677</v>
      </c>
      <c r="C147" s="18" t="s">
        <v>59</v>
      </c>
      <c r="D147" s="18" t="s">
        <v>26</v>
      </c>
      <c r="E147" s="247" t="s">
        <v>1169</v>
      </c>
      <c r="F147" s="19" t="s">
        <v>52</v>
      </c>
      <c r="G147" s="25">
        <v>44972</v>
      </c>
      <c r="H147" s="25">
        <v>45009</v>
      </c>
      <c r="I147" s="248" t="s">
        <v>1164</v>
      </c>
      <c r="J147" s="253">
        <v>3600000</v>
      </c>
      <c r="K147" s="26">
        <f t="shared" ref="K147:K210" si="27">J147/52</f>
        <v>69230.769230769234</v>
      </c>
      <c r="L147" s="27" t="s">
        <v>43</v>
      </c>
      <c r="M147" s="179" t="s">
        <v>426</v>
      </c>
      <c r="N147" s="249" t="s">
        <v>71</v>
      </c>
      <c r="O147" s="181" t="s">
        <v>10</v>
      </c>
      <c r="P147" s="25" t="s">
        <v>21</v>
      </c>
      <c r="Q147" s="179" t="s">
        <v>222</v>
      </c>
      <c r="R147" s="182">
        <v>0.99399999999999999</v>
      </c>
      <c r="S147" s="182">
        <v>0.99399999999999999</v>
      </c>
      <c r="T147" s="183">
        <v>11203.42</v>
      </c>
      <c r="U147" s="161">
        <f t="shared" si="22"/>
        <v>582577.84</v>
      </c>
      <c r="V147" s="162">
        <f t="shared" si="24"/>
        <v>0.16182717777777778</v>
      </c>
      <c r="W147" s="59" t="str">
        <f t="shared" si="25"/>
        <v>L0W</v>
      </c>
      <c r="X147" s="59" t="str">
        <f t="shared" si="23"/>
        <v>SIGNIFICANT</v>
      </c>
      <c r="Y147" s="18">
        <f t="shared" si="18"/>
        <v>37</v>
      </c>
      <c r="Z147" s="177"/>
    </row>
    <row r="148" spans="1:26" s="12" customFormat="1" ht="13.8" hidden="1" thickBot="1" x14ac:dyDescent="0.3">
      <c r="A148" s="177">
        <v>45090</v>
      </c>
      <c r="B148" s="247" t="s">
        <v>533</v>
      </c>
      <c r="C148" s="18" t="s">
        <v>65</v>
      </c>
      <c r="D148" s="18" t="s">
        <v>14</v>
      </c>
      <c r="E148" s="247" t="s">
        <v>1152</v>
      </c>
      <c r="F148" s="19" t="s">
        <v>52</v>
      </c>
      <c r="G148" s="25">
        <v>44972</v>
      </c>
      <c r="H148" s="25">
        <v>45065</v>
      </c>
      <c r="I148" s="248" t="s">
        <v>1153</v>
      </c>
      <c r="J148" s="26">
        <v>2400000</v>
      </c>
      <c r="K148" s="26">
        <f t="shared" si="27"/>
        <v>46153.846153846156</v>
      </c>
      <c r="L148" s="27" t="s">
        <v>43</v>
      </c>
      <c r="M148" s="179" t="s">
        <v>426</v>
      </c>
      <c r="N148" s="249" t="s">
        <v>371</v>
      </c>
      <c r="O148" s="254" t="s">
        <v>10</v>
      </c>
      <c r="P148" s="25" t="s">
        <v>21</v>
      </c>
      <c r="Q148" s="179" t="s">
        <v>188</v>
      </c>
      <c r="R148" s="182">
        <v>0.94399999999999995</v>
      </c>
      <c r="S148" s="182">
        <v>0.996</v>
      </c>
      <c r="T148" s="183">
        <v>25090.89</v>
      </c>
      <c r="U148" s="161">
        <f t="shared" si="22"/>
        <v>1304726.28</v>
      </c>
      <c r="V148" s="162">
        <f t="shared" si="24"/>
        <v>0.54363594999999998</v>
      </c>
      <c r="W148" s="59" t="str">
        <f t="shared" si="25"/>
        <v>L0W</v>
      </c>
      <c r="X148" s="59" t="str">
        <f t="shared" si="23"/>
        <v>SIGNIFICANT</v>
      </c>
      <c r="Y148" s="18">
        <f t="shared" si="18"/>
        <v>93</v>
      </c>
      <c r="Z148" s="177"/>
    </row>
    <row r="149" spans="1:26" s="22" customFormat="1" ht="13.8" hidden="1" thickBot="1" x14ac:dyDescent="0.3">
      <c r="A149" s="177">
        <v>45090</v>
      </c>
      <c r="B149" s="18" t="s">
        <v>796</v>
      </c>
      <c r="C149" s="18" t="s">
        <v>59</v>
      </c>
      <c r="D149" s="18" t="s">
        <v>14</v>
      </c>
      <c r="E149" s="247" t="s">
        <v>1171</v>
      </c>
      <c r="F149" s="19" t="s">
        <v>52</v>
      </c>
      <c r="G149" s="25">
        <v>44972</v>
      </c>
      <c r="H149" s="25">
        <v>45086</v>
      </c>
      <c r="I149" s="251" t="s">
        <v>1166</v>
      </c>
      <c r="J149" s="253">
        <v>2040000</v>
      </c>
      <c r="K149" s="26">
        <f t="shared" si="27"/>
        <v>39230.769230769234</v>
      </c>
      <c r="L149" s="27" t="s">
        <v>43</v>
      </c>
      <c r="M149" s="179" t="s">
        <v>426</v>
      </c>
      <c r="N149" s="249" t="s">
        <v>71</v>
      </c>
      <c r="O149" s="181" t="s">
        <v>10</v>
      </c>
      <c r="P149" s="25" t="s">
        <v>21</v>
      </c>
      <c r="Q149" s="179" t="s">
        <v>203</v>
      </c>
      <c r="R149" s="182">
        <v>0.77100000000000002</v>
      </c>
      <c r="S149" s="182">
        <v>0.996</v>
      </c>
      <c r="T149" s="183">
        <v>15408.49</v>
      </c>
      <c r="U149" s="161">
        <f t="shared" si="22"/>
        <v>801241.48</v>
      </c>
      <c r="V149" s="162">
        <f t="shared" si="24"/>
        <v>0.39276543137254899</v>
      </c>
      <c r="W149" s="59" t="str">
        <f t="shared" si="25"/>
        <v>L0W</v>
      </c>
      <c r="X149" s="59" t="str">
        <f t="shared" si="23"/>
        <v>SIGNIFICANT</v>
      </c>
      <c r="Y149" s="18">
        <f t="shared" ref="Y149:Y212" si="28">DATEDIF(G149,H149,"d")</f>
        <v>114</v>
      </c>
      <c r="Z149" s="177"/>
    </row>
    <row r="150" spans="1:26" s="12" customFormat="1" ht="15" hidden="1" thickBot="1" x14ac:dyDescent="0.35">
      <c r="A150" s="217">
        <v>45090</v>
      </c>
      <c r="B150" s="216"/>
      <c r="C150" s="216" t="s">
        <v>679</v>
      </c>
      <c r="D150" s="216"/>
      <c r="E150" s="216" t="s">
        <v>1127</v>
      </c>
      <c r="F150" s="219" t="s">
        <v>52</v>
      </c>
      <c r="G150" s="220">
        <v>44972</v>
      </c>
      <c r="H150" s="220"/>
      <c r="I150" s="221" t="s">
        <v>1128</v>
      </c>
      <c r="J150" s="222">
        <v>1200000</v>
      </c>
      <c r="K150" s="222">
        <f t="shared" si="27"/>
        <v>23076.923076923078</v>
      </c>
      <c r="L150" s="223" t="s">
        <v>43</v>
      </c>
      <c r="M150" s="224" t="s">
        <v>426</v>
      </c>
      <c r="N150" s="225" t="s">
        <v>72</v>
      </c>
      <c r="O150" s="226" t="s">
        <v>10</v>
      </c>
      <c r="P150" s="220" t="s">
        <v>21</v>
      </c>
      <c r="Q150" s="224" t="s">
        <v>56</v>
      </c>
      <c r="R150" s="227"/>
      <c r="S150" s="227"/>
      <c r="T150" s="228"/>
      <c r="U150" s="213">
        <f t="shared" si="22"/>
        <v>0</v>
      </c>
      <c r="V150" s="214">
        <f t="shared" si="24"/>
        <v>0</v>
      </c>
      <c r="W150" s="215" t="str">
        <f t="shared" si="25"/>
        <v>L0W</v>
      </c>
      <c r="X150" s="215" t="e">
        <f t="shared" si="23"/>
        <v>#NUM!</v>
      </c>
      <c r="Y150" s="216" t="e">
        <f t="shared" si="28"/>
        <v>#NUM!</v>
      </c>
      <c r="Z150" s="217"/>
    </row>
    <row r="151" spans="1:26" s="12" customFormat="1" ht="13.8" hidden="1" thickBot="1" x14ac:dyDescent="0.3">
      <c r="A151" s="177">
        <v>45090</v>
      </c>
      <c r="B151" s="18" t="s">
        <v>677</v>
      </c>
      <c r="C151" s="18" t="s">
        <v>418</v>
      </c>
      <c r="D151" s="18" t="s">
        <v>158</v>
      </c>
      <c r="E151" s="247" t="s">
        <v>989</v>
      </c>
      <c r="F151" s="19" t="s">
        <v>52</v>
      </c>
      <c r="G151" s="25">
        <v>44972</v>
      </c>
      <c r="H151" s="25">
        <v>44974</v>
      </c>
      <c r="I151" s="248" t="s">
        <v>981</v>
      </c>
      <c r="J151" s="26">
        <v>1200000</v>
      </c>
      <c r="K151" s="26">
        <f t="shared" si="27"/>
        <v>23076.923076923078</v>
      </c>
      <c r="L151" s="27" t="s">
        <v>43</v>
      </c>
      <c r="M151" s="179" t="s">
        <v>426</v>
      </c>
      <c r="N151" s="249" t="s">
        <v>71</v>
      </c>
      <c r="O151" s="181" t="s">
        <v>10</v>
      </c>
      <c r="P151" s="25" t="s">
        <v>21</v>
      </c>
      <c r="Q151" s="179" t="s">
        <v>188</v>
      </c>
      <c r="R151" s="182">
        <v>0.90600000000000003</v>
      </c>
      <c r="S151" s="182">
        <v>0.98699999999999999</v>
      </c>
      <c r="T151" s="183">
        <v>1161.6099999999999</v>
      </c>
      <c r="U151" s="161">
        <f t="shared" si="22"/>
        <v>60403.719999999994</v>
      </c>
      <c r="V151" s="162">
        <f t="shared" si="24"/>
        <v>5.0336433333333326E-2</v>
      </c>
      <c r="W151" s="59" t="str">
        <f t="shared" si="25"/>
        <v>L0W</v>
      </c>
      <c r="X151" s="59" t="str">
        <f t="shared" si="23"/>
        <v>EXPECTED</v>
      </c>
      <c r="Y151" s="18">
        <f t="shared" si="28"/>
        <v>2</v>
      </c>
      <c r="Z151" s="177"/>
    </row>
    <row r="152" spans="1:26" s="12" customFormat="1" ht="13.8" hidden="1" thickBot="1" x14ac:dyDescent="0.3">
      <c r="A152" s="177">
        <v>45090</v>
      </c>
      <c r="B152" s="18" t="s">
        <v>519</v>
      </c>
      <c r="C152" s="18" t="s">
        <v>59</v>
      </c>
      <c r="D152" s="18" t="s">
        <v>15</v>
      </c>
      <c r="E152" s="247" t="s">
        <v>1170</v>
      </c>
      <c r="F152" s="19" t="s">
        <v>52</v>
      </c>
      <c r="G152" s="25">
        <v>44972</v>
      </c>
      <c r="H152" s="25">
        <v>45037</v>
      </c>
      <c r="I152" s="248" t="s">
        <v>1165</v>
      </c>
      <c r="J152" s="253">
        <v>600000</v>
      </c>
      <c r="K152" s="26">
        <f t="shared" si="27"/>
        <v>11538.461538461539</v>
      </c>
      <c r="L152" s="27" t="s">
        <v>43</v>
      </c>
      <c r="M152" s="179" t="s">
        <v>426</v>
      </c>
      <c r="N152" s="249" t="s">
        <v>71</v>
      </c>
      <c r="O152" s="181" t="s">
        <v>10</v>
      </c>
      <c r="P152" s="25" t="s">
        <v>21</v>
      </c>
      <c r="Q152" s="179" t="s">
        <v>188</v>
      </c>
      <c r="R152" s="182">
        <v>1</v>
      </c>
      <c r="S152" s="182">
        <v>1</v>
      </c>
      <c r="T152" s="183">
        <v>444.58</v>
      </c>
      <c r="U152" s="161">
        <f t="shared" si="22"/>
        <v>23118.16</v>
      </c>
      <c r="V152" s="162">
        <f t="shared" si="24"/>
        <v>3.8530266666666667E-2</v>
      </c>
      <c r="W152" s="59" t="str">
        <f t="shared" si="25"/>
        <v>L0W</v>
      </c>
      <c r="X152" s="59" t="str">
        <f t="shared" si="23"/>
        <v>SIGNIFICANT</v>
      </c>
      <c r="Y152" s="18">
        <f t="shared" si="28"/>
        <v>65</v>
      </c>
      <c r="Z152" s="177"/>
    </row>
    <row r="153" spans="1:26" s="12" customFormat="1" ht="13.8" hidden="1" thickBot="1" x14ac:dyDescent="0.3">
      <c r="A153" s="177">
        <v>45090</v>
      </c>
      <c r="B153" s="18" t="s">
        <v>677</v>
      </c>
      <c r="C153" s="18" t="s">
        <v>728</v>
      </c>
      <c r="D153" s="18" t="s">
        <v>15</v>
      </c>
      <c r="E153" s="247" t="s">
        <v>1236</v>
      </c>
      <c r="F153" s="19" t="s">
        <v>52</v>
      </c>
      <c r="G153" s="25">
        <v>44972</v>
      </c>
      <c r="H153" s="25">
        <v>45072</v>
      </c>
      <c r="I153" s="248" t="s">
        <v>1239</v>
      </c>
      <c r="J153" s="26">
        <v>600000</v>
      </c>
      <c r="K153" s="26">
        <f t="shared" si="27"/>
        <v>11538.461538461539</v>
      </c>
      <c r="L153" s="27" t="s">
        <v>43</v>
      </c>
      <c r="M153" s="179" t="s">
        <v>426</v>
      </c>
      <c r="N153" s="180" t="s">
        <v>71</v>
      </c>
      <c r="O153" s="181" t="s">
        <v>10</v>
      </c>
      <c r="P153" s="25" t="s">
        <v>21</v>
      </c>
      <c r="Q153" s="185" t="s">
        <v>203</v>
      </c>
      <c r="R153" s="182">
        <v>0.96099999999999997</v>
      </c>
      <c r="S153" s="182">
        <v>0.97899999999999998</v>
      </c>
      <c r="T153" s="183">
        <v>5700.23</v>
      </c>
      <c r="U153" s="161">
        <f t="shared" si="22"/>
        <v>296411.95999999996</v>
      </c>
      <c r="V153" s="162">
        <f t="shared" si="24"/>
        <v>0.49401993333333327</v>
      </c>
      <c r="W153" s="59" t="str">
        <f t="shared" si="25"/>
        <v>L0W</v>
      </c>
      <c r="X153" s="59" t="str">
        <f t="shared" si="23"/>
        <v>SIGNIFICANT</v>
      </c>
      <c r="Y153" s="18">
        <f t="shared" si="28"/>
        <v>100</v>
      </c>
      <c r="Z153" s="177"/>
    </row>
    <row r="154" spans="1:26" s="12" customFormat="1" ht="13.8" hidden="1" thickBot="1" x14ac:dyDescent="0.3">
      <c r="A154" s="177">
        <v>45090</v>
      </c>
      <c r="B154" s="18" t="s">
        <v>520</v>
      </c>
      <c r="C154" s="18" t="s">
        <v>628</v>
      </c>
      <c r="D154" s="18" t="s">
        <v>26</v>
      </c>
      <c r="E154" s="247" t="s">
        <v>1142</v>
      </c>
      <c r="F154" s="19" t="s">
        <v>52</v>
      </c>
      <c r="G154" s="25">
        <v>44977</v>
      </c>
      <c r="H154" s="25">
        <v>45023</v>
      </c>
      <c r="I154" s="248" t="s">
        <v>1144</v>
      </c>
      <c r="J154" s="26">
        <v>24000000</v>
      </c>
      <c r="K154" s="26">
        <f t="shared" si="27"/>
        <v>461538.46153846156</v>
      </c>
      <c r="L154" s="27" t="s">
        <v>43</v>
      </c>
      <c r="M154" s="179" t="s">
        <v>426</v>
      </c>
      <c r="N154" s="180" t="s">
        <v>71</v>
      </c>
      <c r="O154" s="181" t="s">
        <v>10</v>
      </c>
      <c r="P154" s="25" t="s">
        <v>21</v>
      </c>
      <c r="Q154" s="179" t="s">
        <v>1293</v>
      </c>
      <c r="R154" s="182">
        <v>0.85399999999999998</v>
      </c>
      <c r="S154" s="182">
        <v>0.89600000000000002</v>
      </c>
      <c r="T154" s="183">
        <v>76491.11</v>
      </c>
      <c r="U154" s="161">
        <f t="shared" si="22"/>
        <v>3977537.72</v>
      </c>
      <c r="V154" s="162">
        <f t="shared" si="24"/>
        <v>0.16573073833333332</v>
      </c>
      <c r="W154" s="59" t="str">
        <f t="shared" si="25"/>
        <v>L0W</v>
      </c>
      <c r="X154" s="59" t="str">
        <f t="shared" si="23"/>
        <v>SIGNIFICANT</v>
      </c>
      <c r="Y154" s="18">
        <f t="shared" si="28"/>
        <v>46</v>
      </c>
      <c r="Z154" s="177"/>
    </row>
    <row r="155" spans="1:26" s="12" customFormat="1" ht="15" hidden="1" thickBot="1" x14ac:dyDescent="0.35">
      <c r="A155" s="217">
        <v>45090</v>
      </c>
      <c r="B155" s="216" t="s">
        <v>533</v>
      </c>
      <c r="C155" s="216" t="s">
        <v>147</v>
      </c>
      <c r="D155" s="216" t="s">
        <v>158</v>
      </c>
      <c r="E155" s="216" t="s">
        <v>997</v>
      </c>
      <c r="F155" s="219" t="s">
        <v>52</v>
      </c>
      <c r="G155" s="220">
        <v>44977</v>
      </c>
      <c r="H155" s="220"/>
      <c r="I155" s="221" t="s">
        <v>998</v>
      </c>
      <c r="J155" s="222">
        <v>2400000</v>
      </c>
      <c r="K155" s="222">
        <f t="shared" si="27"/>
        <v>46153.846153846156</v>
      </c>
      <c r="L155" s="223" t="s">
        <v>42</v>
      </c>
      <c r="M155" s="224" t="s">
        <v>426</v>
      </c>
      <c r="N155" s="225" t="s">
        <v>71</v>
      </c>
      <c r="O155" s="226" t="s">
        <v>10</v>
      </c>
      <c r="P155" s="220" t="s">
        <v>21</v>
      </c>
      <c r="Q155" s="224" t="s">
        <v>56</v>
      </c>
      <c r="R155" s="227"/>
      <c r="S155" s="227"/>
      <c r="T155" s="228"/>
      <c r="U155" s="213">
        <f t="shared" si="22"/>
        <v>0</v>
      </c>
      <c r="V155" s="214">
        <f t="shared" si="24"/>
        <v>0</v>
      </c>
      <c r="W155" s="215" t="str">
        <f t="shared" si="25"/>
        <v>L0W</v>
      </c>
      <c r="X155" s="215" t="e">
        <f t="shared" si="23"/>
        <v>#NUM!</v>
      </c>
      <c r="Y155" s="216" t="e">
        <f t="shared" si="28"/>
        <v>#NUM!</v>
      </c>
      <c r="Z155" s="217"/>
    </row>
    <row r="156" spans="1:26" s="12" customFormat="1" ht="15" hidden="1" thickBot="1" x14ac:dyDescent="0.35">
      <c r="A156" s="202">
        <v>44979</v>
      </c>
      <c r="B156" s="203"/>
      <c r="C156" s="203" t="s">
        <v>395</v>
      </c>
      <c r="D156" s="203" t="s">
        <v>18</v>
      </c>
      <c r="E156" s="203" t="s">
        <v>396</v>
      </c>
      <c r="F156" s="204" t="s">
        <v>52</v>
      </c>
      <c r="G156" s="205">
        <v>44979</v>
      </c>
      <c r="H156" s="205"/>
      <c r="I156" s="206" t="s">
        <v>397</v>
      </c>
      <c r="J156" s="207">
        <v>83000</v>
      </c>
      <c r="K156" s="207">
        <f t="shared" si="27"/>
        <v>1596.1538461538462</v>
      </c>
      <c r="L156" s="208" t="s">
        <v>42</v>
      </c>
      <c r="M156" s="209" t="s">
        <v>115</v>
      </c>
      <c r="N156" s="210" t="s">
        <v>11</v>
      </c>
      <c r="O156" s="211" t="s">
        <v>10</v>
      </c>
      <c r="P156" s="205" t="s">
        <v>21</v>
      </c>
      <c r="Q156" s="209" t="s">
        <v>56</v>
      </c>
      <c r="R156" s="212"/>
      <c r="S156" s="212"/>
      <c r="T156" s="213"/>
      <c r="U156" s="213">
        <f t="shared" si="22"/>
        <v>0</v>
      </c>
      <c r="V156" s="214">
        <f t="shared" si="24"/>
        <v>0</v>
      </c>
      <c r="W156" s="215" t="str">
        <f t="shared" si="25"/>
        <v>L0W</v>
      </c>
      <c r="X156" s="215" t="e">
        <f t="shared" si="23"/>
        <v>#NUM!</v>
      </c>
      <c r="Y156" s="216" t="e">
        <f t="shared" si="28"/>
        <v>#NUM!</v>
      </c>
      <c r="Z156" s="202"/>
    </row>
    <row r="157" spans="1:26" s="12" customFormat="1" ht="13.8" hidden="1" thickBot="1" x14ac:dyDescent="0.3">
      <c r="A157" s="177">
        <v>45090</v>
      </c>
      <c r="B157" s="18" t="s">
        <v>520</v>
      </c>
      <c r="C157" s="18" t="s">
        <v>193</v>
      </c>
      <c r="D157" s="18"/>
      <c r="E157" s="18" t="s">
        <v>1010</v>
      </c>
      <c r="F157" s="19" t="s">
        <v>52</v>
      </c>
      <c r="G157" s="25">
        <v>44979</v>
      </c>
      <c r="H157" s="25">
        <v>45016</v>
      </c>
      <c r="I157" s="255" t="s">
        <v>1011</v>
      </c>
      <c r="J157" s="26">
        <v>24000</v>
      </c>
      <c r="K157" s="26">
        <f t="shared" si="27"/>
        <v>461.53846153846155</v>
      </c>
      <c r="L157" s="27" t="s">
        <v>42</v>
      </c>
      <c r="M157" s="179" t="s">
        <v>426</v>
      </c>
      <c r="N157" s="180" t="s">
        <v>79</v>
      </c>
      <c r="O157" s="181" t="s">
        <v>10</v>
      </c>
      <c r="P157" s="25" t="s">
        <v>21</v>
      </c>
      <c r="Q157" s="179" t="s">
        <v>222</v>
      </c>
      <c r="R157" s="182">
        <v>0.98699999999999999</v>
      </c>
      <c r="S157" s="182">
        <v>1</v>
      </c>
      <c r="T157" s="183">
        <v>2187.64</v>
      </c>
      <c r="U157" s="161">
        <f t="shared" ref="U157:U188" si="29">T157*52</f>
        <v>113757.28</v>
      </c>
      <c r="V157" s="162">
        <f t="shared" si="24"/>
        <v>4.7398866666666661</v>
      </c>
      <c r="W157" s="59" t="str">
        <f t="shared" si="25"/>
        <v>HIGH</v>
      </c>
      <c r="X157" s="59" t="str">
        <f t="shared" si="23"/>
        <v>SIGNIFICANT</v>
      </c>
      <c r="Y157" s="18">
        <f t="shared" si="28"/>
        <v>37</v>
      </c>
      <c r="Z157" s="177"/>
    </row>
    <row r="158" spans="1:26" s="12" customFormat="1" ht="15" hidden="1" thickBot="1" x14ac:dyDescent="0.35">
      <c r="A158" s="217">
        <v>45090</v>
      </c>
      <c r="B158" s="216" t="s">
        <v>57</v>
      </c>
      <c r="C158" s="216" t="s">
        <v>215</v>
      </c>
      <c r="D158" s="216" t="s">
        <v>15</v>
      </c>
      <c r="E158" s="216" t="s">
        <v>1190</v>
      </c>
      <c r="F158" s="219" t="s">
        <v>52</v>
      </c>
      <c r="G158" s="220">
        <v>44984</v>
      </c>
      <c r="H158" s="220"/>
      <c r="I158" s="221" t="s">
        <v>1191</v>
      </c>
      <c r="J158" s="222">
        <v>1560000</v>
      </c>
      <c r="K158" s="222">
        <f t="shared" si="27"/>
        <v>30000</v>
      </c>
      <c r="L158" s="223" t="s">
        <v>43</v>
      </c>
      <c r="M158" s="224" t="s">
        <v>426</v>
      </c>
      <c r="N158" s="225" t="s">
        <v>85</v>
      </c>
      <c r="O158" s="226" t="s">
        <v>10</v>
      </c>
      <c r="P158" s="220" t="s">
        <v>21</v>
      </c>
      <c r="Q158" s="224" t="s">
        <v>56</v>
      </c>
      <c r="R158" s="227"/>
      <c r="S158" s="227"/>
      <c r="T158" s="228"/>
      <c r="U158" s="213">
        <f t="shared" si="29"/>
        <v>0</v>
      </c>
      <c r="V158" s="214">
        <f t="shared" si="24"/>
        <v>0</v>
      </c>
      <c r="W158" s="215" t="str">
        <f t="shared" si="25"/>
        <v>L0W</v>
      </c>
      <c r="X158" s="215" t="e">
        <f t="shared" si="23"/>
        <v>#NUM!</v>
      </c>
      <c r="Y158" s="216" t="e">
        <f t="shared" si="28"/>
        <v>#NUM!</v>
      </c>
      <c r="Z158" s="217"/>
    </row>
    <row r="159" spans="1:26" s="12" customFormat="1" ht="15" hidden="1" thickBot="1" x14ac:dyDescent="0.35">
      <c r="A159" s="217">
        <v>45090</v>
      </c>
      <c r="B159" s="216"/>
      <c r="C159" s="216" t="s">
        <v>494</v>
      </c>
      <c r="D159" s="216" t="s">
        <v>18</v>
      </c>
      <c r="E159" s="230" t="s">
        <v>1220</v>
      </c>
      <c r="F159" s="219" t="s">
        <v>52</v>
      </c>
      <c r="G159" s="220">
        <v>44984</v>
      </c>
      <c r="H159" s="220"/>
      <c r="I159" s="231" t="s">
        <v>1229</v>
      </c>
      <c r="J159" s="233">
        <v>1212762</v>
      </c>
      <c r="K159" s="222">
        <f t="shared" si="27"/>
        <v>23322.346153846152</v>
      </c>
      <c r="L159" s="223" t="s">
        <v>43</v>
      </c>
      <c r="M159" s="224" t="s">
        <v>426</v>
      </c>
      <c r="N159" s="232" t="s">
        <v>9</v>
      </c>
      <c r="O159" s="226" t="s">
        <v>10</v>
      </c>
      <c r="P159" s="220" t="s">
        <v>21</v>
      </c>
      <c r="Q159" s="224" t="s">
        <v>56</v>
      </c>
      <c r="R159" s="227"/>
      <c r="S159" s="227"/>
      <c r="T159" s="228"/>
      <c r="U159" s="213">
        <f t="shared" si="29"/>
        <v>0</v>
      </c>
      <c r="V159" s="214">
        <f t="shared" si="24"/>
        <v>0</v>
      </c>
      <c r="W159" s="215" t="str">
        <f t="shared" si="25"/>
        <v>L0W</v>
      </c>
      <c r="X159" s="215" t="e">
        <f t="shared" si="23"/>
        <v>#NUM!</v>
      </c>
      <c r="Y159" s="216" t="e">
        <f t="shared" si="28"/>
        <v>#NUM!</v>
      </c>
      <c r="Z159" s="217"/>
    </row>
    <row r="160" spans="1:26" s="12" customFormat="1" ht="15" hidden="1" thickBot="1" x14ac:dyDescent="0.35">
      <c r="A160" s="217">
        <v>45090</v>
      </c>
      <c r="B160" s="216"/>
      <c r="C160" s="216" t="s">
        <v>494</v>
      </c>
      <c r="D160" s="216" t="s">
        <v>18</v>
      </c>
      <c r="E160" s="230" t="s">
        <v>1219</v>
      </c>
      <c r="F160" s="219" t="s">
        <v>52</v>
      </c>
      <c r="G160" s="220">
        <v>44984</v>
      </c>
      <c r="H160" s="220"/>
      <c r="I160" s="231" t="s">
        <v>1228</v>
      </c>
      <c r="J160" s="233">
        <v>1212000</v>
      </c>
      <c r="K160" s="222">
        <f t="shared" si="27"/>
        <v>23307.692307692309</v>
      </c>
      <c r="L160" s="223" t="s">
        <v>43</v>
      </c>
      <c r="M160" s="224" t="s">
        <v>426</v>
      </c>
      <c r="N160" s="232" t="s">
        <v>9</v>
      </c>
      <c r="O160" s="226" t="s">
        <v>10</v>
      </c>
      <c r="P160" s="220" t="s">
        <v>21</v>
      </c>
      <c r="Q160" s="224" t="s">
        <v>56</v>
      </c>
      <c r="R160" s="227"/>
      <c r="S160" s="227"/>
      <c r="T160" s="228"/>
      <c r="U160" s="213">
        <f t="shared" si="29"/>
        <v>0</v>
      </c>
      <c r="V160" s="214">
        <f t="shared" si="24"/>
        <v>0</v>
      </c>
      <c r="W160" s="215" t="str">
        <f t="shared" si="25"/>
        <v>L0W</v>
      </c>
      <c r="X160" s="215" t="e">
        <f t="shared" si="23"/>
        <v>#NUM!</v>
      </c>
      <c r="Y160" s="216" t="e">
        <f t="shared" si="28"/>
        <v>#NUM!</v>
      </c>
      <c r="Z160" s="217"/>
    </row>
    <row r="161" spans="1:26" s="12" customFormat="1" ht="13.8" hidden="1" thickBot="1" x14ac:dyDescent="0.3">
      <c r="A161" s="177">
        <v>45090</v>
      </c>
      <c r="B161" s="18" t="s">
        <v>204</v>
      </c>
      <c r="C161" s="18" t="s">
        <v>494</v>
      </c>
      <c r="D161" s="18" t="s">
        <v>18</v>
      </c>
      <c r="E161" s="247" t="s">
        <v>1221</v>
      </c>
      <c r="F161" s="19" t="s">
        <v>52</v>
      </c>
      <c r="G161" s="25">
        <v>44984</v>
      </c>
      <c r="H161" s="25">
        <v>45037</v>
      </c>
      <c r="I161" s="248" t="s">
        <v>1230</v>
      </c>
      <c r="J161" s="253">
        <v>600000</v>
      </c>
      <c r="K161" s="26">
        <f t="shared" si="27"/>
        <v>11538.461538461539</v>
      </c>
      <c r="L161" s="27" t="s">
        <v>43</v>
      </c>
      <c r="M161" s="179" t="s">
        <v>426</v>
      </c>
      <c r="N161" s="249" t="s">
        <v>9</v>
      </c>
      <c r="O161" s="181" t="s">
        <v>10</v>
      </c>
      <c r="P161" s="25" t="s">
        <v>21</v>
      </c>
      <c r="Q161" s="179" t="s">
        <v>188</v>
      </c>
      <c r="R161" s="182">
        <v>0.94099999999999995</v>
      </c>
      <c r="S161" s="182">
        <v>0.997</v>
      </c>
      <c r="T161" s="183">
        <v>5612.9</v>
      </c>
      <c r="U161" s="161">
        <f t="shared" si="29"/>
        <v>291870.8</v>
      </c>
      <c r="V161" s="162">
        <f t="shared" si="24"/>
        <v>0.48645133333333329</v>
      </c>
      <c r="W161" s="59" t="str">
        <f t="shared" si="25"/>
        <v>L0W</v>
      </c>
      <c r="X161" s="59" t="str">
        <f t="shared" si="23"/>
        <v>SIGNIFICANT</v>
      </c>
      <c r="Y161" s="18">
        <f t="shared" si="28"/>
        <v>53</v>
      </c>
      <c r="Z161" s="177"/>
    </row>
    <row r="162" spans="1:26" s="12" customFormat="1" ht="15" hidden="1" thickBot="1" x14ac:dyDescent="0.35">
      <c r="A162" s="217">
        <v>45090</v>
      </c>
      <c r="B162" s="216"/>
      <c r="C162" s="216" t="s">
        <v>87</v>
      </c>
      <c r="D162" s="216" t="s">
        <v>15</v>
      </c>
      <c r="E162" s="216" t="s">
        <v>411</v>
      </c>
      <c r="F162" s="219" t="s">
        <v>52</v>
      </c>
      <c r="G162" s="220">
        <v>44984</v>
      </c>
      <c r="H162" s="220"/>
      <c r="I162" s="221" t="s">
        <v>412</v>
      </c>
      <c r="J162" s="222"/>
      <c r="K162" s="222">
        <f t="shared" si="27"/>
        <v>0</v>
      </c>
      <c r="L162" s="223" t="s">
        <v>43</v>
      </c>
      <c r="M162" s="224" t="s">
        <v>426</v>
      </c>
      <c r="N162" s="225" t="s">
        <v>11</v>
      </c>
      <c r="O162" s="226" t="s">
        <v>10</v>
      </c>
      <c r="P162" s="220" t="s">
        <v>21</v>
      </c>
      <c r="Q162" s="224" t="s">
        <v>56</v>
      </c>
      <c r="R162" s="227"/>
      <c r="S162" s="227"/>
      <c r="T162" s="228"/>
      <c r="U162" s="213">
        <f t="shared" si="29"/>
        <v>0</v>
      </c>
      <c r="V162" s="214" t="e">
        <f t="shared" si="24"/>
        <v>#DIV/0!</v>
      </c>
      <c r="W162" s="215" t="e">
        <f t="shared" si="25"/>
        <v>#DIV/0!</v>
      </c>
      <c r="X162" s="215" t="e">
        <f t="shared" si="23"/>
        <v>#NUM!</v>
      </c>
      <c r="Y162" s="216" t="e">
        <f t="shared" si="28"/>
        <v>#NUM!</v>
      </c>
      <c r="Z162" s="217"/>
    </row>
    <row r="163" spans="1:26" s="12" customFormat="1" ht="40.200000000000003" hidden="1" thickBot="1" x14ac:dyDescent="0.3">
      <c r="A163" s="177">
        <v>45090</v>
      </c>
      <c r="B163" s="247" t="s">
        <v>533</v>
      </c>
      <c r="C163" s="18" t="s">
        <v>536</v>
      </c>
      <c r="D163" s="18" t="s">
        <v>14</v>
      </c>
      <c r="E163" s="247" t="s">
        <v>1174</v>
      </c>
      <c r="F163" s="19" t="s">
        <v>52</v>
      </c>
      <c r="G163" s="25">
        <v>44985</v>
      </c>
      <c r="H163" s="25">
        <v>45051</v>
      </c>
      <c r="I163" s="251" t="s">
        <v>1177</v>
      </c>
      <c r="J163" s="253">
        <v>3000000</v>
      </c>
      <c r="K163" s="26">
        <f t="shared" si="27"/>
        <v>57692.307692307695</v>
      </c>
      <c r="L163" s="27" t="s">
        <v>43</v>
      </c>
      <c r="M163" s="179" t="s">
        <v>426</v>
      </c>
      <c r="N163" s="249" t="s">
        <v>130</v>
      </c>
      <c r="O163" s="181" t="s">
        <v>10</v>
      </c>
      <c r="P163" s="25" t="s">
        <v>21</v>
      </c>
      <c r="Q163" s="179" t="s">
        <v>188</v>
      </c>
      <c r="R163" s="182">
        <v>0.90400000000000003</v>
      </c>
      <c r="S163" s="182">
        <v>0.99099999999999999</v>
      </c>
      <c r="T163" s="183">
        <v>37604.42</v>
      </c>
      <c r="U163" s="161">
        <f t="shared" si="29"/>
        <v>1955429.8399999999</v>
      </c>
      <c r="V163" s="162">
        <f t="shared" si="24"/>
        <v>0.65180994666666658</v>
      </c>
      <c r="W163" s="59" t="str">
        <f t="shared" si="25"/>
        <v>L0W</v>
      </c>
      <c r="X163" s="59" t="str">
        <f t="shared" si="23"/>
        <v>SIGNIFICANT</v>
      </c>
      <c r="Y163" s="18">
        <f t="shared" si="28"/>
        <v>66</v>
      </c>
      <c r="Z163" s="177"/>
    </row>
    <row r="164" spans="1:26" s="12" customFormat="1" ht="13.8" hidden="1" thickBot="1" x14ac:dyDescent="0.3">
      <c r="A164" s="177">
        <v>45090</v>
      </c>
      <c r="B164" s="247" t="s">
        <v>534</v>
      </c>
      <c r="C164" s="18" t="s">
        <v>142</v>
      </c>
      <c r="D164" s="18" t="s">
        <v>14</v>
      </c>
      <c r="E164" s="247" t="s">
        <v>1130</v>
      </c>
      <c r="F164" s="19" t="s">
        <v>52</v>
      </c>
      <c r="G164" s="25">
        <v>44985</v>
      </c>
      <c r="H164" s="25">
        <v>44981</v>
      </c>
      <c r="I164" s="248" t="s">
        <v>1136</v>
      </c>
      <c r="J164" s="26">
        <v>1500000</v>
      </c>
      <c r="K164" s="26">
        <f t="shared" si="27"/>
        <v>28846.153846153848</v>
      </c>
      <c r="L164" s="27" t="s">
        <v>43</v>
      </c>
      <c r="M164" s="179" t="s">
        <v>426</v>
      </c>
      <c r="N164" s="180" t="s">
        <v>66</v>
      </c>
      <c r="O164" s="181" t="s">
        <v>10</v>
      </c>
      <c r="P164" s="25" t="s">
        <v>21</v>
      </c>
      <c r="Q164" s="179" t="s">
        <v>188</v>
      </c>
      <c r="R164" s="182">
        <v>0.98699999999999999</v>
      </c>
      <c r="S164" s="182">
        <v>0.99399999999999999</v>
      </c>
      <c r="T164" s="183">
        <v>35638.400000000001</v>
      </c>
      <c r="U164" s="161">
        <f t="shared" si="29"/>
        <v>1853196.8</v>
      </c>
      <c r="V164" s="162">
        <f t="shared" si="24"/>
        <v>1.2354645333333334</v>
      </c>
      <c r="W164" s="59" t="str">
        <f t="shared" si="25"/>
        <v>HIGH</v>
      </c>
      <c r="X164" s="59" t="s">
        <v>2059</v>
      </c>
      <c r="Y164" s="18" t="e">
        <f t="shared" si="28"/>
        <v>#NUM!</v>
      </c>
      <c r="Z164" s="177"/>
    </row>
    <row r="165" spans="1:26" s="12" customFormat="1" ht="13.8" hidden="1" thickBot="1" x14ac:dyDescent="0.3">
      <c r="A165" s="177">
        <v>45090</v>
      </c>
      <c r="B165" s="18" t="s">
        <v>204</v>
      </c>
      <c r="C165" s="18" t="s">
        <v>418</v>
      </c>
      <c r="D165" s="18" t="s">
        <v>158</v>
      </c>
      <c r="E165" s="247" t="s">
        <v>990</v>
      </c>
      <c r="F165" s="19" t="s">
        <v>52</v>
      </c>
      <c r="G165" s="25">
        <v>44985</v>
      </c>
      <c r="H165" s="25">
        <v>44988</v>
      </c>
      <c r="I165" s="248" t="s">
        <v>982</v>
      </c>
      <c r="J165" s="26">
        <v>1200000</v>
      </c>
      <c r="K165" s="26">
        <f t="shared" si="27"/>
        <v>23076.923076923078</v>
      </c>
      <c r="L165" s="27" t="s">
        <v>43</v>
      </c>
      <c r="M165" s="179" t="s">
        <v>426</v>
      </c>
      <c r="N165" s="249" t="s">
        <v>71</v>
      </c>
      <c r="O165" s="181" t="s">
        <v>10</v>
      </c>
      <c r="P165" s="25" t="s">
        <v>21</v>
      </c>
      <c r="Q165" s="179" t="s">
        <v>1288</v>
      </c>
      <c r="R165" s="182">
        <v>0.98399999999999999</v>
      </c>
      <c r="S165" s="182">
        <v>0.99299999999999999</v>
      </c>
      <c r="T165" s="183">
        <v>3661.83</v>
      </c>
      <c r="U165" s="161">
        <f t="shared" si="29"/>
        <v>190415.16</v>
      </c>
      <c r="V165" s="162">
        <f t="shared" si="24"/>
        <v>0.1586793</v>
      </c>
      <c r="W165" s="59" t="str">
        <f t="shared" si="25"/>
        <v>L0W</v>
      </c>
      <c r="X165" s="59" t="str">
        <f t="shared" ref="X165:X173" si="30">IF(Y165&lt;15, "EXPECTED", IF(Y165&gt;30, "SIGNIFICANT", "DELAYED"))</f>
        <v>EXPECTED</v>
      </c>
      <c r="Y165" s="18">
        <f t="shared" si="28"/>
        <v>3</v>
      </c>
      <c r="Z165" s="177"/>
    </row>
    <row r="166" spans="1:26" s="12" customFormat="1" ht="27" hidden="1" thickBot="1" x14ac:dyDescent="0.3">
      <c r="A166" s="177">
        <v>45090</v>
      </c>
      <c r="B166" s="18"/>
      <c r="C166" s="18" t="s">
        <v>461</v>
      </c>
      <c r="D166" s="18" t="s">
        <v>14</v>
      </c>
      <c r="E166" s="247" t="s">
        <v>1062</v>
      </c>
      <c r="F166" s="19" t="s">
        <v>52</v>
      </c>
      <c r="G166" s="25">
        <v>44985</v>
      </c>
      <c r="H166" s="25">
        <v>44995</v>
      </c>
      <c r="I166" s="248" t="s">
        <v>1045</v>
      </c>
      <c r="J166" s="253">
        <v>1200000</v>
      </c>
      <c r="K166" s="26">
        <f t="shared" si="27"/>
        <v>23076.923076923078</v>
      </c>
      <c r="L166" s="27" t="s">
        <v>42</v>
      </c>
      <c r="M166" s="179" t="s">
        <v>426</v>
      </c>
      <c r="N166" s="249" t="s">
        <v>160</v>
      </c>
      <c r="O166" s="181" t="s">
        <v>10</v>
      </c>
      <c r="P166" s="25" t="s">
        <v>21</v>
      </c>
      <c r="Q166" s="179" t="s">
        <v>1294</v>
      </c>
      <c r="R166" s="182">
        <v>0.92500000000000004</v>
      </c>
      <c r="S166" s="182">
        <v>0.93330000000000002</v>
      </c>
      <c r="T166" s="183">
        <v>32163.3</v>
      </c>
      <c r="U166" s="161">
        <f t="shared" si="29"/>
        <v>1672491.5999999999</v>
      </c>
      <c r="V166" s="162">
        <f t="shared" si="24"/>
        <v>1.393743</v>
      </c>
      <c r="W166" s="59" t="str">
        <f t="shared" si="25"/>
        <v>HIGH</v>
      </c>
      <c r="X166" s="59" t="str">
        <f t="shared" si="30"/>
        <v>EXPECTED</v>
      </c>
      <c r="Y166" s="18">
        <f t="shared" si="28"/>
        <v>10</v>
      </c>
      <c r="Z166" s="177"/>
    </row>
    <row r="167" spans="1:26" s="12" customFormat="1" ht="15" hidden="1" thickBot="1" x14ac:dyDescent="0.35">
      <c r="A167" s="217">
        <v>45090</v>
      </c>
      <c r="B167" s="216"/>
      <c r="C167" s="216" t="s">
        <v>461</v>
      </c>
      <c r="D167" s="216" t="s">
        <v>14</v>
      </c>
      <c r="E167" s="230" t="s">
        <v>1063</v>
      </c>
      <c r="F167" s="219" t="s">
        <v>52</v>
      </c>
      <c r="G167" s="220">
        <v>44985</v>
      </c>
      <c r="H167" s="220"/>
      <c r="I167" s="231" t="s">
        <v>1046</v>
      </c>
      <c r="J167" s="233">
        <v>1000000</v>
      </c>
      <c r="K167" s="222">
        <f t="shared" si="27"/>
        <v>19230.76923076923</v>
      </c>
      <c r="L167" s="223" t="s">
        <v>42</v>
      </c>
      <c r="M167" s="224" t="s">
        <v>426</v>
      </c>
      <c r="N167" s="232" t="s">
        <v>11</v>
      </c>
      <c r="O167" s="226" t="s">
        <v>10</v>
      </c>
      <c r="P167" s="220" t="s">
        <v>21</v>
      </c>
      <c r="Q167" s="224" t="s">
        <v>56</v>
      </c>
      <c r="R167" s="227"/>
      <c r="S167" s="227"/>
      <c r="T167" s="228"/>
      <c r="U167" s="213">
        <f t="shared" si="29"/>
        <v>0</v>
      </c>
      <c r="V167" s="214">
        <f t="shared" si="24"/>
        <v>0</v>
      </c>
      <c r="W167" s="215" t="str">
        <f t="shared" si="25"/>
        <v>L0W</v>
      </c>
      <c r="X167" s="215" t="e">
        <f t="shared" si="30"/>
        <v>#NUM!</v>
      </c>
      <c r="Y167" s="216" t="e">
        <f t="shared" si="28"/>
        <v>#NUM!</v>
      </c>
      <c r="Z167" s="217"/>
    </row>
    <row r="168" spans="1:26" s="12" customFormat="1" ht="13.8" hidden="1" thickBot="1" x14ac:dyDescent="0.3">
      <c r="A168" s="177">
        <v>45090</v>
      </c>
      <c r="B168" s="18" t="s">
        <v>534</v>
      </c>
      <c r="C168" s="18" t="s">
        <v>462</v>
      </c>
      <c r="D168" s="18" t="s">
        <v>14</v>
      </c>
      <c r="E168" s="18" t="s">
        <v>1215</v>
      </c>
      <c r="F168" s="19" t="s">
        <v>52</v>
      </c>
      <c r="G168" s="25">
        <v>44985</v>
      </c>
      <c r="H168" s="25">
        <v>44995</v>
      </c>
      <c r="I168" s="244" t="s">
        <v>1216</v>
      </c>
      <c r="J168" s="26"/>
      <c r="K168" s="26">
        <f t="shared" si="27"/>
        <v>0</v>
      </c>
      <c r="L168" s="27" t="s">
        <v>43</v>
      </c>
      <c r="M168" s="179" t="s">
        <v>426</v>
      </c>
      <c r="N168" s="180" t="s">
        <v>66</v>
      </c>
      <c r="O168" s="181" t="s">
        <v>10</v>
      </c>
      <c r="P168" s="25" t="s">
        <v>21</v>
      </c>
      <c r="Q168" s="179" t="s">
        <v>188</v>
      </c>
      <c r="R168" s="182">
        <v>1</v>
      </c>
      <c r="S168" s="182">
        <v>1</v>
      </c>
      <c r="T168" s="183">
        <v>14666.04</v>
      </c>
      <c r="U168" s="161">
        <f t="shared" si="29"/>
        <v>762634.08000000007</v>
      </c>
      <c r="V168" s="162" t="e">
        <f t="shared" si="24"/>
        <v>#DIV/0!</v>
      </c>
      <c r="W168" s="59" t="e">
        <f t="shared" si="25"/>
        <v>#DIV/0!</v>
      </c>
      <c r="X168" s="59" t="str">
        <f t="shared" si="30"/>
        <v>EXPECTED</v>
      </c>
      <c r="Y168" s="18">
        <f t="shared" si="28"/>
        <v>10</v>
      </c>
      <c r="Z168" s="177"/>
    </row>
    <row r="169" spans="1:26" s="12" customFormat="1" ht="27" hidden="1" thickBot="1" x14ac:dyDescent="0.3">
      <c r="A169" s="177">
        <v>45090</v>
      </c>
      <c r="B169" s="18" t="s">
        <v>533</v>
      </c>
      <c r="C169" s="18" t="s">
        <v>1124</v>
      </c>
      <c r="D169" s="18" t="s">
        <v>15</v>
      </c>
      <c r="E169" s="18" t="s">
        <v>1125</v>
      </c>
      <c r="F169" s="19" t="s">
        <v>52</v>
      </c>
      <c r="G169" s="25">
        <v>44986</v>
      </c>
      <c r="H169" s="25">
        <v>45058</v>
      </c>
      <c r="I169" s="178" t="s">
        <v>1126</v>
      </c>
      <c r="J169" s="26">
        <v>5400000</v>
      </c>
      <c r="K169" s="26">
        <f t="shared" si="27"/>
        <v>103846.15384615384</v>
      </c>
      <c r="L169" s="27" t="s">
        <v>43</v>
      </c>
      <c r="M169" s="179" t="s">
        <v>426</v>
      </c>
      <c r="N169" s="180" t="s">
        <v>109</v>
      </c>
      <c r="O169" s="181" t="s">
        <v>10</v>
      </c>
      <c r="P169" s="25" t="s">
        <v>21</v>
      </c>
      <c r="Q169" s="179" t="s">
        <v>203</v>
      </c>
      <c r="R169" s="182">
        <v>0.82599999999999996</v>
      </c>
      <c r="S169" s="182">
        <v>0.998</v>
      </c>
      <c r="T169" s="183">
        <v>99492.71</v>
      </c>
      <c r="U169" s="161">
        <f t="shared" si="29"/>
        <v>5173620.92</v>
      </c>
      <c r="V169" s="162">
        <f t="shared" si="24"/>
        <v>0.95807794814814828</v>
      </c>
      <c r="W169" s="59" t="str">
        <f t="shared" si="25"/>
        <v>W/IN</v>
      </c>
      <c r="X169" s="59" t="str">
        <f t="shared" si="30"/>
        <v>SIGNIFICANT</v>
      </c>
      <c r="Y169" s="18">
        <f t="shared" si="28"/>
        <v>72</v>
      </c>
      <c r="Z169" s="177"/>
    </row>
    <row r="170" spans="1:26" s="12" customFormat="1" ht="13.8" hidden="1" thickBot="1" x14ac:dyDescent="0.3">
      <c r="A170" s="177">
        <v>45090</v>
      </c>
      <c r="B170" s="18"/>
      <c r="C170" s="18" t="s">
        <v>1276</v>
      </c>
      <c r="D170" s="18" t="s">
        <v>15</v>
      </c>
      <c r="E170" s="18" t="s">
        <v>1277</v>
      </c>
      <c r="F170" s="19" t="s">
        <v>52</v>
      </c>
      <c r="G170" s="25">
        <v>44986</v>
      </c>
      <c r="H170" s="25">
        <v>45065</v>
      </c>
      <c r="I170" s="244" t="s">
        <v>1278</v>
      </c>
      <c r="J170" s="26">
        <v>3360000</v>
      </c>
      <c r="K170" s="26">
        <f t="shared" si="27"/>
        <v>64615.384615384617</v>
      </c>
      <c r="L170" s="27" t="s">
        <v>43</v>
      </c>
      <c r="M170" s="179" t="s">
        <v>426</v>
      </c>
      <c r="N170" s="180" t="s">
        <v>104</v>
      </c>
      <c r="O170" s="181" t="s">
        <v>10</v>
      </c>
      <c r="P170" s="25" t="s">
        <v>21</v>
      </c>
      <c r="Q170" s="179" t="s">
        <v>222</v>
      </c>
      <c r="R170" s="182">
        <v>0.96</v>
      </c>
      <c r="S170" s="182">
        <v>0.997</v>
      </c>
      <c r="T170" s="183">
        <v>29833.87</v>
      </c>
      <c r="U170" s="161">
        <f t="shared" si="29"/>
        <v>1551361.24</v>
      </c>
      <c r="V170" s="162">
        <f t="shared" si="24"/>
        <v>0.46171465476190471</v>
      </c>
      <c r="W170" s="59" t="str">
        <f t="shared" si="25"/>
        <v>L0W</v>
      </c>
      <c r="X170" s="59" t="str">
        <f t="shared" si="30"/>
        <v>SIGNIFICANT</v>
      </c>
      <c r="Y170" s="18">
        <f t="shared" si="28"/>
        <v>79</v>
      </c>
      <c r="Z170" s="177"/>
    </row>
    <row r="171" spans="1:26" s="12" customFormat="1" ht="27" hidden="1" thickBot="1" x14ac:dyDescent="0.3">
      <c r="A171" s="177">
        <v>45090</v>
      </c>
      <c r="B171" s="18" t="s">
        <v>204</v>
      </c>
      <c r="C171" s="18" t="s">
        <v>430</v>
      </c>
      <c r="D171" s="18" t="s">
        <v>24</v>
      </c>
      <c r="E171" s="18" t="s">
        <v>1097</v>
      </c>
      <c r="F171" s="19" t="s">
        <v>52</v>
      </c>
      <c r="G171" s="256">
        <v>44986</v>
      </c>
      <c r="H171" s="25">
        <v>45016</v>
      </c>
      <c r="I171" s="257" t="s">
        <v>1098</v>
      </c>
      <c r="J171" s="26">
        <v>2880000</v>
      </c>
      <c r="K171" s="26">
        <f t="shared" si="27"/>
        <v>55384.615384615383</v>
      </c>
      <c r="L171" s="27" t="s">
        <v>42</v>
      </c>
      <c r="M171" s="179" t="s">
        <v>426</v>
      </c>
      <c r="N171" s="180" t="s">
        <v>31</v>
      </c>
      <c r="O171" s="181" t="s">
        <v>10</v>
      </c>
      <c r="P171" s="25" t="s">
        <v>21</v>
      </c>
      <c r="Q171" s="179" t="s">
        <v>188</v>
      </c>
      <c r="R171" s="182">
        <v>0.92700000000000005</v>
      </c>
      <c r="S171" s="182">
        <v>0.997</v>
      </c>
      <c r="T171" s="183">
        <v>41326.019999999997</v>
      </c>
      <c r="U171" s="161">
        <f t="shared" si="29"/>
        <v>2148953.04</v>
      </c>
      <c r="V171" s="162">
        <f t="shared" si="24"/>
        <v>0.74616424999999997</v>
      </c>
      <c r="W171" s="59" t="str">
        <f t="shared" si="25"/>
        <v>L0W</v>
      </c>
      <c r="X171" s="59" t="str">
        <f t="shared" si="30"/>
        <v>DELAYED</v>
      </c>
      <c r="Y171" s="18">
        <f t="shared" si="28"/>
        <v>30</v>
      </c>
      <c r="Z171" s="177"/>
    </row>
    <row r="172" spans="1:26" s="12" customFormat="1" ht="13.8" hidden="1" thickBot="1" x14ac:dyDescent="0.3">
      <c r="A172" s="177">
        <v>45090</v>
      </c>
      <c r="B172" s="18" t="s">
        <v>57</v>
      </c>
      <c r="C172" s="18" t="s">
        <v>418</v>
      </c>
      <c r="D172" s="18" t="s">
        <v>158</v>
      </c>
      <c r="E172" s="247" t="s">
        <v>991</v>
      </c>
      <c r="F172" s="19" t="s">
        <v>52</v>
      </c>
      <c r="G172" s="25">
        <v>44986</v>
      </c>
      <c r="H172" s="25">
        <v>45044</v>
      </c>
      <c r="I172" s="248" t="s">
        <v>983</v>
      </c>
      <c r="J172" s="26">
        <v>1200000</v>
      </c>
      <c r="K172" s="26">
        <f t="shared" si="27"/>
        <v>23076.923076923078</v>
      </c>
      <c r="L172" s="27" t="s">
        <v>43</v>
      </c>
      <c r="M172" s="179" t="s">
        <v>426</v>
      </c>
      <c r="N172" s="249" t="s">
        <v>75</v>
      </c>
      <c r="O172" s="181" t="s">
        <v>10</v>
      </c>
      <c r="P172" s="25" t="s">
        <v>21</v>
      </c>
      <c r="Q172" s="179" t="s">
        <v>1295</v>
      </c>
      <c r="R172" s="182">
        <v>0.90200000000000002</v>
      </c>
      <c r="S172" s="182">
        <v>0.98299999999999998</v>
      </c>
      <c r="T172" s="183">
        <v>28941.59</v>
      </c>
      <c r="U172" s="161">
        <f t="shared" si="29"/>
        <v>1504962.68</v>
      </c>
      <c r="V172" s="162">
        <f t="shared" si="24"/>
        <v>1.2541355666666667</v>
      </c>
      <c r="W172" s="59" t="str">
        <f t="shared" si="25"/>
        <v>HIGH</v>
      </c>
      <c r="X172" s="59" t="str">
        <f t="shared" si="30"/>
        <v>SIGNIFICANT</v>
      </c>
      <c r="Y172" s="18">
        <f t="shared" si="28"/>
        <v>58</v>
      </c>
      <c r="Z172" s="177"/>
    </row>
    <row r="173" spans="1:26" s="12" customFormat="1" ht="15" hidden="1" thickBot="1" x14ac:dyDescent="0.35">
      <c r="A173" s="217">
        <v>45090</v>
      </c>
      <c r="B173" s="216" t="s">
        <v>676</v>
      </c>
      <c r="C173" s="216" t="s">
        <v>197</v>
      </c>
      <c r="D173" s="216" t="s">
        <v>158</v>
      </c>
      <c r="E173" s="216" t="s">
        <v>1129</v>
      </c>
      <c r="F173" s="219" t="s">
        <v>52</v>
      </c>
      <c r="G173" s="220">
        <v>44986</v>
      </c>
      <c r="H173" s="220">
        <v>44981</v>
      </c>
      <c r="I173" s="221" t="s">
        <v>408</v>
      </c>
      <c r="J173" s="222">
        <v>840000</v>
      </c>
      <c r="K173" s="222">
        <f t="shared" si="27"/>
        <v>16153.846153846154</v>
      </c>
      <c r="L173" s="223" t="s">
        <v>43</v>
      </c>
      <c r="M173" s="224" t="s">
        <v>426</v>
      </c>
      <c r="N173" s="225" t="s">
        <v>20</v>
      </c>
      <c r="O173" s="226" t="s">
        <v>10</v>
      </c>
      <c r="P173" s="220" t="s">
        <v>21</v>
      </c>
      <c r="Q173" s="224" t="s">
        <v>1296</v>
      </c>
      <c r="R173" s="227"/>
      <c r="S173" s="227"/>
      <c r="T173" s="228"/>
      <c r="U173" s="213">
        <f t="shared" si="29"/>
        <v>0</v>
      </c>
      <c r="V173" s="214">
        <f t="shared" si="24"/>
        <v>0</v>
      </c>
      <c r="W173" s="215" t="str">
        <f t="shared" si="25"/>
        <v>L0W</v>
      </c>
      <c r="X173" s="215" t="e">
        <f t="shared" si="30"/>
        <v>#NUM!</v>
      </c>
      <c r="Y173" s="216" t="e">
        <f t="shared" si="28"/>
        <v>#NUM!</v>
      </c>
      <c r="Z173" s="217"/>
    </row>
    <row r="174" spans="1:26" s="12" customFormat="1" ht="13.8" hidden="1" thickBot="1" x14ac:dyDescent="0.3">
      <c r="A174" s="177">
        <v>45090</v>
      </c>
      <c r="B174" s="18"/>
      <c r="C174" s="18" t="s">
        <v>137</v>
      </c>
      <c r="D174" s="18" t="s">
        <v>158</v>
      </c>
      <c r="E174" s="18" t="s">
        <v>1002</v>
      </c>
      <c r="F174" s="19" t="s">
        <v>52</v>
      </c>
      <c r="G174" s="25">
        <v>44986</v>
      </c>
      <c r="H174" s="25">
        <v>44981</v>
      </c>
      <c r="I174" s="244" t="s">
        <v>1003</v>
      </c>
      <c r="J174" s="26">
        <v>660000</v>
      </c>
      <c r="K174" s="26">
        <f t="shared" si="27"/>
        <v>12692.307692307691</v>
      </c>
      <c r="L174" s="27" t="s">
        <v>43</v>
      </c>
      <c r="M174" s="179" t="s">
        <v>426</v>
      </c>
      <c r="N174" s="180" t="s">
        <v>71</v>
      </c>
      <c r="O174" s="181" t="s">
        <v>10</v>
      </c>
      <c r="P174" s="25" t="s">
        <v>21</v>
      </c>
      <c r="Q174" s="179" t="s">
        <v>188</v>
      </c>
      <c r="R174" s="182">
        <v>0.91700000000000004</v>
      </c>
      <c r="S174" s="182">
        <v>0.997</v>
      </c>
      <c r="T174" s="183">
        <v>4918.6099999999997</v>
      </c>
      <c r="U174" s="161">
        <f t="shared" si="29"/>
        <v>255767.71999999997</v>
      </c>
      <c r="V174" s="162">
        <f t="shared" si="24"/>
        <v>0.38752684848484847</v>
      </c>
      <c r="W174" s="59" t="str">
        <f t="shared" si="25"/>
        <v>L0W</v>
      </c>
      <c r="X174" s="59" t="s">
        <v>2059</v>
      </c>
      <c r="Y174" s="18" t="e">
        <f t="shared" si="28"/>
        <v>#NUM!</v>
      </c>
      <c r="Z174" s="177"/>
    </row>
    <row r="175" spans="1:26" s="12" customFormat="1" ht="15" hidden="1" thickBot="1" x14ac:dyDescent="0.35">
      <c r="A175" s="217">
        <v>45090</v>
      </c>
      <c r="B175" s="216"/>
      <c r="C175" s="216" t="s">
        <v>162</v>
      </c>
      <c r="D175" s="216" t="s">
        <v>158</v>
      </c>
      <c r="E175" s="230" t="s">
        <v>1004</v>
      </c>
      <c r="F175" s="219" t="s">
        <v>52</v>
      </c>
      <c r="G175" s="220">
        <v>44986</v>
      </c>
      <c r="H175" s="220"/>
      <c r="I175" s="221" t="s">
        <v>1005</v>
      </c>
      <c r="J175" s="222">
        <v>600000</v>
      </c>
      <c r="K175" s="222">
        <f t="shared" si="27"/>
        <v>11538.461538461539</v>
      </c>
      <c r="L175" s="223" t="s">
        <v>43</v>
      </c>
      <c r="M175" s="224" t="s">
        <v>426</v>
      </c>
      <c r="N175" s="225" t="s">
        <v>28</v>
      </c>
      <c r="O175" s="226" t="s">
        <v>10</v>
      </c>
      <c r="P175" s="220" t="s">
        <v>21</v>
      </c>
      <c r="Q175" s="224" t="s">
        <v>56</v>
      </c>
      <c r="R175" s="227"/>
      <c r="S175" s="227"/>
      <c r="T175" s="228"/>
      <c r="U175" s="213">
        <f t="shared" si="29"/>
        <v>0</v>
      </c>
      <c r="V175" s="214">
        <f t="shared" si="24"/>
        <v>0</v>
      </c>
      <c r="W175" s="215" t="str">
        <f t="shared" si="25"/>
        <v>L0W</v>
      </c>
      <c r="X175" s="215" t="e">
        <f t="shared" ref="X175:X194" si="31">IF(Y175&lt;15, "EXPECTED", IF(Y175&gt;30, "SIGNIFICANT", "DELAYED"))</f>
        <v>#NUM!</v>
      </c>
      <c r="Y175" s="216" t="e">
        <f t="shared" si="28"/>
        <v>#NUM!</v>
      </c>
      <c r="Z175" s="217"/>
    </row>
    <row r="176" spans="1:26" s="12" customFormat="1" ht="15" hidden="1" thickBot="1" x14ac:dyDescent="0.35">
      <c r="A176" s="217">
        <v>45090</v>
      </c>
      <c r="B176" s="216" t="s">
        <v>204</v>
      </c>
      <c r="C176" s="216" t="s">
        <v>132</v>
      </c>
      <c r="D176" s="216" t="s">
        <v>24</v>
      </c>
      <c r="E176" s="216" t="s">
        <v>1217</v>
      </c>
      <c r="F176" s="219" t="s">
        <v>52</v>
      </c>
      <c r="G176" s="220">
        <v>44986</v>
      </c>
      <c r="H176" s="220"/>
      <c r="I176" s="221" t="s">
        <v>1218</v>
      </c>
      <c r="J176" s="222">
        <v>600000</v>
      </c>
      <c r="K176" s="222">
        <f t="shared" si="27"/>
        <v>11538.461538461539</v>
      </c>
      <c r="L176" s="223" t="s">
        <v>43</v>
      </c>
      <c r="M176" s="224" t="s">
        <v>426</v>
      </c>
      <c r="N176" s="225" t="s">
        <v>160</v>
      </c>
      <c r="O176" s="226" t="s">
        <v>10</v>
      </c>
      <c r="P176" s="220" t="s">
        <v>21</v>
      </c>
      <c r="Q176" s="224" t="s">
        <v>56</v>
      </c>
      <c r="R176" s="227"/>
      <c r="S176" s="227"/>
      <c r="T176" s="228"/>
      <c r="U176" s="213">
        <f t="shared" si="29"/>
        <v>0</v>
      </c>
      <c r="V176" s="214">
        <f t="shared" si="24"/>
        <v>0</v>
      </c>
      <c r="W176" s="215" t="str">
        <f t="shared" si="25"/>
        <v>L0W</v>
      </c>
      <c r="X176" s="215" t="e">
        <f t="shared" si="31"/>
        <v>#NUM!</v>
      </c>
      <c r="Y176" s="216" t="e">
        <f t="shared" si="28"/>
        <v>#NUM!</v>
      </c>
      <c r="Z176" s="217"/>
    </row>
    <row r="177" spans="1:26" s="12" customFormat="1" ht="15" hidden="1" thickBot="1" x14ac:dyDescent="0.35">
      <c r="A177" s="217">
        <v>45090</v>
      </c>
      <c r="B177" s="216" t="s">
        <v>204</v>
      </c>
      <c r="C177" s="216" t="s">
        <v>131</v>
      </c>
      <c r="D177" s="216" t="s">
        <v>158</v>
      </c>
      <c r="E177" s="216" t="s">
        <v>1007</v>
      </c>
      <c r="F177" s="219" t="s">
        <v>52</v>
      </c>
      <c r="G177" s="220">
        <v>44986</v>
      </c>
      <c r="H177" s="220"/>
      <c r="I177" s="234" t="s">
        <v>1008</v>
      </c>
      <c r="J177" s="222">
        <v>480000</v>
      </c>
      <c r="K177" s="222">
        <f t="shared" si="27"/>
        <v>9230.7692307692305</v>
      </c>
      <c r="L177" s="223" t="s">
        <v>42</v>
      </c>
      <c r="M177" s="224" t="s">
        <v>1009</v>
      </c>
      <c r="N177" s="225" t="s">
        <v>23</v>
      </c>
      <c r="O177" s="226" t="s">
        <v>10</v>
      </c>
      <c r="P177" s="220" t="s">
        <v>21</v>
      </c>
      <c r="Q177" s="224" t="s">
        <v>56</v>
      </c>
      <c r="R177" s="227"/>
      <c r="S177" s="227"/>
      <c r="T177" s="228"/>
      <c r="U177" s="213">
        <f t="shared" si="29"/>
        <v>0</v>
      </c>
      <c r="V177" s="214">
        <f t="shared" si="24"/>
        <v>0</v>
      </c>
      <c r="W177" s="215" t="str">
        <f t="shared" si="25"/>
        <v>L0W</v>
      </c>
      <c r="X177" s="215" t="e">
        <f t="shared" si="31"/>
        <v>#NUM!</v>
      </c>
      <c r="Y177" s="216" t="e">
        <f t="shared" si="28"/>
        <v>#NUM!</v>
      </c>
      <c r="Z177" s="217"/>
    </row>
    <row r="178" spans="1:26" s="12" customFormat="1" ht="15" hidden="1" thickBot="1" x14ac:dyDescent="0.35">
      <c r="A178" s="217">
        <v>45090</v>
      </c>
      <c r="B178" s="230" t="s">
        <v>533</v>
      </c>
      <c r="C178" s="216" t="s">
        <v>106</v>
      </c>
      <c r="D178" s="216" t="s">
        <v>89</v>
      </c>
      <c r="E178" s="230" t="s">
        <v>183</v>
      </c>
      <c r="F178" s="219" t="s">
        <v>52</v>
      </c>
      <c r="G178" s="220">
        <v>44986</v>
      </c>
      <c r="H178" s="220"/>
      <c r="I178" s="231" t="s">
        <v>1257</v>
      </c>
      <c r="J178" s="222">
        <v>360000</v>
      </c>
      <c r="K178" s="222">
        <f t="shared" si="27"/>
        <v>6923.0769230769229</v>
      </c>
      <c r="L178" s="223" t="s">
        <v>43</v>
      </c>
      <c r="M178" s="224" t="s">
        <v>426</v>
      </c>
      <c r="N178" s="232" t="s">
        <v>9</v>
      </c>
      <c r="O178" s="226" t="s">
        <v>10</v>
      </c>
      <c r="P178" s="220" t="s">
        <v>21</v>
      </c>
      <c r="Q178" s="224" t="s">
        <v>56</v>
      </c>
      <c r="R178" s="227"/>
      <c r="S178" s="227"/>
      <c r="T178" s="228"/>
      <c r="U178" s="213">
        <f t="shared" si="29"/>
        <v>0</v>
      </c>
      <c r="V178" s="214">
        <f t="shared" si="24"/>
        <v>0</v>
      </c>
      <c r="W178" s="215" t="str">
        <f t="shared" si="25"/>
        <v>L0W</v>
      </c>
      <c r="X178" s="215" t="e">
        <f t="shared" si="31"/>
        <v>#NUM!</v>
      </c>
      <c r="Y178" s="216" t="e">
        <f t="shared" si="28"/>
        <v>#NUM!</v>
      </c>
      <c r="Z178" s="217"/>
    </row>
    <row r="179" spans="1:26" s="12" customFormat="1" ht="13.8" hidden="1" thickBot="1" x14ac:dyDescent="0.3">
      <c r="A179" s="177">
        <v>45090</v>
      </c>
      <c r="B179" s="18" t="s">
        <v>204</v>
      </c>
      <c r="C179" s="18" t="s">
        <v>134</v>
      </c>
      <c r="D179" s="18" t="s">
        <v>158</v>
      </c>
      <c r="E179" s="18" t="s">
        <v>1120</v>
      </c>
      <c r="F179" s="19" t="s">
        <v>52</v>
      </c>
      <c r="G179" s="25">
        <v>44986</v>
      </c>
      <c r="H179" s="25">
        <v>45072</v>
      </c>
      <c r="I179" s="244" t="s">
        <v>1121</v>
      </c>
      <c r="J179" s="26"/>
      <c r="K179" s="26">
        <f t="shared" si="27"/>
        <v>0</v>
      </c>
      <c r="L179" s="27" t="s">
        <v>43</v>
      </c>
      <c r="M179" s="179" t="s">
        <v>426</v>
      </c>
      <c r="N179" s="180" t="s">
        <v>72</v>
      </c>
      <c r="O179" s="181" t="s">
        <v>10</v>
      </c>
      <c r="P179" s="25" t="s">
        <v>21</v>
      </c>
      <c r="Q179" s="179" t="s">
        <v>155</v>
      </c>
      <c r="R179" s="182">
        <v>1</v>
      </c>
      <c r="S179" s="182">
        <v>1</v>
      </c>
      <c r="T179" s="183">
        <v>757.07</v>
      </c>
      <c r="U179" s="161">
        <f t="shared" si="29"/>
        <v>39367.64</v>
      </c>
      <c r="V179" s="162" t="e">
        <f t="shared" si="24"/>
        <v>#DIV/0!</v>
      </c>
      <c r="W179" s="59" t="e">
        <f t="shared" si="25"/>
        <v>#DIV/0!</v>
      </c>
      <c r="X179" s="59" t="str">
        <f t="shared" si="31"/>
        <v>SIGNIFICANT</v>
      </c>
      <c r="Y179" s="18">
        <f t="shared" si="28"/>
        <v>86</v>
      </c>
      <c r="Z179" s="177"/>
    </row>
    <row r="180" spans="1:26" s="12" customFormat="1" ht="13.8" hidden="1" thickBot="1" x14ac:dyDescent="0.3">
      <c r="A180" s="177">
        <v>45090</v>
      </c>
      <c r="B180" s="18"/>
      <c r="C180" s="18" t="s">
        <v>274</v>
      </c>
      <c r="D180" s="18" t="s">
        <v>14</v>
      </c>
      <c r="E180" s="18" t="s">
        <v>1099</v>
      </c>
      <c r="F180" s="19" t="s">
        <v>52</v>
      </c>
      <c r="G180" s="25">
        <v>44986</v>
      </c>
      <c r="H180" s="25">
        <v>45002</v>
      </c>
      <c r="I180" s="244" t="s">
        <v>1100</v>
      </c>
      <c r="J180" s="26"/>
      <c r="K180" s="26">
        <f t="shared" si="27"/>
        <v>0</v>
      </c>
      <c r="L180" s="27" t="s">
        <v>43</v>
      </c>
      <c r="M180" s="179" t="s">
        <v>426</v>
      </c>
      <c r="N180" s="180" t="s">
        <v>371</v>
      </c>
      <c r="O180" s="181" t="s">
        <v>10</v>
      </c>
      <c r="P180" s="25" t="s">
        <v>21</v>
      </c>
      <c r="Q180" s="179" t="s">
        <v>188</v>
      </c>
      <c r="R180" s="182">
        <v>0.97599999999999998</v>
      </c>
      <c r="S180" s="182">
        <v>0.99399999999999999</v>
      </c>
      <c r="T180" s="183">
        <v>12128.07</v>
      </c>
      <c r="U180" s="161">
        <f t="shared" si="29"/>
        <v>630659.64</v>
      </c>
      <c r="V180" s="162" t="e">
        <f t="shared" si="24"/>
        <v>#DIV/0!</v>
      </c>
      <c r="W180" s="59" t="e">
        <f t="shared" si="25"/>
        <v>#DIV/0!</v>
      </c>
      <c r="X180" s="59" t="str">
        <f t="shared" si="31"/>
        <v>DELAYED</v>
      </c>
      <c r="Y180" s="18">
        <f t="shared" si="28"/>
        <v>16</v>
      </c>
      <c r="Z180" s="177"/>
    </row>
    <row r="181" spans="1:26" s="12" customFormat="1" ht="13.8" hidden="1" thickBot="1" x14ac:dyDescent="0.3">
      <c r="A181" s="177">
        <v>45090</v>
      </c>
      <c r="B181" s="18"/>
      <c r="C181" s="18" t="s">
        <v>728</v>
      </c>
      <c r="D181" s="18" t="s">
        <v>15</v>
      </c>
      <c r="E181" s="247" t="s">
        <v>1237</v>
      </c>
      <c r="F181" s="19" t="s">
        <v>52</v>
      </c>
      <c r="G181" s="25">
        <v>44986</v>
      </c>
      <c r="H181" s="25">
        <v>45030</v>
      </c>
      <c r="I181" s="248" t="s">
        <v>1240</v>
      </c>
      <c r="J181" s="26"/>
      <c r="K181" s="26">
        <f t="shared" si="27"/>
        <v>0</v>
      </c>
      <c r="L181" s="27" t="s">
        <v>43</v>
      </c>
      <c r="M181" s="179" t="s">
        <v>426</v>
      </c>
      <c r="N181" s="180" t="s">
        <v>71</v>
      </c>
      <c r="O181" s="181" t="s">
        <v>10</v>
      </c>
      <c r="P181" s="25" t="s">
        <v>21</v>
      </c>
      <c r="Q181" s="179" t="s">
        <v>188</v>
      </c>
      <c r="R181" s="182">
        <v>0.97599999999999998</v>
      </c>
      <c r="S181" s="182">
        <v>1</v>
      </c>
      <c r="T181" s="183">
        <v>13051.19</v>
      </c>
      <c r="U181" s="161">
        <f t="shared" si="29"/>
        <v>678661.88</v>
      </c>
      <c r="V181" s="162" t="e">
        <f t="shared" si="24"/>
        <v>#DIV/0!</v>
      </c>
      <c r="W181" s="59" t="e">
        <f t="shared" si="25"/>
        <v>#DIV/0!</v>
      </c>
      <c r="X181" s="59" t="str">
        <f t="shared" si="31"/>
        <v>SIGNIFICANT</v>
      </c>
      <c r="Y181" s="18">
        <f t="shared" si="28"/>
        <v>44</v>
      </c>
      <c r="Z181" s="177"/>
    </row>
    <row r="182" spans="1:26" s="12" customFormat="1" ht="15" hidden="1" thickBot="1" x14ac:dyDescent="0.35">
      <c r="A182" s="202">
        <v>44987</v>
      </c>
      <c r="B182" s="203"/>
      <c r="C182" s="203" t="s">
        <v>87</v>
      </c>
      <c r="D182" s="203" t="s">
        <v>14</v>
      </c>
      <c r="E182" s="203" t="s">
        <v>398</v>
      </c>
      <c r="F182" s="204" t="s">
        <v>52</v>
      </c>
      <c r="G182" s="205">
        <v>44987</v>
      </c>
      <c r="H182" s="205"/>
      <c r="I182" s="206" t="s">
        <v>399</v>
      </c>
      <c r="J182" s="207">
        <v>100000</v>
      </c>
      <c r="K182" s="207">
        <f t="shared" si="27"/>
        <v>1923.0769230769231</v>
      </c>
      <c r="L182" s="208" t="s">
        <v>42</v>
      </c>
      <c r="M182" s="209" t="s">
        <v>115</v>
      </c>
      <c r="N182" s="210" t="s">
        <v>11</v>
      </c>
      <c r="O182" s="211" t="s">
        <v>10</v>
      </c>
      <c r="P182" s="205" t="s">
        <v>21</v>
      </c>
      <c r="Q182" s="209" t="s">
        <v>56</v>
      </c>
      <c r="R182" s="212"/>
      <c r="S182" s="212"/>
      <c r="T182" s="213"/>
      <c r="U182" s="213">
        <f t="shared" si="29"/>
        <v>0</v>
      </c>
      <c r="V182" s="214">
        <f t="shared" si="24"/>
        <v>0</v>
      </c>
      <c r="W182" s="215" t="str">
        <f t="shared" si="25"/>
        <v>L0W</v>
      </c>
      <c r="X182" s="215" t="e">
        <f t="shared" si="31"/>
        <v>#NUM!</v>
      </c>
      <c r="Y182" s="216" t="e">
        <f t="shared" si="28"/>
        <v>#NUM!</v>
      </c>
      <c r="Z182" s="202"/>
    </row>
    <row r="183" spans="1:26" s="12" customFormat="1" ht="13.8" hidden="1" thickBot="1" x14ac:dyDescent="0.3">
      <c r="A183" s="177">
        <v>45090</v>
      </c>
      <c r="B183" s="18" t="s">
        <v>677</v>
      </c>
      <c r="C183" s="18" t="s">
        <v>63</v>
      </c>
      <c r="D183" s="18" t="s">
        <v>26</v>
      </c>
      <c r="E183" s="247" t="s">
        <v>1079</v>
      </c>
      <c r="F183" s="19" t="s">
        <v>52</v>
      </c>
      <c r="G183" s="25">
        <v>44987</v>
      </c>
      <c r="H183" s="25">
        <v>44987</v>
      </c>
      <c r="I183" s="248" t="s">
        <v>1081</v>
      </c>
      <c r="J183" s="26"/>
      <c r="K183" s="26">
        <f t="shared" si="27"/>
        <v>0</v>
      </c>
      <c r="L183" s="27" t="s">
        <v>42</v>
      </c>
      <c r="M183" s="179" t="s">
        <v>426</v>
      </c>
      <c r="N183" s="180" t="s">
        <v>71</v>
      </c>
      <c r="O183" s="181" t="s">
        <v>10</v>
      </c>
      <c r="P183" s="25" t="s">
        <v>21</v>
      </c>
      <c r="Q183" s="179" t="s">
        <v>188</v>
      </c>
      <c r="R183" s="182">
        <v>0.98099999999999998</v>
      </c>
      <c r="S183" s="182">
        <v>1</v>
      </c>
      <c r="T183" s="183">
        <v>36484.44</v>
      </c>
      <c r="U183" s="161">
        <f t="shared" si="29"/>
        <v>1897190.8800000001</v>
      </c>
      <c r="V183" s="162" t="e">
        <f t="shared" si="24"/>
        <v>#DIV/0!</v>
      </c>
      <c r="W183" s="59" t="e">
        <f t="shared" si="25"/>
        <v>#DIV/0!</v>
      </c>
      <c r="X183" s="59" t="str">
        <f t="shared" si="31"/>
        <v>EXPECTED</v>
      </c>
      <c r="Y183" s="18">
        <f t="shared" si="28"/>
        <v>0</v>
      </c>
      <c r="Z183" s="177"/>
    </row>
    <row r="184" spans="1:26" s="12" customFormat="1" ht="13.8" hidden="1" thickBot="1" x14ac:dyDescent="0.3">
      <c r="A184" s="177">
        <v>45090</v>
      </c>
      <c r="B184" s="18"/>
      <c r="C184" s="18" t="s">
        <v>461</v>
      </c>
      <c r="D184" s="18" t="s">
        <v>14</v>
      </c>
      <c r="E184" s="247" t="s">
        <v>1064</v>
      </c>
      <c r="F184" s="19" t="s">
        <v>52</v>
      </c>
      <c r="G184" s="25">
        <v>44988</v>
      </c>
      <c r="H184" s="25">
        <v>45044</v>
      </c>
      <c r="I184" s="248" t="s">
        <v>1047</v>
      </c>
      <c r="J184" s="253">
        <v>1080000</v>
      </c>
      <c r="K184" s="26">
        <f t="shared" si="27"/>
        <v>20769.23076923077</v>
      </c>
      <c r="L184" s="27" t="s">
        <v>42</v>
      </c>
      <c r="M184" s="179" t="s">
        <v>426</v>
      </c>
      <c r="N184" s="249" t="s">
        <v>160</v>
      </c>
      <c r="O184" s="181" t="s">
        <v>10</v>
      </c>
      <c r="P184" s="25" t="s">
        <v>21</v>
      </c>
      <c r="Q184" s="179" t="s">
        <v>188</v>
      </c>
      <c r="R184" s="182">
        <v>0.96499999999999997</v>
      </c>
      <c r="S184" s="182">
        <v>0.995</v>
      </c>
      <c r="T184" s="183">
        <v>16858.759999999998</v>
      </c>
      <c r="U184" s="161">
        <f t="shared" si="29"/>
        <v>876655.5199999999</v>
      </c>
      <c r="V184" s="162">
        <f t="shared" si="24"/>
        <v>0.81171807407407404</v>
      </c>
      <c r="W184" s="59" t="str">
        <f t="shared" si="25"/>
        <v>W/IN</v>
      </c>
      <c r="X184" s="59" t="str">
        <f t="shared" si="31"/>
        <v>SIGNIFICANT</v>
      </c>
      <c r="Y184" s="18">
        <f t="shared" si="28"/>
        <v>56</v>
      </c>
      <c r="Z184" s="177"/>
    </row>
    <row r="185" spans="1:26" s="12" customFormat="1" ht="13.8" hidden="1" thickBot="1" x14ac:dyDescent="0.3">
      <c r="A185" s="177">
        <v>45090</v>
      </c>
      <c r="B185" s="18"/>
      <c r="C185" s="18" t="s">
        <v>70</v>
      </c>
      <c r="D185" s="18" t="s">
        <v>26</v>
      </c>
      <c r="E185" s="247" t="s">
        <v>1012</v>
      </c>
      <c r="F185" s="19" t="s">
        <v>52</v>
      </c>
      <c r="G185" s="25">
        <v>44988</v>
      </c>
      <c r="H185" s="25">
        <v>44988</v>
      </c>
      <c r="I185" s="248" t="s">
        <v>1018</v>
      </c>
      <c r="J185" s="26">
        <v>900000</v>
      </c>
      <c r="K185" s="26">
        <f t="shared" si="27"/>
        <v>17307.692307692309</v>
      </c>
      <c r="L185" s="27" t="s">
        <v>42</v>
      </c>
      <c r="M185" s="179" t="s">
        <v>426</v>
      </c>
      <c r="N185" s="180" t="s">
        <v>71</v>
      </c>
      <c r="O185" s="181" t="s">
        <v>10</v>
      </c>
      <c r="P185" s="25" t="s">
        <v>21</v>
      </c>
      <c r="Q185" s="179" t="s">
        <v>188</v>
      </c>
      <c r="R185" s="182">
        <v>0.72699999999999998</v>
      </c>
      <c r="S185" s="182">
        <v>0.99199999999999999</v>
      </c>
      <c r="T185" s="183">
        <v>10910.75</v>
      </c>
      <c r="U185" s="161">
        <f t="shared" si="29"/>
        <v>567359</v>
      </c>
      <c r="V185" s="162">
        <f t="shared" si="24"/>
        <v>0.63039888888888884</v>
      </c>
      <c r="W185" s="59" t="str">
        <f t="shared" si="25"/>
        <v>L0W</v>
      </c>
      <c r="X185" s="59" t="str">
        <f t="shared" si="31"/>
        <v>EXPECTED</v>
      </c>
      <c r="Y185" s="18">
        <f t="shared" si="28"/>
        <v>0</v>
      </c>
      <c r="Z185" s="177"/>
    </row>
    <row r="186" spans="1:26" s="12" customFormat="1" ht="13.8" hidden="1" thickBot="1" x14ac:dyDescent="0.3">
      <c r="A186" s="177">
        <v>45090</v>
      </c>
      <c r="B186" s="18"/>
      <c r="C186" s="18" t="s">
        <v>92</v>
      </c>
      <c r="D186" s="18" t="s">
        <v>18</v>
      </c>
      <c r="E186" s="18" t="s">
        <v>1274</v>
      </c>
      <c r="F186" s="19" t="s">
        <v>52</v>
      </c>
      <c r="G186" s="25">
        <v>44988</v>
      </c>
      <c r="H186" s="25">
        <v>45072</v>
      </c>
      <c r="I186" s="244" t="s">
        <v>1275</v>
      </c>
      <c r="J186" s="26">
        <v>600000</v>
      </c>
      <c r="K186" s="26">
        <f t="shared" si="27"/>
        <v>11538.461538461539</v>
      </c>
      <c r="L186" s="27" t="s">
        <v>43</v>
      </c>
      <c r="M186" s="179" t="s">
        <v>426</v>
      </c>
      <c r="N186" s="180" t="s">
        <v>75</v>
      </c>
      <c r="O186" s="181" t="s">
        <v>10</v>
      </c>
      <c r="P186" s="25" t="s">
        <v>21</v>
      </c>
      <c r="Q186" s="179" t="s">
        <v>1520</v>
      </c>
      <c r="R186" s="182">
        <v>0.86199999999999999</v>
      </c>
      <c r="S186" s="182">
        <v>0.91</v>
      </c>
      <c r="T186" s="183">
        <v>7017.24</v>
      </c>
      <c r="U186" s="161">
        <f t="shared" si="29"/>
        <v>364896.48</v>
      </c>
      <c r="V186" s="162">
        <f t="shared" si="24"/>
        <v>0.60816079999999995</v>
      </c>
      <c r="W186" s="59" t="str">
        <f t="shared" si="25"/>
        <v>L0W</v>
      </c>
      <c r="X186" s="59" t="str">
        <f t="shared" si="31"/>
        <v>SIGNIFICANT</v>
      </c>
      <c r="Y186" s="18">
        <f t="shared" si="28"/>
        <v>84</v>
      </c>
      <c r="Z186" s="177"/>
    </row>
    <row r="187" spans="1:26" s="12" customFormat="1" ht="13.8" hidden="1" thickBot="1" x14ac:dyDescent="0.3">
      <c r="A187" s="177">
        <v>45090</v>
      </c>
      <c r="B187" s="18" t="s">
        <v>678</v>
      </c>
      <c r="C187" s="18" t="s">
        <v>224</v>
      </c>
      <c r="D187" s="18" t="s">
        <v>18</v>
      </c>
      <c r="E187" s="247" t="s">
        <v>1211</v>
      </c>
      <c r="F187" s="19" t="s">
        <v>52</v>
      </c>
      <c r="G187" s="25">
        <v>44991</v>
      </c>
      <c r="H187" s="25">
        <v>44995</v>
      </c>
      <c r="I187" s="248" t="s">
        <v>1213</v>
      </c>
      <c r="J187" s="26">
        <v>7200000</v>
      </c>
      <c r="K187" s="26">
        <f t="shared" si="27"/>
        <v>138461.53846153847</v>
      </c>
      <c r="L187" s="27" t="s">
        <v>43</v>
      </c>
      <c r="M187" s="179" t="s">
        <v>426</v>
      </c>
      <c r="N187" s="180" t="s">
        <v>11</v>
      </c>
      <c r="O187" s="181" t="s">
        <v>10</v>
      </c>
      <c r="P187" s="25" t="s">
        <v>21</v>
      </c>
      <c r="Q187" s="179" t="s">
        <v>188</v>
      </c>
      <c r="R187" s="182">
        <v>0.98199999999999998</v>
      </c>
      <c r="S187" s="182">
        <v>0.999</v>
      </c>
      <c r="T187" s="183">
        <v>10434.74</v>
      </c>
      <c r="U187" s="161">
        <f t="shared" si="29"/>
        <v>542606.48</v>
      </c>
      <c r="V187" s="162">
        <f t="shared" si="24"/>
        <v>7.5362011111111099E-2</v>
      </c>
      <c r="W187" s="59" t="str">
        <f t="shared" si="25"/>
        <v>L0W</v>
      </c>
      <c r="X187" s="59" t="str">
        <f t="shared" si="31"/>
        <v>EXPECTED</v>
      </c>
      <c r="Y187" s="18">
        <f t="shared" si="28"/>
        <v>4</v>
      </c>
      <c r="Z187" s="177"/>
    </row>
    <row r="188" spans="1:26" s="12" customFormat="1" ht="13.8" hidden="1" thickBot="1" x14ac:dyDescent="0.3">
      <c r="A188" s="177">
        <v>45090</v>
      </c>
      <c r="B188" s="247" t="s">
        <v>533</v>
      </c>
      <c r="C188" s="18" t="s">
        <v>65</v>
      </c>
      <c r="D188" s="18" t="s">
        <v>14</v>
      </c>
      <c r="E188" s="247" t="s">
        <v>1147</v>
      </c>
      <c r="F188" s="19" t="s">
        <v>52</v>
      </c>
      <c r="G188" s="25">
        <v>44991</v>
      </c>
      <c r="H188" s="25">
        <v>45037</v>
      </c>
      <c r="I188" s="248" t="s">
        <v>1155</v>
      </c>
      <c r="J188" s="26">
        <v>4560000</v>
      </c>
      <c r="K188" s="26">
        <f t="shared" si="27"/>
        <v>87692.307692307688</v>
      </c>
      <c r="L188" s="27" t="s">
        <v>43</v>
      </c>
      <c r="M188" s="179" t="s">
        <v>426</v>
      </c>
      <c r="N188" s="249" t="s">
        <v>79</v>
      </c>
      <c r="O188" s="181" t="s">
        <v>10</v>
      </c>
      <c r="P188" s="25" t="s">
        <v>21</v>
      </c>
      <c r="Q188" s="179" t="s">
        <v>1297</v>
      </c>
      <c r="R188" s="182">
        <v>0.86099999999999999</v>
      </c>
      <c r="S188" s="182">
        <v>0.96399999999999997</v>
      </c>
      <c r="T188" s="183">
        <v>88744.9</v>
      </c>
      <c r="U188" s="161">
        <f t="shared" si="29"/>
        <v>4614734.8</v>
      </c>
      <c r="V188" s="162">
        <f t="shared" si="24"/>
        <v>1.0120032456140351</v>
      </c>
      <c r="W188" s="59" t="str">
        <f t="shared" si="25"/>
        <v>W/IN</v>
      </c>
      <c r="X188" s="59" t="str">
        <f t="shared" si="31"/>
        <v>SIGNIFICANT</v>
      </c>
      <c r="Y188" s="18">
        <f t="shared" si="28"/>
        <v>46</v>
      </c>
      <c r="Z188" s="177"/>
    </row>
    <row r="189" spans="1:26" s="12" customFormat="1" ht="13.8" hidden="1" thickBot="1" x14ac:dyDescent="0.3">
      <c r="A189" s="177">
        <v>45090</v>
      </c>
      <c r="B189" s="18" t="s">
        <v>57</v>
      </c>
      <c r="C189" s="18" t="s">
        <v>418</v>
      </c>
      <c r="D189" s="18" t="s">
        <v>158</v>
      </c>
      <c r="E189" s="247" t="s">
        <v>992</v>
      </c>
      <c r="F189" s="19" t="s">
        <v>52</v>
      </c>
      <c r="G189" s="25">
        <v>44991</v>
      </c>
      <c r="H189" s="25">
        <v>45058</v>
      </c>
      <c r="I189" s="248" t="s">
        <v>984</v>
      </c>
      <c r="J189" s="26">
        <v>1200000</v>
      </c>
      <c r="K189" s="26">
        <f t="shared" si="27"/>
        <v>23076.923076923078</v>
      </c>
      <c r="L189" s="27" t="s">
        <v>43</v>
      </c>
      <c r="M189" s="179" t="s">
        <v>426</v>
      </c>
      <c r="N189" s="249" t="s">
        <v>71</v>
      </c>
      <c r="O189" s="181" t="s">
        <v>10</v>
      </c>
      <c r="P189" s="25" t="s">
        <v>21</v>
      </c>
      <c r="Q189" s="179" t="s">
        <v>1330</v>
      </c>
      <c r="R189" s="182">
        <v>0.78100000000000003</v>
      </c>
      <c r="S189" s="182">
        <v>0.82799999999999996</v>
      </c>
      <c r="T189" s="183">
        <v>9442.6200000000008</v>
      </c>
      <c r="U189" s="161">
        <f t="shared" ref="U189:U220" si="32">T189*52</f>
        <v>491016.24000000005</v>
      </c>
      <c r="V189" s="162">
        <f t="shared" si="24"/>
        <v>0.40918019999999999</v>
      </c>
      <c r="W189" s="59" t="str">
        <f t="shared" si="25"/>
        <v>L0W</v>
      </c>
      <c r="X189" s="59" t="str">
        <f t="shared" si="31"/>
        <v>SIGNIFICANT</v>
      </c>
      <c r="Y189" s="18">
        <f t="shared" si="28"/>
        <v>67</v>
      </c>
      <c r="Z189" s="177"/>
    </row>
    <row r="190" spans="1:26" s="12" customFormat="1" ht="13.8" hidden="1" thickBot="1" x14ac:dyDescent="0.3">
      <c r="A190" s="177">
        <v>45090</v>
      </c>
      <c r="B190" s="247" t="s">
        <v>204</v>
      </c>
      <c r="C190" s="18" t="s">
        <v>65</v>
      </c>
      <c r="D190" s="18" t="s">
        <v>14</v>
      </c>
      <c r="E190" s="247" t="s">
        <v>1146</v>
      </c>
      <c r="F190" s="19" t="s">
        <v>52</v>
      </c>
      <c r="G190" s="25">
        <v>44991</v>
      </c>
      <c r="H190" s="25">
        <v>45037</v>
      </c>
      <c r="I190" s="248" t="s">
        <v>1154</v>
      </c>
      <c r="J190" s="26">
        <v>1200000</v>
      </c>
      <c r="K190" s="26">
        <f t="shared" si="27"/>
        <v>23076.923076923078</v>
      </c>
      <c r="L190" s="27" t="s">
        <v>43</v>
      </c>
      <c r="M190" s="179" t="s">
        <v>426</v>
      </c>
      <c r="N190" s="249" t="s">
        <v>9</v>
      </c>
      <c r="O190" s="181" t="s">
        <v>10</v>
      </c>
      <c r="P190" s="25" t="s">
        <v>21</v>
      </c>
      <c r="Q190" s="179" t="s">
        <v>188</v>
      </c>
      <c r="R190" s="182">
        <v>0.999</v>
      </c>
      <c r="S190" s="182">
        <v>1</v>
      </c>
      <c r="T190" s="183">
        <v>29048.15</v>
      </c>
      <c r="U190" s="161">
        <f t="shared" si="32"/>
        <v>1510503.8</v>
      </c>
      <c r="V190" s="162">
        <f t="shared" si="24"/>
        <v>1.2587531666666667</v>
      </c>
      <c r="W190" s="59" t="str">
        <f t="shared" si="25"/>
        <v>HIGH</v>
      </c>
      <c r="X190" s="59" t="str">
        <f t="shared" si="31"/>
        <v>SIGNIFICANT</v>
      </c>
      <c r="Y190" s="18">
        <f t="shared" si="28"/>
        <v>46</v>
      </c>
      <c r="Z190" s="177"/>
    </row>
    <row r="191" spans="1:26" s="12" customFormat="1" ht="15" hidden="1" thickBot="1" x14ac:dyDescent="0.35">
      <c r="A191" s="217">
        <v>45090</v>
      </c>
      <c r="B191" s="216"/>
      <c r="C191" s="216" t="s">
        <v>494</v>
      </c>
      <c r="D191" s="216" t="s">
        <v>18</v>
      </c>
      <c r="E191" s="230" t="s">
        <v>1222</v>
      </c>
      <c r="F191" s="219" t="s">
        <v>52</v>
      </c>
      <c r="G191" s="220">
        <v>44991</v>
      </c>
      <c r="H191" s="220"/>
      <c r="I191" s="231" t="s">
        <v>1231</v>
      </c>
      <c r="J191" s="233">
        <v>768000</v>
      </c>
      <c r="K191" s="222">
        <f t="shared" si="27"/>
        <v>14769.23076923077</v>
      </c>
      <c r="L191" s="223" t="s">
        <v>43</v>
      </c>
      <c r="M191" s="224" t="s">
        <v>426</v>
      </c>
      <c r="N191" s="232" t="s">
        <v>85</v>
      </c>
      <c r="O191" s="226" t="s">
        <v>10</v>
      </c>
      <c r="P191" s="220" t="s">
        <v>21</v>
      </c>
      <c r="Q191" s="224" t="s">
        <v>56</v>
      </c>
      <c r="R191" s="227"/>
      <c r="S191" s="227"/>
      <c r="T191" s="228"/>
      <c r="U191" s="213">
        <f t="shared" si="32"/>
        <v>0</v>
      </c>
      <c r="V191" s="214">
        <f t="shared" si="24"/>
        <v>0</v>
      </c>
      <c r="W191" s="215" t="str">
        <f t="shared" si="25"/>
        <v>L0W</v>
      </c>
      <c r="X191" s="215" t="e">
        <f t="shared" si="31"/>
        <v>#NUM!</v>
      </c>
      <c r="Y191" s="216" t="e">
        <f t="shared" si="28"/>
        <v>#NUM!</v>
      </c>
      <c r="Z191" s="217"/>
    </row>
    <row r="192" spans="1:26" s="12" customFormat="1" ht="15" hidden="1" thickBot="1" x14ac:dyDescent="0.35">
      <c r="A192" s="217">
        <v>45090</v>
      </c>
      <c r="B192" s="216" t="s">
        <v>57</v>
      </c>
      <c r="C192" s="216" t="s">
        <v>215</v>
      </c>
      <c r="D192" s="216" t="s">
        <v>18</v>
      </c>
      <c r="E192" s="216" t="s">
        <v>1192</v>
      </c>
      <c r="F192" s="219" t="s">
        <v>52</v>
      </c>
      <c r="G192" s="220">
        <v>44991</v>
      </c>
      <c r="H192" s="220"/>
      <c r="I192" s="221" t="s">
        <v>1193</v>
      </c>
      <c r="J192" s="222">
        <v>768000</v>
      </c>
      <c r="K192" s="222">
        <f t="shared" si="27"/>
        <v>14769.23076923077</v>
      </c>
      <c r="L192" s="223" t="s">
        <v>43</v>
      </c>
      <c r="M192" s="224" t="s">
        <v>426</v>
      </c>
      <c r="N192" s="225" t="s">
        <v>85</v>
      </c>
      <c r="O192" s="226" t="s">
        <v>10</v>
      </c>
      <c r="P192" s="220" t="s">
        <v>21</v>
      </c>
      <c r="Q192" s="224" t="s">
        <v>56</v>
      </c>
      <c r="R192" s="227"/>
      <c r="S192" s="227"/>
      <c r="T192" s="228"/>
      <c r="U192" s="213">
        <f t="shared" si="32"/>
        <v>0</v>
      </c>
      <c r="V192" s="214">
        <f t="shared" si="24"/>
        <v>0</v>
      </c>
      <c r="W192" s="215" t="str">
        <f t="shared" si="25"/>
        <v>L0W</v>
      </c>
      <c r="X192" s="215" t="e">
        <f t="shared" si="31"/>
        <v>#NUM!</v>
      </c>
      <c r="Y192" s="216" t="e">
        <f t="shared" si="28"/>
        <v>#NUM!</v>
      </c>
      <c r="Z192" s="217"/>
    </row>
    <row r="193" spans="1:26" s="12" customFormat="1" ht="13.8" hidden="1" thickBot="1" x14ac:dyDescent="0.3">
      <c r="A193" s="177">
        <v>45090</v>
      </c>
      <c r="B193" s="18" t="s">
        <v>57</v>
      </c>
      <c r="C193" s="18" t="s">
        <v>418</v>
      </c>
      <c r="D193" s="18" t="s">
        <v>158</v>
      </c>
      <c r="E193" s="247" t="s">
        <v>993</v>
      </c>
      <c r="F193" s="19" t="s">
        <v>52</v>
      </c>
      <c r="G193" s="25">
        <v>44991</v>
      </c>
      <c r="H193" s="25">
        <v>45051</v>
      </c>
      <c r="I193" s="248" t="s">
        <v>985</v>
      </c>
      <c r="J193" s="26">
        <v>600000</v>
      </c>
      <c r="K193" s="26">
        <f t="shared" si="27"/>
        <v>11538.461538461539</v>
      </c>
      <c r="L193" s="27" t="s">
        <v>43</v>
      </c>
      <c r="M193" s="179" t="s">
        <v>426</v>
      </c>
      <c r="N193" s="249" t="s">
        <v>71</v>
      </c>
      <c r="O193" s="181" t="s">
        <v>10</v>
      </c>
      <c r="P193" s="25" t="s">
        <v>21</v>
      </c>
      <c r="Q193" s="179" t="s">
        <v>188</v>
      </c>
      <c r="R193" s="182">
        <v>0.95299999999999996</v>
      </c>
      <c r="S193" s="182">
        <v>0.98099999999999998</v>
      </c>
      <c r="T193" s="183">
        <v>6344.9</v>
      </c>
      <c r="U193" s="161">
        <f t="shared" si="32"/>
        <v>329934.8</v>
      </c>
      <c r="V193" s="162">
        <f t="shared" si="24"/>
        <v>0.54989133333333329</v>
      </c>
      <c r="W193" s="59" t="str">
        <f t="shared" si="25"/>
        <v>L0W</v>
      </c>
      <c r="X193" s="59" t="str">
        <f t="shared" si="31"/>
        <v>SIGNIFICANT</v>
      </c>
      <c r="Y193" s="18">
        <f t="shared" si="28"/>
        <v>60</v>
      </c>
      <c r="Z193" s="177"/>
    </row>
    <row r="194" spans="1:26" s="12" customFormat="1" ht="13.8" hidden="1" thickBot="1" x14ac:dyDescent="0.3">
      <c r="A194" s="177">
        <v>45090</v>
      </c>
      <c r="B194" s="247" t="s">
        <v>796</v>
      </c>
      <c r="C194" s="18" t="s">
        <v>552</v>
      </c>
      <c r="D194" s="18" t="s">
        <v>18</v>
      </c>
      <c r="E194" s="247" t="s">
        <v>1244</v>
      </c>
      <c r="F194" s="19" t="s">
        <v>52</v>
      </c>
      <c r="G194" s="25">
        <v>44992</v>
      </c>
      <c r="H194" s="25">
        <v>45002</v>
      </c>
      <c r="I194" s="248" t="s">
        <v>1245</v>
      </c>
      <c r="J194" s="26">
        <v>600000</v>
      </c>
      <c r="K194" s="26">
        <f t="shared" si="27"/>
        <v>11538.461538461539</v>
      </c>
      <c r="L194" s="27" t="s">
        <v>43</v>
      </c>
      <c r="M194" s="179" t="s">
        <v>426</v>
      </c>
      <c r="N194" s="249" t="s">
        <v>71</v>
      </c>
      <c r="O194" s="181" t="s">
        <v>10</v>
      </c>
      <c r="P194" s="25" t="s">
        <v>21</v>
      </c>
      <c r="Q194" s="179" t="s">
        <v>188</v>
      </c>
      <c r="R194" s="182">
        <v>0.96799999999999997</v>
      </c>
      <c r="S194" s="182">
        <v>0.995</v>
      </c>
      <c r="T194" s="183">
        <v>9835.68</v>
      </c>
      <c r="U194" s="161">
        <f t="shared" si="32"/>
        <v>511455.36</v>
      </c>
      <c r="V194" s="162">
        <f t="shared" ref="V194:V257" si="33">T194/K194</f>
        <v>0.85242560000000001</v>
      </c>
      <c r="W194" s="59" t="str">
        <f t="shared" ref="W194:W257" si="34">IF(V194&lt;0.8, "L0W", IF(V194&gt;1.2,"HIGH","W/IN"))</f>
        <v>W/IN</v>
      </c>
      <c r="X194" s="59" t="str">
        <f t="shared" si="31"/>
        <v>EXPECTED</v>
      </c>
      <c r="Y194" s="18">
        <f t="shared" si="28"/>
        <v>10</v>
      </c>
      <c r="Z194" s="177"/>
    </row>
    <row r="195" spans="1:26" s="12" customFormat="1" ht="13.8" hidden="1" thickBot="1" x14ac:dyDescent="0.3">
      <c r="A195" s="177">
        <v>45090</v>
      </c>
      <c r="B195" s="247" t="s">
        <v>534</v>
      </c>
      <c r="C195" s="18" t="s">
        <v>142</v>
      </c>
      <c r="D195" s="18" t="s">
        <v>14</v>
      </c>
      <c r="E195" s="247" t="s">
        <v>1131</v>
      </c>
      <c r="F195" s="19" t="s">
        <v>52</v>
      </c>
      <c r="G195" s="25">
        <v>44995</v>
      </c>
      <c r="H195" s="25">
        <v>44974</v>
      </c>
      <c r="I195" s="248" t="s">
        <v>1137</v>
      </c>
      <c r="J195" s="26">
        <v>2400000</v>
      </c>
      <c r="K195" s="26">
        <f t="shared" si="27"/>
        <v>46153.846153846156</v>
      </c>
      <c r="L195" s="27" t="s">
        <v>43</v>
      </c>
      <c r="M195" s="179" t="s">
        <v>426</v>
      </c>
      <c r="N195" s="180" t="s">
        <v>66</v>
      </c>
      <c r="O195" s="181" t="s">
        <v>10</v>
      </c>
      <c r="P195" s="25" t="s">
        <v>21</v>
      </c>
      <c r="Q195" s="179" t="s">
        <v>222</v>
      </c>
      <c r="R195" s="182">
        <v>0.97499999999999998</v>
      </c>
      <c r="S195" s="182">
        <v>0.98399999999999999</v>
      </c>
      <c r="T195" s="183">
        <v>2790.78</v>
      </c>
      <c r="U195" s="161">
        <f t="shared" si="32"/>
        <v>145120.56</v>
      </c>
      <c r="V195" s="162">
        <f t="shared" si="33"/>
        <v>6.0466900000000004E-2</v>
      </c>
      <c r="W195" s="59" t="str">
        <f t="shared" si="34"/>
        <v>L0W</v>
      </c>
      <c r="X195" s="59" t="s">
        <v>2059</v>
      </c>
      <c r="Y195" s="18" t="e">
        <f t="shared" si="28"/>
        <v>#NUM!</v>
      </c>
      <c r="Z195" s="177"/>
    </row>
    <row r="196" spans="1:26" s="12" customFormat="1" ht="13.8" hidden="1" thickBot="1" x14ac:dyDescent="0.3">
      <c r="A196" s="177">
        <v>45090</v>
      </c>
      <c r="B196" s="18"/>
      <c r="C196" s="18" t="s">
        <v>461</v>
      </c>
      <c r="D196" s="18" t="s">
        <v>14</v>
      </c>
      <c r="E196" s="247" t="s">
        <v>1065</v>
      </c>
      <c r="F196" s="19" t="s">
        <v>52</v>
      </c>
      <c r="G196" s="25">
        <v>44995</v>
      </c>
      <c r="H196" s="25">
        <v>45044</v>
      </c>
      <c r="I196" s="248" t="s">
        <v>1048</v>
      </c>
      <c r="J196" s="253">
        <v>1080000</v>
      </c>
      <c r="K196" s="26">
        <f t="shared" si="27"/>
        <v>20769.23076923077</v>
      </c>
      <c r="L196" s="27" t="s">
        <v>42</v>
      </c>
      <c r="M196" s="179" t="s">
        <v>426</v>
      </c>
      <c r="N196" s="249" t="s">
        <v>160</v>
      </c>
      <c r="O196" s="181" t="s">
        <v>10</v>
      </c>
      <c r="P196" s="25" t="s">
        <v>21</v>
      </c>
      <c r="Q196" s="179" t="s">
        <v>188</v>
      </c>
      <c r="R196" s="182">
        <v>0.98699999999999999</v>
      </c>
      <c r="S196" s="182">
        <v>0.998</v>
      </c>
      <c r="T196" s="183">
        <v>38887.449999999997</v>
      </c>
      <c r="U196" s="161">
        <f t="shared" si="32"/>
        <v>2022147.4</v>
      </c>
      <c r="V196" s="162">
        <f t="shared" si="33"/>
        <v>1.8723587037037035</v>
      </c>
      <c r="W196" s="59" t="str">
        <f t="shared" si="34"/>
        <v>HIGH</v>
      </c>
      <c r="X196" s="59" t="str">
        <f t="shared" ref="X196:X227" si="35">IF(Y196&lt;15, "EXPECTED", IF(Y196&gt;30, "SIGNIFICANT", "DELAYED"))</f>
        <v>SIGNIFICANT</v>
      </c>
      <c r="Y196" s="18">
        <f t="shared" si="28"/>
        <v>49</v>
      </c>
      <c r="Z196" s="177"/>
    </row>
    <row r="197" spans="1:26" s="12" customFormat="1" ht="13.8" hidden="1" thickBot="1" x14ac:dyDescent="0.3">
      <c r="A197" s="177">
        <v>45090</v>
      </c>
      <c r="B197" s="18" t="s">
        <v>678</v>
      </c>
      <c r="C197" s="18" t="s">
        <v>756</v>
      </c>
      <c r="D197" s="18" t="s">
        <v>18</v>
      </c>
      <c r="E197" s="247" t="s">
        <v>1260</v>
      </c>
      <c r="F197" s="19" t="s">
        <v>52</v>
      </c>
      <c r="G197" s="25">
        <v>44995</v>
      </c>
      <c r="H197" s="25">
        <v>45002</v>
      </c>
      <c r="I197" s="248" t="s">
        <v>1266</v>
      </c>
      <c r="J197" s="26"/>
      <c r="K197" s="26">
        <f t="shared" si="27"/>
        <v>0</v>
      </c>
      <c r="L197" s="27" t="s">
        <v>43</v>
      </c>
      <c r="M197" s="179" t="s">
        <v>426</v>
      </c>
      <c r="N197" s="249" t="s">
        <v>28</v>
      </c>
      <c r="O197" s="181" t="s">
        <v>10</v>
      </c>
      <c r="P197" s="25" t="s">
        <v>21</v>
      </c>
      <c r="Q197" s="179" t="s">
        <v>188</v>
      </c>
      <c r="R197" s="182">
        <v>0.96</v>
      </c>
      <c r="S197" s="182">
        <v>1</v>
      </c>
      <c r="T197" s="183">
        <v>2895.41</v>
      </c>
      <c r="U197" s="161">
        <f t="shared" si="32"/>
        <v>150561.32</v>
      </c>
      <c r="V197" s="162" t="e">
        <f t="shared" si="33"/>
        <v>#DIV/0!</v>
      </c>
      <c r="W197" s="59" t="e">
        <f t="shared" si="34"/>
        <v>#DIV/0!</v>
      </c>
      <c r="X197" s="59" t="str">
        <f t="shared" si="35"/>
        <v>EXPECTED</v>
      </c>
      <c r="Y197" s="18">
        <f t="shared" si="28"/>
        <v>7</v>
      </c>
      <c r="Z197" s="177"/>
    </row>
    <row r="198" spans="1:26" s="12" customFormat="1" ht="13.8" hidden="1" thickBot="1" x14ac:dyDescent="0.3">
      <c r="A198" s="177">
        <v>45090</v>
      </c>
      <c r="B198" s="18"/>
      <c r="C198" s="18" t="s">
        <v>70</v>
      </c>
      <c r="D198" s="18" t="s">
        <v>158</v>
      </c>
      <c r="E198" s="247" t="s">
        <v>1014</v>
      </c>
      <c r="F198" s="19" t="s">
        <v>52</v>
      </c>
      <c r="G198" s="25">
        <v>44998</v>
      </c>
      <c r="H198" s="25">
        <v>45030</v>
      </c>
      <c r="I198" s="248" t="s">
        <v>1020</v>
      </c>
      <c r="J198" s="26">
        <v>600000</v>
      </c>
      <c r="K198" s="26">
        <f t="shared" si="27"/>
        <v>11538.461538461539</v>
      </c>
      <c r="L198" s="27" t="s">
        <v>42</v>
      </c>
      <c r="M198" s="179" t="s">
        <v>426</v>
      </c>
      <c r="N198" s="180" t="s">
        <v>71</v>
      </c>
      <c r="O198" s="181" t="s">
        <v>10</v>
      </c>
      <c r="P198" s="25" t="s">
        <v>21</v>
      </c>
      <c r="Q198" s="179" t="s">
        <v>1287</v>
      </c>
      <c r="R198" s="182">
        <v>1</v>
      </c>
      <c r="S198" s="182">
        <v>1</v>
      </c>
      <c r="T198" s="183">
        <v>64.87</v>
      </c>
      <c r="U198" s="161">
        <f t="shared" si="32"/>
        <v>3373.2400000000002</v>
      </c>
      <c r="V198" s="162">
        <f t="shared" si="33"/>
        <v>5.6220666666666665E-3</v>
      </c>
      <c r="W198" s="59" t="str">
        <f t="shared" si="34"/>
        <v>L0W</v>
      </c>
      <c r="X198" s="59" t="str">
        <f t="shared" si="35"/>
        <v>SIGNIFICANT</v>
      </c>
      <c r="Y198" s="18">
        <f t="shared" si="28"/>
        <v>32</v>
      </c>
      <c r="Z198" s="177"/>
    </row>
    <row r="199" spans="1:26" s="12" customFormat="1" ht="15" hidden="1" thickBot="1" x14ac:dyDescent="0.35">
      <c r="A199" s="217">
        <v>45090</v>
      </c>
      <c r="B199" s="216" t="s">
        <v>519</v>
      </c>
      <c r="C199" s="216" t="s">
        <v>70</v>
      </c>
      <c r="D199" s="216" t="s">
        <v>158</v>
      </c>
      <c r="E199" s="230" t="s">
        <v>1013</v>
      </c>
      <c r="F199" s="219" t="s">
        <v>52</v>
      </c>
      <c r="G199" s="220">
        <v>44998</v>
      </c>
      <c r="H199" s="220"/>
      <c r="I199" s="231" t="s">
        <v>1019</v>
      </c>
      <c r="J199" s="222">
        <v>600000</v>
      </c>
      <c r="K199" s="222">
        <f t="shared" si="27"/>
        <v>11538.461538461539</v>
      </c>
      <c r="L199" s="223" t="s">
        <v>42</v>
      </c>
      <c r="M199" s="224" t="s">
        <v>426</v>
      </c>
      <c r="N199" s="225" t="s">
        <v>71</v>
      </c>
      <c r="O199" s="226" t="s">
        <v>10</v>
      </c>
      <c r="P199" s="220" t="s">
        <v>21</v>
      </c>
      <c r="Q199" s="224" t="s">
        <v>56</v>
      </c>
      <c r="R199" s="227"/>
      <c r="S199" s="227"/>
      <c r="T199" s="228"/>
      <c r="U199" s="213">
        <f t="shared" si="32"/>
        <v>0</v>
      </c>
      <c r="V199" s="214">
        <f t="shared" si="33"/>
        <v>0</v>
      </c>
      <c r="W199" s="215" t="str">
        <f t="shared" si="34"/>
        <v>L0W</v>
      </c>
      <c r="X199" s="215" t="e">
        <f t="shared" si="35"/>
        <v>#NUM!</v>
      </c>
      <c r="Y199" s="216" t="e">
        <f t="shared" si="28"/>
        <v>#NUM!</v>
      </c>
      <c r="Z199" s="217"/>
    </row>
    <row r="200" spans="1:26" s="12" customFormat="1" ht="13.8" hidden="1" thickBot="1" x14ac:dyDescent="0.3">
      <c r="A200" s="177">
        <v>45090</v>
      </c>
      <c r="B200" s="18" t="s">
        <v>533</v>
      </c>
      <c r="C200" s="18" t="s">
        <v>756</v>
      </c>
      <c r="D200" s="18" t="s">
        <v>18</v>
      </c>
      <c r="E200" s="247" t="s">
        <v>1261</v>
      </c>
      <c r="F200" s="19" t="s">
        <v>52</v>
      </c>
      <c r="G200" s="25">
        <v>44998</v>
      </c>
      <c r="H200" s="25">
        <v>45009</v>
      </c>
      <c r="I200" s="248" t="s">
        <v>1267</v>
      </c>
      <c r="J200" s="26"/>
      <c r="K200" s="26">
        <f t="shared" si="27"/>
        <v>0</v>
      </c>
      <c r="L200" s="27" t="s">
        <v>43</v>
      </c>
      <c r="M200" s="179" t="s">
        <v>426</v>
      </c>
      <c r="N200" s="249" t="s">
        <v>11</v>
      </c>
      <c r="O200" s="181" t="s">
        <v>10</v>
      </c>
      <c r="P200" s="25" t="s">
        <v>21</v>
      </c>
      <c r="Q200" s="179" t="s">
        <v>188</v>
      </c>
      <c r="R200" s="182">
        <v>0.95899999999999996</v>
      </c>
      <c r="S200" s="182">
        <v>0.996</v>
      </c>
      <c r="T200" s="183">
        <v>12443.48</v>
      </c>
      <c r="U200" s="161">
        <f t="shared" si="32"/>
        <v>647060.96</v>
      </c>
      <c r="V200" s="162" t="e">
        <f t="shared" si="33"/>
        <v>#DIV/0!</v>
      </c>
      <c r="W200" s="59" t="e">
        <f t="shared" si="34"/>
        <v>#DIV/0!</v>
      </c>
      <c r="X200" s="59" t="str">
        <f t="shared" si="35"/>
        <v>EXPECTED</v>
      </c>
      <c r="Y200" s="18">
        <f t="shared" si="28"/>
        <v>11</v>
      </c>
      <c r="Z200" s="177"/>
    </row>
    <row r="201" spans="1:26" s="12" customFormat="1" ht="13.8" hidden="1" thickBot="1" x14ac:dyDescent="0.3">
      <c r="A201" s="177">
        <v>45090</v>
      </c>
      <c r="B201" s="18"/>
      <c r="C201" s="18" t="s">
        <v>144</v>
      </c>
      <c r="D201" s="18" t="s">
        <v>15</v>
      </c>
      <c r="E201" s="247" t="s">
        <v>1185</v>
      </c>
      <c r="F201" s="19" t="s">
        <v>52</v>
      </c>
      <c r="G201" s="25">
        <v>45000</v>
      </c>
      <c r="H201" s="25">
        <v>45030</v>
      </c>
      <c r="I201" s="248" t="s">
        <v>1180</v>
      </c>
      <c r="J201" s="26">
        <v>3600000</v>
      </c>
      <c r="K201" s="26">
        <f t="shared" si="27"/>
        <v>69230.769230769234</v>
      </c>
      <c r="L201" s="27" t="s">
        <v>43</v>
      </c>
      <c r="M201" s="179" t="s">
        <v>426</v>
      </c>
      <c r="N201" s="249" t="s">
        <v>79</v>
      </c>
      <c r="O201" s="181" t="s">
        <v>10</v>
      </c>
      <c r="P201" s="25" t="s">
        <v>21</v>
      </c>
      <c r="Q201" s="179" t="s">
        <v>188</v>
      </c>
      <c r="R201" s="182">
        <v>0.80900000000000005</v>
      </c>
      <c r="S201" s="182">
        <v>0.98299999999999998</v>
      </c>
      <c r="T201" s="183">
        <v>36341.980000000003</v>
      </c>
      <c r="U201" s="161">
        <f t="shared" si="32"/>
        <v>1889782.9600000002</v>
      </c>
      <c r="V201" s="162">
        <f t="shared" si="33"/>
        <v>0.52493971111111115</v>
      </c>
      <c r="W201" s="59" t="str">
        <f t="shared" si="34"/>
        <v>L0W</v>
      </c>
      <c r="X201" s="59" t="str">
        <f t="shared" si="35"/>
        <v>DELAYED</v>
      </c>
      <c r="Y201" s="18">
        <f t="shared" si="28"/>
        <v>30</v>
      </c>
      <c r="Z201" s="177"/>
    </row>
    <row r="202" spans="1:26" s="12" customFormat="1" ht="13.8" hidden="1" thickBot="1" x14ac:dyDescent="0.3">
      <c r="A202" s="177">
        <v>45090</v>
      </c>
      <c r="B202" s="18"/>
      <c r="C202" s="18" t="s">
        <v>1196</v>
      </c>
      <c r="D202" s="18" t="s">
        <v>26</v>
      </c>
      <c r="E202" s="18" t="s">
        <v>1197</v>
      </c>
      <c r="F202" s="19" t="s">
        <v>52</v>
      </c>
      <c r="G202" s="25">
        <v>45000</v>
      </c>
      <c r="H202" s="25">
        <v>45044</v>
      </c>
      <c r="I202" s="248" t="s">
        <v>1199</v>
      </c>
      <c r="J202" s="26">
        <v>90000</v>
      </c>
      <c r="K202" s="26">
        <f t="shared" si="27"/>
        <v>1730.7692307692307</v>
      </c>
      <c r="L202" s="27" t="s">
        <v>43</v>
      </c>
      <c r="M202" s="179" t="s">
        <v>426</v>
      </c>
      <c r="N202" s="249" t="s">
        <v>71</v>
      </c>
      <c r="O202" s="181" t="s">
        <v>10</v>
      </c>
      <c r="P202" s="25" t="s">
        <v>21</v>
      </c>
      <c r="Q202" s="179" t="s">
        <v>188</v>
      </c>
      <c r="R202" s="182">
        <v>0.92400000000000004</v>
      </c>
      <c r="S202" s="182">
        <v>1</v>
      </c>
      <c r="T202" s="183">
        <v>2103.13</v>
      </c>
      <c r="U202" s="161">
        <f t="shared" si="32"/>
        <v>109362.76000000001</v>
      </c>
      <c r="V202" s="162">
        <f t="shared" si="33"/>
        <v>1.215141777777778</v>
      </c>
      <c r="W202" s="59" t="str">
        <f t="shared" si="34"/>
        <v>HIGH</v>
      </c>
      <c r="X202" s="59" t="str">
        <f t="shared" si="35"/>
        <v>SIGNIFICANT</v>
      </c>
      <c r="Y202" s="18">
        <f t="shared" si="28"/>
        <v>44</v>
      </c>
      <c r="Z202" s="177"/>
    </row>
    <row r="203" spans="1:26" s="12" customFormat="1" ht="13.8" hidden="1" thickBot="1" x14ac:dyDescent="0.3">
      <c r="A203" s="177">
        <v>45090</v>
      </c>
      <c r="B203" s="18" t="s">
        <v>204</v>
      </c>
      <c r="C203" s="18" t="s">
        <v>68</v>
      </c>
      <c r="D203" s="18" t="s">
        <v>24</v>
      </c>
      <c r="E203" s="18" t="s">
        <v>1115</v>
      </c>
      <c r="F203" s="19" t="s">
        <v>52</v>
      </c>
      <c r="G203" s="25">
        <v>45000</v>
      </c>
      <c r="H203" s="25">
        <v>45023</v>
      </c>
      <c r="I203" s="244" t="s">
        <v>1116</v>
      </c>
      <c r="J203" s="26">
        <v>60000</v>
      </c>
      <c r="K203" s="26">
        <f t="shared" si="27"/>
        <v>1153.8461538461538</v>
      </c>
      <c r="L203" s="27" t="s">
        <v>42</v>
      </c>
      <c r="M203" s="179" t="s">
        <v>426</v>
      </c>
      <c r="N203" s="180" t="s">
        <v>23</v>
      </c>
      <c r="O203" s="181" t="s">
        <v>10</v>
      </c>
      <c r="P203" s="25" t="s">
        <v>21</v>
      </c>
      <c r="Q203" s="179" t="s">
        <v>188</v>
      </c>
      <c r="R203" s="182">
        <v>0.997</v>
      </c>
      <c r="S203" s="182">
        <v>1</v>
      </c>
      <c r="T203" s="183">
        <v>11234.22</v>
      </c>
      <c r="U203" s="161">
        <f t="shared" si="32"/>
        <v>584179.43999999994</v>
      </c>
      <c r="V203" s="162">
        <f t="shared" si="33"/>
        <v>9.7363239999999998</v>
      </c>
      <c r="W203" s="59" t="str">
        <f t="shared" si="34"/>
        <v>HIGH</v>
      </c>
      <c r="X203" s="59" t="str">
        <f t="shared" si="35"/>
        <v>DELAYED</v>
      </c>
      <c r="Y203" s="18">
        <f t="shared" si="28"/>
        <v>23</v>
      </c>
      <c r="Z203" s="177"/>
    </row>
    <row r="204" spans="1:26" s="12" customFormat="1" ht="13.8" hidden="1" thickBot="1" x14ac:dyDescent="0.3">
      <c r="A204" s="177">
        <v>45090</v>
      </c>
      <c r="B204" s="18" t="s">
        <v>519</v>
      </c>
      <c r="C204" s="18" t="s">
        <v>70</v>
      </c>
      <c r="D204" s="18" t="s">
        <v>26</v>
      </c>
      <c r="E204" s="247" t="s">
        <v>1015</v>
      </c>
      <c r="F204" s="19" t="s">
        <v>52</v>
      </c>
      <c r="G204" s="25">
        <v>45001</v>
      </c>
      <c r="H204" s="25">
        <v>45009</v>
      </c>
      <c r="I204" s="248" t="s">
        <v>1021</v>
      </c>
      <c r="J204" s="26">
        <v>900000</v>
      </c>
      <c r="K204" s="26">
        <f t="shared" si="27"/>
        <v>17307.692307692309</v>
      </c>
      <c r="L204" s="27" t="s">
        <v>42</v>
      </c>
      <c r="M204" s="179" t="s">
        <v>426</v>
      </c>
      <c r="N204" s="180" t="s">
        <v>71</v>
      </c>
      <c r="O204" s="181" t="s">
        <v>10</v>
      </c>
      <c r="P204" s="25" t="s">
        <v>21</v>
      </c>
      <c r="Q204" s="179" t="s">
        <v>188</v>
      </c>
      <c r="R204" s="182">
        <v>0.94499999999999995</v>
      </c>
      <c r="S204" s="182">
        <v>0.999</v>
      </c>
      <c r="T204" s="183">
        <v>46757.66</v>
      </c>
      <c r="U204" s="161">
        <f t="shared" si="32"/>
        <v>2431398.3200000003</v>
      </c>
      <c r="V204" s="162">
        <f t="shared" si="33"/>
        <v>2.7015536888888891</v>
      </c>
      <c r="W204" s="59" t="str">
        <f t="shared" si="34"/>
        <v>HIGH</v>
      </c>
      <c r="X204" s="59" t="str">
        <f t="shared" si="35"/>
        <v>EXPECTED</v>
      </c>
      <c r="Y204" s="18">
        <f t="shared" si="28"/>
        <v>8</v>
      </c>
      <c r="Z204" s="177"/>
    </row>
    <row r="205" spans="1:26" s="12" customFormat="1" ht="27" hidden="1" thickBot="1" x14ac:dyDescent="0.3">
      <c r="A205" s="177">
        <v>45090</v>
      </c>
      <c r="B205" s="18"/>
      <c r="C205" s="18" t="s">
        <v>59</v>
      </c>
      <c r="D205" s="18" t="s">
        <v>18</v>
      </c>
      <c r="E205" s="247" t="s">
        <v>1172</v>
      </c>
      <c r="F205" s="19" t="s">
        <v>52</v>
      </c>
      <c r="G205" s="25">
        <v>45001</v>
      </c>
      <c r="H205" s="25">
        <v>45002</v>
      </c>
      <c r="I205" s="248" t="s">
        <v>1167</v>
      </c>
      <c r="J205" s="253">
        <v>720000</v>
      </c>
      <c r="K205" s="26">
        <f t="shared" si="27"/>
        <v>13846.153846153846</v>
      </c>
      <c r="L205" s="27" t="s">
        <v>43</v>
      </c>
      <c r="M205" s="179" t="s">
        <v>426</v>
      </c>
      <c r="N205" s="249" t="s">
        <v>71</v>
      </c>
      <c r="O205" s="181" t="s">
        <v>10</v>
      </c>
      <c r="P205" s="25" t="s">
        <v>21</v>
      </c>
      <c r="Q205" s="179" t="s">
        <v>1298</v>
      </c>
      <c r="R205" s="182">
        <v>0.746</v>
      </c>
      <c r="S205" s="182">
        <v>0.83499999999999996</v>
      </c>
      <c r="T205" s="183">
        <v>6563.03</v>
      </c>
      <c r="U205" s="161">
        <f t="shared" si="32"/>
        <v>341277.56</v>
      </c>
      <c r="V205" s="162">
        <f t="shared" si="33"/>
        <v>0.47399661111111113</v>
      </c>
      <c r="W205" s="59" t="str">
        <f t="shared" si="34"/>
        <v>L0W</v>
      </c>
      <c r="X205" s="59" t="str">
        <f t="shared" si="35"/>
        <v>EXPECTED</v>
      </c>
      <c r="Y205" s="18">
        <f t="shared" si="28"/>
        <v>1</v>
      </c>
      <c r="Z205" s="177"/>
    </row>
    <row r="206" spans="1:26" s="12" customFormat="1" ht="13.8" hidden="1" thickBot="1" x14ac:dyDescent="0.3">
      <c r="A206" s="177">
        <v>45090</v>
      </c>
      <c r="B206" s="18"/>
      <c r="C206" s="18" t="s">
        <v>461</v>
      </c>
      <c r="D206" s="18" t="s">
        <v>14</v>
      </c>
      <c r="E206" s="247" t="s">
        <v>1069</v>
      </c>
      <c r="F206" s="19" t="s">
        <v>52</v>
      </c>
      <c r="G206" s="25">
        <v>45002</v>
      </c>
      <c r="H206" s="25">
        <v>45044</v>
      </c>
      <c r="I206" s="248" t="s">
        <v>1052</v>
      </c>
      <c r="J206" s="253">
        <v>720000</v>
      </c>
      <c r="K206" s="26">
        <f t="shared" si="27"/>
        <v>13846.153846153846</v>
      </c>
      <c r="L206" s="27" t="s">
        <v>42</v>
      </c>
      <c r="M206" s="179" t="s">
        <v>426</v>
      </c>
      <c r="N206" s="249" t="s">
        <v>371</v>
      </c>
      <c r="O206" s="181" t="s">
        <v>10</v>
      </c>
      <c r="P206" s="25" t="s">
        <v>21</v>
      </c>
      <c r="Q206" s="179" t="s">
        <v>188</v>
      </c>
      <c r="R206" s="182">
        <v>0.98699999999999999</v>
      </c>
      <c r="S206" s="182">
        <v>0.998</v>
      </c>
      <c r="T206" s="183">
        <v>45354.84</v>
      </c>
      <c r="U206" s="161">
        <f t="shared" si="32"/>
        <v>2358451.6799999997</v>
      </c>
      <c r="V206" s="162">
        <f t="shared" si="33"/>
        <v>3.275627333333333</v>
      </c>
      <c r="W206" s="59" t="str">
        <f t="shared" si="34"/>
        <v>HIGH</v>
      </c>
      <c r="X206" s="59" t="str">
        <f t="shared" si="35"/>
        <v>SIGNIFICANT</v>
      </c>
      <c r="Y206" s="18">
        <f t="shared" si="28"/>
        <v>42</v>
      </c>
      <c r="Z206" s="177"/>
    </row>
    <row r="207" spans="1:26" s="12" customFormat="1" ht="13.8" hidden="1" thickBot="1" x14ac:dyDescent="0.3">
      <c r="A207" s="177">
        <v>45090</v>
      </c>
      <c r="B207" s="18"/>
      <c r="C207" s="18" t="s">
        <v>461</v>
      </c>
      <c r="D207" s="18" t="s">
        <v>14</v>
      </c>
      <c r="E207" s="247" t="s">
        <v>1067</v>
      </c>
      <c r="F207" s="19" t="s">
        <v>52</v>
      </c>
      <c r="G207" s="25">
        <v>45002</v>
      </c>
      <c r="H207" s="25">
        <v>45051</v>
      </c>
      <c r="I207" s="248" t="s">
        <v>1050</v>
      </c>
      <c r="J207" s="253">
        <v>720000</v>
      </c>
      <c r="K207" s="26">
        <f t="shared" si="27"/>
        <v>13846.153846153846</v>
      </c>
      <c r="L207" s="27" t="s">
        <v>42</v>
      </c>
      <c r="M207" s="179" t="s">
        <v>426</v>
      </c>
      <c r="N207" s="249" t="s">
        <v>160</v>
      </c>
      <c r="O207" s="181" t="s">
        <v>10</v>
      </c>
      <c r="P207" s="25" t="s">
        <v>21</v>
      </c>
      <c r="Q207" s="179" t="s">
        <v>188</v>
      </c>
      <c r="R207" s="182">
        <v>0.98</v>
      </c>
      <c r="S207" s="182">
        <v>1</v>
      </c>
      <c r="T207" s="183">
        <v>8475.7199999999993</v>
      </c>
      <c r="U207" s="161">
        <f t="shared" si="32"/>
        <v>440737.43999999994</v>
      </c>
      <c r="V207" s="162">
        <f t="shared" si="33"/>
        <v>0.61213533333333325</v>
      </c>
      <c r="W207" s="59" t="str">
        <f t="shared" si="34"/>
        <v>L0W</v>
      </c>
      <c r="X207" s="59" t="str">
        <f t="shared" si="35"/>
        <v>SIGNIFICANT</v>
      </c>
      <c r="Y207" s="18">
        <f t="shared" si="28"/>
        <v>49</v>
      </c>
      <c r="Z207" s="177"/>
    </row>
    <row r="208" spans="1:26" s="12" customFormat="1" ht="15" hidden="1" thickBot="1" x14ac:dyDescent="0.35">
      <c r="A208" s="217">
        <v>45090</v>
      </c>
      <c r="B208" s="216"/>
      <c r="C208" s="216" t="s">
        <v>461</v>
      </c>
      <c r="D208" s="216" t="s">
        <v>14</v>
      </c>
      <c r="E208" s="230" t="s">
        <v>1068</v>
      </c>
      <c r="F208" s="219" t="s">
        <v>52</v>
      </c>
      <c r="G208" s="220">
        <v>45002</v>
      </c>
      <c r="H208" s="220"/>
      <c r="I208" s="231" t="s">
        <v>1051</v>
      </c>
      <c r="J208" s="233">
        <v>720000</v>
      </c>
      <c r="K208" s="222">
        <f t="shared" si="27"/>
        <v>13846.153846153846</v>
      </c>
      <c r="L208" s="223" t="s">
        <v>42</v>
      </c>
      <c r="M208" s="224" t="s">
        <v>426</v>
      </c>
      <c r="N208" s="232" t="s">
        <v>11</v>
      </c>
      <c r="O208" s="226" t="s">
        <v>10</v>
      </c>
      <c r="P208" s="220" t="s">
        <v>21</v>
      </c>
      <c r="Q208" s="224" t="s">
        <v>56</v>
      </c>
      <c r="R208" s="227"/>
      <c r="S208" s="227"/>
      <c r="T208" s="228"/>
      <c r="U208" s="213">
        <f t="shared" si="32"/>
        <v>0</v>
      </c>
      <c r="V208" s="214">
        <f t="shared" si="33"/>
        <v>0</v>
      </c>
      <c r="W208" s="215" t="str">
        <f t="shared" si="34"/>
        <v>L0W</v>
      </c>
      <c r="X208" s="215" t="e">
        <f t="shared" si="35"/>
        <v>#NUM!</v>
      </c>
      <c r="Y208" s="216" t="e">
        <f t="shared" si="28"/>
        <v>#NUM!</v>
      </c>
      <c r="Z208" s="217"/>
    </row>
    <row r="209" spans="1:26" s="12" customFormat="1" ht="13.8" hidden="1" thickBot="1" x14ac:dyDescent="0.3">
      <c r="A209" s="177">
        <v>45090</v>
      </c>
      <c r="B209" s="18"/>
      <c r="C209" s="18" t="s">
        <v>461</v>
      </c>
      <c r="D209" s="18" t="s">
        <v>14</v>
      </c>
      <c r="E209" s="247" t="s">
        <v>1066</v>
      </c>
      <c r="F209" s="19" t="s">
        <v>52</v>
      </c>
      <c r="G209" s="25">
        <v>45002</v>
      </c>
      <c r="H209" s="25">
        <v>45051</v>
      </c>
      <c r="I209" s="248" t="s">
        <v>1049</v>
      </c>
      <c r="J209" s="253">
        <v>720000</v>
      </c>
      <c r="K209" s="26">
        <f t="shared" si="27"/>
        <v>13846.153846153846</v>
      </c>
      <c r="L209" s="27" t="s">
        <v>42</v>
      </c>
      <c r="M209" s="179" t="s">
        <v>426</v>
      </c>
      <c r="N209" s="249" t="s">
        <v>371</v>
      </c>
      <c r="O209" s="181" t="s">
        <v>10</v>
      </c>
      <c r="P209" s="25" t="s">
        <v>21</v>
      </c>
      <c r="Q209" s="179" t="s">
        <v>188</v>
      </c>
      <c r="R209" s="182">
        <v>0.96099999999999997</v>
      </c>
      <c r="S209" s="182">
        <v>0.998</v>
      </c>
      <c r="T209" s="183">
        <v>28446.02</v>
      </c>
      <c r="U209" s="161">
        <f t="shared" si="32"/>
        <v>1479193.04</v>
      </c>
      <c r="V209" s="162">
        <f t="shared" si="33"/>
        <v>2.0544347777777778</v>
      </c>
      <c r="W209" s="59" t="str">
        <f t="shared" si="34"/>
        <v>HIGH</v>
      </c>
      <c r="X209" s="59" t="str">
        <f t="shared" si="35"/>
        <v>SIGNIFICANT</v>
      </c>
      <c r="Y209" s="18">
        <f t="shared" si="28"/>
        <v>49</v>
      </c>
      <c r="Z209" s="177"/>
    </row>
    <row r="210" spans="1:26" s="12" customFormat="1" ht="13.8" hidden="1" thickBot="1" x14ac:dyDescent="0.3">
      <c r="A210" s="177">
        <v>45090</v>
      </c>
      <c r="B210" s="18" t="s">
        <v>204</v>
      </c>
      <c r="C210" s="18" t="s">
        <v>418</v>
      </c>
      <c r="D210" s="18" t="s">
        <v>158</v>
      </c>
      <c r="E210" s="247" t="s">
        <v>994</v>
      </c>
      <c r="F210" s="19" t="s">
        <v>52</v>
      </c>
      <c r="G210" s="25">
        <v>45005</v>
      </c>
      <c r="H210" s="25">
        <v>45086</v>
      </c>
      <c r="I210" s="251" t="s">
        <v>986</v>
      </c>
      <c r="J210" s="26">
        <v>1200000</v>
      </c>
      <c r="K210" s="26">
        <f t="shared" si="27"/>
        <v>23076.923076923078</v>
      </c>
      <c r="L210" s="27" t="s">
        <v>43</v>
      </c>
      <c r="M210" s="179" t="s">
        <v>426</v>
      </c>
      <c r="N210" s="249" t="s">
        <v>71</v>
      </c>
      <c r="O210" s="181" t="s">
        <v>10</v>
      </c>
      <c r="P210" s="25" t="s">
        <v>21</v>
      </c>
      <c r="Q210" s="185" t="s">
        <v>1520</v>
      </c>
      <c r="R210" s="182">
        <v>0.84599999999999997</v>
      </c>
      <c r="S210" s="182">
        <v>0.97599999999999998</v>
      </c>
      <c r="T210" s="183">
        <v>1170.76</v>
      </c>
      <c r="U210" s="161">
        <f t="shared" si="32"/>
        <v>60879.519999999997</v>
      </c>
      <c r="V210" s="162">
        <f t="shared" si="33"/>
        <v>5.0732933333333327E-2</v>
      </c>
      <c r="W210" s="59" t="str">
        <f t="shared" si="34"/>
        <v>L0W</v>
      </c>
      <c r="X210" s="59" t="str">
        <f t="shared" si="35"/>
        <v>SIGNIFICANT</v>
      </c>
      <c r="Y210" s="18">
        <f t="shared" si="28"/>
        <v>81</v>
      </c>
      <c r="Z210" s="177"/>
    </row>
    <row r="211" spans="1:26" s="12" customFormat="1" ht="13.8" hidden="1" thickBot="1" x14ac:dyDescent="0.3">
      <c r="A211" s="177">
        <v>45090</v>
      </c>
      <c r="B211" s="18" t="s">
        <v>677</v>
      </c>
      <c r="C211" s="18" t="s">
        <v>1196</v>
      </c>
      <c r="D211" s="18" t="s">
        <v>26</v>
      </c>
      <c r="E211" s="18" t="s">
        <v>1198</v>
      </c>
      <c r="F211" s="19" t="s">
        <v>52</v>
      </c>
      <c r="G211" s="25">
        <v>45005</v>
      </c>
      <c r="H211" s="25">
        <v>45058</v>
      </c>
      <c r="I211" s="248" t="s">
        <v>1200</v>
      </c>
      <c r="J211" s="26">
        <v>600000</v>
      </c>
      <c r="K211" s="26">
        <f t="shared" ref="K211:K274" si="36">J211/52</f>
        <v>11538.461538461539</v>
      </c>
      <c r="L211" s="27" t="s">
        <v>43</v>
      </c>
      <c r="M211" s="179" t="s">
        <v>426</v>
      </c>
      <c r="N211" s="249" t="s">
        <v>71</v>
      </c>
      <c r="O211" s="181" t="s">
        <v>10</v>
      </c>
      <c r="P211" s="25" t="s">
        <v>21</v>
      </c>
      <c r="Q211" s="179" t="s">
        <v>1521</v>
      </c>
      <c r="R211" s="182">
        <v>1</v>
      </c>
      <c r="S211" s="182">
        <v>1</v>
      </c>
      <c r="T211" s="183">
        <v>2399.25</v>
      </c>
      <c r="U211" s="161">
        <f t="shared" si="32"/>
        <v>124761</v>
      </c>
      <c r="V211" s="162">
        <f t="shared" si="33"/>
        <v>0.20793499999999998</v>
      </c>
      <c r="W211" s="59" t="str">
        <f t="shared" si="34"/>
        <v>L0W</v>
      </c>
      <c r="X211" s="59" t="str">
        <f t="shared" si="35"/>
        <v>SIGNIFICANT</v>
      </c>
      <c r="Y211" s="18">
        <f t="shared" si="28"/>
        <v>53</v>
      </c>
      <c r="Z211" s="177"/>
    </row>
    <row r="212" spans="1:26" s="12" customFormat="1" ht="15" hidden="1" thickBot="1" x14ac:dyDescent="0.35">
      <c r="A212" s="217">
        <v>45090</v>
      </c>
      <c r="B212" s="230" t="s">
        <v>204</v>
      </c>
      <c r="C212" s="216" t="s">
        <v>106</v>
      </c>
      <c r="D212" s="216" t="s">
        <v>89</v>
      </c>
      <c r="E212" s="230" t="s">
        <v>1255</v>
      </c>
      <c r="F212" s="219" t="s">
        <v>52</v>
      </c>
      <c r="G212" s="220">
        <v>45005</v>
      </c>
      <c r="H212" s="220"/>
      <c r="I212" s="231" t="s">
        <v>1258</v>
      </c>
      <c r="J212" s="222">
        <v>300000</v>
      </c>
      <c r="K212" s="222">
        <f t="shared" si="36"/>
        <v>5769.2307692307695</v>
      </c>
      <c r="L212" s="223" t="s">
        <v>43</v>
      </c>
      <c r="M212" s="224" t="s">
        <v>426</v>
      </c>
      <c r="N212" s="232" t="s">
        <v>9</v>
      </c>
      <c r="O212" s="226" t="s">
        <v>10</v>
      </c>
      <c r="P212" s="220" t="s">
        <v>21</v>
      </c>
      <c r="Q212" s="224" t="s">
        <v>56</v>
      </c>
      <c r="R212" s="227"/>
      <c r="S212" s="227"/>
      <c r="T212" s="228"/>
      <c r="U212" s="213">
        <f t="shared" si="32"/>
        <v>0</v>
      </c>
      <c r="V212" s="214">
        <f t="shared" si="33"/>
        <v>0</v>
      </c>
      <c r="W212" s="215" t="str">
        <f t="shared" si="34"/>
        <v>L0W</v>
      </c>
      <c r="X212" s="215" t="e">
        <f t="shared" si="35"/>
        <v>#NUM!</v>
      </c>
      <c r="Y212" s="216" t="e">
        <f t="shared" si="28"/>
        <v>#NUM!</v>
      </c>
      <c r="Z212" s="217"/>
    </row>
    <row r="213" spans="1:26" s="12" customFormat="1" ht="13.8" hidden="1" thickBot="1" x14ac:dyDescent="0.3">
      <c r="A213" s="177">
        <v>45090</v>
      </c>
      <c r="B213" s="247" t="s">
        <v>204</v>
      </c>
      <c r="C213" s="247" t="s">
        <v>95</v>
      </c>
      <c r="D213" s="18" t="s">
        <v>15</v>
      </c>
      <c r="E213" s="247" t="s">
        <v>1084</v>
      </c>
      <c r="F213" s="19" t="s">
        <v>52</v>
      </c>
      <c r="G213" s="25">
        <v>45005</v>
      </c>
      <c r="H213" s="25">
        <v>45072</v>
      </c>
      <c r="I213" s="248" t="s">
        <v>1091</v>
      </c>
      <c r="J213" s="26">
        <v>240000</v>
      </c>
      <c r="K213" s="26">
        <f t="shared" si="36"/>
        <v>4615.3846153846152</v>
      </c>
      <c r="L213" s="27" t="s">
        <v>42</v>
      </c>
      <c r="M213" s="179" t="s">
        <v>426</v>
      </c>
      <c r="N213" s="180" t="s">
        <v>371</v>
      </c>
      <c r="O213" s="181" t="s">
        <v>10</v>
      </c>
      <c r="P213" s="25" t="s">
        <v>21</v>
      </c>
      <c r="Q213" s="179" t="s">
        <v>194</v>
      </c>
      <c r="R213" s="182">
        <v>1</v>
      </c>
      <c r="S213" s="182">
        <v>1</v>
      </c>
      <c r="T213" s="183">
        <v>1848.3</v>
      </c>
      <c r="U213" s="161">
        <f t="shared" si="32"/>
        <v>96111.599999999991</v>
      </c>
      <c r="V213" s="162">
        <f t="shared" si="33"/>
        <v>0.40046500000000002</v>
      </c>
      <c r="W213" s="59" t="str">
        <f t="shared" si="34"/>
        <v>L0W</v>
      </c>
      <c r="X213" s="59" t="str">
        <f t="shared" si="35"/>
        <v>SIGNIFICANT</v>
      </c>
      <c r="Y213" s="18">
        <f t="shared" ref="Y213:Y276" si="37">DATEDIF(G213,H213,"d")</f>
        <v>67</v>
      </c>
      <c r="Z213" s="177"/>
    </row>
    <row r="214" spans="1:26" s="12" customFormat="1" ht="13.8" hidden="1" thickBot="1" x14ac:dyDescent="0.3">
      <c r="A214" s="177">
        <v>45090</v>
      </c>
      <c r="B214" s="247" t="s">
        <v>204</v>
      </c>
      <c r="C214" s="247" t="s">
        <v>95</v>
      </c>
      <c r="D214" s="18" t="s">
        <v>15</v>
      </c>
      <c r="E214" s="247" t="s">
        <v>1083</v>
      </c>
      <c r="F214" s="19" t="s">
        <v>52</v>
      </c>
      <c r="G214" s="25">
        <v>45005</v>
      </c>
      <c r="H214" s="25">
        <v>45079</v>
      </c>
      <c r="I214" s="251" t="s">
        <v>1090</v>
      </c>
      <c r="J214" s="26">
        <v>240000</v>
      </c>
      <c r="K214" s="26">
        <f t="shared" si="36"/>
        <v>4615.3846153846152</v>
      </c>
      <c r="L214" s="27" t="s">
        <v>42</v>
      </c>
      <c r="M214" s="179" t="s">
        <v>426</v>
      </c>
      <c r="N214" s="180" t="s">
        <v>371</v>
      </c>
      <c r="O214" s="181" t="s">
        <v>10</v>
      </c>
      <c r="P214" s="25" t="s">
        <v>21</v>
      </c>
      <c r="Q214" s="179" t="s">
        <v>203</v>
      </c>
      <c r="R214" s="182">
        <v>0.91</v>
      </c>
      <c r="S214" s="182">
        <v>0.998</v>
      </c>
      <c r="T214" s="183">
        <v>7450.81</v>
      </c>
      <c r="U214" s="161">
        <f t="shared" si="32"/>
        <v>387442.12</v>
      </c>
      <c r="V214" s="162">
        <f t="shared" si="33"/>
        <v>1.6143421666666669</v>
      </c>
      <c r="W214" s="59" t="str">
        <f t="shared" si="34"/>
        <v>HIGH</v>
      </c>
      <c r="X214" s="59" t="str">
        <f t="shared" si="35"/>
        <v>SIGNIFICANT</v>
      </c>
      <c r="Y214" s="18">
        <f t="shared" si="37"/>
        <v>74</v>
      </c>
      <c r="Z214" s="177"/>
    </row>
    <row r="215" spans="1:26" s="12" customFormat="1" ht="15" hidden="1" thickBot="1" x14ac:dyDescent="0.35">
      <c r="A215" s="202">
        <v>45090</v>
      </c>
      <c r="B215" s="203" t="s">
        <v>534</v>
      </c>
      <c r="C215" s="203" t="s">
        <v>84</v>
      </c>
      <c r="D215" s="203"/>
      <c r="E215" s="235" t="s">
        <v>1024</v>
      </c>
      <c r="F215" s="204" t="s">
        <v>52</v>
      </c>
      <c r="G215" s="205">
        <v>45007</v>
      </c>
      <c r="H215" s="205"/>
      <c r="I215" s="236" t="s">
        <v>1027</v>
      </c>
      <c r="J215" s="207">
        <v>1800000</v>
      </c>
      <c r="K215" s="207">
        <f t="shared" si="36"/>
        <v>34615.384615384617</v>
      </c>
      <c r="L215" s="208" t="s">
        <v>42</v>
      </c>
      <c r="M215" s="209" t="s">
        <v>426</v>
      </c>
      <c r="N215" s="237" t="s">
        <v>28</v>
      </c>
      <c r="O215" s="211" t="s">
        <v>10</v>
      </c>
      <c r="P215" s="205" t="s">
        <v>21</v>
      </c>
      <c r="Q215" s="209" t="s">
        <v>56</v>
      </c>
      <c r="R215" s="212"/>
      <c r="S215" s="212"/>
      <c r="T215" s="213"/>
      <c r="U215" s="213">
        <f t="shared" si="32"/>
        <v>0</v>
      </c>
      <c r="V215" s="214">
        <f t="shared" si="33"/>
        <v>0</v>
      </c>
      <c r="W215" s="215" t="str">
        <f t="shared" si="34"/>
        <v>L0W</v>
      </c>
      <c r="X215" s="215" t="e">
        <f t="shared" si="35"/>
        <v>#NUM!</v>
      </c>
      <c r="Y215" s="216" t="e">
        <f t="shared" si="37"/>
        <v>#NUM!</v>
      </c>
      <c r="Z215" s="202"/>
    </row>
    <row r="216" spans="1:26" s="12" customFormat="1" ht="13.8" hidden="1" thickBot="1" x14ac:dyDescent="0.3">
      <c r="A216" s="177">
        <v>45090</v>
      </c>
      <c r="B216" s="18" t="s">
        <v>57</v>
      </c>
      <c r="C216" s="18" t="s">
        <v>418</v>
      </c>
      <c r="D216" s="18" t="s">
        <v>158</v>
      </c>
      <c r="E216" s="247" t="s">
        <v>995</v>
      </c>
      <c r="F216" s="19" t="s">
        <v>52</v>
      </c>
      <c r="G216" s="25">
        <v>45009</v>
      </c>
      <c r="H216" s="25">
        <v>45051</v>
      </c>
      <c r="I216" s="248" t="s">
        <v>987</v>
      </c>
      <c r="J216" s="26">
        <v>12000000</v>
      </c>
      <c r="K216" s="26">
        <f t="shared" si="36"/>
        <v>230769.23076923078</v>
      </c>
      <c r="L216" s="27" t="s">
        <v>43</v>
      </c>
      <c r="M216" s="179" t="s">
        <v>426</v>
      </c>
      <c r="N216" s="249" t="s">
        <v>71</v>
      </c>
      <c r="O216" s="181" t="s">
        <v>10</v>
      </c>
      <c r="P216" s="25" t="s">
        <v>21</v>
      </c>
      <c r="Q216" s="179" t="s">
        <v>222</v>
      </c>
      <c r="R216" s="182">
        <v>0.92800000000000005</v>
      </c>
      <c r="S216" s="182">
        <v>1</v>
      </c>
      <c r="T216" s="183">
        <v>2859.25</v>
      </c>
      <c r="U216" s="161">
        <f t="shared" si="32"/>
        <v>148681</v>
      </c>
      <c r="V216" s="162">
        <f t="shared" si="33"/>
        <v>1.2390083333333333E-2</v>
      </c>
      <c r="W216" s="59" t="str">
        <f t="shared" si="34"/>
        <v>L0W</v>
      </c>
      <c r="X216" s="59" t="str">
        <f t="shared" si="35"/>
        <v>SIGNIFICANT</v>
      </c>
      <c r="Y216" s="18">
        <f t="shared" si="37"/>
        <v>42</v>
      </c>
      <c r="Z216" s="177"/>
    </row>
    <row r="217" spans="1:26" s="12" customFormat="1" ht="13.8" hidden="1" thickBot="1" x14ac:dyDescent="0.3">
      <c r="A217" s="177">
        <v>45090</v>
      </c>
      <c r="B217" s="18"/>
      <c r="C217" s="18" t="s">
        <v>461</v>
      </c>
      <c r="D217" s="18" t="s">
        <v>14</v>
      </c>
      <c r="E217" s="247" t="s">
        <v>1070</v>
      </c>
      <c r="F217" s="19" t="s">
        <v>52</v>
      </c>
      <c r="G217" s="25">
        <v>45010</v>
      </c>
      <c r="H217" s="25">
        <v>45044</v>
      </c>
      <c r="I217" s="248" t="s">
        <v>1053</v>
      </c>
      <c r="J217" s="253">
        <v>3300000</v>
      </c>
      <c r="K217" s="26">
        <f t="shared" si="36"/>
        <v>63461.538461538461</v>
      </c>
      <c r="L217" s="27" t="s">
        <v>42</v>
      </c>
      <c r="M217" s="179" t="s">
        <v>426</v>
      </c>
      <c r="N217" s="249" t="s">
        <v>11</v>
      </c>
      <c r="O217" s="181" t="s">
        <v>10</v>
      </c>
      <c r="P217" s="25" t="s">
        <v>21</v>
      </c>
      <c r="Q217" s="179" t="s">
        <v>188</v>
      </c>
      <c r="R217" s="182">
        <v>0.97099999999999997</v>
      </c>
      <c r="S217" s="182">
        <v>1</v>
      </c>
      <c r="T217" s="183">
        <v>16049.73</v>
      </c>
      <c r="U217" s="161">
        <f t="shared" si="32"/>
        <v>834585.96</v>
      </c>
      <c r="V217" s="162">
        <f t="shared" si="33"/>
        <v>0.25290483636363636</v>
      </c>
      <c r="W217" s="59" t="str">
        <f t="shared" si="34"/>
        <v>L0W</v>
      </c>
      <c r="X217" s="59" t="str">
        <f t="shared" si="35"/>
        <v>SIGNIFICANT</v>
      </c>
      <c r="Y217" s="18">
        <f t="shared" si="37"/>
        <v>34</v>
      </c>
      <c r="Z217" s="177"/>
    </row>
    <row r="218" spans="1:26" s="12" customFormat="1" ht="15" hidden="1" thickBot="1" x14ac:dyDescent="0.35">
      <c r="A218" s="202">
        <v>45090</v>
      </c>
      <c r="B218" s="203" t="s">
        <v>520</v>
      </c>
      <c r="C218" s="203" t="s">
        <v>110</v>
      </c>
      <c r="D218" s="203" t="s">
        <v>14</v>
      </c>
      <c r="E218" s="235" t="s">
        <v>1160</v>
      </c>
      <c r="F218" s="204" t="s">
        <v>52</v>
      </c>
      <c r="G218" s="205">
        <v>45012</v>
      </c>
      <c r="H218" s="205"/>
      <c r="I218" s="236" t="s">
        <v>1162</v>
      </c>
      <c r="J218" s="207">
        <v>24000000</v>
      </c>
      <c r="K218" s="207">
        <f t="shared" si="36"/>
        <v>461538.46153846156</v>
      </c>
      <c r="L218" s="208" t="s">
        <v>43</v>
      </c>
      <c r="M218" s="209" t="s">
        <v>426</v>
      </c>
      <c r="N218" s="210" t="s">
        <v>66</v>
      </c>
      <c r="O218" s="211" t="s">
        <v>10</v>
      </c>
      <c r="P218" s="205" t="s">
        <v>21</v>
      </c>
      <c r="Q218" s="209" t="s">
        <v>56</v>
      </c>
      <c r="R218" s="212"/>
      <c r="S218" s="212"/>
      <c r="T218" s="213"/>
      <c r="U218" s="213">
        <f t="shared" si="32"/>
        <v>0</v>
      </c>
      <c r="V218" s="214">
        <f t="shared" si="33"/>
        <v>0</v>
      </c>
      <c r="W218" s="215" t="str">
        <f t="shared" si="34"/>
        <v>L0W</v>
      </c>
      <c r="X218" s="215" t="e">
        <f t="shared" si="35"/>
        <v>#NUM!</v>
      </c>
      <c r="Y218" s="216" t="e">
        <f t="shared" si="37"/>
        <v>#NUM!</v>
      </c>
      <c r="Z218" s="202"/>
    </row>
    <row r="219" spans="1:26" s="12" customFormat="1" ht="15" hidden="1" thickBot="1" x14ac:dyDescent="0.35">
      <c r="A219" s="202">
        <v>45090</v>
      </c>
      <c r="B219" s="203" t="s">
        <v>520</v>
      </c>
      <c r="C219" s="203" t="s">
        <v>110</v>
      </c>
      <c r="D219" s="203" t="s">
        <v>14</v>
      </c>
      <c r="E219" s="235" t="s">
        <v>1161</v>
      </c>
      <c r="F219" s="204" t="s">
        <v>52</v>
      </c>
      <c r="G219" s="205">
        <v>45012</v>
      </c>
      <c r="H219" s="205"/>
      <c r="I219" s="236" t="s">
        <v>1163</v>
      </c>
      <c r="J219" s="207">
        <v>18000000</v>
      </c>
      <c r="K219" s="207">
        <f t="shared" si="36"/>
        <v>346153.84615384613</v>
      </c>
      <c r="L219" s="208" t="s">
        <v>43</v>
      </c>
      <c r="M219" s="209" t="s">
        <v>426</v>
      </c>
      <c r="N219" s="210" t="s">
        <v>66</v>
      </c>
      <c r="O219" s="211" t="s">
        <v>10</v>
      </c>
      <c r="P219" s="205" t="s">
        <v>21</v>
      </c>
      <c r="Q219" s="209" t="s">
        <v>56</v>
      </c>
      <c r="R219" s="212"/>
      <c r="S219" s="212"/>
      <c r="T219" s="213"/>
      <c r="U219" s="213">
        <f t="shared" si="32"/>
        <v>0</v>
      </c>
      <c r="V219" s="214">
        <f t="shared" si="33"/>
        <v>0</v>
      </c>
      <c r="W219" s="215" t="str">
        <f t="shared" si="34"/>
        <v>L0W</v>
      </c>
      <c r="X219" s="215" t="e">
        <f t="shared" si="35"/>
        <v>#NUM!</v>
      </c>
      <c r="Y219" s="216" t="e">
        <f t="shared" si="37"/>
        <v>#NUM!</v>
      </c>
      <c r="Z219" s="202"/>
    </row>
    <row r="220" spans="1:26" s="12" customFormat="1" ht="13.8" hidden="1" thickBot="1" x14ac:dyDescent="0.3">
      <c r="A220" s="177">
        <v>45090</v>
      </c>
      <c r="B220" s="247" t="s">
        <v>534</v>
      </c>
      <c r="C220" s="18" t="s">
        <v>1279</v>
      </c>
      <c r="D220" s="18" t="s">
        <v>14</v>
      </c>
      <c r="E220" s="247" t="s">
        <v>1280</v>
      </c>
      <c r="F220" s="19" t="s">
        <v>52</v>
      </c>
      <c r="G220" s="25">
        <v>45012</v>
      </c>
      <c r="H220" s="25">
        <v>45023</v>
      </c>
      <c r="I220" s="248" t="s">
        <v>1282</v>
      </c>
      <c r="J220" s="253">
        <v>60000</v>
      </c>
      <c r="K220" s="26">
        <f t="shared" si="36"/>
        <v>1153.8461538461538</v>
      </c>
      <c r="L220" s="27" t="s">
        <v>43</v>
      </c>
      <c r="M220" s="179" t="s">
        <v>426</v>
      </c>
      <c r="N220" s="180" t="s">
        <v>85</v>
      </c>
      <c r="O220" s="181" t="s">
        <v>10</v>
      </c>
      <c r="P220" s="25" t="s">
        <v>21</v>
      </c>
      <c r="Q220" s="179" t="s">
        <v>188</v>
      </c>
      <c r="R220" s="182">
        <v>0.88500000000000001</v>
      </c>
      <c r="S220" s="182">
        <v>0.97299999999999998</v>
      </c>
      <c r="T220" s="183">
        <v>2303.21</v>
      </c>
      <c r="U220" s="161">
        <f t="shared" si="32"/>
        <v>119766.92</v>
      </c>
      <c r="V220" s="162">
        <f t="shared" si="33"/>
        <v>1.9961153333333335</v>
      </c>
      <c r="W220" s="59" t="str">
        <f t="shared" si="34"/>
        <v>HIGH</v>
      </c>
      <c r="X220" s="59" t="str">
        <f t="shared" si="35"/>
        <v>EXPECTED</v>
      </c>
      <c r="Y220" s="18">
        <f t="shared" si="37"/>
        <v>11</v>
      </c>
      <c r="Z220" s="177"/>
    </row>
    <row r="221" spans="1:26" s="12" customFormat="1" ht="13.8" hidden="1" thickBot="1" x14ac:dyDescent="0.3">
      <c r="A221" s="177">
        <v>45090</v>
      </c>
      <c r="B221" s="18" t="s">
        <v>520</v>
      </c>
      <c r="C221" s="18" t="s">
        <v>61</v>
      </c>
      <c r="D221" s="18" t="s">
        <v>14</v>
      </c>
      <c r="E221" s="247" t="s">
        <v>1202</v>
      </c>
      <c r="F221" s="19" t="s">
        <v>52</v>
      </c>
      <c r="G221" s="25">
        <v>45012</v>
      </c>
      <c r="H221" s="25">
        <v>45044</v>
      </c>
      <c r="I221" s="248" t="s">
        <v>1206</v>
      </c>
      <c r="J221" s="26"/>
      <c r="K221" s="26">
        <f t="shared" si="36"/>
        <v>0</v>
      </c>
      <c r="L221" s="27" t="s">
        <v>43</v>
      </c>
      <c r="M221" s="179" t="s">
        <v>426</v>
      </c>
      <c r="N221" s="249" t="s">
        <v>8</v>
      </c>
      <c r="O221" s="181" t="s">
        <v>10</v>
      </c>
      <c r="P221" s="25" t="s">
        <v>21</v>
      </c>
      <c r="Q221" s="179" t="s">
        <v>188</v>
      </c>
      <c r="R221" s="182">
        <v>1</v>
      </c>
      <c r="S221" s="182">
        <v>1</v>
      </c>
      <c r="T221" s="183">
        <v>12844.48</v>
      </c>
      <c r="U221" s="161">
        <f t="shared" ref="U221:U224" si="38">T221*52</f>
        <v>667912.95999999996</v>
      </c>
      <c r="V221" s="162" t="e">
        <f t="shared" si="33"/>
        <v>#DIV/0!</v>
      </c>
      <c r="W221" s="59" t="e">
        <f t="shared" si="34"/>
        <v>#DIV/0!</v>
      </c>
      <c r="X221" s="59" t="str">
        <f t="shared" si="35"/>
        <v>SIGNIFICANT</v>
      </c>
      <c r="Y221" s="18">
        <f t="shared" si="37"/>
        <v>32</v>
      </c>
      <c r="Z221" s="177"/>
    </row>
    <row r="222" spans="1:26" s="12" customFormat="1" ht="13.8" hidden="1" thickBot="1" x14ac:dyDescent="0.3">
      <c r="A222" s="177">
        <v>45090</v>
      </c>
      <c r="B222" s="18" t="s">
        <v>533</v>
      </c>
      <c r="C222" s="18" t="s">
        <v>121</v>
      </c>
      <c r="D222" s="18" t="s">
        <v>158</v>
      </c>
      <c r="E222" s="18" t="s">
        <v>702</v>
      </c>
      <c r="F222" s="19" t="s">
        <v>52</v>
      </c>
      <c r="G222" s="25">
        <v>45012</v>
      </c>
      <c r="H222" s="25">
        <v>45023</v>
      </c>
      <c r="I222" s="244" t="s">
        <v>1044</v>
      </c>
      <c r="J222" s="26"/>
      <c r="K222" s="26">
        <f t="shared" si="36"/>
        <v>0</v>
      </c>
      <c r="L222" s="27" t="s">
        <v>42</v>
      </c>
      <c r="M222" s="179" t="s">
        <v>426</v>
      </c>
      <c r="N222" s="180" t="s">
        <v>11</v>
      </c>
      <c r="O222" s="181" t="s">
        <v>10</v>
      </c>
      <c r="P222" s="25" t="s">
        <v>21</v>
      </c>
      <c r="Q222" s="179" t="s">
        <v>188</v>
      </c>
      <c r="R222" s="182">
        <v>0.94299999999999995</v>
      </c>
      <c r="S222" s="182">
        <v>0.98299999999999998</v>
      </c>
      <c r="T222" s="183">
        <v>6395.23</v>
      </c>
      <c r="U222" s="161">
        <f t="shared" si="38"/>
        <v>332551.95999999996</v>
      </c>
      <c r="V222" s="162" t="e">
        <f t="shared" si="33"/>
        <v>#DIV/0!</v>
      </c>
      <c r="W222" s="59" t="e">
        <f t="shared" si="34"/>
        <v>#DIV/0!</v>
      </c>
      <c r="X222" s="59" t="str">
        <f t="shared" si="35"/>
        <v>EXPECTED</v>
      </c>
      <c r="Y222" s="18">
        <f t="shared" si="37"/>
        <v>11</v>
      </c>
      <c r="Z222" s="177"/>
    </row>
    <row r="223" spans="1:26" s="12" customFormat="1" ht="27" hidden="1" thickBot="1" x14ac:dyDescent="0.3">
      <c r="A223" s="177">
        <v>45090</v>
      </c>
      <c r="B223" s="18" t="s">
        <v>533</v>
      </c>
      <c r="C223" s="18" t="s">
        <v>756</v>
      </c>
      <c r="D223" s="18" t="s">
        <v>18</v>
      </c>
      <c r="E223" s="247" t="s">
        <v>1262</v>
      </c>
      <c r="F223" s="19" t="s">
        <v>52</v>
      </c>
      <c r="G223" s="25">
        <v>45014</v>
      </c>
      <c r="H223" s="25">
        <v>45016</v>
      </c>
      <c r="I223" s="251" t="s">
        <v>1270</v>
      </c>
      <c r="J223" s="253">
        <v>720000</v>
      </c>
      <c r="K223" s="26">
        <f t="shared" si="36"/>
        <v>13846.153846153846</v>
      </c>
      <c r="L223" s="27" t="s">
        <v>43</v>
      </c>
      <c r="M223" s="179" t="s">
        <v>426</v>
      </c>
      <c r="N223" s="249" t="s">
        <v>371</v>
      </c>
      <c r="O223" s="181" t="s">
        <v>10</v>
      </c>
      <c r="P223" s="25" t="s">
        <v>21</v>
      </c>
      <c r="Q223" s="179" t="s">
        <v>188</v>
      </c>
      <c r="R223" s="182">
        <v>0.94599999999999995</v>
      </c>
      <c r="S223" s="182">
        <v>0.998</v>
      </c>
      <c r="T223" s="183">
        <v>38036.089999999997</v>
      </c>
      <c r="U223" s="161">
        <f t="shared" si="38"/>
        <v>1977876.6799999997</v>
      </c>
      <c r="V223" s="162">
        <f t="shared" si="33"/>
        <v>2.7470509444444442</v>
      </c>
      <c r="W223" s="59" t="str">
        <f t="shared" si="34"/>
        <v>HIGH</v>
      </c>
      <c r="X223" s="59" t="str">
        <f t="shared" si="35"/>
        <v>EXPECTED</v>
      </c>
      <c r="Y223" s="18">
        <f t="shared" si="37"/>
        <v>2</v>
      </c>
      <c r="Z223" s="177"/>
    </row>
    <row r="224" spans="1:26" s="12" customFormat="1" ht="15" hidden="1" thickBot="1" x14ac:dyDescent="0.35">
      <c r="A224" s="217">
        <v>45090</v>
      </c>
      <c r="B224" s="230" t="s">
        <v>204</v>
      </c>
      <c r="C224" s="230" t="s">
        <v>95</v>
      </c>
      <c r="D224" s="216" t="s">
        <v>15</v>
      </c>
      <c r="E224" s="230" t="s">
        <v>1085</v>
      </c>
      <c r="F224" s="219" t="s">
        <v>52</v>
      </c>
      <c r="G224" s="220">
        <v>45015</v>
      </c>
      <c r="H224" s="220"/>
      <c r="I224" s="231" t="s">
        <v>1092</v>
      </c>
      <c r="J224" s="222">
        <v>3600000</v>
      </c>
      <c r="K224" s="222">
        <f t="shared" si="36"/>
        <v>69230.769230769234</v>
      </c>
      <c r="L224" s="223" t="s">
        <v>42</v>
      </c>
      <c r="M224" s="224" t="s">
        <v>426</v>
      </c>
      <c r="N224" s="225" t="s">
        <v>371</v>
      </c>
      <c r="O224" s="226" t="s">
        <v>10</v>
      </c>
      <c r="P224" s="220" t="s">
        <v>21</v>
      </c>
      <c r="Q224" s="224" t="s">
        <v>56</v>
      </c>
      <c r="R224" s="227"/>
      <c r="S224" s="227"/>
      <c r="T224" s="228"/>
      <c r="U224" s="213">
        <f t="shared" si="38"/>
        <v>0</v>
      </c>
      <c r="V224" s="214">
        <f t="shared" si="33"/>
        <v>0</v>
      </c>
      <c r="W224" s="215" t="str">
        <f t="shared" si="34"/>
        <v>L0W</v>
      </c>
      <c r="X224" s="215" t="e">
        <f t="shared" si="35"/>
        <v>#NUM!</v>
      </c>
      <c r="Y224" s="216" t="e">
        <f t="shared" si="37"/>
        <v>#NUM!</v>
      </c>
      <c r="Z224" s="217"/>
    </row>
    <row r="225" spans="1:26" s="12" customFormat="1" ht="13.8" hidden="1" thickBot="1" x14ac:dyDescent="0.3">
      <c r="A225" s="177">
        <v>45090</v>
      </c>
      <c r="B225" s="18"/>
      <c r="C225" s="18" t="s">
        <v>60</v>
      </c>
      <c r="D225" s="18" t="s">
        <v>26</v>
      </c>
      <c r="E225" s="18" t="s">
        <v>1122</v>
      </c>
      <c r="F225" s="19" t="s">
        <v>52</v>
      </c>
      <c r="G225" s="25">
        <v>45015</v>
      </c>
      <c r="H225" s="25">
        <v>45023</v>
      </c>
      <c r="I225" s="244" t="s">
        <v>1123</v>
      </c>
      <c r="J225" s="26">
        <v>900000</v>
      </c>
      <c r="K225" s="26">
        <f t="shared" si="36"/>
        <v>17307.692307692309</v>
      </c>
      <c r="L225" s="27" t="s">
        <v>43</v>
      </c>
      <c r="M225" s="179" t="s">
        <v>426</v>
      </c>
      <c r="N225" s="180" t="s">
        <v>71</v>
      </c>
      <c r="O225" s="181" t="s">
        <v>10</v>
      </c>
      <c r="P225" s="25" t="s">
        <v>21</v>
      </c>
      <c r="Q225" s="179" t="s">
        <v>1288</v>
      </c>
      <c r="R225" s="182">
        <v>0.90900000000000003</v>
      </c>
      <c r="S225" s="182">
        <v>1</v>
      </c>
      <c r="T225" s="183">
        <v>2443.96</v>
      </c>
      <c r="U225" s="161">
        <v>2881.84</v>
      </c>
      <c r="V225" s="162">
        <f t="shared" si="33"/>
        <v>0.14120657777777779</v>
      </c>
      <c r="W225" s="59" t="str">
        <f t="shared" si="34"/>
        <v>L0W</v>
      </c>
      <c r="X225" s="59" t="str">
        <f t="shared" si="35"/>
        <v>EXPECTED</v>
      </c>
      <c r="Y225" s="18">
        <f t="shared" si="37"/>
        <v>8</v>
      </c>
      <c r="Z225" s="177"/>
    </row>
    <row r="226" spans="1:26" s="12" customFormat="1" ht="15" hidden="1" thickBot="1" x14ac:dyDescent="0.35">
      <c r="A226" s="202">
        <v>45090</v>
      </c>
      <c r="B226" s="203"/>
      <c r="C226" s="203" t="s">
        <v>84</v>
      </c>
      <c r="D226" s="203" t="s">
        <v>14</v>
      </c>
      <c r="E226" s="235" t="s">
        <v>1025</v>
      </c>
      <c r="F226" s="204" t="s">
        <v>52</v>
      </c>
      <c r="G226" s="205">
        <v>45016</v>
      </c>
      <c r="H226" s="205"/>
      <c r="I226" s="236" t="s">
        <v>1028</v>
      </c>
      <c r="J226" s="207">
        <v>3000000</v>
      </c>
      <c r="K226" s="207">
        <f t="shared" si="36"/>
        <v>57692.307692307695</v>
      </c>
      <c r="L226" s="208" t="s">
        <v>42</v>
      </c>
      <c r="M226" s="209" t="s">
        <v>426</v>
      </c>
      <c r="N226" s="237" t="s">
        <v>66</v>
      </c>
      <c r="O226" s="211" t="s">
        <v>10</v>
      </c>
      <c r="P226" s="205" t="s">
        <v>21</v>
      </c>
      <c r="Q226" s="209" t="s">
        <v>56</v>
      </c>
      <c r="R226" s="212"/>
      <c r="S226" s="212"/>
      <c r="T226" s="213"/>
      <c r="U226" s="213">
        <f t="shared" ref="U226:U257" si="39">T226*52</f>
        <v>0</v>
      </c>
      <c r="V226" s="214">
        <f t="shared" si="33"/>
        <v>0</v>
      </c>
      <c r="W226" s="215" t="str">
        <f t="shared" si="34"/>
        <v>L0W</v>
      </c>
      <c r="X226" s="215" t="e">
        <f t="shared" si="35"/>
        <v>#NUM!</v>
      </c>
      <c r="Y226" s="216" t="e">
        <f t="shared" si="37"/>
        <v>#NUM!</v>
      </c>
      <c r="Z226" s="202"/>
    </row>
    <row r="227" spans="1:26" s="12" customFormat="1" ht="15" hidden="1" thickBot="1" x14ac:dyDescent="0.35">
      <c r="A227" s="202">
        <v>45090</v>
      </c>
      <c r="B227" s="203" t="s">
        <v>519</v>
      </c>
      <c r="C227" s="203" t="s">
        <v>70</v>
      </c>
      <c r="D227" s="203" t="s">
        <v>26</v>
      </c>
      <c r="E227" s="235" t="s">
        <v>1016</v>
      </c>
      <c r="F227" s="204" t="s">
        <v>52</v>
      </c>
      <c r="G227" s="205">
        <v>45016</v>
      </c>
      <c r="H227" s="205"/>
      <c r="I227" s="236" t="s">
        <v>1022</v>
      </c>
      <c r="J227" s="207">
        <v>2400000</v>
      </c>
      <c r="K227" s="207">
        <f t="shared" si="36"/>
        <v>46153.846153846156</v>
      </c>
      <c r="L227" s="208" t="s">
        <v>42</v>
      </c>
      <c r="M227" s="209" t="s">
        <v>426</v>
      </c>
      <c r="N227" s="210" t="s">
        <v>71</v>
      </c>
      <c r="O227" s="211" t="s">
        <v>10</v>
      </c>
      <c r="P227" s="205" t="s">
        <v>21</v>
      </c>
      <c r="Q227" s="209" t="s">
        <v>56</v>
      </c>
      <c r="R227" s="212"/>
      <c r="S227" s="212"/>
      <c r="T227" s="213"/>
      <c r="U227" s="213">
        <f t="shared" si="39"/>
        <v>0</v>
      </c>
      <c r="V227" s="214">
        <f t="shared" si="33"/>
        <v>0</v>
      </c>
      <c r="W227" s="215" t="str">
        <f t="shared" si="34"/>
        <v>L0W</v>
      </c>
      <c r="X227" s="215" t="e">
        <f t="shared" si="35"/>
        <v>#NUM!</v>
      </c>
      <c r="Y227" s="216" t="e">
        <f t="shared" si="37"/>
        <v>#NUM!</v>
      </c>
      <c r="Z227" s="202"/>
    </row>
    <row r="228" spans="1:26" s="12" customFormat="1" ht="15" hidden="1" thickBot="1" x14ac:dyDescent="0.35">
      <c r="A228" s="202">
        <v>45090</v>
      </c>
      <c r="B228" s="235" t="s">
        <v>534</v>
      </c>
      <c r="C228" s="203" t="s">
        <v>55</v>
      </c>
      <c r="D228" s="203" t="s">
        <v>158</v>
      </c>
      <c r="E228" s="235" t="s">
        <v>1037</v>
      </c>
      <c r="F228" s="204" t="s">
        <v>52</v>
      </c>
      <c r="G228" s="205">
        <v>45016</v>
      </c>
      <c r="H228" s="205"/>
      <c r="I228" s="236" t="s">
        <v>1039</v>
      </c>
      <c r="J228" s="207">
        <v>1440000</v>
      </c>
      <c r="K228" s="207">
        <f t="shared" si="36"/>
        <v>27692.307692307691</v>
      </c>
      <c r="L228" s="208" t="s">
        <v>42</v>
      </c>
      <c r="M228" s="209" t="s">
        <v>426</v>
      </c>
      <c r="N228" s="210" t="s">
        <v>9</v>
      </c>
      <c r="O228" s="211" t="s">
        <v>10</v>
      </c>
      <c r="P228" s="205" t="s">
        <v>21</v>
      </c>
      <c r="Q228" s="209" t="s">
        <v>56</v>
      </c>
      <c r="R228" s="212"/>
      <c r="S228" s="212"/>
      <c r="T228" s="213"/>
      <c r="U228" s="213">
        <f t="shared" si="39"/>
        <v>0</v>
      </c>
      <c r="V228" s="214">
        <f t="shared" si="33"/>
        <v>0</v>
      </c>
      <c r="W228" s="215" t="str">
        <f t="shared" si="34"/>
        <v>L0W</v>
      </c>
      <c r="X228" s="215" t="e">
        <f t="shared" ref="X228:X259" si="40">IF(Y228&lt;15, "EXPECTED", IF(Y228&gt;30, "SIGNIFICANT", "DELAYED"))</f>
        <v>#NUM!</v>
      </c>
      <c r="Y228" s="216" t="e">
        <f t="shared" si="37"/>
        <v>#NUM!</v>
      </c>
      <c r="Z228" s="202"/>
    </row>
    <row r="229" spans="1:26" s="12" customFormat="1" ht="13.8" hidden="1" thickBot="1" x14ac:dyDescent="0.3">
      <c r="A229" s="177">
        <v>45090</v>
      </c>
      <c r="B229" s="18"/>
      <c r="C229" s="18" t="s">
        <v>186</v>
      </c>
      <c r="D229" s="18" t="s">
        <v>18</v>
      </c>
      <c r="E229" s="18" t="s">
        <v>1272</v>
      </c>
      <c r="F229" s="19" t="s">
        <v>52</v>
      </c>
      <c r="G229" s="25">
        <v>45016</v>
      </c>
      <c r="H229" s="25">
        <v>45072</v>
      </c>
      <c r="I229" s="244" t="s">
        <v>1273</v>
      </c>
      <c r="J229" s="26">
        <v>1008000</v>
      </c>
      <c r="K229" s="26">
        <f t="shared" si="36"/>
        <v>19384.615384615383</v>
      </c>
      <c r="L229" s="27" t="s">
        <v>43</v>
      </c>
      <c r="M229" s="179" t="s">
        <v>426</v>
      </c>
      <c r="N229" s="180" t="s">
        <v>72</v>
      </c>
      <c r="O229" s="181" t="s">
        <v>10</v>
      </c>
      <c r="P229" s="25" t="s">
        <v>21</v>
      </c>
      <c r="Q229" s="179" t="s">
        <v>203</v>
      </c>
      <c r="R229" s="182">
        <v>0.96299999999999997</v>
      </c>
      <c r="S229" s="182">
        <v>1</v>
      </c>
      <c r="T229" s="183">
        <v>1230.28</v>
      </c>
      <c r="U229" s="161">
        <f t="shared" si="39"/>
        <v>63974.559999999998</v>
      </c>
      <c r="V229" s="162">
        <f t="shared" si="33"/>
        <v>6.3466825396825396E-2</v>
      </c>
      <c r="W229" s="59" t="str">
        <f t="shared" si="34"/>
        <v>L0W</v>
      </c>
      <c r="X229" s="59" t="str">
        <f t="shared" si="40"/>
        <v>SIGNIFICANT</v>
      </c>
      <c r="Y229" s="18">
        <f t="shared" si="37"/>
        <v>56</v>
      </c>
      <c r="Z229" s="177"/>
    </row>
    <row r="230" spans="1:26" s="12" customFormat="1" ht="15" hidden="1" thickBot="1" x14ac:dyDescent="0.35">
      <c r="A230" s="202">
        <v>45090</v>
      </c>
      <c r="B230" s="203" t="s">
        <v>520</v>
      </c>
      <c r="C230" s="203" t="s">
        <v>461</v>
      </c>
      <c r="D230" s="203" t="s">
        <v>14</v>
      </c>
      <c r="E230" s="235" t="s">
        <v>1075</v>
      </c>
      <c r="F230" s="204" t="s">
        <v>52</v>
      </c>
      <c r="G230" s="205">
        <v>45016</v>
      </c>
      <c r="H230" s="205"/>
      <c r="I230" s="236" t="s">
        <v>1058</v>
      </c>
      <c r="J230" s="238">
        <v>996000</v>
      </c>
      <c r="K230" s="207">
        <f t="shared" si="36"/>
        <v>19153.846153846152</v>
      </c>
      <c r="L230" s="208" t="s">
        <v>42</v>
      </c>
      <c r="M230" s="209" t="s">
        <v>426</v>
      </c>
      <c r="N230" s="237" t="s">
        <v>160</v>
      </c>
      <c r="O230" s="211" t="s">
        <v>10</v>
      </c>
      <c r="P230" s="205" t="s">
        <v>21</v>
      </c>
      <c r="Q230" s="209" t="s">
        <v>56</v>
      </c>
      <c r="R230" s="212"/>
      <c r="S230" s="212"/>
      <c r="T230" s="213"/>
      <c r="U230" s="213">
        <f t="shared" si="39"/>
        <v>0</v>
      </c>
      <c r="V230" s="214">
        <f t="shared" si="33"/>
        <v>0</v>
      </c>
      <c r="W230" s="215" t="str">
        <f t="shared" si="34"/>
        <v>L0W</v>
      </c>
      <c r="X230" s="215" t="e">
        <f t="shared" si="40"/>
        <v>#NUM!</v>
      </c>
      <c r="Y230" s="216" t="e">
        <f t="shared" si="37"/>
        <v>#NUM!</v>
      </c>
      <c r="Z230" s="202"/>
    </row>
    <row r="231" spans="1:26" s="12" customFormat="1" ht="13.8" hidden="1" thickBot="1" x14ac:dyDescent="0.3">
      <c r="A231" s="177">
        <v>45090</v>
      </c>
      <c r="B231" s="247" t="s">
        <v>534</v>
      </c>
      <c r="C231" s="18" t="s">
        <v>55</v>
      </c>
      <c r="D231" s="18" t="s">
        <v>158</v>
      </c>
      <c r="E231" s="247" t="s">
        <v>1038</v>
      </c>
      <c r="F231" s="19" t="s">
        <v>52</v>
      </c>
      <c r="G231" s="25">
        <v>45016</v>
      </c>
      <c r="H231" s="25">
        <v>45044</v>
      </c>
      <c r="I231" s="248" t="s">
        <v>1040</v>
      </c>
      <c r="J231" s="26">
        <v>900000</v>
      </c>
      <c r="K231" s="26">
        <f t="shared" si="36"/>
        <v>17307.692307692309</v>
      </c>
      <c r="L231" s="27" t="s">
        <v>42</v>
      </c>
      <c r="M231" s="179" t="s">
        <v>426</v>
      </c>
      <c r="N231" s="180" t="s">
        <v>9</v>
      </c>
      <c r="O231" s="181" t="s">
        <v>10</v>
      </c>
      <c r="P231" s="25" t="s">
        <v>21</v>
      </c>
      <c r="Q231" s="179" t="s">
        <v>203</v>
      </c>
      <c r="R231" s="182">
        <v>0.96399999999999997</v>
      </c>
      <c r="S231" s="182">
        <v>1</v>
      </c>
      <c r="T231" s="183">
        <v>8726.44</v>
      </c>
      <c r="U231" s="161">
        <f t="shared" si="39"/>
        <v>453774.88</v>
      </c>
      <c r="V231" s="162">
        <f t="shared" si="33"/>
        <v>0.50419431111111113</v>
      </c>
      <c r="W231" s="59" t="str">
        <f t="shared" si="34"/>
        <v>L0W</v>
      </c>
      <c r="X231" s="59" t="str">
        <f t="shared" si="40"/>
        <v>DELAYED</v>
      </c>
      <c r="Y231" s="18">
        <f t="shared" si="37"/>
        <v>28</v>
      </c>
      <c r="Z231" s="177"/>
    </row>
    <row r="232" spans="1:26" s="12" customFormat="1" ht="13.8" hidden="1" thickBot="1" x14ac:dyDescent="0.3">
      <c r="A232" s="177">
        <v>45090</v>
      </c>
      <c r="B232" s="18"/>
      <c r="C232" s="18" t="s">
        <v>461</v>
      </c>
      <c r="D232" s="18" t="s">
        <v>14</v>
      </c>
      <c r="E232" s="247" t="s">
        <v>1074</v>
      </c>
      <c r="F232" s="19" t="s">
        <v>52</v>
      </c>
      <c r="G232" s="25">
        <v>45016</v>
      </c>
      <c r="H232" s="25">
        <v>45065</v>
      </c>
      <c r="I232" s="248" t="s">
        <v>1057</v>
      </c>
      <c r="J232" s="253">
        <v>720000</v>
      </c>
      <c r="K232" s="26">
        <f t="shared" si="36"/>
        <v>13846.153846153846</v>
      </c>
      <c r="L232" s="27" t="s">
        <v>42</v>
      </c>
      <c r="M232" s="179" t="s">
        <v>426</v>
      </c>
      <c r="N232" s="249" t="s">
        <v>11</v>
      </c>
      <c r="O232" s="181" t="s">
        <v>10</v>
      </c>
      <c r="P232" s="25" t="s">
        <v>21</v>
      </c>
      <c r="Q232" s="179" t="s">
        <v>188</v>
      </c>
      <c r="R232" s="182">
        <v>1</v>
      </c>
      <c r="S232" s="182">
        <v>1</v>
      </c>
      <c r="T232" s="183">
        <v>14842.17</v>
      </c>
      <c r="U232" s="161">
        <f t="shared" si="39"/>
        <v>771792.84</v>
      </c>
      <c r="V232" s="162">
        <f t="shared" si="33"/>
        <v>1.0719345</v>
      </c>
      <c r="W232" s="59" t="str">
        <f t="shared" si="34"/>
        <v>W/IN</v>
      </c>
      <c r="X232" s="59" t="str">
        <f t="shared" si="40"/>
        <v>SIGNIFICANT</v>
      </c>
      <c r="Y232" s="18">
        <f t="shared" si="37"/>
        <v>49</v>
      </c>
      <c r="Z232" s="177"/>
    </row>
    <row r="233" spans="1:26" s="12" customFormat="1" ht="27" hidden="1" thickBot="1" x14ac:dyDescent="0.3">
      <c r="A233" s="177">
        <v>45090</v>
      </c>
      <c r="B233" s="18" t="s">
        <v>533</v>
      </c>
      <c r="C233" s="18" t="s">
        <v>756</v>
      </c>
      <c r="D233" s="18" t="s">
        <v>18</v>
      </c>
      <c r="E233" s="247" t="s">
        <v>1263</v>
      </c>
      <c r="F233" s="19" t="s">
        <v>52</v>
      </c>
      <c r="G233" s="25">
        <v>45016</v>
      </c>
      <c r="H233" s="25">
        <v>45016</v>
      </c>
      <c r="I233" s="251" t="s">
        <v>1271</v>
      </c>
      <c r="J233" s="253">
        <v>720000</v>
      </c>
      <c r="K233" s="26">
        <f t="shared" si="36"/>
        <v>13846.153846153846</v>
      </c>
      <c r="L233" s="27" t="s">
        <v>43</v>
      </c>
      <c r="M233" s="179" t="s">
        <v>426</v>
      </c>
      <c r="N233" s="249" t="s">
        <v>371</v>
      </c>
      <c r="O233" s="181" t="s">
        <v>10</v>
      </c>
      <c r="P233" s="25" t="s">
        <v>21</v>
      </c>
      <c r="Q233" s="179" t="s">
        <v>188</v>
      </c>
      <c r="R233" s="182">
        <v>0.92900000000000005</v>
      </c>
      <c r="S233" s="182">
        <v>0.99099999999999999</v>
      </c>
      <c r="T233" s="183">
        <v>25790.27</v>
      </c>
      <c r="U233" s="161">
        <f t="shared" si="39"/>
        <v>1341094.04</v>
      </c>
      <c r="V233" s="162">
        <f t="shared" si="33"/>
        <v>1.8626306111111113</v>
      </c>
      <c r="W233" s="59" t="str">
        <f t="shared" si="34"/>
        <v>HIGH</v>
      </c>
      <c r="X233" s="59" t="str">
        <f t="shared" si="40"/>
        <v>EXPECTED</v>
      </c>
      <c r="Y233" s="18">
        <f t="shared" si="37"/>
        <v>0</v>
      </c>
      <c r="Z233" s="177"/>
    </row>
    <row r="234" spans="1:26" s="12" customFormat="1" ht="15" hidden="1" thickBot="1" x14ac:dyDescent="0.35">
      <c r="A234" s="202">
        <v>45090</v>
      </c>
      <c r="B234" s="203"/>
      <c r="C234" s="203" t="s">
        <v>461</v>
      </c>
      <c r="D234" s="203" t="s">
        <v>14</v>
      </c>
      <c r="E234" s="235" t="s">
        <v>1072</v>
      </c>
      <c r="F234" s="204" t="s">
        <v>52</v>
      </c>
      <c r="G234" s="205">
        <v>45016</v>
      </c>
      <c r="H234" s="205"/>
      <c r="I234" s="236" t="s">
        <v>1055</v>
      </c>
      <c r="J234" s="238">
        <v>720000</v>
      </c>
      <c r="K234" s="207">
        <f t="shared" si="36"/>
        <v>13846.153846153846</v>
      </c>
      <c r="L234" s="208" t="s">
        <v>42</v>
      </c>
      <c r="M234" s="209" t="s">
        <v>426</v>
      </c>
      <c r="N234" s="237" t="s">
        <v>28</v>
      </c>
      <c r="O234" s="211" t="s">
        <v>10</v>
      </c>
      <c r="P234" s="205" t="s">
        <v>21</v>
      </c>
      <c r="Q234" s="209" t="s">
        <v>56</v>
      </c>
      <c r="R234" s="212"/>
      <c r="S234" s="212"/>
      <c r="T234" s="213"/>
      <c r="U234" s="213">
        <f t="shared" si="39"/>
        <v>0</v>
      </c>
      <c r="V234" s="214">
        <f t="shared" si="33"/>
        <v>0</v>
      </c>
      <c r="W234" s="215" t="str">
        <f t="shared" si="34"/>
        <v>L0W</v>
      </c>
      <c r="X234" s="215" t="e">
        <f t="shared" si="40"/>
        <v>#NUM!</v>
      </c>
      <c r="Y234" s="216" t="e">
        <f t="shared" si="37"/>
        <v>#NUM!</v>
      </c>
      <c r="Z234" s="202"/>
    </row>
    <row r="235" spans="1:26" s="12" customFormat="1" ht="13.8" hidden="1" thickBot="1" x14ac:dyDescent="0.3">
      <c r="A235" s="177">
        <v>45090</v>
      </c>
      <c r="B235" s="18"/>
      <c r="C235" s="18" t="s">
        <v>461</v>
      </c>
      <c r="D235" s="18" t="s">
        <v>14</v>
      </c>
      <c r="E235" s="247" t="s">
        <v>1073</v>
      </c>
      <c r="F235" s="19" t="s">
        <v>52</v>
      </c>
      <c r="G235" s="25">
        <v>45016</v>
      </c>
      <c r="H235" s="25">
        <v>45051</v>
      </c>
      <c r="I235" s="248" t="s">
        <v>1056</v>
      </c>
      <c r="J235" s="253">
        <v>720000</v>
      </c>
      <c r="K235" s="26">
        <f t="shared" si="36"/>
        <v>13846.153846153846</v>
      </c>
      <c r="L235" s="27" t="s">
        <v>42</v>
      </c>
      <c r="M235" s="179" t="s">
        <v>426</v>
      </c>
      <c r="N235" s="249" t="s">
        <v>160</v>
      </c>
      <c r="O235" s="181" t="s">
        <v>10</v>
      </c>
      <c r="P235" s="25" t="s">
        <v>21</v>
      </c>
      <c r="Q235" s="179" t="s">
        <v>1299</v>
      </c>
      <c r="R235" s="182">
        <v>0.80600000000000005</v>
      </c>
      <c r="S235" s="182">
        <v>0.97499999999999998</v>
      </c>
      <c r="T235" s="183">
        <v>94731.76</v>
      </c>
      <c r="U235" s="161">
        <f t="shared" si="39"/>
        <v>4926051.5199999996</v>
      </c>
      <c r="V235" s="162">
        <f t="shared" si="33"/>
        <v>6.8417382222222223</v>
      </c>
      <c r="W235" s="59" t="str">
        <f t="shared" si="34"/>
        <v>HIGH</v>
      </c>
      <c r="X235" s="59" t="str">
        <f t="shared" si="40"/>
        <v>SIGNIFICANT</v>
      </c>
      <c r="Y235" s="18">
        <f t="shared" si="37"/>
        <v>35</v>
      </c>
      <c r="Z235" s="177"/>
    </row>
    <row r="236" spans="1:26" s="12" customFormat="1" ht="13.8" hidden="1" thickBot="1" x14ac:dyDescent="0.3">
      <c r="A236" s="177">
        <v>45090</v>
      </c>
      <c r="B236" s="18"/>
      <c r="C236" s="18" t="s">
        <v>461</v>
      </c>
      <c r="D236" s="18" t="s">
        <v>14</v>
      </c>
      <c r="E236" s="247" t="s">
        <v>1071</v>
      </c>
      <c r="F236" s="19" t="s">
        <v>52</v>
      </c>
      <c r="G236" s="25">
        <v>45016</v>
      </c>
      <c r="H236" s="25">
        <v>45044</v>
      </c>
      <c r="I236" s="248" t="s">
        <v>1054</v>
      </c>
      <c r="J236" s="253">
        <v>720000</v>
      </c>
      <c r="K236" s="26">
        <f t="shared" si="36"/>
        <v>13846.153846153846</v>
      </c>
      <c r="L236" s="27" t="s">
        <v>42</v>
      </c>
      <c r="M236" s="179" t="s">
        <v>426</v>
      </c>
      <c r="N236" s="249" t="s">
        <v>79</v>
      </c>
      <c r="O236" s="181" t="s">
        <v>10</v>
      </c>
      <c r="P236" s="25" t="s">
        <v>21</v>
      </c>
      <c r="Q236" s="179" t="s">
        <v>188</v>
      </c>
      <c r="R236" s="182">
        <v>0.997</v>
      </c>
      <c r="S236" s="182">
        <v>0.997</v>
      </c>
      <c r="T236" s="183">
        <v>26295.3</v>
      </c>
      <c r="U236" s="161">
        <f t="shared" si="39"/>
        <v>1367355.5999999999</v>
      </c>
      <c r="V236" s="162">
        <f t="shared" si="33"/>
        <v>1.899105</v>
      </c>
      <c r="W236" s="59" t="str">
        <f t="shared" si="34"/>
        <v>HIGH</v>
      </c>
      <c r="X236" s="59" t="str">
        <f t="shared" si="40"/>
        <v>DELAYED</v>
      </c>
      <c r="Y236" s="18">
        <f t="shared" si="37"/>
        <v>28</v>
      </c>
      <c r="Z236" s="177"/>
    </row>
    <row r="237" spans="1:26" s="12" customFormat="1" ht="13.8" hidden="1" thickBot="1" x14ac:dyDescent="0.3">
      <c r="A237" s="177">
        <v>45090</v>
      </c>
      <c r="B237" s="247" t="s">
        <v>534</v>
      </c>
      <c r="C237" s="18" t="s">
        <v>1279</v>
      </c>
      <c r="D237" s="18" t="s">
        <v>14</v>
      </c>
      <c r="E237" s="247" t="s">
        <v>1281</v>
      </c>
      <c r="F237" s="19" t="s">
        <v>52</v>
      </c>
      <c r="G237" s="25">
        <v>45016</v>
      </c>
      <c r="H237" s="25">
        <v>45023</v>
      </c>
      <c r="I237" s="248" t="s">
        <v>1283</v>
      </c>
      <c r="J237" s="253">
        <v>600000</v>
      </c>
      <c r="K237" s="26">
        <f t="shared" si="36"/>
        <v>11538.461538461539</v>
      </c>
      <c r="L237" s="27" t="s">
        <v>43</v>
      </c>
      <c r="M237" s="179" t="s">
        <v>426</v>
      </c>
      <c r="N237" s="180" t="s">
        <v>85</v>
      </c>
      <c r="O237" s="181" t="s">
        <v>10</v>
      </c>
      <c r="P237" s="25" t="s">
        <v>21</v>
      </c>
      <c r="Q237" s="179" t="s">
        <v>188</v>
      </c>
      <c r="R237" s="182">
        <v>0.94099999999999995</v>
      </c>
      <c r="S237" s="182">
        <v>0.98799999999999999</v>
      </c>
      <c r="T237" s="183">
        <v>22060.080000000002</v>
      </c>
      <c r="U237" s="161">
        <f t="shared" si="39"/>
        <v>1147124.1600000001</v>
      </c>
      <c r="V237" s="162">
        <f t="shared" si="33"/>
        <v>1.9118736000000001</v>
      </c>
      <c r="W237" s="59" t="str">
        <f t="shared" si="34"/>
        <v>HIGH</v>
      </c>
      <c r="X237" s="59" t="str">
        <f t="shared" si="40"/>
        <v>EXPECTED</v>
      </c>
      <c r="Y237" s="18">
        <f t="shared" si="37"/>
        <v>7</v>
      </c>
      <c r="Z237" s="177"/>
    </row>
    <row r="238" spans="1:26" s="12" customFormat="1" ht="13.8" hidden="1" thickBot="1" x14ac:dyDescent="0.3">
      <c r="A238" s="177">
        <v>45090</v>
      </c>
      <c r="B238" s="247" t="s">
        <v>534</v>
      </c>
      <c r="C238" s="18" t="s">
        <v>552</v>
      </c>
      <c r="D238" s="18" t="s">
        <v>18</v>
      </c>
      <c r="E238" s="247" t="s">
        <v>1241</v>
      </c>
      <c r="F238" s="19" t="s">
        <v>52</v>
      </c>
      <c r="G238" s="25">
        <v>45016</v>
      </c>
      <c r="H238" s="25">
        <v>45030</v>
      </c>
      <c r="I238" s="248" t="s">
        <v>1246</v>
      </c>
      <c r="J238" s="26"/>
      <c r="K238" s="26">
        <f t="shared" si="36"/>
        <v>0</v>
      </c>
      <c r="L238" s="27" t="s">
        <v>43</v>
      </c>
      <c r="M238" s="179" t="s">
        <v>426</v>
      </c>
      <c r="N238" s="249" t="s">
        <v>9</v>
      </c>
      <c r="O238" s="181" t="s">
        <v>10</v>
      </c>
      <c r="P238" s="25" t="s">
        <v>21</v>
      </c>
      <c r="Q238" s="179" t="s">
        <v>188</v>
      </c>
      <c r="R238" s="182">
        <v>0.98</v>
      </c>
      <c r="S238" s="182">
        <v>0.995</v>
      </c>
      <c r="T238" s="183">
        <v>2495.56</v>
      </c>
      <c r="U238" s="161">
        <f t="shared" si="39"/>
        <v>129769.12</v>
      </c>
      <c r="V238" s="162" t="e">
        <f t="shared" si="33"/>
        <v>#DIV/0!</v>
      </c>
      <c r="W238" s="59" t="e">
        <f t="shared" si="34"/>
        <v>#DIV/0!</v>
      </c>
      <c r="X238" s="59" t="str">
        <f t="shared" si="40"/>
        <v>EXPECTED</v>
      </c>
      <c r="Y238" s="18">
        <f t="shared" si="37"/>
        <v>14</v>
      </c>
      <c r="Z238" s="177"/>
    </row>
    <row r="239" spans="1:26" s="12" customFormat="1" ht="53.4" hidden="1" thickBot="1" x14ac:dyDescent="0.3">
      <c r="A239" s="149">
        <v>45090</v>
      </c>
      <c r="B239" s="150" t="s">
        <v>533</v>
      </c>
      <c r="C239" s="151" t="s">
        <v>536</v>
      </c>
      <c r="D239" s="151" t="s">
        <v>14</v>
      </c>
      <c r="E239" s="150" t="s">
        <v>1175</v>
      </c>
      <c r="F239" s="152" t="s">
        <v>52</v>
      </c>
      <c r="G239" s="153">
        <v>45017</v>
      </c>
      <c r="H239" s="153">
        <v>45110</v>
      </c>
      <c r="I239" s="154" t="s">
        <v>1178</v>
      </c>
      <c r="J239" s="165">
        <v>7200000</v>
      </c>
      <c r="K239" s="155">
        <f t="shared" si="36"/>
        <v>138461.53846153847</v>
      </c>
      <c r="L239" s="156" t="s">
        <v>43</v>
      </c>
      <c r="M239" s="157" t="s">
        <v>426</v>
      </c>
      <c r="N239" s="158" t="s">
        <v>20</v>
      </c>
      <c r="O239" s="159" t="s">
        <v>10</v>
      </c>
      <c r="P239" s="153" t="s">
        <v>21</v>
      </c>
      <c r="Q239" s="157" t="s">
        <v>222</v>
      </c>
      <c r="R239" s="160">
        <v>0.88</v>
      </c>
      <c r="S239" s="160">
        <v>0.98899999999999999</v>
      </c>
      <c r="T239" s="161">
        <v>53009.14</v>
      </c>
      <c r="U239" s="161">
        <f t="shared" si="39"/>
        <v>2756475.28</v>
      </c>
      <c r="V239" s="162">
        <f t="shared" si="33"/>
        <v>0.38284378888888887</v>
      </c>
      <c r="W239" s="59" t="str">
        <f t="shared" si="34"/>
        <v>L0W</v>
      </c>
      <c r="X239" s="59" t="str">
        <f t="shared" si="40"/>
        <v>SIGNIFICANT</v>
      </c>
      <c r="Y239" s="18">
        <f t="shared" si="37"/>
        <v>93</v>
      </c>
      <c r="Z239" s="149"/>
    </row>
    <row r="240" spans="1:26" s="12" customFormat="1" ht="15" hidden="1" thickBot="1" x14ac:dyDescent="0.35">
      <c r="A240" s="202">
        <v>45090</v>
      </c>
      <c r="B240" s="203" t="s">
        <v>204</v>
      </c>
      <c r="C240" s="203" t="s">
        <v>61</v>
      </c>
      <c r="D240" s="203" t="s">
        <v>24</v>
      </c>
      <c r="E240" s="235" t="s">
        <v>1203</v>
      </c>
      <c r="F240" s="204" t="s">
        <v>52</v>
      </c>
      <c r="G240" s="205">
        <v>45017</v>
      </c>
      <c r="H240" s="205"/>
      <c r="I240" s="236" t="s">
        <v>1207</v>
      </c>
      <c r="J240" s="207">
        <v>6000000</v>
      </c>
      <c r="K240" s="207">
        <f t="shared" si="36"/>
        <v>115384.61538461539</v>
      </c>
      <c r="L240" s="208" t="s">
        <v>43</v>
      </c>
      <c r="M240" s="209" t="s">
        <v>426</v>
      </c>
      <c r="N240" s="237" t="s">
        <v>8</v>
      </c>
      <c r="O240" s="211" t="s">
        <v>10</v>
      </c>
      <c r="P240" s="205" t="s">
        <v>21</v>
      </c>
      <c r="Q240" s="209" t="s">
        <v>56</v>
      </c>
      <c r="R240" s="212"/>
      <c r="S240" s="212"/>
      <c r="T240" s="213"/>
      <c r="U240" s="213">
        <f t="shared" si="39"/>
        <v>0</v>
      </c>
      <c r="V240" s="214">
        <f t="shared" si="33"/>
        <v>0</v>
      </c>
      <c r="W240" s="215" t="str">
        <f t="shared" si="34"/>
        <v>L0W</v>
      </c>
      <c r="X240" s="215" t="e">
        <f t="shared" si="40"/>
        <v>#NUM!</v>
      </c>
      <c r="Y240" s="216" t="e">
        <f t="shared" si="37"/>
        <v>#NUM!</v>
      </c>
      <c r="Z240" s="202"/>
    </row>
    <row r="241" spans="1:26" s="12" customFormat="1" ht="43.8" hidden="1" thickBot="1" x14ac:dyDescent="0.35">
      <c r="A241" s="202">
        <v>45090</v>
      </c>
      <c r="B241" s="235" t="s">
        <v>533</v>
      </c>
      <c r="C241" s="203" t="s">
        <v>536</v>
      </c>
      <c r="D241" s="203" t="s">
        <v>14</v>
      </c>
      <c r="E241" s="235" t="s">
        <v>1176</v>
      </c>
      <c r="F241" s="204" t="s">
        <v>52</v>
      </c>
      <c r="G241" s="205">
        <v>45017</v>
      </c>
      <c r="H241" s="205"/>
      <c r="I241" s="239" t="s">
        <v>1179</v>
      </c>
      <c r="J241" s="238">
        <v>5799996</v>
      </c>
      <c r="K241" s="207">
        <f t="shared" si="36"/>
        <v>111538.38461538461</v>
      </c>
      <c r="L241" s="208" t="s">
        <v>43</v>
      </c>
      <c r="M241" s="209" t="s">
        <v>426</v>
      </c>
      <c r="N241" s="237" t="s">
        <v>20</v>
      </c>
      <c r="O241" s="211" t="s">
        <v>10</v>
      </c>
      <c r="P241" s="205" t="s">
        <v>21</v>
      </c>
      <c r="Q241" s="209" t="s">
        <v>56</v>
      </c>
      <c r="R241" s="212"/>
      <c r="S241" s="212"/>
      <c r="T241" s="213"/>
      <c r="U241" s="213">
        <f t="shared" si="39"/>
        <v>0</v>
      </c>
      <c r="V241" s="214">
        <f t="shared" si="33"/>
        <v>0</v>
      </c>
      <c r="W241" s="215" t="str">
        <f t="shared" si="34"/>
        <v>L0W</v>
      </c>
      <c r="X241" s="215" t="e">
        <f t="shared" si="40"/>
        <v>#NUM!</v>
      </c>
      <c r="Y241" s="216" t="e">
        <f t="shared" si="37"/>
        <v>#NUM!</v>
      </c>
      <c r="Z241" s="202"/>
    </row>
    <row r="242" spans="1:26" s="12" customFormat="1" ht="15" hidden="1" thickBot="1" x14ac:dyDescent="0.35">
      <c r="A242" s="202">
        <v>45090</v>
      </c>
      <c r="B242" s="203" t="s">
        <v>204</v>
      </c>
      <c r="C242" s="203" t="s">
        <v>999</v>
      </c>
      <c r="D242" s="203" t="s">
        <v>24</v>
      </c>
      <c r="E242" s="203" t="s">
        <v>1000</v>
      </c>
      <c r="F242" s="204" t="s">
        <v>52</v>
      </c>
      <c r="G242" s="205">
        <v>45017</v>
      </c>
      <c r="H242" s="205"/>
      <c r="I242" s="206" t="s">
        <v>1001</v>
      </c>
      <c r="J242" s="207">
        <v>1800000</v>
      </c>
      <c r="K242" s="207">
        <f t="shared" si="36"/>
        <v>34615.384615384617</v>
      </c>
      <c r="L242" s="208" t="s">
        <v>42</v>
      </c>
      <c r="M242" s="209" t="s">
        <v>426</v>
      </c>
      <c r="N242" s="210" t="s">
        <v>8</v>
      </c>
      <c r="O242" s="211" t="s">
        <v>10</v>
      </c>
      <c r="P242" s="205" t="s">
        <v>21</v>
      </c>
      <c r="Q242" s="209" t="s">
        <v>56</v>
      </c>
      <c r="R242" s="212"/>
      <c r="S242" s="212"/>
      <c r="T242" s="213"/>
      <c r="U242" s="213">
        <f t="shared" si="39"/>
        <v>0</v>
      </c>
      <c r="V242" s="214">
        <f t="shared" si="33"/>
        <v>0</v>
      </c>
      <c r="W242" s="215" t="str">
        <f t="shared" si="34"/>
        <v>L0W</v>
      </c>
      <c r="X242" s="215" t="e">
        <f t="shared" si="40"/>
        <v>#NUM!</v>
      </c>
      <c r="Y242" s="216" t="e">
        <f t="shared" si="37"/>
        <v>#NUM!</v>
      </c>
      <c r="Z242" s="202"/>
    </row>
    <row r="243" spans="1:26" s="12" customFormat="1" ht="15" hidden="1" thickBot="1" x14ac:dyDescent="0.35">
      <c r="A243" s="202">
        <v>45099</v>
      </c>
      <c r="B243" s="203"/>
      <c r="C243" s="203" t="s">
        <v>61</v>
      </c>
      <c r="D243" s="203" t="s">
        <v>24</v>
      </c>
      <c r="E243" s="203" t="s">
        <v>1326</v>
      </c>
      <c r="F243" s="204" t="s">
        <v>52</v>
      </c>
      <c r="G243" s="205">
        <v>45017</v>
      </c>
      <c r="H243" s="205"/>
      <c r="I243" s="206" t="s">
        <v>1327</v>
      </c>
      <c r="J243" s="207">
        <v>1200000</v>
      </c>
      <c r="K243" s="207">
        <f t="shared" si="36"/>
        <v>23076.923076923078</v>
      </c>
      <c r="L243" s="208" t="s">
        <v>42</v>
      </c>
      <c r="M243" s="209" t="s">
        <v>94</v>
      </c>
      <c r="N243" s="210" t="s">
        <v>8</v>
      </c>
      <c r="O243" s="211" t="s">
        <v>10</v>
      </c>
      <c r="P243" s="205" t="s">
        <v>21</v>
      </c>
      <c r="Q243" s="209" t="s">
        <v>56</v>
      </c>
      <c r="R243" s="212"/>
      <c r="S243" s="212"/>
      <c r="T243" s="213"/>
      <c r="U243" s="213">
        <f t="shared" si="39"/>
        <v>0</v>
      </c>
      <c r="V243" s="214">
        <f t="shared" si="33"/>
        <v>0</v>
      </c>
      <c r="W243" s="215" t="str">
        <f t="shared" si="34"/>
        <v>L0W</v>
      </c>
      <c r="X243" s="215" t="e">
        <f t="shared" si="40"/>
        <v>#NUM!</v>
      </c>
      <c r="Y243" s="216" t="e">
        <f t="shared" si="37"/>
        <v>#NUM!</v>
      </c>
      <c r="Z243" s="202"/>
    </row>
    <row r="244" spans="1:26" s="12" customFormat="1" ht="15" hidden="1" thickBot="1" x14ac:dyDescent="0.35">
      <c r="A244" s="202">
        <v>45090</v>
      </c>
      <c r="B244" s="235" t="s">
        <v>534</v>
      </c>
      <c r="C244" s="203" t="s">
        <v>142</v>
      </c>
      <c r="D244" s="203" t="s">
        <v>158</v>
      </c>
      <c r="E244" s="235" t="s">
        <v>1132</v>
      </c>
      <c r="F244" s="204" t="s">
        <v>52</v>
      </c>
      <c r="G244" s="205">
        <v>45017</v>
      </c>
      <c r="H244" s="205"/>
      <c r="I244" s="236" t="s">
        <v>1138</v>
      </c>
      <c r="J244" s="207">
        <v>1200000</v>
      </c>
      <c r="K244" s="207">
        <f t="shared" si="36"/>
        <v>23076.923076923078</v>
      </c>
      <c r="L244" s="208" t="s">
        <v>43</v>
      </c>
      <c r="M244" s="209" t="s">
        <v>426</v>
      </c>
      <c r="N244" s="210" t="s">
        <v>66</v>
      </c>
      <c r="O244" s="211" t="s">
        <v>10</v>
      </c>
      <c r="P244" s="205" t="s">
        <v>21</v>
      </c>
      <c r="Q244" s="209" t="s">
        <v>56</v>
      </c>
      <c r="R244" s="212"/>
      <c r="S244" s="212"/>
      <c r="T244" s="213"/>
      <c r="U244" s="213">
        <f t="shared" si="39"/>
        <v>0</v>
      </c>
      <c r="V244" s="214">
        <f t="shared" si="33"/>
        <v>0</v>
      </c>
      <c r="W244" s="215" t="str">
        <f t="shared" si="34"/>
        <v>L0W</v>
      </c>
      <c r="X244" s="215" t="e">
        <f t="shared" si="40"/>
        <v>#NUM!</v>
      </c>
      <c r="Y244" s="216" t="e">
        <f t="shared" si="37"/>
        <v>#NUM!</v>
      </c>
      <c r="Z244" s="202"/>
    </row>
    <row r="245" spans="1:26" s="12" customFormat="1" ht="13.8" hidden="1" thickBot="1" x14ac:dyDescent="0.3">
      <c r="A245" s="177">
        <v>45090</v>
      </c>
      <c r="B245" s="18" t="s">
        <v>796</v>
      </c>
      <c r="C245" s="18" t="s">
        <v>59</v>
      </c>
      <c r="D245" s="18" t="s">
        <v>14</v>
      </c>
      <c r="E245" s="247" t="s">
        <v>1173</v>
      </c>
      <c r="F245" s="19" t="s">
        <v>52</v>
      </c>
      <c r="G245" s="25">
        <v>45017</v>
      </c>
      <c r="H245" s="25">
        <v>45086</v>
      </c>
      <c r="I245" s="251" t="s">
        <v>1168</v>
      </c>
      <c r="J245" s="253">
        <v>1200000</v>
      </c>
      <c r="K245" s="26">
        <f t="shared" si="36"/>
        <v>23076.923076923078</v>
      </c>
      <c r="L245" s="27" t="s">
        <v>43</v>
      </c>
      <c r="M245" s="179" t="s">
        <v>426</v>
      </c>
      <c r="N245" s="249" t="s">
        <v>71</v>
      </c>
      <c r="O245" s="181" t="s">
        <v>10</v>
      </c>
      <c r="P245" s="25" t="s">
        <v>21</v>
      </c>
      <c r="Q245" s="179" t="s">
        <v>188</v>
      </c>
      <c r="R245" s="182">
        <v>0.76900000000000002</v>
      </c>
      <c r="S245" s="182">
        <v>0.997</v>
      </c>
      <c r="T245" s="183">
        <v>34009.360000000001</v>
      </c>
      <c r="U245" s="161">
        <f t="shared" si="39"/>
        <v>1768486.72</v>
      </c>
      <c r="V245" s="162">
        <f t="shared" si="33"/>
        <v>1.4737389333333333</v>
      </c>
      <c r="W245" s="59" t="str">
        <f t="shared" si="34"/>
        <v>HIGH</v>
      </c>
      <c r="X245" s="59" t="str">
        <f t="shared" si="40"/>
        <v>SIGNIFICANT</v>
      </c>
      <c r="Y245" s="18">
        <f t="shared" si="37"/>
        <v>69</v>
      </c>
      <c r="Z245" s="177"/>
    </row>
    <row r="246" spans="1:26" s="12" customFormat="1" ht="13.8" hidden="1" thickBot="1" x14ac:dyDescent="0.3">
      <c r="A246" s="177">
        <v>45090</v>
      </c>
      <c r="B246" s="18" t="s">
        <v>533</v>
      </c>
      <c r="C246" s="18" t="s">
        <v>69</v>
      </c>
      <c r="D246" s="18" t="s">
        <v>158</v>
      </c>
      <c r="E246" s="18" t="s">
        <v>1101</v>
      </c>
      <c r="F246" s="19" t="s">
        <v>52</v>
      </c>
      <c r="G246" s="25">
        <v>45017</v>
      </c>
      <c r="H246" s="25">
        <v>45072</v>
      </c>
      <c r="I246" s="244" t="s">
        <v>1102</v>
      </c>
      <c r="J246" s="26">
        <v>600000</v>
      </c>
      <c r="K246" s="26">
        <f t="shared" si="36"/>
        <v>11538.461538461539</v>
      </c>
      <c r="L246" s="27" t="s">
        <v>42</v>
      </c>
      <c r="M246" s="179" t="s">
        <v>426</v>
      </c>
      <c r="N246" s="180" t="s">
        <v>9</v>
      </c>
      <c r="O246" s="181" t="s">
        <v>10</v>
      </c>
      <c r="P246" s="25" t="s">
        <v>21</v>
      </c>
      <c r="Q246" s="179" t="s">
        <v>203</v>
      </c>
      <c r="R246" s="182">
        <v>0.99199999999999999</v>
      </c>
      <c r="S246" s="182">
        <v>0.999</v>
      </c>
      <c r="T246" s="183">
        <v>23743.49</v>
      </c>
      <c r="U246" s="161">
        <f t="shared" si="39"/>
        <v>1234661.48</v>
      </c>
      <c r="V246" s="162">
        <f t="shared" si="33"/>
        <v>2.0577691333333332</v>
      </c>
      <c r="W246" s="59" t="str">
        <f t="shared" si="34"/>
        <v>HIGH</v>
      </c>
      <c r="X246" s="59" t="str">
        <f t="shared" si="40"/>
        <v>SIGNIFICANT</v>
      </c>
      <c r="Y246" s="18">
        <f t="shared" si="37"/>
        <v>55</v>
      </c>
      <c r="Z246" s="177"/>
    </row>
    <row r="247" spans="1:26" s="12" customFormat="1" ht="13.8" hidden="1" thickBot="1" x14ac:dyDescent="0.3">
      <c r="A247" s="177">
        <v>45090</v>
      </c>
      <c r="B247" s="18" t="s">
        <v>520</v>
      </c>
      <c r="C247" s="18" t="s">
        <v>175</v>
      </c>
      <c r="D247" s="18"/>
      <c r="E247" s="18" t="s">
        <v>702</v>
      </c>
      <c r="F247" s="19" t="s">
        <v>52</v>
      </c>
      <c r="G247" s="25">
        <v>45017</v>
      </c>
      <c r="H247" s="25">
        <v>45065</v>
      </c>
      <c r="I247" s="244" t="s">
        <v>965</v>
      </c>
      <c r="J247" s="26">
        <v>600000</v>
      </c>
      <c r="K247" s="26">
        <f t="shared" si="36"/>
        <v>11538.461538461539</v>
      </c>
      <c r="L247" s="27" t="s">
        <v>43</v>
      </c>
      <c r="M247" s="179" t="s">
        <v>426</v>
      </c>
      <c r="N247" s="180" t="s">
        <v>109</v>
      </c>
      <c r="O247" s="181" t="s">
        <v>10</v>
      </c>
      <c r="P247" s="25" t="s">
        <v>21</v>
      </c>
      <c r="Q247" s="179" t="s">
        <v>155</v>
      </c>
      <c r="R247" s="182">
        <v>1</v>
      </c>
      <c r="S247" s="182">
        <v>1</v>
      </c>
      <c r="T247" s="183">
        <v>24.8</v>
      </c>
      <c r="U247" s="161">
        <f t="shared" si="39"/>
        <v>1289.6000000000001</v>
      </c>
      <c r="V247" s="162">
        <f t="shared" si="33"/>
        <v>2.1493333333333334E-3</v>
      </c>
      <c r="W247" s="59" t="str">
        <f t="shared" si="34"/>
        <v>L0W</v>
      </c>
      <c r="X247" s="59" t="str">
        <f t="shared" si="40"/>
        <v>SIGNIFICANT</v>
      </c>
      <c r="Y247" s="18">
        <f t="shared" si="37"/>
        <v>48</v>
      </c>
      <c r="Z247" s="177"/>
    </row>
    <row r="248" spans="1:26" s="12" customFormat="1" ht="15" hidden="1" thickBot="1" x14ac:dyDescent="0.35">
      <c r="A248" s="202">
        <v>45090</v>
      </c>
      <c r="B248" s="235" t="s">
        <v>204</v>
      </c>
      <c r="C248" s="203" t="s">
        <v>106</v>
      </c>
      <c r="D248" s="203" t="s">
        <v>89</v>
      </c>
      <c r="E248" s="235" t="s">
        <v>1256</v>
      </c>
      <c r="F248" s="204" t="s">
        <v>52</v>
      </c>
      <c r="G248" s="205">
        <v>45017</v>
      </c>
      <c r="H248" s="205"/>
      <c r="I248" s="236" t="s">
        <v>1259</v>
      </c>
      <c r="J248" s="207">
        <v>600000</v>
      </c>
      <c r="K248" s="207">
        <f t="shared" si="36"/>
        <v>11538.461538461539</v>
      </c>
      <c r="L248" s="208" t="s">
        <v>43</v>
      </c>
      <c r="M248" s="209" t="s">
        <v>426</v>
      </c>
      <c r="N248" s="237" t="s">
        <v>9</v>
      </c>
      <c r="O248" s="211" t="s">
        <v>10</v>
      </c>
      <c r="P248" s="205" t="s">
        <v>21</v>
      </c>
      <c r="Q248" s="209" t="s">
        <v>56</v>
      </c>
      <c r="R248" s="212"/>
      <c r="S248" s="212"/>
      <c r="T248" s="213"/>
      <c r="U248" s="213">
        <f t="shared" si="39"/>
        <v>0</v>
      </c>
      <c r="V248" s="214">
        <f t="shared" si="33"/>
        <v>0</v>
      </c>
      <c r="W248" s="215" t="str">
        <f t="shared" si="34"/>
        <v>L0W</v>
      </c>
      <c r="X248" s="215" t="e">
        <f t="shared" si="40"/>
        <v>#NUM!</v>
      </c>
      <c r="Y248" s="216" t="e">
        <f t="shared" si="37"/>
        <v>#NUM!</v>
      </c>
      <c r="Z248" s="202"/>
    </row>
    <row r="249" spans="1:26" s="12" customFormat="1" ht="13.8" hidden="1" thickBot="1" x14ac:dyDescent="0.3">
      <c r="A249" s="177">
        <v>45090</v>
      </c>
      <c r="B249" s="18" t="s">
        <v>57</v>
      </c>
      <c r="C249" s="18" t="s">
        <v>133</v>
      </c>
      <c r="D249" s="18"/>
      <c r="E249" s="18" t="s">
        <v>1253</v>
      </c>
      <c r="F249" s="19" t="s">
        <v>52</v>
      </c>
      <c r="G249" s="25">
        <v>45017</v>
      </c>
      <c r="H249" s="25">
        <v>45037</v>
      </c>
      <c r="I249" s="244" t="s">
        <v>1254</v>
      </c>
      <c r="J249" s="26">
        <v>240000</v>
      </c>
      <c r="K249" s="26">
        <f t="shared" si="36"/>
        <v>4615.3846153846152</v>
      </c>
      <c r="L249" s="27" t="s">
        <v>43</v>
      </c>
      <c r="M249" s="179" t="s">
        <v>426</v>
      </c>
      <c r="N249" s="180" t="s">
        <v>85</v>
      </c>
      <c r="O249" s="181" t="s">
        <v>10</v>
      </c>
      <c r="P249" s="25" t="s">
        <v>21</v>
      </c>
      <c r="Q249" s="179" t="s">
        <v>188</v>
      </c>
      <c r="R249" s="182">
        <v>0.96</v>
      </c>
      <c r="S249" s="182">
        <v>1</v>
      </c>
      <c r="T249" s="183">
        <v>12933.03</v>
      </c>
      <c r="U249" s="161">
        <f t="shared" si="39"/>
        <v>672517.56</v>
      </c>
      <c r="V249" s="162">
        <f t="shared" si="33"/>
        <v>2.8021565000000002</v>
      </c>
      <c r="W249" s="59" t="str">
        <f t="shared" si="34"/>
        <v>HIGH</v>
      </c>
      <c r="X249" s="59" t="str">
        <f t="shared" si="40"/>
        <v>DELAYED</v>
      </c>
      <c r="Y249" s="18">
        <f t="shared" si="37"/>
        <v>20</v>
      </c>
      <c r="Z249" s="177"/>
    </row>
    <row r="250" spans="1:26" s="12" customFormat="1" ht="13.8" hidden="1" thickBot="1" x14ac:dyDescent="0.3">
      <c r="A250" s="177">
        <v>45090</v>
      </c>
      <c r="B250" s="18" t="s">
        <v>534</v>
      </c>
      <c r="C250" s="18" t="s">
        <v>77</v>
      </c>
      <c r="D250" s="18" t="s">
        <v>14</v>
      </c>
      <c r="E250" s="247" t="s">
        <v>1105</v>
      </c>
      <c r="F250" s="19" t="s">
        <v>52</v>
      </c>
      <c r="G250" s="25">
        <v>45019</v>
      </c>
      <c r="H250" s="25">
        <v>45065</v>
      </c>
      <c r="I250" s="248" t="s">
        <v>1111</v>
      </c>
      <c r="J250" s="26">
        <v>2400000</v>
      </c>
      <c r="K250" s="26">
        <f t="shared" si="36"/>
        <v>46153.846153846156</v>
      </c>
      <c r="L250" s="27" t="s">
        <v>42</v>
      </c>
      <c r="M250" s="179" t="s">
        <v>426</v>
      </c>
      <c r="N250" s="180" t="s">
        <v>78</v>
      </c>
      <c r="O250" s="181" t="s">
        <v>10</v>
      </c>
      <c r="P250" s="25" t="s">
        <v>21</v>
      </c>
      <c r="Q250" s="179" t="s">
        <v>1288</v>
      </c>
      <c r="R250" s="182">
        <v>0.97599999999999998</v>
      </c>
      <c r="S250" s="182">
        <v>0.996</v>
      </c>
      <c r="T250" s="183">
        <v>95065.919999999998</v>
      </c>
      <c r="U250" s="161">
        <f t="shared" si="39"/>
        <v>4943427.84</v>
      </c>
      <c r="V250" s="162">
        <f t="shared" si="33"/>
        <v>2.0597615999999999</v>
      </c>
      <c r="W250" s="59" t="str">
        <f t="shared" si="34"/>
        <v>HIGH</v>
      </c>
      <c r="X250" s="59" t="str">
        <f t="shared" si="40"/>
        <v>SIGNIFICANT</v>
      </c>
      <c r="Y250" s="18">
        <f t="shared" si="37"/>
        <v>46</v>
      </c>
      <c r="Z250" s="177"/>
    </row>
    <row r="251" spans="1:26" s="12" customFormat="1" ht="13.8" hidden="1" thickBot="1" x14ac:dyDescent="0.3">
      <c r="A251" s="177">
        <v>45090</v>
      </c>
      <c r="B251" s="18" t="s">
        <v>534</v>
      </c>
      <c r="C251" s="18" t="s">
        <v>77</v>
      </c>
      <c r="D251" s="18" t="s">
        <v>14</v>
      </c>
      <c r="E251" s="247" t="s">
        <v>1104</v>
      </c>
      <c r="F251" s="19" t="s">
        <v>52</v>
      </c>
      <c r="G251" s="25">
        <v>45019</v>
      </c>
      <c r="H251" s="25">
        <v>45065</v>
      </c>
      <c r="I251" s="248" t="s">
        <v>1110</v>
      </c>
      <c r="J251" s="26">
        <v>2400000</v>
      </c>
      <c r="K251" s="26">
        <f t="shared" si="36"/>
        <v>46153.846153846156</v>
      </c>
      <c r="L251" s="27" t="s">
        <v>42</v>
      </c>
      <c r="M251" s="179" t="s">
        <v>426</v>
      </c>
      <c r="N251" s="180" t="s">
        <v>78</v>
      </c>
      <c r="O251" s="181" t="s">
        <v>10</v>
      </c>
      <c r="P251" s="25" t="s">
        <v>21</v>
      </c>
      <c r="Q251" s="179" t="s">
        <v>1288</v>
      </c>
      <c r="R251" s="182">
        <v>0.96099999999999997</v>
      </c>
      <c r="S251" s="182">
        <v>0.997</v>
      </c>
      <c r="T251" s="183">
        <v>107695.69</v>
      </c>
      <c r="U251" s="161">
        <f t="shared" si="39"/>
        <v>5600175.8799999999</v>
      </c>
      <c r="V251" s="162">
        <f t="shared" si="33"/>
        <v>2.3334066166666667</v>
      </c>
      <c r="W251" s="59" t="str">
        <f t="shared" si="34"/>
        <v>HIGH</v>
      </c>
      <c r="X251" s="59" t="str">
        <f t="shared" si="40"/>
        <v>SIGNIFICANT</v>
      </c>
      <c r="Y251" s="18">
        <f t="shared" si="37"/>
        <v>46</v>
      </c>
      <c r="Z251" s="177"/>
    </row>
    <row r="252" spans="1:26" s="12" customFormat="1" ht="15" hidden="1" thickBot="1" x14ac:dyDescent="0.35">
      <c r="A252" s="202">
        <v>45090</v>
      </c>
      <c r="B252" s="203" t="s">
        <v>534</v>
      </c>
      <c r="C252" s="203" t="s">
        <v>77</v>
      </c>
      <c r="D252" s="203" t="s">
        <v>14</v>
      </c>
      <c r="E252" s="235" t="s">
        <v>1103</v>
      </c>
      <c r="F252" s="204" t="s">
        <v>52</v>
      </c>
      <c r="G252" s="205">
        <v>45019</v>
      </c>
      <c r="H252" s="205"/>
      <c r="I252" s="240" t="s">
        <v>1109</v>
      </c>
      <c r="J252" s="207">
        <v>2400000</v>
      </c>
      <c r="K252" s="207">
        <f t="shared" si="36"/>
        <v>46153.846153846156</v>
      </c>
      <c r="L252" s="208" t="s">
        <v>42</v>
      </c>
      <c r="M252" s="209" t="s">
        <v>426</v>
      </c>
      <c r="N252" s="210" t="s">
        <v>78</v>
      </c>
      <c r="O252" s="211" t="s">
        <v>10</v>
      </c>
      <c r="P252" s="205" t="s">
        <v>21</v>
      </c>
      <c r="Q252" s="209" t="s">
        <v>56</v>
      </c>
      <c r="R252" s="212"/>
      <c r="S252" s="212"/>
      <c r="T252" s="213"/>
      <c r="U252" s="213">
        <f t="shared" si="39"/>
        <v>0</v>
      </c>
      <c r="V252" s="214">
        <f t="shared" si="33"/>
        <v>0</v>
      </c>
      <c r="W252" s="215" t="str">
        <f t="shared" si="34"/>
        <v>L0W</v>
      </c>
      <c r="X252" s="215" t="e">
        <f t="shared" si="40"/>
        <v>#NUM!</v>
      </c>
      <c r="Y252" s="216" t="e">
        <f t="shared" si="37"/>
        <v>#NUM!</v>
      </c>
      <c r="Z252" s="202"/>
    </row>
    <row r="253" spans="1:26" s="12" customFormat="1" ht="13.8" hidden="1" thickBot="1" x14ac:dyDescent="0.3">
      <c r="A253" s="177">
        <v>45090</v>
      </c>
      <c r="B253" s="18" t="s">
        <v>534</v>
      </c>
      <c r="C253" s="18" t="s">
        <v>77</v>
      </c>
      <c r="D253" s="18" t="s">
        <v>14</v>
      </c>
      <c r="E253" s="247" t="s">
        <v>1107</v>
      </c>
      <c r="F253" s="19" t="s">
        <v>52</v>
      </c>
      <c r="G253" s="25">
        <v>45019</v>
      </c>
      <c r="H253" s="25">
        <v>45072</v>
      </c>
      <c r="I253" s="258" t="s">
        <v>1113</v>
      </c>
      <c r="J253" s="26">
        <v>2400000</v>
      </c>
      <c r="K253" s="26">
        <f t="shared" si="36"/>
        <v>46153.846153846156</v>
      </c>
      <c r="L253" s="27" t="s">
        <v>42</v>
      </c>
      <c r="M253" s="179" t="s">
        <v>426</v>
      </c>
      <c r="N253" s="180" t="s">
        <v>78</v>
      </c>
      <c r="O253" s="181" t="s">
        <v>10</v>
      </c>
      <c r="P253" s="25" t="s">
        <v>21</v>
      </c>
      <c r="Q253" s="179" t="s">
        <v>188</v>
      </c>
      <c r="R253" s="182">
        <v>0.98099999999999998</v>
      </c>
      <c r="S253" s="182">
        <v>0.996</v>
      </c>
      <c r="T253" s="183">
        <v>79705.62</v>
      </c>
      <c r="U253" s="161">
        <f t="shared" si="39"/>
        <v>4144692.2399999998</v>
      </c>
      <c r="V253" s="162">
        <f t="shared" si="33"/>
        <v>1.7269550999999999</v>
      </c>
      <c r="W253" s="59" t="str">
        <f t="shared" si="34"/>
        <v>HIGH</v>
      </c>
      <c r="X253" s="59" t="str">
        <f t="shared" si="40"/>
        <v>SIGNIFICANT</v>
      </c>
      <c r="Y253" s="18">
        <f t="shared" si="37"/>
        <v>53</v>
      </c>
      <c r="Z253" s="177"/>
    </row>
    <row r="254" spans="1:26" s="12" customFormat="1" ht="13.8" hidden="1" thickBot="1" x14ac:dyDescent="0.3">
      <c r="A254" s="177">
        <v>45090</v>
      </c>
      <c r="B254" s="18" t="s">
        <v>534</v>
      </c>
      <c r="C254" s="18" t="s">
        <v>77</v>
      </c>
      <c r="D254" s="18" t="s">
        <v>14</v>
      </c>
      <c r="E254" s="247" t="s">
        <v>1106</v>
      </c>
      <c r="F254" s="19" t="s">
        <v>52</v>
      </c>
      <c r="G254" s="25">
        <v>45019</v>
      </c>
      <c r="H254" s="25">
        <v>45065</v>
      </c>
      <c r="I254" s="258" t="s">
        <v>1112</v>
      </c>
      <c r="J254" s="26">
        <v>2400000</v>
      </c>
      <c r="K254" s="26">
        <f t="shared" si="36"/>
        <v>46153.846153846156</v>
      </c>
      <c r="L254" s="27" t="s">
        <v>42</v>
      </c>
      <c r="M254" s="179" t="s">
        <v>426</v>
      </c>
      <c r="N254" s="180" t="s">
        <v>78</v>
      </c>
      <c r="O254" s="181" t="s">
        <v>10</v>
      </c>
      <c r="P254" s="25" t="s">
        <v>21</v>
      </c>
      <c r="Q254" s="179" t="s">
        <v>1288</v>
      </c>
      <c r="R254" s="182">
        <v>0.99199999999999999</v>
      </c>
      <c r="S254" s="182">
        <v>0.99</v>
      </c>
      <c r="T254" s="183">
        <v>85619.32</v>
      </c>
      <c r="U254" s="161">
        <f t="shared" si="39"/>
        <v>4452204.6400000006</v>
      </c>
      <c r="V254" s="162">
        <f t="shared" si="33"/>
        <v>1.8550852666666666</v>
      </c>
      <c r="W254" s="59" t="str">
        <f t="shared" si="34"/>
        <v>HIGH</v>
      </c>
      <c r="X254" s="59" t="str">
        <f t="shared" si="40"/>
        <v>SIGNIFICANT</v>
      </c>
      <c r="Y254" s="18">
        <f t="shared" si="37"/>
        <v>46</v>
      </c>
      <c r="Z254" s="177"/>
    </row>
    <row r="255" spans="1:26" s="12" customFormat="1" ht="13.8" hidden="1" thickBot="1" x14ac:dyDescent="0.3">
      <c r="A255" s="177">
        <v>45090</v>
      </c>
      <c r="B255" s="18" t="s">
        <v>520</v>
      </c>
      <c r="C255" s="18" t="s">
        <v>224</v>
      </c>
      <c r="D255" s="18" t="s">
        <v>18</v>
      </c>
      <c r="E255" s="247" t="s">
        <v>1212</v>
      </c>
      <c r="F255" s="19" t="s">
        <v>52</v>
      </c>
      <c r="G255" s="25">
        <v>45019</v>
      </c>
      <c r="H255" s="25">
        <v>45023</v>
      </c>
      <c r="I255" s="258" t="s">
        <v>1214</v>
      </c>
      <c r="J255" s="26">
        <v>2100000</v>
      </c>
      <c r="K255" s="26">
        <f t="shared" si="36"/>
        <v>40384.615384615383</v>
      </c>
      <c r="L255" s="27" t="s">
        <v>43</v>
      </c>
      <c r="M255" s="179" t="s">
        <v>426</v>
      </c>
      <c r="N255" s="180" t="s">
        <v>11</v>
      </c>
      <c r="O255" s="181" t="s">
        <v>10</v>
      </c>
      <c r="P255" s="25" t="s">
        <v>21</v>
      </c>
      <c r="Q255" s="179" t="s">
        <v>188</v>
      </c>
      <c r="R255" s="182">
        <v>0.85099999999999998</v>
      </c>
      <c r="S255" s="182">
        <v>0.997</v>
      </c>
      <c r="T255" s="183">
        <v>49142.64</v>
      </c>
      <c r="U255" s="161">
        <f t="shared" si="39"/>
        <v>2555417.2799999998</v>
      </c>
      <c r="V255" s="162">
        <f t="shared" si="33"/>
        <v>1.2168653714285715</v>
      </c>
      <c r="W255" s="59" t="str">
        <f t="shared" si="34"/>
        <v>HIGH</v>
      </c>
      <c r="X255" s="59" t="str">
        <f t="shared" si="40"/>
        <v>EXPECTED</v>
      </c>
      <c r="Y255" s="18">
        <f t="shared" si="37"/>
        <v>4</v>
      </c>
      <c r="Z255" s="177"/>
    </row>
    <row r="256" spans="1:26" s="12" customFormat="1" ht="13.8" hidden="1" thickBot="1" x14ac:dyDescent="0.3">
      <c r="A256" s="177">
        <v>45090</v>
      </c>
      <c r="B256" s="18"/>
      <c r="C256" s="18" t="s">
        <v>107</v>
      </c>
      <c r="D256" s="18" t="s">
        <v>14</v>
      </c>
      <c r="E256" s="18" t="s">
        <v>1033</v>
      </c>
      <c r="F256" s="19" t="s">
        <v>52</v>
      </c>
      <c r="G256" s="25">
        <v>45019</v>
      </c>
      <c r="H256" s="25">
        <v>45065</v>
      </c>
      <c r="I256" s="244" t="s">
        <v>1034</v>
      </c>
      <c r="J256" s="26">
        <v>1560000</v>
      </c>
      <c r="K256" s="26">
        <f t="shared" si="36"/>
        <v>30000</v>
      </c>
      <c r="L256" s="27" t="s">
        <v>42</v>
      </c>
      <c r="M256" s="179" t="s">
        <v>426</v>
      </c>
      <c r="N256" s="180" t="s">
        <v>23</v>
      </c>
      <c r="O256" s="181" t="s">
        <v>10</v>
      </c>
      <c r="P256" s="25" t="s">
        <v>21</v>
      </c>
      <c r="Q256" s="179" t="s">
        <v>188</v>
      </c>
      <c r="R256" s="182">
        <v>0.92600000000000005</v>
      </c>
      <c r="S256" s="182">
        <v>0.98299999999999998</v>
      </c>
      <c r="T256" s="183">
        <v>31151.79</v>
      </c>
      <c r="U256" s="161">
        <f t="shared" si="39"/>
        <v>1619893.08</v>
      </c>
      <c r="V256" s="162">
        <f t="shared" si="33"/>
        <v>1.0383930000000001</v>
      </c>
      <c r="W256" s="59" t="str">
        <f t="shared" si="34"/>
        <v>W/IN</v>
      </c>
      <c r="X256" s="59" t="str">
        <f t="shared" si="40"/>
        <v>SIGNIFICANT</v>
      </c>
      <c r="Y256" s="18">
        <f t="shared" si="37"/>
        <v>46</v>
      </c>
      <c r="Z256" s="177"/>
    </row>
    <row r="257" spans="1:26" s="12" customFormat="1" ht="15" hidden="1" thickBot="1" x14ac:dyDescent="0.35">
      <c r="A257" s="202">
        <v>45090</v>
      </c>
      <c r="B257" s="235" t="s">
        <v>533</v>
      </c>
      <c r="C257" s="203" t="s">
        <v>65</v>
      </c>
      <c r="D257" s="203" t="s">
        <v>15</v>
      </c>
      <c r="E257" s="235" t="s">
        <v>1149</v>
      </c>
      <c r="F257" s="204" t="s">
        <v>52</v>
      </c>
      <c r="G257" s="205">
        <v>45019</v>
      </c>
      <c r="H257" s="205"/>
      <c r="I257" s="240" t="s">
        <v>1157</v>
      </c>
      <c r="J257" s="207">
        <v>1500000</v>
      </c>
      <c r="K257" s="207">
        <f t="shared" si="36"/>
        <v>28846.153846153848</v>
      </c>
      <c r="L257" s="208" t="s">
        <v>43</v>
      </c>
      <c r="M257" s="209" t="s">
        <v>426</v>
      </c>
      <c r="N257" s="237" t="s">
        <v>9</v>
      </c>
      <c r="O257" s="211" t="s">
        <v>10</v>
      </c>
      <c r="P257" s="205" t="s">
        <v>21</v>
      </c>
      <c r="Q257" s="209" t="s">
        <v>56</v>
      </c>
      <c r="R257" s="212"/>
      <c r="S257" s="212"/>
      <c r="T257" s="213"/>
      <c r="U257" s="213">
        <f t="shared" si="39"/>
        <v>0</v>
      </c>
      <c r="V257" s="214">
        <f t="shared" si="33"/>
        <v>0</v>
      </c>
      <c r="W257" s="215" t="str">
        <f t="shared" si="34"/>
        <v>L0W</v>
      </c>
      <c r="X257" s="215" t="e">
        <f t="shared" si="40"/>
        <v>#NUM!</v>
      </c>
      <c r="Y257" s="216" t="e">
        <f t="shared" si="37"/>
        <v>#NUM!</v>
      </c>
      <c r="Z257" s="202"/>
    </row>
    <row r="258" spans="1:26" s="12" customFormat="1" ht="15" hidden="1" thickBot="1" x14ac:dyDescent="0.35">
      <c r="A258" s="202">
        <v>45090</v>
      </c>
      <c r="B258" s="235" t="s">
        <v>533</v>
      </c>
      <c r="C258" s="203" t="s">
        <v>65</v>
      </c>
      <c r="D258" s="203" t="s">
        <v>15</v>
      </c>
      <c r="E258" s="235" t="s">
        <v>1148</v>
      </c>
      <c r="F258" s="204" t="s">
        <v>52</v>
      </c>
      <c r="G258" s="205">
        <v>45019</v>
      </c>
      <c r="H258" s="205"/>
      <c r="I258" s="240" t="s">
        <v>1156</v>
      </c>
      <c r="J258" s="207">
        <v>1500000</v>
      </c>
      <c r="K258" s="207">
        <f t="shared" si="36"/>
        <v>28846.153846153848</v>
      </c>
      <c r="L258" s="208" t="s">
        <v>43</v>
      </c>
      <c r="M258" s="209" t="s">
        <v>426</v>
      </c>
      <c r="N258" s="237" t="s">
        <v>9</v>
      </c>
      <c r="O258" s="211" t="s">
        <v>10</v>
      </c>
      <c r="P258" s="205" t="s">
        <v>21</v>
      </c>
      <c r="Q258" s="209" t="s">
        <v>56</v>
      </c>
      <c r="R258" s="212"/>
      <c r="S258" s="212"/>
      <c r="T258" s="213"/>
      <c r="U258" s="213">
        <f t="shared" ref="U258:U289" si="41">T258*52</f>
        <v>0</v>
      </c>
      <c r="V258" s="214">
        <f t="shared" ref="V258:V321" si="42">T258/K258</f>
        <v>0</v>
      </c>
      <c r="W258" s="215" t="str">
        <f t="shared" ref="W258:W321" si="43">IF(V258&lt;0.8, "L0W", IF(V258&gt;1.2,"HIGH","W/IN"))</f>
        <v>L0W</v>
      </c>
      <c r="X258" s="215" t="e">
        <f t="shared" si="40"/>
        <v>#NUM!</v>
      </c>
      <c r="Y258" s="216" t="e">
        <f t="shared" si="37"/>
        <v>#NUM!</v>
      </c>
      <c r="Z258" s="202"/>
    </row>
    <row r="259" spans="1:26" s="12" customFormat="1" ht="53.4" hidden="1" thickBot="1" x14ac:dyDescent="0.3">
      <c r="A259" s="177">
        <v>45090</v>
      </c>
      <c r="B259" s="18"/>
      <c r="C259" s="18" t="s">
        <v>494</v>
      </c>
      <c r="D259" s="18" t="s">
        <v>18</v>
      </c>
      <c r="E259" s="247" t="s">
        <v>1224</v>
      </c>
      <c r="F259" s="19" t="s">
        <v>52</v>
      </c>
      <c r="G259" s="25">
        <v>45019</v>
      </c>
      <c r="H259" s="25">
        <v>45086</v>
      </c>
      <c r="I259" s="32" t="s">
        <v>1233</v>
      </c>
      <c r="J259" s="253">
        <v>1260000</v>
      </c>
      <c r="K259" s="26">
        <f t="shared" si="36"/>
        <v>24230.76923076923</v>
      </c>
      <c r="L259" s="27" t="s">
        <v>43</v>
      </c>
      <c r="M259" s="179" t="s">
        <v>426</v>
      </c>
      <c r="N259" s="249" t="s">
        <v>28</v>
      </c>
      <c r="O259" s="181" t="s">
        <v>10</v>
      </c>
      <c r="P259" s="25" t="s">
        <v>21</v>
      </c>
      <c r="Q259" s="179" t="s">
        <v>1604</v>
      </c>
      <c r="R259" s="182">
        <v>0.86599999999999999</v>
      </c>
      <c r="S259" s="182">
        <v>0.95099999999999996</v>
      </c>
      <c r="T259" s="183">
        <v>1145.8800000000001</v>
      </c>
      <c r="U259" s="161">
        <f t="shared" si="41"/>
        <v>59585.760000000009</v>
      </c>
      <c r="V259" s="162">
        <f t="shared" si="42"/>
        <v>4.7290285714285722E-2</v>
      </c>
      <c r="W259" s="59" t="str">
        <f t="shared" si="43"/>
        <v>L0W</v>
      </c>
      <c r="X259" s="59" t="str">
        <f t="shared" si="40"/>
        <v>SIGNIFICANT</v>
      </c>
      <c r="Y259" s="18">
        <f t="shared" si="37"/>
        <v>67</v>
      </c>
      <c r="Z259" s="177"/>
    </row>
    <row r="260" spans="1:26" s="12" customFormat="1" ht="13.8" hidden="1" thickBot="1" x14ac:dyDescent="0.3">
      <c r="A260" s="177">
        <v>45090</v>
      </c>
      <c r="B260" s="18"/>
      <c r="C260" s="18" t="s">
        <v>494</v>
      </c>
      <c r="D260" s="18" t="s">
        <v>18</v>
      </c>
      <c r="E260" s="247" t="s">
        <v>1223</v>
      </c>
      <c r="F260" s="19" t="s">
        <v>52</v>
      </c>
      <c r="G260" s="25">
        <v>45019</v>
      </c>
      <c r="H260" s="25">
        <v>45058</v>
      </c>
      <c r="I260" s="258" t="s">
        <v>1232</v>
      </c>
      <c r="J260" s="253">
        <v>1104000</v>
      </c>
      <c r="K260" s="26">
        <f t="shared" si="36"/>
        <v>21230.76923076923</v>
      </c>
      <c r="L260" s="27" t="s">
        <v>43</v>
      </c>
      <c r="M260" s="179" t="s">
        <v>426</v>
      </c>
      <c r="N260" s="249" t="s">
        <v>78</v>
      </c>
      <c r="O260" s="181" t="s">
        <v>10</v>
      </c>
      <c r="P260" s="25" t="s">
        <v>21</v>
      </c>
      <c r="Q260" s="179" t="s">
        <v>1520</v>
      </c>
      <c r="R260" s="182">
        <v>0.97199999999999998</v>
      </c>
      <c r="S260" s="182">
        <v>0.98599999999999999</v>
      </c>
      <c r="T260" s="183">
        <v>4538.75</v>
      </c>
      <c r="U260" s="161">
        <f t="shared" si="41"/>
        <v>236015</v>
      </c>
      <c r="V260" s="162">
        <f t="shared" si="42"/>
        <v>0.21378170289855072</v>
      </c>
      <c r="W260" s="59" t="str">
        <f t="shared" si="43"/>
        <v>L0W</v>
      </c>
      <c r="X260" s="59" t="str">
        <f t="shared" ref="X260:X273" si="44">IF(Y260&lt;15, "EXPECTED", IF(Y260&gt;30, "SIGNIFICANT", "DELAYED"))</f>
        <v>SIGNIFICANT</v>
      </c>
      <c r="Y260" s="18">
        <f t="shared" si="37"/>
        <v>39</v>
      </c>
      <c r="Z260" s="177"/>
    </row>
    <row r="261" spans="1:26" s="12" customFormat="1" ht="15" hidden="1" thickBot="1" x14ac:dyDescent="0.35">
      <c r="A261" s="202">
        <v>45090</v>
      </c>
      <c r="B261" s="203" t="s">
        <v>519</v>
      </c>
      <c r="C261" s="203" t="s">
        <v>70</v>
      </c>
      <c r="D261" s="203" t="s">
        <v>26</v>
      </c>
      <c r="E261" s="235" t="s">
        <v>1017</v>
      </c>
      <c r="F261" s="204" t="s">
        <v>52</v>
      </c>
      <c r="G261" s="205">
        <v>45020</v>
      </c>
      <c r="H261" s="205"/>
      <c r="I261" s="236" t="s">
        <v>1023</v>
      </c>
      <c r="J261" s="207">
        <v>1800000</v>
      </c>
      <c r="K261" s="207">
        <f t="shared" si="36"/>
        <v>34615.384615384617</v>
      </c>
      <c r="L261" s="208" t="s">
        <v>42</v>
      </c>
      <c r="M261" s="209" t="s">
        <v>426</v>
      </c>
      <c r="N261" s="210" t="s">
        <v>71</v>
      </c>
      <c r="O261" s="211" t="s">
        <v>10</v>
      </c>
      <c r="P261" s="205" t="s">
        <v>21</v>
      </c>
      <c r="Q261" s="209" t="s">
        <v>56</v>
      </c>
      <c r="R261" s="212"/>
      <c r="S261" s="212"/>
      <c r="T261" s="213"/>
      <c r="U261" s="213">
        <f t="shared" si="41"/>
        <v>0</v>
      </c>
      <c r="V261" s="214">
        <f t="shared" si="42"/>
        <v>0</v>
      </c>
      <c r="W261" s="215" t="str">
        <f t="shared" si="43"/>
        <v>L0W</v>
      </c>
      <c r="X261" s="215" t="e">
        <f t="shared" si="44"/>
        <v>#NUM!</v>
      </c>
      <c r="Y261" s="216" t="e">
        <f t="shared" si="37"/>
        <v>#NUM!</v>
      </c>
      <c r="Z261" s="202"/>
    </row>
    <row r="262" spans="1:26" s="12" customFormat="1" ht="13.8" hidden="1" thickBot="1" x14ac:dyDescent="0.3">
      <c r="A262" s="177">
        <v>45090</v>
      </c>
      <c r="B262" s="18" t="s">
        <v>520</v>
      </c>
      <c r="C262" s="18" t="s">
        <v>756</v>
      </c>
      <c r="D262" s="18" t="s">
        <v>18</v>
      </c>
      <c r="E262" s="247" t="s">
        <v>1264</v>
      </c>
      <c r="F262" s="19" t="s">
        <v>52</v>
      </c>
      <c r="G262" s="25">
        <v>45021</v>
      </c>
      <c r="H262" s="25">
        <v>45051</v>
      </c>
      <c r="I262" s="248" t="s">
        <v>1268</v>
      </c>
      <c r="J262" s="253">
        <v>7200000</v>
      </c>
      <c r="K262" s="26">
        <f t="shared" si="36"/>
        <v>138461.53846153847</v>
      </c>
      <c r="L262" s="27" t="s">
        <v>43</v>
      </c>
      <c r="M262" s="179" t="s">
        <v>426</v>
      </c>
      <c r="N262" s="249" t="s">
        <v>160</v>
      </c>
      <c r="O262" s="181" t="s">
        <v>10</v>
      </c>
      <c r="P262" s="25" t="s">
        <v>21</v>
      </c>
      <c r="Q262" s="179" t="s">
        <v>188</v>
      </c>
      <c r="R262" s="182">
        <v>0.91700000000000004</v>
      </c>
      <c r="S262" s="182">
        <v>0.999</v>
      </c>
      <c r="T262" s="183">
        <v>2339.94</v>
      </c>
      <c r="U262" s="161">
        <f t="shared" si="41"/>
        <v>121676.88</v>
      </c>
      <c r="V262" s="162">
        <f t="shared" si="42"/>
        <v>1.6899566666666668E-2</v>
      </c>
      <c r="W262" s="59" t="str">
        <f t="shared" si="43"/>
        <v>L0W</v>
      </c>
      <c r="X262" s="59" t="str">
        <f t="shared" si="44"/>
        <v>DELAYED</v>
      </c>
      <c r="Y262" s="18">
        <f t="shared" si="37"/>
        <v>30</v>
      </c>
      <c r="Z262" s="177"/>
    </row>
    <row r="263" spans="1:26" s="12" customFormat="1" ht="15" hidden="1" thickBot="1" x14ac:dyDescent="0.35">
      <c r="A263" s="202">
        <v>45090</v>
      </c>
      <c r="B263" s="203"/>
      <c r="C263" s="203" t="s">
        <v>461</v>
      </c>
      <c r="D263" s="203" t="s">
        <v>14</v>
      </c>
      <c r="E263" s="235" t="s">
        <v>1076</v>
      </c>
      <c r="F263" s="204" t="s">
        <v>52</v>
      </c>
      <c r="G263" s="205">
        <v>45023</v>
      </c>
      <c r="H263" s="205"/>
      <c r="I263" s="241" t="s">
        <v>1059</v>
      </c>
      <c r="J263" s="238">
        <v>1200000</v>
      </c>
      <c r="K263" s="207">
        <f t="shared" si="36"/>
        <v>23076.923076923078</v>
      </c>
      <c r="L263" s="208" t="s">
        <v>42</v>
      </c>
      <c r="M263" s="209" t="s">
        <v>426</v>
      </c>
      <c r="N263" s="237" t="s">
        <v>371</v>
      </c>
      <c r="O263" s="211" t="s">
        <v>10</v>
      </c>
      <c r="P263" s="205" t="s">
        <v>21</v>
      </c>
      <c r="Q263" s="209" t="s">
        <v>56</v>
      </c>
      <c r="R263" s="212"/>
      <c r="S263" s="212"/>
      <c r="T263" s="213"/>
      <c r="U263" s="213">
        <f t="shared" si="41"/>
        <v>0</v>
      </c>
      <c r="V263" s="214">
        <f t="shared" si="42"/>
        <v>0</v>
      </c>
      <c r="W263" s="215" t="str">
        <f t="shared" si="43"/>
        <v>L0W</v>
      </c>
      <c r="X263" s="215" t="e">
        <f t="shared" si="44"/>
        <v>#NUM!</v>
      </c>
      <c r="Y263" s="216" t="e">
        <f t="shared" si="37"/>
        <v>#NUM!</v>
      </c>
      <c r="Z263" s="202"/>
    </row>
    <row r="264" spans="1:26" s="12" customFormat="1" ht="13.8" hidden="1" thickBot="1" x14ac:dyDescent="0.3">
      <c r="A264" s="177">
        <v>45090</v>
      </c>
      <c r="B264" s="18"/>
      <c r="C264" s="18" t="s">
        <v>461</v>
      </c>
      <c r="D264" s="18" t="s">
        <v>14</v>
      </c>
      <c r="E264" s="247" t="s">
        <v>1077</v>
      </c>
      <c r="F264" s="19" t="s">
        <v>52</v>
      </c>
      <c r="G264" s="25">
        <v>45023</v>
      </c>
      <c r="H264" s="25">
        <v>45051</v>
      </c>
      <c r="I264" s="248" t="s">
        <v>1060</v>
      </c>
      <c r="J264" s="253">
        <v>1200000</v>
      </c>
      <c r="K264" s="26">
        <f t="shared" si="36"/>
        <v>23076.923076923078</v>
      </c>
      <c r="L264" s="27" t="s">
        <v>42</v>
      </c>
      <c r="M264" s="179" t="s">
        <v>426</v>
      </c>
      <c r="N264" s="249" t="s">
        <v>160</v>
      </c>
      <c r="O264" s="181" t="s">
        <v>10</v>
      </c>
      <c r="P264" s="25" t="s">
        <v>21</v>
      </c>
      <c r="Q264" s="179" t="s">
        <v>188</v>
      </c>
      <c r="R264" s="182">
        <v>0.99399999999999999</v>
      </c>
      <c r="S264" s="182">
        <v>1</v>
      </c>
      <c r="T264" s="183">
        <v>7543.37</v>
      </c>
      <c r="U264" s="161">
        <f t="shared" si="41"/>
        <v>392255.24</v>
      </c>
      <c r="V264" s="162">
        <f t="shared" si="42"/>
        <v>0.32687936666666667</v>
      </c>
      <c r="W264" s="59" t="str">
        <f t="shared" si="43"/>
        <v>L0W</v>
      </c>
      <c r="X264" s="59" t="str">
        <f t="shared" si="44"/>
        <v>DELAYED</v>
      </c>
      <c r="Y264" s="18">
        <f t="shared" si="37"/>
        <v>28</v>
      </c>
      <c r="Z264" s="177"/>
    </row>
    <row r="265" spans="1:26" s="12" customFormat="1" ht="15" hidden="1" thickBot="1" x14ac:dyDescent="0.35">
      <c r="A265" s="202">
        <v>45090</v>
      </c>
      <c r="B265" s="203"/>
      <c r="C265" s="203" t="s">
        <v>144</v>
      </c>
      <c r="D265" s="203" t="s">
        <v>14</v>
      </c>
      <c r="E265" s="235" t="s">
        <v>1187</v>
      </c>
      <c r="F265" s="204" t="s">
        <v>52</v>
      </c>
      <c r="G265" s="205">
        <v>45026</v>
      </c>
      <c r="H265" s="205"/>
      <c r="I265" s="236" t="s">
        <v>1182</v>
      </c>
      <c r="J265" s="207">
        <v>9000000</v>
      </c>
      <c r="K265" s="207">
        <f t="shared" si="36"/>
        <v>173076.92307692306</v>
      </c>
      <c r="L265" s="208" t="s">
        <v>43</v>
      </c>
      <c r="M265" s="209" t="s">
        <v>426</v>
      </c>
      <c r="N265" s="237" t="s">
        <v>79</v>
      </c>
      <c r="O265" s="211" t="s">
        <v>10</v>
      </c>
      <c r="P265" s="205" t="s">
        <v>21</v>
      </c>
      <c r="Q265" s="209" t="s">
        <v>56</v>
      </c>
      <c r="R265" s="212"/>
      <c r="S265" s="212"/>
      <c r="T265" s="213"/>
      <c r="U265" s="213">
        <f t="shared" si="41"/>
        <v>0</v>
      </c>
      <c r="V265" s="214">
        <f t="shared" si="42"/>
        <v>0</v>
      </c>
      <c r="W265" s="215" t="str">
        <f t="shared" si="43"/>
        <v>L0W</v>
      </c>
      <c r="X265" s="215" t="e">
        <f t="shared" si="44"/>
        <v>#NUM!</v>
      </c>
      <c r="Y265" s="216" t="e">
        <f t="shared" si="37"/>
        <v>#NUM!</v>
      </c>
      <c r="Z265" s="202"/>
    </row>
    <row r="266" spans="1:26" s="12" customFormat="1" ht="15" hidden="1" thickBot="1" x14ac:dyDescent="0.35">
      <c r="A266" s="202">
        <v>45090</v>
      </c>
      <c r="B266" s="203"/>
      <c r="C266" s="203" t="s">
        <v>144</v>
      </c>
      <c r="D266" s="203" t="s">
        <v>14</v>
      </c>
      <c r="E266" s="235" t="s">
        <v>1186</v>
      </c>
      <c r="F266" s="204" t="s">
        <v>52</v>
      </c>
      <c r="G266" s="205">
        <v>45026</v>
      </c>
      <c r="H266" s="205"/>
      <c r="I266" s="236" t="s">
        <v>1181</v>
      </c>
      <c r="J266" s="207">
        <v>3600000</v>
      </c>
      <c r="K266" s="207">
        <f t="shared" si="36"/>
        <v>69230.769230769234</v>
      </c>
      <c r="L266" s="208" t="s">
        <v>43</v>
      </c>
      <c r="M266" s="209" t="s">
        <v>426</v>
      </c>
      <c r="N266" s="237" t="s">
        <v>79</v>
      </c>
      <c r="O266" s="211" t="s">
        <v>10</v>
      </c>
      <c r="P266" s="205" t="s">
        <v>21</v>
      </c>
      <c r="Q266" s="209" t="s">
        <v>56</v>
      </c>
      <c r="R266" s="212"/>
      <c r="S266" s="212"/>
      <c r="T266" s="213"/>
      <c r="U266" s="213">
        <f t="shared" si="41"/>
        <v>0</v>
      </c>
      <c r="V266" s="214">
        <f t="shared" si="42"/>
        <v>0</v>
      </c>
      <c r="W266" s="215" t="str">
        <f t="shared" si="43"/>
        <v>L0W</v>
      </c>
      <c r="X266" s="215" t="e">
        <f t="shared" si="44"/>
        <v>#NUM!</v>
      </c>
      <c r="Y266" s="216" t="e">
        <f t="shared" si="37"/>
        <v>#NUM!</v>
      </c>
      <c r="Z266" s="202"/>
    </row>
    <row r="267" spans="1:26" s="12" customFormat="1" ht="15" hidden="1" thickBot="1" x14ac:dyDescent="0.35">
      <c r="A267" s="202">
        <v>45090</v>
      </c>
      <c r="B267" s="203"/>
      <c r="C267" s="203" t="s">
        <v>144</v>
      </c>
      <c r="D267" s="203" t="s">
        <v>14</v>
      </c>
      <c r="E267" s="235" t="s">
        <v>1189</v>
      </c>
      <c r="F267" s="204" t="s">
        <v>52</v>
      </c>
      <c r="G267" s="205">
        <v>45026</v>
      </c>
      <c r="H267" s="205"/>
      <c r="I267" s="236" t="s">
        <v>1184</v>
      </c>
      <c r="J267" s="207">
        <v>3000000</v>
      </c>
      <c r="K267" s="207">
        <f t="shared" si="36"/>
        <v>57692.307692307695</v>
      </c>
      <c r="L267" s="208" t="s">
        <v>43</v>
      </c>
      <c r="M267" s="209" t="s">
        <v>426</v>
      </c>
      <c r="N267" s="237" t="s">
        <v>79</v>
      </c>
      <c r="O267" s="211" t="s">
        <v>10</v>
      </c>
      <c r="P267" s="205" t="s">
        <v>21</v>
      </c>
      <c r="Q267" s="209" t="s">
        <v>56</v>
      </c>
      <c r="R267" s="212"/>
      <c r="S267" s="212"/>
      <c r="T267" s="213"/>
      <c r="U267" s="213">
        <f t="shared" si="41"/>
        <v>0</v>
      </c>
      <c r="V267" s="214">
        <f t="shared" si="42"/>
        <v>0</v>
      </c>
      <c r="W267" s="215" t="str">
        <f t="shared" si="43"/>
        <v>L0W</v>
      </c>
      <c r="X267" s="215" t="e">
        <f t="shared" si="44"/>
        <v>#NUM!</v>
      </c>
      <c r="Y267" s="216" t="e">
        <f t="shared" si="37"/>
        <v>#NUM!</v>
      </c>
      <c r="Z267" s="202"/>
    </row>
    <row r="268" spans="1:26" s="12" customFormat="1" ht="15" hidden="1" thickBot="1" x14ac:dyDescent="0.35">
      <c r="A268" s="202">
        <v>45090</v>
      </c>
      <c r="B268" s="203"/>
      <c r="C268" s="203" t="s">
        <v>144</v>
      </c>
      <c r="D268" s="203" t="s">
        <v>14</v>
      </c>
      <c r="E268" s="235" t="s">
        <v>1188</v>
      </c>
      <c r="F268" s="204" t="s">
        <v>52</v>
      </c>
      <c r="G268" s="205">
        <v>45026</v>
      </c>
      <c r="H268" s="205"/>
      <c r="I268" s="236" t="s">
        <v>1183</v>
      </c>
      <c r="J268" s="207">
        <v>3000000</v>
      </c>
      <c r="K268" s="207">
        <f t="shared" si="36"/>
        <v>57692.307692307695</v>
      </c>
      <c r="L268" s="208" t="s">
        <v>43</v>
      </c>
      <c r="M268" s="209" t="s">
        <v>426</v>
      </c>
      <c r="N268" s="237" t="s">
        <v>79</v>
      </c>
      <c r="O268" s="211" t="s">
        <v>10</v>
      </c>
      <c r="P268" s="205" t="s">
        <v>21</v>
      </c>
      <c r="Q268" s="209" t="s">
        <v>56</v>
      </c>
      <c r="R268" s="212"/>
      <c r="S268" s="212"/>
      <c r="T268" s="213"/>
      <c r="U268" s="213">
        <f t="shared" si="41"/>
        <v>0</v>
      </c>
      <c r="V268" s="214">
        <f t="shared" si="42"/>
        <v>0</v>
      </c>
      <c r="W268" s="215" t="str">
        <f t="shared" si="43"/>
        <v>L0W</v>
      </c>
      <c r="X268" s="215" t="e">
        <f t="shared" si="44"/>
        <v>#NUM!</v>
      </c>
      <c r="Y268" s="216" t="e">
        <f t="shared" si="37"/>
        <v>#NUM!</v>
      </c>
      <c r="Z268" s="202"/>
    </row>
    <row r="269" spans="1:26" s="12" customFormat="1" ht="13.8" hidden="1" thickBot="1" x14ac:dyDescent="0.3">
      <c r="A269" s="149">
        <v>45090</v>
      </c>
      <c r="B269" s="151" t="s">
        <v>519</v>
      </c>
      <c r="C269" s="151" t="s">
        <v>63</v>
      </c>
      <c r="D269" s="151" t="s">
        <v>15</v>
      </c>
      <c r="E269" s="150" t="s">
        <v>1080</v>
      </c>
      <c r="F269" s="152" t="s">
        <v>52</v>
      </c>
      <c r="G269" s="153">
        <v>45026</v>
      </c>
      <c r="H269" s="153">
        <v>45114</v>
      </c>
      <c r="I269" s="154" t="s">
        <v>1082</v>
      </c>
      <c r="J269" s="155"/>
      <c r="K269" s="155">
        <f t="shared" si="36"/>
        <v>0</v>
      </c>
      <c r="L269" s="156" t="s">
        <v>42</v>
      </c>
      <c r="M269" s="157" t="s">
        <v>426</v>
      </c>
      <c r="N269" s="166" t="s">
        <v>71</v>
      </c>
      <c r="O269" s="159" t="s">
        <v>10</v>
      </c>
      <c r="P269" s="153" t="s">
        <v>21</v>
      </c>
      <c r="Q269" s="157" t="s">
        <v>188</v>
      </c>
      <c r="R269" s="160">
        <v>0.99360000000000004</v>
      </c>
      <c r="S269" s="160">
        <v>0.99299999999999999</v>
      </c>
      <c r="T269" s="161">
        <v>9220.93</v>
      </c>
      <c r="U269" s="161">
        <f t="shared" si="41"/>
        <v>479488.36</v>
      </c>
      <c r="V269" s="162" t="e">
        <f t="shared" si="42"/>
        <v>#DIV/0!</v>
      </c>
      <c r="W269" s="59" t="e">
        <f t="shared" si="43"/>
        <v>#DIV/0!</v>
      </c>
      <c r="X269" s="59" t="str">
        <f t="shared" si="44"/>
        <v>SIGNIFICANT</v>
      </c>
      <c r="Y269" s="18">
        <f t="shared" si="37"/>
        <v>88</v>
      </c>
      <c r="Z269" s="149"/>
    </row>
    <row r="270" spans="1:26" s="12" customFormat="1" ht="13.8" hidden="1" thickBot="1" x14ac:dyDescent="0.3">
      <c r="A270" s="149">
        <v>45090</v>
      </c>
      <c r="B270" s="151" t="s">
        <v>204</v>
      </c>
      <c r="C270" s="151" t="s">
        <v>1041</v>
      </c>
      <c r="D270" s="151" t="s">
        <v>158</v>
      </c>
      <c r="E270" s="151" t="s">
        <v>1042</v>
      </c>
      <c r="F270" s="152" t="s">
        <v>52</v>
      </c>
      <c r="G270" s="153">
        <v>45028</v>
      </c>
      <c r="H270" s="153">
        <v>45106</v>
      </c>
      <c r="I270" s="163" t="s">
        <v>1043</v>
      </c>
      <c r="J270" s="155">
        <v>720000</v>
      </c>
      <c r="K270" s="155">
        <f t="shared" si="36"/>
        <v>13846.153846153846</v>
      </c>
      <c r="L270" s="156" t="s">
        <v>42</v>
      </c>
      <c r="M270" s="157" t="s">
        <v>426</v>
      </c>
      <c r="N270" s="166" t="s">
        <v>160</v>
      </c>
      <c r="O270" s="159" t="s">
        <v>10</v>
      </c>
      <c r="P270" s="153" t="s">
        <v>21</v>
      </c>
      <c r="Q270" s="157" t="s">
        <v>203</v>
      </c>
      <c r="R270" s="160">
        <v>0.84599999999999997</v>
      </c>
      <c r="S270" s="160">
        <v>0.98799999999999999</v>
      </c>
      <c r="T270" s="161">
        <v>6505.74</v>
      </c>
      <c r="U270" s="161">
        <f t="shared" si="41"/>
        <v>338298.48</v>
      </c>
      <c r="V270" s="162">
        <f t="shared" si="42"/>
        <v>0.46985899999999997</v>
      </c>
      <c r="W270" s="59" t="str">
        <f t="shared" si="43"/>
        <v>L0W</v>
      </c>
      <c r="X270" s="59" t="str">
        <f t="shared" si="44"/>
        <v>SIGNIFICANT</v>
      </c>
      <c r="Y270" s="18">
        <f t="shared" si="37"/>
        <v>78</v>
      </c>
      <c r="Z270" s="149"/>
    </row>
    <row r="271" spans="1:26" s="12" customFormat="1" ht="15" hidden="1" thickBot="1" x14ac:dyDescent="0.35">
      <c r="A271" s="202">
        <v>45090</v>
      </c>
      <c r="B271" s="203" t="s">
        <v>204</v>
      </c>
      <c r="C271" s="203" t="s">
        <v>756</v>
      </c>
      <c r="D271" s="203" t="s">
        <v>18</v>
      </c>
      <c r="E271" s="235" t="s">
        <v>1265</v>
      </c>
      <c r="F271" s="204" t="s">
        <v>52</v>
      </c>
      <c r="G271" s="205">
        <v>45028</v>
      </c>
      <c r="H271" s="205"/>
      <c r="I271" s="236" t="s">
        <v>1269</v>
      </c>
      <c r="J271" s="238">
        <v>720000</v>
      </c>
      <c r="K271" s="207">
        <f t="shared" si="36"/>
        <v>13846.153846153846</v>
      </c>
      <c r="L271" s="208" t="s">
        <v>43</v>
      </c>
      <c r="M271" s="209" t="s">
        <v>426</v>
      </c>
      <c r="N271" s="237" t="s">
        <v>160</v>
      </c>
      <c r="O271" s="211" t="s">
        <v>10</v>
      </c>
      <c r="P271" s="205" t="s">
        <v>21</v>
      </c>
      <c r="Q271" s="209" t="s">
        <v>1519</v>
      </c>
      <c r="R271" s="212"/>
      <c r="S271" s="212"/>
      <c r="T271" s="213"/>
      <c r="U271" s="213">
        <f t="shared" si="41"/>
        <v>0</v>
      </c>
      <c r="V271" s="214">
        <f t="shared" si="42"/>
        <v>0</v>
      </c>
      <c r="W271" s="215" t="str">
        <f t="shared" si="43"/>
        <v>L0W</v>
      </c>
      <c r="X271" s="215" t="e">
        <f t="shared" si="44"/>
        <v>#NUM!</v>
      </c>
      <c r="Y271" s="216" t="e">
        <f t="shared" si="37"/>
        <v>#NUM!</v>
      </c>
      <c r="Z271" s="202"/>
    </row>
    <row r="272" spans="1:26" s="12" customFormat="1" ht="15" hidden="1" thickBot="1" x14ac:dyDescent="0.35">
      <c r="A272" s="202">
        <v>45028</v>
      </c>
      <c r="B272" s="203"/>
      <c r="C272" s="203" t="s">
        <v>406</v>
      </c>
      <c r="D272" s="203" t="s">
        <v>18</v>
      </c>
      <c r="E272" s="203" t="s">
        <v>407</v>
      </c>
      <c r="F272" s="204" t="s">
        <v>52</v>
      </c>
      <c r="G272" s="205">
        <v>45028</v>
      </c>
      <c r="H272" s="205"/>
      <c r="I272" s="206" t="s">
        <v>408</v>
      </c>
      <c r="J272" s="207">
        <v>70000</v>
      </c>
      <c r="K272" s="207">
        <f t="shared" si="36"/>
        <v>1346.1538461538462</v>
      </c>
      <c r="L272" s="208" t="s">
        <v>42</v>
      </c>
      <c r="M272" s="209" t="s">
        <v>115</v>
      </c>
      <c r="N272" s="210" t="s">
        <v>20</v>
      </c>
      <c r="O272" s="211" t="s">
        <v>10</v>
      </c>
      <c r="P272" s="205" t="s">
        <v>21</v>
      </c>
      <c r="Q272" s="218" t="s">
        <v>56</v>
      </c>
      <c r="R272" s="212"/>
      <c r="S272" s="212"/>
      <c r="T272" s="213"/>
      <c r="U272" s="213">
        <f t="shared" si="41"/>
        <v>0</v>
      </c>
      <c r="V272" s="214">
        <f t="shared" si="42"/>
        <v>0</v>
      </c>
      <c r="W272" s="215" t="str">
        <f t="shared" si="43"/>
        <v>L0W</v>
      </c>
      <c r="X272" s="215" t="e">
        <f t="shared" si="44"/>
        <v>#NUM!</v>
      </c>
      <c r="Y272" s="216" t="e">
        <f t="shared" si="37"/>
        <v>#NUM!</v>
      </c>
      <c r="Z272" s="202"/>
    </row>
    <row r="273" spans="1:26" s="12" customFormat="1" ht="13.8" hidden="1" thickBot="1" x14ac:dyDescent="0.3">
      <c r="A273" s="177">
        <v>45090</v>
      </c>
      <c r="B273" s="247" t="s">
        <v>534</v>
      </c>
      <c r="C273" s="18" t="s">
        <v>142</v>
      </c>
      <c r="D273" s="18" t="s">
        <v>14</v>
      </c>
      <c r="E273" s="247" t="s">
        <v>1133</v>
      </c>
      <c r="F273" s="19" t="s">
        <v>52</v>
      </c>
      <c r="G273" s="25">
        <v>45030</v>
      </c>
      <c r="H273" s="25">
        <v>45044</v>
      </c>
      <c r="I273" s="248" t="s">
        <v>1139</v>
      </c>
      <c r="J273" s="26">
        <v>900000</v>
      </c>
      <c r="K273" s="26">
        <f t="shared" si="36"/>
        <v>17307.692307692309</v>
      </c>
      <c r="L273" s="27" t="s">
        <v>43</v>
      </c>
      <c r="M273" s="179" t="s">
        <v>426</v>
      </c>
      <c r="N273" s="180" t="s">
        <v>66</v>
      </c>
      <c r="O273" s="181" t="s">
        <v>10</v>
      </c>
      <c r="P273" s="25" t="s">
        <v>21</v>
      </c>
      <c r="Q273" s="179" t="s">
        <v>188</v>
      </c>
      <c r="R273" s="182">
        <v>0.96399999999999997</v>
      </c>
      <c r="S273" s="182">
        <v>0.96399999999999997</v>
      </c>
      <c r="T273" s="183">
        <v>2595.7399999999998</v>
      </c>
      <c r="U273" s="161">
        <f t="shared" si="41"/>
        <v>134978.47999999998</v>
      </c>
      <c r="V273" s="162">
        <f t="shared" si="42"/>
        <v>0.14997608888888886</v>
      </c>
      <c r="W273" s="59" t="str">
        <f t="shared" si="43"/>
        <v>L0W</v>
      </c>
      <c r="X273" s="59" t="str">
        <f t="shared" si="44"/>
        <v>EXPECTED</v>
      </c>
      <c r="Y273" s="18">
        <f t="shared" si="37"/>
        <v>14</v>
      </c>
      <c r="Z273" s="177"/>
    </row>
    <row r="274" spans="1:26" s="12" customFormat="1" ht="27" hidden="1" thickBot="1" x14ac:dyDescent="0.3">
      <c r="A274" s="177">
        <v>45090</v>
      </c>
      <c r="B274" s="18" t="s">
        <v>520</v>
      </c>
      <c r="C274" s="18" t="s">
        <v>61</v>
      </c>
      <c r="D274" s="18" t="s">
        <v>14</v>
      </c>
      <c r="E274" s="247" t="s">
        <v>1204</v>
      </c>
      <c r="F274" s="19" t="s">
        <v>52</v>
      </c>
      <c r="G274" s="25">
        <v>45030</v>
      </c>
      <c r="H274" s="25">
        <v>45023</v>
      </c>
      <c r="I274" s="248" t="s">
        <v>1208</v>
      </c>
      <c r="J274" s="26">
        <v>300000</v>
      </c>
      <c r="K274" s="26">
        <f t="shared" si="36"/>
        <v>5769.2307692307695</v>
      </c>
      <c r="L274" s="27" t="s">
        <v>43</v>
      </c>
      <c r="M274" s="179" t="s">
        <v>426</v>
      </c>
      <c r="N274" s="249" t="s">
        <v>8</v>
      </c>
      <c r="O274" s="181" t="s">
        <v>10</v>
      </c>
      <c r="P274" s="25" t="s">
        <v>21</v>
      </c>
      <c r="Q274" s="179" t="s">
        <v>1300</v>
      </c>
      <c r="R274" s="182">
        <v>0.88500000000000001</v>
      </c>
      <c r="S274" s="182">
        <v>0.99199999999999999</v>
      </c>
      <c r="T274" s="183">
        <v>47133.53</v>
      </c>
      <c r="U274" s="161">
        <f t="shared" si="41"/>
        <v>2450943.56</v>
      </c>
      <c r="V274" s="162">
        <f t="shared" si="42"/>
        <v>8.1698118666666666</v>
      </c>
      <c r="W274" s="59" t="str">
        <f t="shared" si="43"/>
        <v>HIGH</v>
      </c>
      <c r="X274" s="59" t="s">
        <v>2059</v>
      </c>
      <c r="Y274" s="18" t="e">
        <f t="shared" si="37"/>
        <v>#NUM!</v>
      </c>
      <c r="Z274" s="177"/>
    </row>
    <row r="275" spans="1:26" s="12" customFormat="1" ht="15" hidden="1" thickBot="1" x14ac:dyDescent="0.35">
      <c r="A275" s="202">
        <v>45090</v>
      </c>
      <c r="B275" s="203"/>
      <c r="C275" s="203" t="s">
        <v>84</v>
      </c>
      <c r="D275" s="203" t="s">
        <v>14</v>
      </c>
      <c r="E275" s="235" t="s">
        <v>1026</v>
      </c>
      <c r="F275" s="204" t="s">
        <v>52</v>
      </c>
      <c r="G275" s="205">
        <v>45030</v>
      </c>
      <c r="H275" s="205"/>
      <c r="I275" s="236" t="s">
        <v>1029</v>
      </c>
      <c r="J275" s="207">
        <v>180000</v>
      </c>
      <c r="K275" s="207">
        <f t="shared" ref="K275:K338" si="45">J275/52</f>
        <v>3461.5384615384614</v>
      </c>
      <c r="L275" s="208" t="s">
        <v>42</v>
      </c>
      <c r="M275" s="209" t="s">
        <v>426</v>
      </c>
      <c r="N275" s="237" t="s">
        <v>8</v>
      </c>
      <c r="O275" s="211" t="s">
        <v>10</v>
      </c>
      <c r="P275" s="205" t="s">
        <v>21</v>
      </c>
      <c r="Q275" s="209" t="s">
        <v>1519</v>
      </c>
      <c r="R275" s="212"/>
      <c r="S275" s="212"/>
      <c r="T275" s="213"/>
      <c r="U275" s="213">
        <f t="shared" si="41"/>
        <v>0</v>
      </c>
      <c r="V275" s="214">
        <f t="shared" si="42"/>
        <v>0</v>
      </c>
      <c r="W275" s="215" t="str">
        <f t="shared" si="43"/>
        <v>L0W</v>
      </c>
      <c r="X275" s="215" t="e">
        <f t="shared" ref="X275:X289" si="46">IF(Y275&lt;15, "EXPECTED", IF(Y275&gt;30, "SIGNIFICANT", "DELAYED"))</f>
        <v>#NUM!</v>
      </c>
      <c r="Y275" s="216" t="e">
        <f t="shared" si="37"/>
        <v>#NUM!</v>
      </c>
      <c r="Z275" s="202"/>
    </row>
    <row r="276" spans="1:26" s="12" customFormat="1" ht="13.8" hidden="1" thickBot="1" x14ac:dyDescent="0.3">
      <c r="A276" s="177">
        <v>45090</v>
      </c>
      <c r="B276" s="18" t="s">
        <v>534</v>
      </c>
      <c r="C276" s="18" t="s">
        <v>77</v>
      </c>
      <c r="D276" s="18"/>
      <c r="E276" s="247" t="s">
        <v>1108</v>
      </c>
      <c r="F276" s="19" t="s">
        <v>52</v>
      </c>
      <c r="G276" s="25">
        <v>45031</v>
      </c>
      <c r="H276" s="25">
        <v>45065</v>
      </c>
      <c r="I276" s="248" t="s">
        <v>1114</v>
      </c>
      <c r="J276" s="26">
        <v>600000</v>
      </c>
      <c r="K276" s="26">
        <f t="shared" si="45"/>
        <v>11538.461538461539</v>
      </c>
      <c r="L276" s="27" t="s">
        <v>42</v>
      </c>
      <c r="M276" s="179" t="s">
        <v>426</v>
      </c>
      <c r="N276" s="180" t="s">
        <v>78</v>
      </c>
      <c r="O276" s="254" t="s">
        <v>10</v>
      </c>
      <c r="P276" s="25" t="s">
        <v>21</v>
      </c>
      <c r="Q276" s="185" t="s">
        <v>188</v>
      </c>
      <c r="R276" s="182">
        <v>0.98</v>
      </c>
      <c r="S276" s="182">
        <v>0.999</v>
      </c>
      <c r="T276" s="183">
        <v>57054.3</v>
      </c>
      <c r="U276" s="161">
        <f t="shared" si="41"/>
        <v>2966823.6</v>
      </c>
      <c r="V276" s="162">
        <f t="shared" si="42"/>
        <v>4.944706</v>
      </c>
      <c r="W276" s="59" t="str">
        <f t="shared" si="43"/>
        <v>HIGH</v>
      </c>
      <c r="X276" s="59" t="str">
        <f t="shared" si="46"/>
        <v>SIGNIFICANT</v>
      </c>
      <c r="Y276" s="18">
        <f t="shared" si="37"/>
        <v>34</v>
      </c>
      <c r="Z276" s="177"/>
    </row>
    <row r="277" spans="1:26" s="12" customFormat="1" ht="13.8" hidden="1" thickBot="1" x14ac:dyDescent="0.3">
      <c r="A277" s="177">
        <v>45090</v>
      </c>
      <c r="B277" s="18" t="s">
        <v>534</v>
      </c>
      <c r="C277" s="18" t="s">
        <v>114</v>
      </c>
      <c r="D277" s="18" t="s">
        <v>15</v>
      </c>
      <c r="E277" s="247" t="s">
        <v>1250</v>
      </c>
      <c r="F277" s="19" t="s">
        <v>52</v>
      </c>
      <c r="G277" s="25">
        <v>45033</v>
      </c>
      <c r="H277" s="25">
        <v>45051</v>
      </c>
      <c r="I277" s="248" t="s">
        <v>1252</v>
      </c>
      <c r="J277" s="253">
        <v>900000</v>
      </c>
      <c r="K277" s="26">
        <f t="shared" si="45"/>
        <v>17307.692307692309</v>
      </c>
      <c r="L277" s="27" t="s">
        <v>43</v>
      </c>
      <c r="M277" s="179" t="s">
        <v>426</v>
      </c>
      <c r="N277" s="249" t="s">
        <v>28</v>
      </c>
      <c r="O277" s="181" t="s">
        <v>10</v>
      </c>
      <c r="P277" s="25" t="s">
        <v>21</v>
      </c>
      <c r="Q277" s="179" t="s">
        <v>188</v>
      </c>
      <c r="R277" s="182">
        <v>0.99399999999999999</v>
      </c>
      <c r="S277" s="182">
        <v>1</v>
      </c>
      <c r="T277" s="183">
        <v>41057.949999999997</v>
      </c>
      <c r="U277" s="161">
        <f t="shared" si="41"/>
        <v>2135013.4</v>
      </c>
      <c r="V277" s="162">
        <f t="shared" si="42"/>
        <v>2.3722371111111107</v>
      </c>
      <c r="W277" s="59" t="str">
        <f t="shared" si="43"/>
        <v>HIGH</v>
      </c>
      <c r="X277" s="59" t="str">
        <f t="shared" si="46"/>
        <v>DELAYED</v>
      </c>
      <c r="Y277" s="18">
        <f t="shared" ref="Y277:Y340" si="47">DATEDIF(G277,H277,"d")</f>
        <v>18</v>
      </c>
      <c r="Z277" s="177"/>
    </row>
    <row r="278" spans="1:26" s="12" customFormat="1" ht="13.8" hidden="1" thickBot="1" x14ac:dyDescent="0.3">
      <c r="A278" s="177">
        <v>45090</v>
      </c>
      <c r="B278" s="18" t="s">
        <v>571</v>
      </c>
      <c r="C278" s="18" t="s">
        <v>494</v>
      </c>
      <c r="D278" s="18" t="s">
        <v>18</v>
      </c>
      <c r="E278" s="247" t="s">
        <v>1225</v>
      </c>
      <c r="F278" s="19" t="s">
        <v>52</v>
      </c>
      <c r="G278" s="25">
        <v>45033</v>
      </c>
      <c r="H278" s="25">
        <v>45058</v>
      </c>
      <c r="I278" s="248" t="s">
        <v>1234</v>
      </c>
      <c r="J278" s="253">
        <v>780000</v>
      </c>
      <c r="K278" s="26">
        <f t="shared" si="45"/>
        <v>15000</v>
      </c>
      <c r="L278" s="27" t="s">
        <v>43</v>
      </c>
      <c r="M278" s="179" t="s">
        <v>426</v>
      </c>
      <c r="N278" s="249" t="s">
        <v>371</v>
      </c>
      <c r="O278" s="181" t="s">
        <v>10</v>
      </c>
      <c r="P278" s="25" t="s">
        <v>21</v>
      </c>
      <c r="Q278" s="179" t="s">
        <v>222</v>
      </c>
      <c r="R278" s="182">
        <v>0.79400000000000004</v>
      </c>
      <c r="S278" s="182">
        <v>1</v>
      </c>
      <c r="T278" s="183">
        <v>4377.3999999999996</v>
      </c>
      <c r="U278" s="161">
        <f t="shared" si="41"/>
        <v>227624.8</v>
      </c>
      <c r="V278" s="162">
        <f t="shared" si="42"/>
        <v>0.29182666666666662</v>
      </c>
      <c r="W278" s="59" t="str">
        <f t="shared" si="43"/>
        <v>L0W</v>
      </c>
      <c r="X278" s="59" t="str">
        <f t="shared" si="46"/>
        <v>DELAYED</v>
      </c>
      <c r="Y278" s="18">
        <f t="shared" si="47"/>
        <v>25</v>
      </c>
      <c r="Z278" s="177"/>
    </row>
    <row r="279" spans="1:26" s="12" customFormat="1" ht="15" hidden="1" thickBot="1" x14ac:dyDescent="0.35">
      <c r="A279" s="202">
        <v>45090</v>
      </c>
      <c r="B279" s="235" t="s">
        <v>534</v>
      </c>
      <c r="C279" s="203" t="s">
        <v>552</v>
      </c>
      <c r="D279" s="203" t="s">
        <v>18</v>
      </c>
      <c r="E279" s="235" t="s">
        <v>1242</v>
      </c>
      <c r="F279" s="204" t="s">
        <v>52</v>
      </c>
      <c r="G279" s="205">
        <v>45033</v>
      </c>
      <c r="H279" s="205"/>
      <c r="I279" s="236" t="s">
        <v>1247</v>
      </c>
      <c r="J279" s="207">
        <v>600000</v>
      </c>
      <c r="K279" s="207">
        <f t="shared" si="45"/>
        <v>11538.461538461539</v>
      </c>
      <c r="L279" s="208" t="s">
        <v>43</v>
      </c>
      <c r="M279" s="209" t="s">
        <v>426</v>
      </c>
      <c r="N279" s="237" t="s">
        <v>9</v>
      </c>
      <c r="O279" s="211" t="s">
        <v>10</v>
      </c>
      <c r="P279" s="205" t="s">
        <v>21</v>
      </c>
      <c r="Q279" s="209" t="s">
        <v>1519</v>
      </c>
      <c r="R279" s="212"/>
      <c r="S279" s="212"/>
      <c r="T279" s="213"/>
      <c r="U279" s="213">
        <f t="shared" si="41"/>
        <v>0</v>
      </c>
      <c r="V279" s="214">
        <f t="shared" si="42"/>
        <v>0</v>
      </c>
      <c r="W279" s="215" t="str">
        <f t="shared" si="43"/>
        <v>L0W</v>
      </c>
      <c r="X279" s="215" t="e">
        <f t="shared" si="46"/>
        <v>#NUM!</v>
      </c>
      <c r="Y279" s="216" t="e">
        <f t="shared" si="47"/>
        <v>#NUM!</v>
      </c>
      <c r="Z279" s="202"/>
    </row>
    <row r="280" spans="1:26" s="12" customFormat="1" ht="13.8" hidden="1" thickBot="1" x14ac:dyDescent="0.3">
      <c r="A280" s="177">
        <v>45090</v>
      </c>
      <c r="B280" s="247" t="s">
        <v>204</v>
      </c>
      <c r="C280" s="18" t="s">
        <v>65</v>
      </c>
      <c r="D280" s="18" t="s">
        <v>14</v>
      </c>
      <c r="E280" s="247" t="s">
        <v>1150</v>
      </c>
      <c r="F280" s="19" t="s">
        <v>52</v>
      </c>
      <c r="G280" s="25">
        <v>45033</v>
      </c>
      <c r="H280" s="25">
        <v>45058</v>
      </c>
      <c r="I280" s="248" t="s">
        <v>1158</v>
      </c>
      <c r="J280" s="26">
        <v>600000</v>
      </c>
      <c r="K280" s="26">
        <f t="shared" si="45"/>
        <v>11538.461538461539</v>
      </c>
      <c r="L280" s="27" t="s">
        <v>43</v>
      </c>
      <c r="M280" s="179" t="s">
        <v>426</v>
      </c>
      <c r="N280" s="249" t="s">
        <v>9</v>
      </c>
      <c r="O280" s="181" t="s">
        <v>10</v>
      </c>
      <c r="P280" s="25" t="s">
        <v>21</v>
      </c>
      <c r="Q280" s="179" t="s">
        <v>188</v>
      </c>
      <c r="R280" s="182">
        <v>1</v>
      </c>
      <c r="S280" s="182">
        <v>1</v>
      </c>
      <c r="T280" s="183">
        <v>5891.08</v>
      </c>
      <c r="U280" s="161">
        <f t="shared" si="41"/>
        <v>306336.15999999997</v>
      </c>
      <c r="V280" s="162">
        <f t="shared" si="42"/>
        <v>0.51056026666666665</v>
      </c>
      <c r="W280" s="59" t="str">
        <f t="shared" si="43"/>
        <v>L0W</v>
      </c>
      <c r="X280" s="59" t="str">
        <f t="shared" si="46"/>
        <v>DELAYED</v>
      </c>
      <c r="Y280" s="18">
        <f t="shared" si="47"/>
        <v>25</v>
      </c>
      <c r="Z280" s="177"/>
    </row>
    <row r="281" spans="1:26" s="12" customFormat="1" ht="15" hidden="1" thickBot="1" x14ac:dyDescent="0.35">
      <c r="A281" s="202">
        <v>45090</v>
      </c>
      <c r="B281" s="235" t="s">
        <v>533</v>
      </c>
      <c r="C281" s="203" t="s">
        <v>65</v>
      </c>
      <c r="D281" s="203" t="s">
        <v>14</v>
      </c>
      <c r="E281" s="235" t="s">
        <v>1151</v>
      </c>
      <c r="F281" s="204" t="s">
        <v>52</v>
      </c>
      <c r="G281" s="205">
        <v>45033</v>
      </c>
      <c r="H281" s="205"/>
      <c r="I281" s="236" t="s">
        <v>1159</v>
      </c>
      <c r="J281" s="207"/>
      <c r="K281" s="207">
        <f t="shared" si="45"/>
        <v>0</v>
      </c>
      <c r="L281" s="208" t="s">
        <v>43</v>
      </c>
      <c r="M281" s="209" t="s">
        <v>426</v>
      </c>
      <c r="N281" s="237" t="s">
        <v>9</v>
      </c>
      <c r="O281" s="211" t="s">
        <v>10</v>
      </c>
      <c r="P281" s="205" t="s">
        <v>21</v>
      </c>
      <c r="Q281" s="209" t="s">
        <v>1519</v>
      </c>
      <c r="R281" s="212"/>
      <c r="S281" s="212"/>
      <c r="T281" s="213"/>
      <c r="U281" s="213">
        <f t="shared" si="41"/>
        <v>0</v>
      </c>
      <c r="V281" s="214" t="e">
        <f t="shared" si="42"/>
        <v>#DIV/0!</v>
      </c>
      <c r="W281" s="215" t="e">
        <f t="shared" si="43"/>
        <v>#DIV/0!</v>
      </c>
      <c r="X281" s="215" t="e">
        <f t="shared" si="46"/>
        <v>#NUM!</v>
      </c>
      <c r="Y281" s="216" t="e">
        <f t="shared" si="47"/>
        <v>#NUM!</v>
      </c>
      <c r="Z281" s="202"/>
    </row>
    <row r="282" spans="1:26" s="12" customFormat="1" ht="13.8" hidden="1" thickBot="1" x14ac:dyDescent="0.3">
      <c r="A282" s="177">
        <v>45090</v>
      </c>
      <c r="B282" s="18" t="s">
        <v>520</v>
      </c>
      <c r="C282" s="18" t="s">
        <v>418</v>
      </c>
      <c r="D282" s="18" t="s">
        <v>158</v>
      </c>
      <c r="E282" s="247" t="s">
        <v>996</v>
      </c>
      <c r="F282" s="19" t="s">
        <v>52</v>
      </c>
      <c r="G282" s="25">
        <v>45035</v>
      </c>
      <c r="H282" s="25">
        <v>45051</v>
      </c>
      <c r="I282" s="248" t="s">
        <v>988</v>
      </c>
      <c r="J282" s="26">
        <v>1200000</v>
      </c>
      <c r="K282" s="26">
        <f t="shared" si="45"/>
        <v>23076.923076923078</v>
      </c>
      <c r="L282" s="27" t="s">
        <v>43</v>
      </c>
      <c r="M282" s="179" t="s">
        <v>426</v>
      </c>
      <c r="N282" s="249" t="s">
        <v>71</v>
      </c>
      <c r="O282" s="181" t="s">
        <v>10</v>
      </c>
      <c r="P282" s="25" t="s">
        <v>21</v>
      </c>
      <c r="Q282" s="179" t="s">
        <v>155</v>
      </c>
      <c r="R282" s="182">
        <v>0.94799999999999995</v>
      </c>
      <c r="S282" s="182">
        <v>0.98799999999999999</v>
      </c>
      <c r="T282" s="183">
        <v>4257.28</v>
      </c>
      <c r="U282" s="161">
        <f t="shared" si="41"/>
        <v>221378.56</v>
      </c>
      <c r="V282" s="162">
        <f t="shared" si="42"/>
        <v>0.18448213333333333</v>
      </c>
      <c r="W282" s="59" t="str">
        <f t="shared" si="43"/>
        <v>L0W</v>
      </c>
      <c r="X282" s="59" t="str">
        <f t="shared" si="46"/>
        <v>DELAYED</v>
      </c>
      <c r="Y282" s="18">
        <f t="shared" si="47"/>
        <v>16</v>
      </c>
      <c r="Z282" s="177"/>
    </row>
    <row r="283" spans="1:26" s="12" customFormat="1" ht="13.8" hidden="1" thickBot="1" x14ac:dyDescent="0.3">
      <c r="A283" s="177">
        <v>45090</v>
      </c>
      <c r="B283" s="18" t="s">
        <v>520</v>
      </c>
      <c r="C283" s="18" t="s">
        <v>628</v>
      </c>
      <c r="D283" s="18" t="s">
        <v>18</v>
      </c>
      <c r="E283" s="247" t="s">
        <v>1143</v>
      </c>
      <c r="F283" s="19" t="s">
        <v>52</v>
      </c>
      <c r="G283" s="25">
        <v>45037</v>
      </c>
      <c r="H283" s="25">
        <v>45079</v>
      </c>
      <c r="I283" s="251" t="s">
        <v>1145</v>
      </c>
      <c r="J283" s="26">
        <v>10800000</v>
      </c>
      <c r="K283" s="26">
        <f t="shared" si="45"/>
        <v>207692.30769230769</v>
      </c>
      <c r="L283" s="27" t="s">
        <v>43</v>
      </c>
      <c r="M283" s="179" t="s">
        <v>426</v>
      </c>
      <c r="N283" s="180" t="s">
        <v>71</v>
      </c>
      <c r="O283" s="181" t="s">
        <v>10</v>
      </c>
      <c r="P283" s="25" t="s">
        <v>21</v>
      </c>
      <c r="Q283" s="179" t="s">
        <v>203</v>
      </c>
      <c r="R283" s="182">
        <v>0.95799999999999996</v>
      </c>
      <c r="S283" s="182">
        <v>1</v>
      </c>
      <c r="T283" s="183">
        <v>19573.63</v>
      </c>
      <c r="U283" s="161">
        <f t="shared" si="41"/>
        <v>1017828.76</v>
      </c>
      <c r="V283" s="162">
        <f t="shared" si="42"/>
        <v>9.424340370370371E-2</v>
      </c>
      <c r="W283" s="59" t="str">
        <f t="shared" si="43"/>
        <v>L0W</v>
      </c>
      <c r="X283" s="59" t="str">
        <f t="shared" si="46"/>
        <v>SIGNIFICANT</v>
      </c>
      <c r="Y283" s="18">
        <f t="shared" si="47"/>
        <v>42</v>
      </c>
      <c r="Z283" s="177"/>
    </row>
    <row r="284" spans="1:26" s="12" customFormat="1" ht="13.8" hidden="1" thickBot="1" x14ac:dyDescent="0.3">
      <c r="A284" s="177">
        <v>45090</v>
      </c>
      <c r="B284" s="247" t="s">
        <v>534</v>
      </c>
      <c r="C284" s="18" t="s">
        <v>142</v>
      </c>
      <c r="D284" s="18" t="s">
        <v>14</v>
      </c>
      <c r="E284" s="247" t="s">
        <v>1134</v>
      </c>
      <c r="F284" s="19" t="s">
        <v>52</v>
      </c>
      <c r="G284" s="25">
        <v>45037</v>
      </c>
      <c r="H284" s="25">
        <v>45044</v>
      </c>
      <c r="I284" s="248" t="s">
        <v>1140</v>
      </c>
      <c r="J284" s="26">
        <v>900000</v>
      </c>
      <c r="K284" s="26">
        <f t="shared" si="45"/>
        <v>17307.692307692309</v>
      </c>
      <c r="L284" s="27" t="s">
        <v>43</v>
      </c>
      <c r="M284" s="179" t="s">
        <v>426</v>
      </c>
      <c r="N284" s="180" t="s">
        <v>66</v>
      </c>
      <c r="O284" s="181" t="s">
        <v>10</v>
      </c>
      <c r="P284" s="25" t="s">
        <v>21</v>
      </c>
      <c r="Q284" s="179" t="s">
        <v>188</v>
      </c>
      <c r="R284" s="182">
        <v>1</v>
      </c>
      <c r="S284" s="182">
        <v>1</v>
      </c>
      <c r="T284" s="183">
        <v>6468.31</v>
      </c>
      <c r="U284" s="161">
        <f t="shared" si="41"/>
        <v>336352.12</v>
      </c>
      <c r="V284" s="162">
        <f t="shared" si="42"/>
        <v>0.37372457777777779</v>
      </c>
      <c r="W284" s="59" t="str">
        <f t="shared" si="43"/>
        <v>L0W</v>
      </c>
      <c r="X284" s="59" t="str">
        <f t="shared" si="46"/>
        <v>EXPECTED</v>
      </c>
      <c r="Y284" s="18">
        <f t="shared" si="47"/>
        <v>7</v>
      </c>
      <c r="Z284" s="177"/>
    </row>
    <row r="285" spans="1:26" s="12" customFormat="1" ht="15" hidden="1" thickBot="1" x14ac:dyDescent="0.35">
      <c r="A285" s="202">
        <v>45090</v>
      </c>
      <c r="B285" s="235" t="s">
        <v>534</v>
      </c>
      <c r="C285" s="235" t="s">
        <v>95</v>
      </c>
      <c r="D285" s="203" t="s">
        <v>15</v>
      </c>
      <c r="E285" s="235" t="s">
        <v>1086</v>
      </c>
      <c r="F285" s="204" t="s">
        <v>52</v>
      </c>
      <c r="G285" s="205">
        <v>45039</v>
      </c>
      <c r="H285" s="205"/>
      <c r="I285" s="236" t="s">
        <v>1093</v>
      </c>
      <c r="J285" s="207">
        <v>600000</v>
      </c>
      <c r="K285" s="207">
        <f t="shared" si="45"/>
        <v>11538.461538461539</v>
      </c>
      <c r="L285" s="208" t="s">
        <v>42</v>
      </c>
      <c r="M285" s="209" t="s">
        <v>426</v>
      </c>
      <c r="N285" s="210" t="s">
        <v>371</v>
      </c>
      <c r="O285" s="211" t="s">
        <v>10</v>
      </c>
      <c r="P285" s="205" t="s">
        <v>21</v>
      </c>
      <c r="Q285" s="209" t="s">
        <v>56</v>
      </c>
      <c r="R285" s="212"/>
      <c r="S285" s="212"/>
      <c r="T285" s="213"/>
      <c r="U285" s="213">
        <f t="shared" si="41"/>
        <v>0</v>
      </c>
      <c r="V285" s="214">
        <f t="shared" si="42"/>
        <v>0</v>
      </c>
      <c r="W285" s="215" t="str">
        <f t="shared" si="43"/>
        <v>L0W</v>
      </c>
      <c r="X285" s="215" t="e">
        <f t="shared" si="46"/>
        <v>#NUM!</v>
      </c>
      <c r="Y285" s="216" t="e">
        <f t="shared" si="47"/>
        <v>#NUM!</v>
      </c>
      <c r="Z285" s="202"/>
    </row>
    <row r="286" spans="1:26" s="12" customFormat="1" ht="13.8" hidden="1" thickBot="1" x14ac:dyDescent="0.3">
      <c r="A286" s="149">
        <v>45090</v>
      </c>
      <c r="B286" s="151" t="s">
        <v>57</v>
      </c>
      <c r="C286" s="151" t="s">
        <v>162</v>
      </c>
      <c r="D286" s="151" t="s">
        <v>57</v>
      </c>
      <c r="E286" s="150" t="s">
        <v>187</v>
      </c>
      <c r="F286" s="152" t="s">
        <v>52</v>
      </c>
      <c r="G286" s="153">
        <v>45040</v>
      </c>
      <c r="H286" s="153">
        <v>45099</v>
      </c>
      <c r="I286" s="163" t="s">
        <v>1006</v>
      </c>
      <c r="J286" s="155">
        <v>900</v>
      </c>
      <c r="K286" s="155">
        <f t="shared" si="45"/>
        <v>17.307692307692307</v>
      </c>
      <c r="L286" s="156" t="s">
        <v>43</v>
      </c>
      <c r="M286" s="157" t="s">
        <v>426</v>
      </c>
      <c r="N286" s="166" t="s">
        <v>28</v>
      </c>
      <c r="O286" s="159" t="s">
        <v>10</v>
      </c>
      <c r="P286" s="153" t="s">
        <v>21</v>
      </c>
      <c r="Q286" s="179" t="s">
        <v>1668</v>
      </c>
      <c r="R286" s="160">
        <v>0.95199999999999996</v>
      </c>
      <c r="S286" s="160">
        <v>1</v>
      </c>
      <c r="T286" s="161">
        <v>1243.73</v>
      </c>
      <c r="U286" s="161">
        <f t="shared" si="41"/>
        <v>64673.96</v>
      </c>
      <c r="V286" s="162">
        <f t="shared" si="42"/>
        <v>71.859955555555558</v>
      </c>
      <c r="W286" s="59" t="str">
        <f t="shared" si="43"/>
        <v>HIGH</v>
      </c>
      <c r="X286" s="59" t="str">
        <f t="shared" si="46"/>
        <v>SIGNIFICANT</v>
      </c>
      <c r="Y286" s="18">
        <f t="shared" si="47"/>
        <v>59</v>
      </c>
      <c r="Z286" s="149"/>
    </row>
    <row r="287" spans="1:26" s="12" customFormat="1" ht="13.8" hidden="1" thickBot="1" x14ac:dyDescent="0.3">
      <c r="A287" s="177">
        <v>45090</v>
      </c>
      <c r="B287" s="247" t="s">
        <v>57</v>
      </c>
      <c r="C287" s="18" t="s">
        <v>552</v>
      </c>
      <c r="D287" s="18" t="s">
        <v>18</v>
      </c>
      <c r="E287" s="247" t="s">
        <v>1243</v>
      </c>
      <c r="F287" s="19" t="s">
        <v>52</v>
      </c>
      <c r="G287" s="25">
        <v>45041</v>
      </c>
      <c r="H287" s="25">
        <v>45065</v>
      </c>
      <c r="I287" s="248" t="s">
        <v>1248</v>
      </c>
      <c r="J287" s="26"/>
      <c r="K287" s="26">
        <f t="shared" si="45"/>
        <v>0</v>
      </c>
      <c r="L287" s="27" t="s">
        <v>43</v>
      </c>
      <c r="M287" s="179" t="s">
        <v>426</v>
      </c>
      <c r="N287" s="249" t="s">
        <v>71</v>
      </c>
      <c r="O287" s="181" t="s">
        <v>10</v>
      </c>
      <c r="P287" s="25" t="s">
        <v>21</v>
      </c>
      <c r="Q287" s="179" t="s">
        <v>188</v>
      </c>
      <c r="R287" s="182">
        <v>0.998</v>
      </c>
      <c r="S287" s="182">
        <v>1</v>
      </c>
      <c r="T287" s="183">
        <v>1120.07</v>
      </c>
      <c r="U287" s="161">
        <f t="shared" si="41"/>
        <v>58243.64</v>
      </c>
      <c r="V287" s="162" t="e">
        <f t="shared" si="42"/>
        <v>#DIV/0!</v>
      </c>
      <c r="W287" s="59" t="e">
        <f t="shared" si="43"/>
        <v>#DIV/0!</v>
      </c>
      <c r="X287" s="59" t="str">
        <f t="shared" si="46"/>
        <v>DELAYED</v>
      </c>
      <c r="Y287" s="18">
        <f t="shared" si="47"/>
        <v>24</v>
      </c>
      <c r="Z287" s="177"/>
    </row>
    <row r="288" spans="1:26" s="12" customFormat="1" ht="13.8" hidden="1" thickBot="1" x14ac:dyDescent="0.3">
      <c r="A288" s="177">
        <v>45090</v>
      </c>
      <c r="B288" s="247" t="s">
        <v>534</v>
      </c>
      <c r="C288" s="18" t="s">
        <v>142</v>
      </c>
      <c r="D288" s="18" t="s">
        <v>18</v>
      </c>
      <c r="E288" s="247" t="s">
        <v>1135</v>
      </c>
      <c r="F288" s="19" t="s">
        <v>52</v>
      </c>
      <c r="G288" s="25">
        <v>45043</v>
      </c>
      <c r="H288" s="25">
        <v>45065</v>
      </c>
      <c r="I288" s="248" t="s">
        <v>1141</v>
      </c>
      <c r="J288" s="26">
        <v>900000</v>
      </c>
      <c r="K288" s="26">
        <f t="shared" si="45"/>
        <v>17307.692307692309</v>
      </c>
      <c r="L288" s="27" t="s">
        <v>43</v>
      </c>
      <c r="M288" s="179" t="s">
        <v>426</v>
      </c>
      <c r="N288" s="180" t="s">
        <v>66</v>
      </c>
      <c r="O288" s="181" t="s">
        <v>10</v>
      </c>
      <c r="P288" s="25" t="s">
        <v>21</v>
      </c>
      <c r="Q288" s="179" t="s">
        <v>1288</v>
      </c>
      <c r="R288" s="182">
        <v>0.85899999999999999</v>
      </c>
      <c r="S288" s="182">
        <v>0.998</v>
      </c>
      <c r="T288" s="183">
        <v>496.29</v>
      </c>
      <c r="U288" s="161">
        <f t="shared" si="41"/>
        <v>25807.08</v>
      </c>
      <c r="V288" s="162">
        <f t="shared" si="42"/>
        <v>2.8674533333333332E-2</v>
      </c>
      <c r="W288" s="59" t="str">
        <f t="shared" si="43"/>
        <v>L0W</v>
      </c>
      <c r="X288" s="59" t="str">
        <f t="shared" si="46"/>
        <v>DELAYED</v>
      </c>
      <c r="Y288" s="18">
        <f t="shared" si="47"/>
        <v>22</v>
      </c>
      <c r="Z288" s="177"/>
    </row>
    <row r="289" spans="1:26" s="12" customFormat="1" ht="15" hidden="1" thickBot="1" x14ac:dyDescent="0.35">
      <c r="A289" s="202">
        <v>45090</v>
      </c>
      <c r="B289" s="235" t="s">
        <v>534</v>
      </c>
      <c r="C289" s="235" t="s">
        <v>95</v>
      </c>
      <c r="D289" s="203" t="s">
        <v>15</v>
      </c>
      <c r="E289" s="235" t="s">
        <v>1087</v>
      </c>
      <c r="F289" s="204" t="s">
        <v>52</v>
      </c>
      <c r="G289" s="205">
        <v>45044</v>
      </c>
      <c r="H289" s="205"/>
      <c r="I289" s="239" t="s">
        <v>1094</v>
      </c>
      <c r="J289" s="207">
        <v>600000</v>
      </c>
      <c r="K289" s="207">
        <f t="shared" si="45"/>
        <v>11538.461538461539</v>
      </c>
      <c r="L289" s="208" t="s">
        <v>42</v>
      </c>
      <c r="M289" s="209" t="s">
        <v>426</v>
      </c>
      <c r="N289" s="210" t="s">
        <v>371</v>
      </c>
      <c r="O289" s="211" t="s">
        <v>10</v>
      </c>
      <c r="P289" s="205" t="s">
        <v>21</v>
      </c>
      <c r="Q289" s="209" t="s">
        <v>56</v>
      </c>
      <c r="R289" s="212"/>
      <c r="S289" s="212"/>
      <c r="T289" s="213"/>
      <c r="U289" s="213">
        <f t="shared" si="41"/>
        <v>0</v>
      </c>
      <c r="V289" s="214">
        <f t="shared" si="42"/>
        <v>0</v>
      </c>
      <c r="W289" s="215" t="str">
        <f t="shared" si="43"/>
        <v>L0W</v>
      </c>
      <c r="X289" s="215" t="e">
        <f t="shared" si="46"/>
        <v>#NUM!</v>
      </c>
      <c r="Y289" s="216" t="e">
        <f t="shared" si="47"/>
        <v>#NUM!</v>
      </c>
      <c r="Z289" s="202"/>
    </row>
    <row r="290" spans="1:26" s="12" customFormat="1" ht="13.8" hidden="1" thickBot="1" x14ac:dyDescent="0.3">
      <c r="A290" s="177">
        <v>45090</v>
      </c>
      <c r="B290" s="18" t="s">
        <v>57</v>
      </c>
      <c r="C290" s="18" t="s">
        <v>118</v>
      </c>
      <c r="D290" s="18" t="s">
        <v>15</v>
      </c>
      <c r="E290" s="18" t="s">
        <v>1194</v>
      </c>
      <c r="F290" s="19" t="s">
        <v>52</v>
      </c>
      <c r="G290" s="25">
        <v>45046</v>
      </c>
      <c r="H290" s="25">
        <v>45044</v>
      </c>
      <c r="I290" s="244" t="s">
        <v>1195</v>
      </c>
      <c r="J290" s="26">
        <v>3000000</v>
      </c>
      <c r="K290" s="26">
        <f t="shared" si="45"/>
        <v>57692.307692307695</v>
      </c>
      <c r="L290" s="27" t="s">
        <v>43</v>
      </c>
      <c r="M290" s="179" t="s">
        <v>426</v>
      </c>
      <c r="N290" s="180" t="s">
        <v>20</v>
      </c>
      <c r="O290" s="181" t="s">
        <v>10</v>
      </c>
      <c r="P290" s="25" t="s">
        <v>21</v>
      </c>
      <c r="Q290" s="179" t="s">
        <v>188</v>
      </c>
      <c r="R290" s="182">
        <v>0.90800000000000003</v>
      </c>
      <c r="S290" s="182">
        <v>0.99299999999999999</v>
      </c>
      <c r="T290" s="183">
        <v>61512.480000000003</v>
      </c>
      <c r="U290" s="161">
        <f t="shared" ref="U290:U321" si="48">T290*52</f>
        <v>3198648.96</v>
      </c>
      <c r="V290" s="162">
        <f t="shared" si="42"/>
        <v>1.0662163200000001</v>
      </c>
      <c r="W290" s="59" t="str">
        <f t="shared" si="43"/>
        <v>W/IN</v>
      </c>
      <c r="X290" s="59" t="s">
        <v>2059</v>
      </c>
      <c r="Y290" s="18" t="e">
        <f t="shared" si="47"/>
        <v>#NUM!</v>
      </c>
      <c r="Z290" s="177"/>
    </row>
    <row r="291" spans="1:26" s="12" customFormat="1" ht="15" hidden="1" thickBot="1" x14ac:dyDescent="0.35">
      <c r="A291" s="202">
        <v>45090</v>
      </c>
      <c r="B291" s="203" t="s">
        <v>533</v>
      </c>
      <c r="C291" s="203" t="s">
        <v>1117</v>
      </c>
      <c r="D291" s="203" t="s">
        <v>15</v>
      </c>
      <c r="E291" s="203" t="s">
        <v>1118</v>
      </c>
      <c r="F291" s="204" t="s">
        <v>52</v>
      </c>
      <c r="G291" s="205">
        <v>45046</v>
      </c>
      <c r="H291" s="205"/>
      <c r="I291" s="242" t="s">
        <v>1119</v>
      </c>
      <c r="J291" s="207">
        <v>1620000</v>
      </c>
      <c r="K291" s="207">
        <f t="shared" si="45"/>
        <v>31153.846153846152</v>
      </c>
      <c r="L291" s="208" t="s">
        <v>42</v>
      </c>
      <c r="M291" s="209" t="s">
        <v>426</v>
      </c>
      <c r="N291" s="210" t="s">
        <v>72</v>
      </c>
      <c r="O291" s="211" t="s">
        <v>10</v>
      </c>
      <c r="P291" s="205" t="s">
        <v>21</v>
      </c>
      <c r="Q291" s="209" t="s">
        <v>56</v>
      </c>
      <c r="R291" s="212"/>
      <c r="S291" s="212"/>
      <c r="T291" s="213"/>
      <c r="U291" s="213">
        <f t="shared" si="48"/>
        <v>0</v>
      </c>
      <c r="V291" s="214">
        <f t="shared" si="42"/>
        <v>0</v>
      </c>
      <c r="W291" s="215" t="str">
        <f t="shared" si="43"/>
        <v>L0W</v>
      </c>
      <c r="X291" s="215" t="e">
        <f t="shared" ref="X291:X301" si="49">IF(Y291&lt;15, "EXPECTED", IF(Y291&gt;30, "SIGNIFICANT", "DELAYED"))</f>
        <v>#NUM!</v>
      </c>
      <c r="Y291" s="216" t="e">
        <f t="shared" si="47"/>
        <v>#NUM!</v>
      </c>
      <c r="Z291" s="202"/>
    </row>
    <row r="292" spans="1:26" s="12" customFormat="1" ht="15" hidden="1" thickBot="1" x14ac:dyDescent="0.35">
      <c r="A292" s="202">
        <v>45090</v>
      </c>
      <c r="B292" s="203" t="s">
        <v>520</v>
      </c>
      <c r="C292" s="203" t="s">
        <v>461</v>
      </c>
      <c r="D292" s="203" t="s">
        <v>14</v>
      </c>
      <c r="E292" s="235" t="s">
        <v>1078</v>
      </c>
      <c r="F292" s="204" t="s">
        <v>52</v>
      </c>
      <c r="G292" s="205">
        <v>45046</v>
      </c>
      <c r="H292" s="205"/>
      <c r="I292" s="239" t="s">
        <v>1061</v>
      </c>
      <c r="J292" s="238">
        <v>1200000</v>
      </c>
      <c r="K292" s="207">
        <f t="shared" si="45"/>
        <v>23076.923076923078</v>
      </c>
      <c r="L292" s="208" t="s">
        <v>42</v>
      </c>
      <c r="M292" s="209" t="s">
        <v>426</v>
      </c>
      <c r="N292" s="237" t="s">
        <v>160</v>
      </c>
      <c r="O292" s="211" t="s">
        <v>10</v>
      </c>
      <c r="P292" s="205" t="s">
        <v>21</v>
      </c>
      <c r="Q292" s="209" t="s">
        <v>56</v>
      </c>
      <c r="R292" s="212"/>
      <c r="S292" s="212"/>
      <c r="T292" s="213"/>
      <c r="U292" s="213">
        <f t="shared" si="48"/>
        <v>0</v>
      </c>
      <c r="V292" s="214">
        <f t="shared" si="42"/>
        <v>0</v>
      </c>
      <c r="W292" s="215" t="str">
        <f t="shared" si="43"/>
        <v>L0W</v>
      </c>
      <c r="X292" s="215" t="e">
        <f t="shared" si="49"/>
        <v>#NUM!</v>
      </c>
      <c r="Y292" s="216" t="e">
        <f t="shared" si="47"/>
        <v>#NUM!</v>
      </c>
      <c r="Z292" s="202"/>
    </row>
    <row r="293" spans="1:26" s="12" customFormat="1" ht="15" hidden="1" thickBot="1" x14ac:dyDescent="0.35">
      <c r="A293" s="202">
        <v>45090</v>
      </c>
      <c r="B293" s="235" t="s">
        <v>534</v>
      </c>
      <c r="C293" s="235" t="s">
        <v>95</v>
      </c>
      <c r="D293" s="203" t="s">
        <v>15</v>
      </c>
      <c r="E293" s="235" t="s">
        <v>1089</v>
      </c>
      <c r="F293" s="204" t="s">
        <v>52</v>
      </c>
      <c r="G293" s="205">
        <v>45046</v>
      </c>
      <c r="H293" s="205"/>
      <c r="I293" s="239" t="s">
        <v>1096</v>
      </c>
      <c r="J293" s="207">
        <v>600000</v>
      </c>
      <c r="K293" s="207">
        <f t="shared" si="45"/>
        <v>11538.461538461539</v>
      </c>
      <c r="L293" s="208" t="s">
        <v>42</v>
      </c>
      <c r="M293" s="209" t="s">
        <v>426</v>
      </c>
      <c r="N293" s="210" t="s">
        <v>371</v>
      </c>
      <c r="O293" s="211" t="s">
        <v>10</v>
      </c>
      <c r="P293" s="205" t="s">
        <v>21</v>
      </c>
      <c r="Q293" s="209" t="s">
        <v>56</v>
      </c>
      <c r="R293" s="212"/>
      <c r="S293" s="212"/>
      <c r="T293" s="213"/>
      <c r="U293" s="213">
        <f t="shared" si="48"/>
        <v>0</v>
      </c>
      <c r="V293" s="214">
        <f t="shared" si="42"/>
        <v>0</v>
      </c>
      <c r="W293" s="215" t="str">
        <f t="shared" si="43"/>
        <v>L0W</v>
      </c>
      <c r="X293" s="215" t="e">
        <f t="shared" si="49"/>
        <v>#NUM!</v>
      </c>
      <c r="Y293" s="216" t="e">
        <f t="shared" si="47"/>
        <v>#NUM!</v>
      </c>
      <c r="Z293" s="202"/>
    </row>
    <row r="294" spans="1:26" s="12" customFormat="1" ht="15" hidden="1" thickBot="1" x14ac:dyDescent="0.35">
      <c r="A294" s="202">
        <v>45090</v>
      </c>
      <c r="B294" s="235" t="s">
        <v>534</v>
      </c>
      <c r="C294" s="235" t="s">
        <v>95</v>
      </c>
      <c r="D294" s="203" t="s">
        <v>15</v>
      </c>
      <c r="E294" s="235" t="s">
        <v>1088</v>
      </c>
      <c r="F294" s="204" t="s">
        <v>52</v>
      </c>
      <c r="G294" s="205">
        <v>45046</v>
      </c>
      <c r="H294" s="205"/>
      <c r="I294" s="239" t="s">
        <v>1095</v>
      </c>
      <c r="J294" s="207">
        <v>600000</v>
      </c>
      <c r="K294" s="207">
        <f t="shared" si="45"/>
        <v>11538.461538461539</v>
      </c>
      <c r="L294" s="208" t="s">
        <v>42</v>
      </c>
      <c r="M294" s="209" t="s">
        <v>426</v>
      </c>
      <c r="N294" s="210" t="s">
        <v>371</v>
      </c>
      <c r="O294" s="211" t="s">
        <v>10</v>
      </c>
      <c r="P294" s="205" t="s">
        <v>21</v>
      </c>
      <c r="Q294" s="209" t="s">
        <v>56</v>
      </c>
      <c r="R294" s="212"/>
      <c r="S294" s="212"/>
      <c r="T294" s="213"/>
      <c r="U294" s="213">
        <f t="shared" si="48"/>
        <v>0</v>
      </c>
      <c r="V294" s="214">
        <f t="shared" si="42"/>
        <v>0</v>
      </c>
      <c r="W294" s="215" t="str">
        <f t="shared" si="43"/>
        <v>L0W</v>
      </c>
      <c r="X294" s="215" t="e">
        <f t="shared" si="49"/>
        <v>#NUM!</v>
      </c>
      <c r="Y294" s="216" t="e">
        <f t="shared" si="47"/>
        <v>#NUM!</v>
      </c>
      <c r="Z294" s="202"/>
    </row>
    <row r="295" spans="1:26" s="12" customFormat="1" ht="15" hidden="1" thickBot="1" x14ac:dyDescent="0.35">
      <c r="A295" s="202">
        <v>45090</v>
      </c>
      <c r="B295" s="235"/>
      <c r="C295" s="235" t="s">
        <v>178</v>
      </c>
      <c r="D295" s="235" t="s">
        <v>799</v>
      </c>
      <c r="E295" s="235" t="s">
        <v>801</v>
      </c>
      <c r="F295" s="204" t="s">
        <v>52</v>
      </c>
      <c r="G295" s="205">
        <v>45047</v>
      </c>
      <c r="H295" s="205"/>
      <c r="I295" s="239" t="s">
        <v>775</v>
      </c>
      <c r="J295" s="207">
        <v>7200000</v>
      </c>
      <c r="K295" s="207">
        <f t="shared" si="45"/>
        <v>138461.53846153847</v>
      </c>
      <c r="L295" s="208" t="s">
        <v>42</v>
      </c>
      <c r="M295" s="209" t="s">
        <v>426</v>
      </c>
      <c r="N295" s="237" t="s">
        <v>28</v>
      </c>
      <c r="O295" s="211" t="s">
        <v>10</v>
      </c>
      <c r="P295" s="205" t="s">
        <v>21</v>
      </c>
      <c r="Q295" s="209" t="s">
        <v>56</v>
      </c>
      <c r="R295" s="212"/>
      <c r="S295" s="212"/>
      <c r="T295" s="213"/>
      <c r="U295" s="213">
        <f t="shared" si="48"/>
        <v>0</v>
      </c>
      <c r="V295" s="214">
        <f t="shared" si="42"/>
        <v>0</v>
      </c>
      <c r="W295" s="215" t="str">
        <f t="shared" si="43"/>
        <v>L0W</v>
      </c>
      <c r="X295" s="215" t="e">
        <f t="shared" si="49"/>
        <v>#NUM!</v>
      </c>
      <c r="Y295" s="216" t="e">
        <f t="shared" si="47"/>
        <v>#NUM!</v>
      </c>
      <c r="Z295" s="202"/>
    </row>
    <row r="296" spans="1:26" s="12" customFormat="1" ht="15" hidden="1" thickBot="1" x14ac:dyDescent="0.35">
      <c r="A296" s="202">
        <v>45090</v>
      </c>
      <c r="B296" s="235"/>
      <c r="C296" s="235" t="s">
        <v>178</v>
      </c>
      <c r="D296" s="235" t="s">
        <v>14</v>
      </c>
      <c r="E296" s="235" t="s">
        <v>802</v>
      </c>
      <c r="F296" s="204" t="s">
        <v>52</v>
      </c>
      <c r="G296" s="205">
        <v>45047</v>
      </c>
      <c r="H296" s="205"/>
      <c r="I296" s="239" t="s">
        <v>776</v>
      </c>
      <c r="J296" s="207">
        <v>7200000</v>
      </c>
      <c r="K296" s="207">
        <f t="shared" si="45"/>
        <v>138461.53846153847</v>
      </c>
      <c r="L296" s="208" t="s">
        <v>42</v>
      </c>
      <c r="M296" s="209" t="s">
        <v>426</v>
      </c>
      <c r="N296" s="237" t="s">
        <v>66</v>
      </c>
      <c r="O296" s="211" t="s">
        <v>10</v>
      </c>
      <c r="P296" s="205" t="s">
        <v>21</v>
      </c>
      <c r="Q296" s="209" t="s">
        <v>56</v>
      </c>
      <c r="R296" s="212"/>
      <c r="S296" s="212"/>
      <c r="T296" s="213"/>
      <c r="U296" s="213">
        <f t="shared" si="48"/>
        <v>0</v>
      </c>
      <c r="V296" s="214">
        <f t="shared" si="42"/>
        <v>0</v>
      </c>
      <c r="W296" s="215" t="str">
        <f t="shared" si="43"/>
        <v>L0W</v>
      </c>
      <c r="X296" s="215" t="e">
        <f t="shared" si="49"/>
        <v>#NUM!</v>
      </c>
      <c r="Y296" s="216" t="e">
        <f t="shared" si="47"/>
        <v>#NUM!</v>
      </c>
      <c r="Z296" s="202"/>
    </row>
    <row r="297" spans="1:26" s="12" customFormat="1" ht="13.8" hidden="1" thickBot="1" x14ac:dyDescent="0.3">
      <c r="A297" s="177">
        <v>45090</v>
      </c>
      <c r="B297" s="247"/>
      <c r="C297" s="247" t="s">
        <v>147</v>
      </c>
      <c r="D297" s="247" t="s">
        <v>18</v>
      </c>
      <c r="E297" s="247" t="s">
        <v>809</v>
      </c>
      <c r="F297" s="19" t="s">
        <v>52</v>
      </c>
      <c r="G297" s="25">
        <v>45047</v>
      </c>
      <c r="H297" s="25">
        <v>45065</v>
      </c>
      <c r="I297" s="248" t="s">
        <v>783</v>
      </c>
      <c r="J297" s="26">
        <v>7200000</v>
      </c>
      <c r="K297" s="155">
        <f t="shared" si="45"/>
        <v>138461.53846153847</v>
      </c>
      <c r="L297" s="27" t="s">
        <v>42</v>
      </c>
      <c r="M297" s="179" t="s">
        <v>426</v>
      </c>
      <c r="N297" s="249" t="s">
        <v>23</v>
      </c>
      <c r="O297" s="181" t="s">
        <v>10</v>
      </c>
      <c r="P297" s="25" t="s">
        <v>21</v>
      </c>
      <c r="Q297" s="179" t="s">
        <v>222</v>
      </c>
      <c r="R297" s="182">
        <v>0.95899999999999996</v>
      </c>
      <c r="S297" s="182">
        <v>0.997</v>
      </c>
      <c r="T297" s="183">
        <v>13003.15</v>
      </c>
      <c r="U297" s="161">
        <f t="shared" si="48"/>
        <v>676163.79999999993</v>
      </c>
      <c r="V297" s="162">
        <f t="shared" si="42"/>
        <v>9.3911638888888885E-2</v>
      </c>
      <c r="W297" s="59" t="str">
        <f t="shared" si="43"/>
        <v>L0W</v>
      </c>
      <c r="X297" s="59" t="str">
        <f t="shared" si="49"/>
        <v>DELAYED</v>
      </c>
      <c r="Y297" s="18">
        <f t="shared" si="47"/>
        <v>18</v>
      </c>
      <c r="Z297" s="177"/>
    </row>
    <row r="298" spans="1:26" s="12" customFormat="1" ht="15" hidden="1" thickBot="1" x14ac:dyDescent="0.35">
      <c r="A298" s="202">
        <v>45090</v>
      </c>
      <c r="B298" s="235"/>
      <c r="C298" s="235" t="s">
        <v>178</v>
      </c>
      <c r="D298" s="235" t="s">
        <v>799</v>
      </c>
      <c r="E298" s="235" t="s">
        <v>803</v>
      </c>
      <c r="F298" s="204" t="s">
        <v>52</v>
      </c>
      <c r="G298" s="205">
        <v>45047</v>
      </c>
      <c r="H298" s="205"/>
      <c r="I298" s="239" t="s">
        <v>777</v>
      </c>
      <c r="J298" s="207">
        <v>3000000</v>
      </c>
      <c r="K298" s="207">
        <f t="shared" si="45"/>
        <v>57692.307692307695</v>
      </c>
      <c r="L298" s="208" t="s">
        <v>42</v>
      </c>
      <c r="M298" s="209" t="s">
        <v>426</v>
      </c>
      <c r="N298" s="237" t="s">
        <v>160</v>
      </c>
      <c r="O298" s="211" t="s">
        <v>10</v>
      </c>
      <c r="P298" s="205" t="s">
        <v>21</v>
      </c>
      <c r="Q298" s="209" t="s">
        <v>56</v>
      </c>
      <c r="R298" s="212"/>
      <c r="S298" s="212"/>
      <c r="T298" s="213"/>
      <c r="U298" s="213">
        <f t="shared" si="48"/>
        <v>0</v>
      </c>
      <c r="V298" s="214">
        <f t="shared" si="42"/>
        <v>0</v>
      </c>
      <c r="W298" s="215" t="str">
        <f t="shared" si="43"/>
        <v>L0W</v>
      </c>
      <c r="X298" s="215" t="e">
        <f t="shared" si="49"/>
        <v>#NUM!</v>
      </c>
      <c r="Y298" s="216" t="e">
        <f t="shared" si="47"/>
        <v>#NUM!</v>
      </c>
      <c r="Z298" s="202"/>
    </row>
    <row r="299" spans="1:26" s="12" customFormat="1" ht="15" hidden="1" thickBot="1" x14ac:dyDescent="0.35">
      <c r="A299" s="202">
        <v>45090</v>
      </c>
      <c r="B299" s="235"/>
      <c r="C299" s="235" t="s">
        <v>178</v>
      </c>
      <c r="D299" s="235" t="s">
        <v>799</v>
      </c>
      <c r="E299" s="235" t="s">
        <v>804</v>
      </c>
      <c r="F299" s="204" t="s">
        <v>52</v>
      </c>
      <c r="G299" s="205">
        <v>45047</v>
      </c>
      <c r="H299" s="205"/>
      <c r="I299" s="239" t="s">
        <v>778</v>
      </c>
      <c r="J299" s="207">
        <v>3000000</v>
      </c>
      <c r="K299" s="207">
        <f t="shared" si="45"/>
        <v>57692.307692307695</v>
      </c>
      <c r="L299" s="208" t="s">
        <v>42</v>
      </c>
      <c r="M299" s="209" t="s">
        <v>426</v>
      </c>
      <c r="N299" s="237" t="s">
        <v>371</v>
      </c>
      <c r="O299" s="211" t="s">
        <v>10</v>
      </c>
      <c r="P299" s="205" t="s">
        <v>21</v>
      </c>
      <c r="Q299" s="209" t="s">
        <v>56</v>
      </c>
      <c r="R299" s="212"/>
      <c r="S299" s="212"/>
      <c r="T299" s="213"/>
      <c r="U299" s="213">
        <f t="shared" si="48"/>
        <v>0</v>
      </c>
      <c r="V299" s="214">
        <f t="shared" si="42"/>
        <v>0</v>
      </c>
      <c r="W299" s="215" t="str">
        <f t="shared" si="43"/>
        <v>L0W</v>
      </c>
      <c r="X299" s="215" t="e">
        <f t="shared" si="49"/>
        <v>#NUM!</v>
      </c>
      <c r="Y299" s="216" t="e">
        <f t="shared" si="47"/>
        <v>#NUM!</v>
      </c>
      <c r="Z299" s="202"/>
    </row>
    <row r="300" spans="1:26" s="12" customFormat="1" ht="15" hidden="1" thickBot="1" x14ac:dyDescent="0.35">
      <c r="A300" s="202">
        <v>45090</v>
      </c>
      <c r="B300" s="235" t="s">
        <v>571</v>
      </c>
      <c r="C300" s="235" t="s">
        <v>95</v>
      </c>
      <c r="D300" s="235" t="s">
        <v>18</v>
      </c>
      <c r="E300" s="235" t="s">
        <v>820</v>
      </c>
      <c r="F300" s="204" t="s">
        <v>52</v>
      </c>
      <c r="G300" s="205">
        <v>45047</v>
      </c>
      <c r="H300" s="205"/>
      <c r="I300" s="239" t="s">
        <v>784</v>
      </c>
      <c r="J300" s="207">
        <v>1800000</v>
      </c>
      <c r="K300" s="207">
        <f t="shared" si="45"/>
        <v>34615.384615384617</v>
      </c>
      <c r="L300" s="208" t="s">
        <v>42</v>
      </c>
      <c r="M300" s="209" t="s">
        <v>426</v>
      </c>
      <c r="N300" s="237" t="s">
        <v>371</v>
      </c>
      <c r="O300" s="211" t="s">
        <v>10</v>
      </c>
      <c r="P300" s="205" t="s">
        <v>21</v>
      </c>
      <c r="Q300" s="209" t="s">
        <v>56</v>
      </c>
      <c r="R300" s="212"/>
      <c r="S300" s="212"/>
      <c r="T300" s="213"/>
      <c r="U300" s="213">
        <f t="shared" si="48"/>
        <v>0</v>
      </c>
      <c r="V300" s="214">
        <f t="shared" si="42"/>
        <v>0</v>
      </c>
      <c r="W300" s="215" t="str">
        <f t="shared" si="43"/>
        <v>L0W</v>
      </c>
      <c r="X300" s="215" t="e">
        <f t="shared" si="49"/>
        <v>#NUM!</v>
      </c>
      <c r="Y300" s="216" t="e">
        <f t="shared" si="47"/>
        <v>#NUM!</v>
      </c>
      <c r="Z300" s="202"/>
    </row>
    <row r="301" spans="1:26" s="12" customFormat="1" ht="13.8" hidden="1" thickBot="1" x14ac:dyDescent="0.3">
      <c r="A301" s="177">
        <v>45090</v>
      </c>
      <c r="B301" s="247" t="s">
        <v>519</v>
      </c>
      <c r="C301" s="247" t="s">
        <v>70</v>
      </c>
      <c r="D301" s="247" t="s">
        <v>18</v>
      </c>
      <c r="E301" s="247" t="s">
        <v>806</v>
      </c>
      <c r="F301" s="19" t="s">
        <v>52</v>
      </c>
      <c r="G301" s="25">
        <v>45047</v>
      </c>
      <c r="H301" s="25">
        <v>45058</v>
      </c>
      <c r="I301" s="248" t="s">
        <v>780</v>
      </c>
      <c r="J301" s="26">
        <v>1200000</v>
      </c>
      <c r="K301" s="155">
        <f t="shared" si="45"/>
        <v>23076.923076923078</v>
      </c>
      <c r="L301" s="27" t="s">
        <v>42</v>
      </c>
      <c r="M301" s="179" t="s">
        <v>426</v>
      </c>
      <c r="N301" s="249" t="s">
        <v>71</v>
      </c>
      <c r="O301" s="181" t="s">
        <v>10</v>
      </c>
      <c r="P301" s="25" t="s">
        <v>21</v>
      </c>
      <c r="Q301" s="179" t="s">
        <v>188</v>
      </c>
      <c r="R301" s="182">
        <v>0.98699999999999999</v>
      </c>
      <c r="S301" s="182">
        <v>0.996</v>
      </c>
      <c r="T301" s="183">
        <v>5577.52</v>
      </c>
      <c r="U301" s="161">
        <f t="shared" si="48"/>
        <v>290031.04000000004</v>
      </c>
      <c r="V301" s="162">
        <f t="shared" si="42"/>
        <v>0.24169253333333335</v>
      </c>
      <c r="W301" s="59" t="str">
        <f t="shared" si="43"/>
        <v>L0W</v>
      </c>
      <c r="X301" s="59" t="str">
        <f t="shared" si="49"/>
        <v>EXPECTED</v>
      </c>
      <c r="Y301" s="18">
        <f t="shared" si="47"/>
        <v>11</v>
      </c>
      <c r="Z301" s="177"/>
    </row>
    <row r="302" spans="1:26" s="12" customFormat="1" ht="13.8" hidden="1" thickBot="1" x14ac:dyDescent="0.3">
      <c r="A302" s="177">
        <v>45090</v>
      </c>
      <c r="B302" s="247"/>
      <c r="C302" s="247" t="s">
        <v>178</v>
      </c>
      <c r="D302" s="247"/>
      <c r="E302" s="247" t="s">
        <v>819</v>
      </c>
      <c r="F302" s="19" t="s">
        <v>52</v>
      </c>
      <c r="G302" s="25">
        <v>45047</v>
      </c>
      <c r="H302" s="25">
        <v>45044</v>
      </c>
      <c r="I302" s="248" t="s">
        <v>794</v>
      </c>
      <c r="J302" s="26">
        <v>1200000</v>
      </c>
      <c r="K302" s="155">
        <f t="shared" si="45"/>
        <v>23076.923076923078</v>
      </c>
      <c r="L302" s="27" t="s">
        <v>42</v>
      </c>
      <c r="M302" s="179" t="s">
        <v>426</v>
      </c>
      <c r="N302" s="249" t="s">
        <v>85</v>
      </c>
      <c r="O302" s="181" t="s">
        <v>10</v>
      </c>
      <c r="P302" s="25" t="s">
        <v>21</v>
      </c>
      <c r="Q302" s="179" t="s">
        <v>188</v>
      </c>
      <c r="R302" s="182">
        <v>0.98199999999999998</v>
      </c>
      <c r="S302" s="182">
        <v>0.99</v>
      </c>
      <c r="T302" s="183">
        <v>5379.7</v>
      </c>
      <c r="U302" s="161">
        <f t="shared" si="48"/>
        <v>279744.39999999997</v>
      </c>
      <c r="V302" s="162">
        <f t="shared" si="42"/>
        <v>0.23312033333333332</v>
      </c>
      <c r="W302" s="59" t="str">
        <f t="shared" si="43"/>
        <v>L0W</v>
      </c>
      <c r="X302" s="59" t="s">
        <v>2059</v>
      </c>
      <c r="Y302" s="18" t="e">
        <f t="shared" si="47"/>
        <v>#NUM!</v>
      </c>
      <c r="Z302" s="177"/>
    </row>
    <row r="303" spans="1:26" s="12" customFormat="1" ht="13.8" hidden="1" thickBot="1" x14ac:dyDescent="0.3">
      <c r="A303" s="177">
        <v>45090</v>
      </c>
      <c r="B303" s="247" t="s">
        <v>795</v>
      </c>
      <c r="C303" s="247" t="s">
        <v>92</v>
      </c>
      <c r="D303" s="247" t="s">
        <v>18</v>
      </c>
      <c r="E303" s="247" t="s">
        <v>810</v>
      </c>
      <c r="F303" s="19" t="s">
        <v>52</v>
      </c>
      <c r="G303" s="25">
        <v>45047</v>
      </c>
      <c r="H303" s="25">
        <v>45086</v>
      </c>
      <c r="I303" s="251" t="s">
        <v>785</v>
      </c>
      <c r="J303" s="26">
        <v>900000</v>
      </c>
      <c r="K303" s="155">
        <f t="shared" si="45"/>
        <v>17307.692307692309</v>
      </c>
      <c r="L303" s="27" t="s">
        <v>42</v>
      </c>
      <c r="M303" s="179" t="s">
        <v>426</v>
      </c>
      <c r="N303" s="249" t="s">
        <v>75</v>
      </c>
      <c r="O303" s="181" t="s">
        <v>10</v>
      </c>
      <c r="P303" s="25" t="s">
        <v>21</v>
      </c>
      <c r="Q303" s="157" t="s">
        <v>203</v>
      </c>
      <c r="R303" s="182">
        <v>0.92400000000000004</v>
      </c>
      <c r="S303" s="182">
        <v>0.98399999999999999</v>
      </c>
      <c r="T303" s="183">
        <v>3965.12</v>
      </c>
      <c r="U303" s="161">
        <f t="shared" si="48"/>
        <v>206186.23999999999</v>
      </c>
      <c r="V303" s="162">
        <f t="shared" si="42"/>
        <v>0.22909582222222222</v>
      </c>
      <c r="W303" s="59" t="str">
        <f t="shared" si="43"/>
        <v>L0W</v>
      </c>
      <c r="X303" s="59" t="str">
        <f>IF(Y303&lt;15, "EXPECTED", IF(Y303&gt;30, "SIGNIFICANT", "DELAYED"))</f>
        <v>SIGNIFICANT</v>
      </c>
      <c r="Y303" s="18">
        <f t="shared" si="47"/>
        <v>39</v>
      </c>
      <c r="Z303" s="177"/>
    </row>
    <row r="304" spans="1:26" s="12" customFormat="1" ht="13.8" hidden="1" thickBot="1" x14ac:dyDescent="0.3">
      <c r="A304" s="177">
        <v>45090</v>
      </c>
      <c r="B304" s="247" t="s">
        <v>57</v>
      </c>
      <c r="C304" s="247" t="s">
        <v>129</v>
      </c>
      <c r="D304" s="247" t="s">
        <v>799</v>
      </c>
      <c r="E304" s="247" t="s">
        <v>813</v>
      </c>
      <c r="F304" s="19" t="s">
        <v>52</v>
      </c>
      <c r="G304" s="25">
        <v>45047</v>
      </c>
      <c r="H304" s="25">
        <v>45065</v>
      </c>
      <c r="I304" s="248" t="s">
        <v>788</v>
      </c>
      <c r="J304" s="26">
        <v>900000</v>
      </c>
      <c r="K304" s="155">
        <f t="shared" si="45"/>
        <v>17307.692307692309</v>
      </c>
      <c r="L304" s="27" t="s">
        <v>42</v>
      </c>
      <c r="M304" s="179" t="s">
        <v>426</v>
      </c>
      <c r="N304" s="249" t="s">
        <v>103</v>
      </c>
      <c r="O304" s="181" t="s">
        <v>10</v>
      </c>
      <c r="P304" s="25" t="s">
        <v>21</v>
      </c>
      <c r="Q304" s="179" t="s">
        <v>1520</v>
      </c>
      <c r="R304" s="182">
        <v>0.86199999999999999</v>
      </c>
      <c r="S304" s="182">
        <v>0.97599999999999998</v>
      </c>
      <c r="T304" s="183">
        <v>4529.29</v>
      </c>
      <c r="U304" s="161">
        <f t="shared" si="48"/>
        <v>235523.08</v>
      </c>
      <c r="V304" s="162">
        <f t="shared" si="42"/>
        <v>0.26169231111111108</v>
      </c>
      <c r="W304" s="59" t="str">
        <f t="shared" si="43"/>
        <v>L0W</v>
      </c>
      <c r="X304" s="59" t="str">
        <f>IF(Y304&lt;15, "EXPECTED", IF(Y304&gt;30, "SIGNIFICANT", "DELAYED"))</f>
        <v>DELAYED</v>
      </c>
      <c r="Y304" s="18">
        <f t="shared" si="47"/>
        <v>18</v>
      </c>
      <c r="Z304" s="177"/>
    </row>
    <row r="305" spans="1:26" s="12" customFormat="1" ht="13.8" hidden="1" thickBot="1" x14ac:dyDescent="0.3">
      <c r="A305" s="177">
        <v>45090</v>
      </c>
      <c r="B305" s="247" t="s">
        <v>57</v>
      </c>
      <c r="C305" s="247" t="s">
        <v>274</v>
      </c>
      <c r="D305" s="247" t="s">
        <v>18</v>
      </c>
      <c r="E305" s="247" t="s">
        <v>811</v>
      </c>
      <c r="F305" s="19" t="s">
        <v>52</v>
      </c>
      <c r="G305" s="25">
        <v>45047</v>
      </c>
      <c r="H305" s="25">
        <v>45058</v>
      </c>
      <c r="I305" s="248" t="s">
        <v>786</v>
      </c>
      <c r="J305" s="26">
        <v>720000</v>
      </c>
      <c r="K305" s="155">
        <f t="shared" si="45"/>
        <v>13846.153846153846</v>
      </c>
      <c r="L305" s="27" t="s">
        <v>42</v>
      </c>
      <c r="M305" s="179" t="s">
        <v>426</v>
      </c>
      <c r="N305" s="249" t="s">
        <v>371</v>
      </c>
      <c r="O305" s="181" t="s">
        <v>10</v>
      </c>
      <c r="P305" s="25" t="s">
        <v>21</v>
      </c>
      <c r="Q305" s="179" t="s">
        <v>188</v>
      </c>
      <c r="R305" s="182">
        <v>0.84</v>
      </c>
      <c r="S305" s="182">
        <v>0.98799999999999999</v>
      </c>
      <c r="T305" s="183">
        <v>5939.3</v>
      </c>
      <c r="U305" s="161">
        <f t="shared" si="48"/>
        <v>308843.60000000003</v>
      </c>
      <c r="V305" s="162">
        <f t="shared" si="42"/>
        <v>0.42894944444444449</v>
      </c>
      <c r="W305" s="59" t="str">
        <f t="shared" si="43"/>
        <v>L0W</v>
      </c>
      <c r="X305" s="59" t="str">
        <f>IF(Y305&lt;15, "EXPECTED", IF(Y305&gt;30, "SIGNIFICANT", "DELAYED"))</f>
        <v>EXPECTED</v>
      </c>
      <c r="Y305" s="18">
        <f t="shared" si="47"/>
        <v>11</v>
      </c>
      <c r="Z305" s="177"/>
    </row>
    <row r="306" spans="1:26" s="12" customFormat="1" ht="13.8" hidden="1" thickBot="1" x14ac:dyDescent="0.3">
      <c r="A306" s="177">
        <v>45090</v>
      </c>
      <c r="B306" s="247"/>
      <c r="C306" s="247" t="s">
        <v>494</v>
      </c>
      <c r="D306" s="247" t="s">
        <v>18</v>
      </c>
      <c r="E306" s="247" t="s">
        <v>800</v>
      </c>
      <c r="F306" s="19" t="s">
        <v>52</v>
      </c>
      <c r="G306" s="25">
        <v>45047</v>
      </c>
      <c r="H306" s="25">
        <v>45023</v>
      </c>
      <c r="I306" s="248" t="s">
        <v>774</v>
      </c>
      <c r="J306" s="26">
        <v>576000</v>
      </c>
      <c r="K306" s="155">
        <f t="shared" si="45"/>
        <v>11076.923076923076</v>
      </c>
      <c r="L306" s="27" t="s">
        <v>42</v>
      </c>
      <c r="M306" s="179" t="s">
        <v>426</v>
      </c>
      <c r="N306" s="249" t="s">
        <v>103</v>
      </c>
      <c r="O306" s="181" t="s">
        <v>10</v>
      </c>
      <c r="P306" s="25" t="s">
        <v>21</v>
      </c>
      <c r="Q306" s="179" t="s">
        <v>188</v>
      </c>
      <c r="R306" s="182">
        <v>0.94099999999999995</v>
      </c>
      <c r="S306" s="182">
        <v>0.997</v>
      </c>
      <c r="T306" s="183">
        <v>4965.3100000000004</v>
      </c>
      <c r="U306" s="161">
        <f t="shared" si="48"/>
        <v>258196.12000000002</v>
      </c>
      <c r="V306" s="162">
        <f t="shared" si="42"/>
        <v>0.44825715277777783</v>
      </c>
      <c r="W306" s="59" t="str">
        <f t="shared" si="43"/>
        <v>L0W</v>
      </c>
      <c r="X306" s="59" t="s">
        <v>2059</v>
      </c>
      <c r="Y306" s="18" t="e">
        <f t="shared" si="47"/>
        <v>#NUM!</v>
      </c>
      <c r="Z306" s="177"/>
    </row>
    <row r="307" spans="1:26" s="12" customFormat="1" ht="13.8" hidden="1" thickBot="1" x14ac:dyDescent="0.3">
      <c r="A307" s="149">
        <v>45090</v>
      </c>
      <c r="B307" s="150"/>
      <c r="C307" s="150" t="s">
        <v>494</v>
      </c>
      <c r="D307" s="150" t="s">
        <v>18</v>
      </c>
      <c r="E307" s="150" t="s">
        <v>808</v>
      </c>
      <c r="F307" s="152" t="s">
        <v>52</v>
      </c>
      <c r="G307" s="153">
        <v>45047</v>
      </c>
      <c r="H307" s="153">
        <v>45141</v>
      </c>
      <c r="I307" s="154" t="s">
        <v>782</v>
      </c>
      <c r="J307" s="155">
        <v>276000</v>
      </c>
      <c r="K307" s="155">
        <f t="shared" si="45"/>
        <v>5307.6923076923076</v>
      </c>
      <c r="L307" s="156" t="s">
        <v>42</v>
      </c>
      <c r="M307" s="157" t="s">
        <v>426</v>
      </c>
      <c r="N307" s="158" t="s">
        <v>103</v>
      </c>
      <c r="O307" s="159" t="s">
        <v>10</v>
      </c>
      <c r="P307" s="153" t="s">
        <v>21</v>
      </c>
      <c r="Q307" s="157" t="s">
        <v>1706</v>
      </c>
      <c r="R307" s="160">
        <v>1</v>
      </c>
      <c r="S307" s="160">
        <v>1</v>
      </c>
      <c r="T307" s="161">
        <v>269.39</v>
      </c>
      <c r="U307" s="161">
        <f t="shared" si="48"/>
        <v>14008.279999999999</v>
      </c>
      <c r="V307" s="162">
        <f t="shared" si="42"/>
        <v>5.0754637681159419E-2</v>
      </c>
      <c r="W307" s="59" t="str">
        <f t="shared" si="43"/>
        <v>L0W</v>
      </c>
      <c r="X307" s="59" t="str">
        <f t="shared" ref="X307:X338" si="50">IF(Y307&lt;15, "EXPECTED", IF(Y307&gt;30, "SIGNIFICANT", "DELAYED"))</f>
        <v>SIGNIFICANT</v>
      </c>
      <c r="Y307" s="18">
        <f t="shared" si="47"/>
        <v>94</v>
      </c>
      <c r="Z307" s="149"/>
    </row>
    <row r="308" spans="1:26" s="12" customFormat="1" ht="15" hidden="1" thickBot="1" x14ac:dyDescent="0.35">
      <c r="A308" s="202">
        <v>45090</v>
      </c>
      <c r="B308" s="235" t="s">
        <v>204</v>
      </c>
      <c r="C308" s="235" t="s">
        <v>797</v>
      </c>
      <c r="D308" s="235" t="s">
        <v>799</v>
      </c>
      <c r="E308" s="235" t="s">
        <v>815</v>
      </c>
      <c r="F308" s="204" t="s">
        <v>52</v>
      </c>
      <c r="G308" s="205">
        <v>45047</v>
      </c>
      <c r="H308" s="205"/>
      <c r="I308" s="239" t="s">
        <v>790</v>
      </c>
      <c r="J308" s="207">
        <v>96000</v>
      </c>
      <c r="K308" s="207">
        <f t="shared" si="45"/>
        <v>1846.1538461538462</v>
      </c>
      <c r="L308" s="208" t="s">
        <v>42</v>
      </c>
      <c r="M308" s="209" t="s">
        <v>426</v>
      </c>
      <c r="N308" s="237" t="s">
        <v>48</v>
      </c>
      <c r="O308" s="211" t="s">
        <v>10</v>
      </c>
      <c r="P308" s="205" t="s">
        <v>21</v>
      </c>
      <c r="Q308" s="209" t="s">
        <v>56</v>
      </c>
      <c r="R308" s="212"/>
      <c r="S308" s="212"/>
      <c r="T308" s="213"/>
      <c r="U308" s="213">
        <f t="shared" si="48"/>
        <v>0</v>
      </c>
      <c r="V308" s="214">
        <f t="shared" si="42"/>
        <v>0</v>
      </c>
      <c r="W308" s="215" t="str">
        <f t="shared" si="43"/>
        <v>L0W</v>
      </c>
      <c r="X308" s="215" t="e">
        <f t="shared" si="50"/>
        <v>#NUM!</v>
      </c>
      <c r="Y308" s="216" t="e">
        <f t="shared" si="47"/>
        <v>#NUM!</v>
      </c>
      <c r="Z308" s="202"/>
    </row>
    <row r="309" spans="1:26" s="12" customFormat="1" ht="13.8" hidden="1" thickBot="1" x14ac:dyDescent="0.3">
      <c r="A309" s="149">
        <v>45090</v>
      </c>
      <c r="B309" s="150" t="s">
        <v>204</v>
      </c>
      <c r="C309" s="150" t="s">
        <v>797</v>
      </c>
      <c r="D309" s="150" t="s">
        <v>799</v>
      </c>
      <c r="E309" s="150" t="s">
        <v>816</v>
      </c>
      <c r="F309" s="152" t="s">
        <v>52</v>
      </c>
      <c r="G309" s="153">
        <v>45047</v>
      </c>
      <c r="H309" s="153">
        <v>45128</v>
      </c>
      <c r="I309" s="154" t="s">
        <v>791</v>
      </c>
      <c r="J309" s="155">
        <v>96000</v>
      </c>
      <c r="K309" s="155">
        <f t="shared" si="45"/>
        <v>1846.1538461538462</v>
      </c>
      <c r="L309" s="156" t="s">
        <v>42</v>
      </c>
      <c r="M309" s="157" t="s">
        <v>426</v>
      </c>
      <c r="N309" s="158" t="s">
        <v>48</v>
      </c>
      <c r="O309" s="159" t="s">
        <v>10</v>
      </c>
      <c r="P309" s="153" t="s">
        <v>21</v>
      </c>
      <c r="Q309" s="157" t="s">
        <v>1707</v>
      </c>
      <c r="R309" s="160">
        <v>0.86299999999999999</v>
      </c>
      <c r="S309" s="160">
        <v>1</v>
      </c>
      <c r="T309" s="161">
        <v>829.82</v>
      </c>
      <c r="U309" s="161">
        <f t="shared" si="48"/>
        <v>43150.64</v>
      </c>
      <c r="V309" s="162">
        <f t="shared" si="42"/>
        <v>0.44948583333333336</v>
      </c>
      <c r="W309" s="59" t="str">
        <f t="shared" si="43"/>
        <v>L0W</v>
      </c>
      <c r="X309" s="59" t="str">
        <f t="shared" si="50"/>
        <v>SIGNIFICANT</v>
      </c>
      <c r="Y309" s="18">
        <f t="shared" si="47"/>
        <v>81</v>
      </c>
      <c r="Z309" s="149"/>
    </row>
    <row r="310" spans="1:26" s="12" customFormat="1" ht="13.8" hidden="1" thickBot="1" x14ac:dyDescent="0.3">
      <c r="A310" s="149">
        <v>45090</v>
      </c>
      <c r="B310" s="150" t="s">
        <v>57</v>
      </c>
      <c r="C310" s="150" t="s">
        <v>462</v>
      </c>
      <c r="D310" s="150" t="s">
        <v>14</v>
      </c>
      <c r="E310" s="150" t="s">
        <v>817</v>
      </c>
      <c r="F310" s="152" t="s">
        <v>52</v>
      </c>
      <c r="G310" s="153">
        <v>45047</v>
      </c>
      <c r="H310" s="153">
        <v>45135</v>
      </c>
      <c r="I310" s="154" t="s">
        <v>792</v>
      </c>
      <c r="J310" s="155">
        <v>600</v>
      </c>
      <c r="K310" s="155">
        <f t="shared" si="45"/>
        <v>11.538461538461538</v>
      </c>
      <c r="L310" s="156" t="s">
        <v>42</v>
      </c>
      <c r="M310" s="157" t="s">
        <v>426</v>
      </c>
      <c r="N310" s="158" t="s">
        <v>66</v>
      </c>
      <c r="O310" s="159" t="s">
        <v>10</v>
      </c>
      <c r="P310" s="153" t="s">
        <v>21</v>
      </c>
      <c r="Q310" s="157" t="s">
        <v>1706</v>
      </c>
      <c r="R310" s="160">
        <v>0.99099999999999999</v>
      </c>
      <c r="S310" s="160">
        <v>0.99399999999999999</v>
      </c>
      <c r="T310" s="161">
        <v>25475.55</v>
      </c>
      <c r="U310" s="161">
        <f t="shared" si="48"/>
        <v>1324728.5999999999</v>
      </c>
      <c r="V310" s="162">
        <f t="shared" si="42"/>
        <v>2207.8809999999999</v>
      </c>
      <c r="W310" s="59" t="str">
        <f t="shared" si="43"/>
        <v>HIGH</v>
      </c>
      <c r="X310" s="59" t="str">
        <f t="shared" si="50"/>
        <v>SIGNIFICANT</v>
      </c>
      <c r="Y310" s="18">
        <f t="shared" si="47"/>
        <v>88</v>
      </c>
      <c r="Z310" s="149"/>
    </row>
    <row r="311" spans="1:26" s="12" customFormat="1" ht="13.8" hidden="1" thickBot="1" x14ac:dyDescent="0.3">
      <c r="A311" s="177">
        <v>45090</v>
      </c>
      <c r="B311" s="247"/>
      <c r="C311" s="247" t="s">
        <v>798</v>
      </c>
      <c r="D311" s="247" t="s">
        <v>120</v>
      </c>
      <c r="E311" s="247" t="s">
        <v>818</v>
      </c>
      <c r="F311" s="19" t="s">
        <v>52</v>
      </c>
      <c r="G311" s="25">
        <v>45047</v>
      </c>
      <c r="H311" s="25">
        <v>45086</v>
      </c>
      <c r="I311" s="251" t="s">
        <v>793</v>
      </c>
      <c r="J311" s="26"/>
      <c r="K311" s="155">
        <f t="shared" si="45"/>
        <v>0</v>
      </c>
      <c r="L311" s="27" t="s">
        <v>42</v>
      </c>
      <c r="M311" s="179" t="s">
        <v>426</v>
      </c>
      <c r="N311" s="249" t="s">
        <v>48</v>
      </c>
      <c r="O311" s="181" t="s">
        <v>10</v>
      </c>
      <c r="P311" s="25" t="s">
        <v>21</v>
      </c>
      <c r="Q311" s="179" t="s">
        <v>1520</v>
      </c>
      <c r="R311" s="182">
        <v>0.995</v>
      </c>
      <c r="S311" s="182">
        <v>1</v>
      </c>
      <c r="T311" s="183">
        <v>18771.759999999998</v>
      </c>
      <c r="U311" s="161">
        <f t="shared" si="48"/>
        <v>976131.5199999999</v>
      </c>
      <c r="V311" s="162" t="e">
        <f t="shared" si="42"/>
        <v>#DIV/0!</v>
      </c>
      <c r="W311" s="59" t="e">
        <f t="shared" si="43"/>
        <v>#DIV/0!</v>
      </c>
      <c r="X311" s="59" t="str">
        <f t="shared" si="50"/>
        <v>SIGNIFICANT</v>
      </c>
      <c r="Y311" s="18">
        <f t="shared" si="47"/>
        <v>39</v>
      </c>
      <c r="Z311" s="177"/>
    </row>
    <row r="312" spans="1:26" s="12" customFormat="1" ht="15" hidden="1" thickBot="1" x14ac:dyDescent="0.35">
      <c r="A312" s="202">
        <v>45090</v>
      </c>
      <c r="B312" s="235" t="s">
        <v>796</v>
      </c>
      <c r="C312" s="235" t="s">
        <v>172</v>
      </c>
      <c r="D312" s="235" t="s">
        <v>18</v>
      </c>
      <c r="E312" s="235" t="s">
        <v>814</v>
      </c>
      <c r="F312" s="204" t="s">
        <v>52</v>
      </c>
      <c r="G312" s="205">
        <v>45047</v>
      </c>
      <c r="H312" s="205"/>
      <c r="I312" s="239" t="s">
        <v>789</v>
      </c>
      <c r="J312" s="207"/>
      <c r="K312" s="207">
        <f t="shared" si="45"/>
        <v>0</v>
      </c>
      <c r="L312" s="208" t="s">
        <v>42</v>
      </c>
      <c r="M312" s="209" t="s">
        <v>426</v>
      </c>
      <c r="N312" s="237" t="s">
        <v>66</v>
      </c>
      <c r="O312" s="211" t="s">
        <v>10</v>
      </c>
      <c r="P312" s="205" t="s">
        <v>21</v>
      </c>
      <c r="Q312" s="209" t="s">
        <v>56</v>
      </c>
      <c r="R312" s="212"/>
      <c r="S312" s="212"/>
      <c r="T312" s="213"/>
      <c r="U312" s="213">
        <f t="shared" si="48"/>
        <v>0</v>
      </c>
      <c r="V312" s="214" t="e">
        <f t="shared" si="42"/>
        <v>#DIV/0!</v>
      </c>
      <c r="W312" s="215" t="e">
        <f t="shared" si="43"/>
        <v>#DIV/0!</v>
      </c>
      <c r="X312" s="215" t="e">
        <f t="shared" si="50"/>
        <v>#NUM!</v>
      </c>
      <c r="Y312" s="216" t="e">
        <f t="shared" si="47"/>
        <v>#NUM!</v>
      </c>
      <c r="Z312" s="202"/>
    </row>
    <row r="313" spans="1:26" s="12" customFormat="1" ht="13.8" hidden="1" thickBot="1" x14ac:dyDescent="0.3">
      <c r="A313" s="177">
        <v>45090</v>
      </c>
      <c r="B313" s="247" t="s">
        <v>520</v>
      </c>
      <c r="C313" s="247" t="s">
        <v>215</v>
      </c>
      <c r="D313" s="247" t="s">
        <v>799</v>
      </c>
      <c r="E313" s="247" t="s">
        <v>812</v>
      </c>
      <c r="F313" s="19" t="s">
        <v>52</v>
      </c>
      <c r="G313" s="25">
        <v>45047</v>
      </c>
      <c r="H313" s="25">
        <v>45058</v>
      </c>
      <c r="I313" s="248" t="s">
        <v>787</v>
      </c>
      <c r="J313" s="26"/>
      <c r="K313" s="155">
        <f t="shared" si="45"/>
        <v>0</v>
      </c>
      <c r="L313" s="27" t="s">
        <v>42</v>
      </c>
      <c r="M313" s="179" t="s">
        <v>426</v>
      </c>
      <c r="N313" s="249" t="s">
        <v>85</v>
      </c>
      <c r="O313" s="181" t="s">
        <v>10</v>
      </c>
      <c r="P313" s="25" t="s">
        <v>21</v>
      </c>
      <c r="Q313" s="179" t="s">
        <v>188</v>
      </c>
      <c r="R313" s="182">
        <v>1</v>
      </c>
      <c r="S313" s="182">
        <v>1</v>
      </c>
      <c r="T313" s="183">
        <v>51303.68</v>
      </c>
      <c r="U313" s="161">
        <f t="shared" si="48"/>
        <v>2667791.3599999999</v>
      </c>
      <c r="V313" s="162" t="e">
        <f t="shared" si="42"/>
        <v>#DIV/0!</v>
      </c>
      <c r="W313" s="59" t="e">
        <f t="shared" si="43"/>
        <v>#DIV/0!</v>
      </c>
      <c r="X313" s="59" t="str">
        <f t="shared" si="50"/>
        <v>EXPECTED</v>
      </c>
      <c r="Y313" s="18">
        <f t="shared" si="47"/>
        <v>11</v>
      </c>
      <c r="Z313" s="177"/>
    </row>
    <row r="314" spans="1:26" s="12" customFormat="1" ht="13.8" hidden="1" thickBot="1" x14ac:dyDescent="0.3">
      <c r="A314" s="177">
        <v>45090</v>
      </c>
      <c r="B314" s="247" t="s">
        <v>520</v>
      </c>
      <c r="C314" s="247" t="s">
        <v>172</v>
      </c>
      <c r="D314" s="247" t="s">
        <v>14</v>
      </c>
      <c r="E314" s="247" t="s">
        <v>807</v>
      </c>
      <c r="F314" s="19" t="s">
        <v>52</v>
      </c>
      <c r="G314" s="25">
        <v>45047</v>
      </c>
      <c r="H314" s="25">
        <v>45051</v>
      </c>
      <c r="I314" s="248" t="s">
        <v>781</v>
      </c>
      <c r="J314" s="26"/>
      <c r="K314" s="155">
        <f t="shared" si="45"/>
        <v>0</v>
      </c>
      <c r="L314" s="27" t="s">
        <v>42</v>
      </c>
      <c r="M314" s="179" t="s">
        <v>426</v>
      </c>
      <c r="N314" s="249" t="s">
        <v>66</v>
      </c>
      <c r="O314" s="181" t="s">
        <v>10</v>
      </c>
      <c r="P314" s="25" t="s">
        <v>21</v>
      </c>
      <c r="Q314" s="179" t="s">
        <v>188</v>
      </c>
      <c r="R314" s="182">
        <v>0.97899999999999998</v>
      </c>
      <c r="S314" s="182">
        <v>0.998</v>
      </c>
      <c r="T314" s="183">
        <v>15573.78</v>
      </c>
      <c r="U314" s="161">
        <f t="shared" si="48"/>
        <v>809836.56</v>
      </c>
      <c r="V314" s="162" t="e">
        <f t="shared" si="42"/>
        <v>#DIV/0!</v>
      </c>
      <c r="W314" s="59" t="e">
        <f t="shared" si="43"/>
        <v>#DIV/0!</v>
      </c>
      <c r="X314" s="59" t="str">
        <f t="shared" si="50"/>
        <v>EXPECTED</v>
      </c>
      <c r="Y314" s="18">
        <f t="shared" si="47"/>
        <v>4</v>
      </c>
      <c r="Z314" s="177"/>
    </row>
    <row r="315" spans="1:26" s="12" customFormat="1" ht="40.200000000000003" hidden="1" thickBot="1" x14ac:dyDescent="0.3">
      <c r="A315" s="177">
        <v>45090</v>
      </c>
      <c r="B315" s="247"/>
      <c r="C315" s="247" t="s">
        <v>84</v>
      </c>
      <c r="D315" s="247" t="s">
        <v>799</v>
      </c>
      <c r="E315" s="247" t="s">
        <v>805</v>
      </c>
      <c r="F315" s="19" t="s">
        <v>52</v>
      </c>
      <c r="G315" s="25">
        <v>45047</v>
      </c>
      <c r="H315" s="25">
        <v>45058</v>
      </c>
      <c r="I315" s="248" t="s">
        <v>779</v>
      </c>
      <c r="J315" s="26"/>
      <c r="K315" s="155">
        <f t="shared" si="45"/>
        <v>0</v>
      </c>
      <c r="L315" s="27" t="s">
        <v>42</v>
      </c>
      <c r="M315" s="179" t="s">
        <v>426</v>
      </c>
      <c r="N315" s="249" t="s">
        <v>75</v>
      </c>
      <c r="O315" s="181" t="s">
        <v>10</v>
      </c>
      <c r="P315" s="25" t="s">
        <v>21</v>
      </c>
      <c r="Q315" s="179" t="s">
        <v>1301</v>
      </c>
      <c r="R315" s="182">
        <v>0.94699999999999995</v>
      </c>
      <c r="S315" s="182">
        <v>0.97</v>
      </c>
      <c r="T315" s="183">
        <v>447432.17</v>
      </c>
      <c r="U315" s="161">
        <f t="shared" si="48"/>
        <v>23266472.84</v>
      </c>
      <c r="V315" s="162" t="e">
        <f t="shared" si="42"/>
        <v>#DIV/0!</v>
      </c>
      <c r="W315" s="59" t="e">
        <f t="shared" si="43"/>
        <v>#DIV/0!</v>
      </c>
      <c r="X315" s="59" t="str">
        <f t="shared" si="50"/>
        <v>EXPECTED</v>
      </c>
      <c r="Y315" s="18">
        <f t="shared" si="47"/>
        <v>11</v>
      </c>
      <c r="Z315" s="177"/>
    </row>
    <row r="316" spans="1:26" s="12" customFormat="1" ht="13.8" hidden="1" thickBot="1" x14ac:dyDescent="0.3">
      <c r="A316" s="177">
        <v>45090</v>
      </c>
      <c r="B316" s="18" t="s">
        <v>534</v>
      </c>
      <c r="C316" s="18" t="s">
        <v>142</v>
      </c>
      <c r="D316" s="18" t="s">
        <v>18</v>
      </c>
      <c r="E316" s="18" t="s">
        <v>823</v>
      </c>
      <c r="F316" s="19" t="s">
        <v>52</v>
      </c>
      <c r="G316" s="25">
        <v>45050</v>
      </c>
      <c r="H316" s="25">
        <v>45093</v>
      </c>
      <c r="I316" s="178" t="s">
        <v>824</v>
      </c>
      <c r="J316" s="26">
        <v>2400000</v>
      </c>
      <c r="K316" s="26">
        <f t="shared" si="45"/>
        <v>46153.846153846156</v>
      </c>
      <c r="L316" s="27" t="s">
        <v>42</v>
      </c>
      <c r="M316" s="179" t="s">
        <v>426</v>
      </c>
      <c r="N316" s="180" t="s">
        <v>66</v>
      </c>
      <c r="O316" s="181" t="s">
        <v>10</v>
      </c>
      <c r="P316" s="25" t="s">
        <v>21</v>
      </c>
      <c r="Q316" s="179" t="s">
        <v>188</v>
      </c>
      <c r="R316" s="182">
        <v>0.96199999999999997</v>
      </c>
      <c r="S316" s="182">
        <v>0.99199999999999999</v>
      </c>
      <c r="T316" s="183">
        <v>12846.79</v>
      </c>
      <c r="U316" s="161">
        <f t="shared" si="48"/>
        <v>668033.08000000007</v>
      </c>
      <c r="V316" s="162">
        <f t="shared" si="42"/>
        <v>0.27834711666666667</v>
      </c>
      <c r="W316" s="59" t="str">
        <f t="shared" si="43"/>
        <v>L0W</v>
      </c>
      <c r="X316" s="59" t="str">
        <f t="shared" si="50"/>
        <v>SIGNIFICANT</v>
      </c>
      <c r="Y316" s="18">
        <f t="shared" si="47"/>
        <v>43</v>
      </c>
      <c r="Z316" s="177"/>
    </row>
    <row r="317" spans="1:26" s="12" customFormat="1" ht="13.8" hidden="1" thickBot="1" x14ac:dyDescent="0.3">
      <c r="A317" s="177">
        <v>45090</v>
      </c>
      <c r="B317" s="18"/>
      <c r="C317" s="18" t="s">
        <v>461</v>
      </c>
      <c r="D317" s="18" t="s">
        <v>14</v>
      </c>
      <c r="E317" s="18" t="s">
        <v>827</v>
      </c>
      <c r="F317" s="19" t="s">
        <v>52</v>
      </c>
      <c r="G317" s="25">
        <v>45050</v>
      </c>
      <c r="H317" s="25">
        <v>45079</v>
      </c>
      <c r="I317" s="178" t="s">
        <v>828</v>
      </c>
      <c r="J317" s="26">
        <v>720000</v>
      </c>
      <c r="K317" s="26">
        <f t="shared" si="45"/>
        <v>13846.153846153846</v>
      </c>
      <c r="L317" s="27" t="s">
        <v>42</v>
      </c>
      <c r="M317" s="179" t="s">
        <v>426</v>
      </c>
      <c r="N317" s="180" t="s">
        <v>11</v>
      </c>
      <c r="O317" s="181" t="s">
        <v>10</v>
      </c>
      <c r="P317" s="25" t="s">
        <v>21</v>
      </c>
      <c r="Q317" s="179" t="s">
        <v>188</v>
      </c>
      <c r="R317" s="182">
        <v>0.99399999999999999</v>
      </c>
      <c r="S317" s="182">
        <v>1</v>
      </c>
      <c r="T317" s="183">
        <v>15663.3</v>
      </c>
      <c r="U317" s="161">
        <f t="shared" si="48"/>
        <v>814491.6</v>
      </c>
      <c r="V317" s="162">
        <f t="shared" si="42"/>
        <v>1.1312383333333333</v>
      </c>
      <c r="W317" s="59" t="str">
        <f t="shared" si="43"/>
        <v>W/IN</v>
      </c>
      <c r="X317" s="59" t="str">
        <f t="shared" si="50"/>
        <v>DELAYED</v>
      </c>
      <c r="Y317" s="18">
        <f t="shared" si="47"/>
        <v>29</v>
      </c>
      <c r="Z317" s="177"/>
    </row>
    <row r="318" spans="1:26" s="12" customFormat="1" ht="13.8" hidden="1" thickBot="1" x14ac:dyDescent="0.3">
      <c r="A318" s="149">
        <v>45090</v>
      </c>
      <c r="B318" s="151"/>
      <c r="C318" s="151" t="s">
        <v>461</v>
      </c>
      <c r="D318" s="151" t="s">
        <v>14</v>
      </c>
      <c r="E318" s="151" t="s">
        <v>825</v>
      </c>
      <c r="F318" s="152" t="s">
        <v>52</v>
      </c>
      <c r="G318" s="153">
        <v>45050</v>
      </c>
      <c r="H318" s="153">
        <v>45107</v>
      </c>
      <c r="I318" s="163" t="s">
        <v>826</v>
      </c>
      <c r="J318" s="155">
        <v>720000</v>
      </c>
      <c r="K318" s="155">
        <f t="shared" si="45"/>
        <v>13846.153846153846</v>
      </c>
      <c r="L318" s="156" t="s">
        <v>43</v>
      </c>
      <c r="M318" s="157" t="s">
        <v>426</v>
      </c>
      <c r="N318" s="166" t="s">
        <v>160</v>
      </c>
      <c r="O318" s="159" t="s">
        <v>10</v>
      </c>
      <c r="P318" s="153" t="s">
        <v>21</v>
      </c>
      <c r="Q318" s="157" t="s">
        <v>203</v>
      </c>
      <c r="R318" s="160">
        <v>0.98399999999999999</v>
      </c>
      <c r="S318" s="160">
        <v>1</v>
      </c>
      <c r="T318" s="161">
        <v>8041.46</v>
      </c>
      <c r="U318" s="161">
        <f t="shared" si="48"/>
        <v>418155.92</v>
      </c>
      <c r="V318" s="162">
        <f t="shared" si="42"/>
        <v>0.58077211111111116</v>
      </c>
      <c r="W318" s="59" t="str">
        <f t="shared" si="43"/>
        <v>L0W</v>
      </c>
      <c r="X318" s="59" t="str">
        <f t="shared" si="50"/>
        <v>SIGNIFICANT</v>
      </c>
      <c r="Y318" s="18">
        <f t="shared" si="47"/>
        <v>57</v>
      </c>
      <c r="Z318" s="149"/>
    </row>
    <row r="319" spans="1:26" s="12" customFormat="1" ht="13.8" hidden="1" thickBot="1" x14ac:dyDescent="0.3">
      <c r="A319" s="177">
        <v>45090</v>
      </c>
      <c r="B319" s="18" t="s">
        <v>520</v>
      </c>
      <c r="C319" s="18" t="s">
        <v>756</v>
      </c>
      <c r="D319" s="18" t="s">
        <v>158</v>
      </c>
      <c r="E319" s="247" t="s">
        <v>971</v>
      </c>
      <c r="F319" s="19" t="s">
        <v>52</v>
      </c>
      <c r="G319" s="25">
        <v>45051</v>
      </c>
      <c r="H319" s="25">
        <v>45079</v>
      </c>
      <c r="I319" s="251" t="s">
        <v>967</v>
      </c>
      <c r="J319" s="26">
        <v>7200000</v>
      </c>
      <c r="K319" s="26">
        <f t="shared" si="45"/>
        <v>138461.53846153847</v>
      </c>
      <c r="L319" s="27" t="s">
        <v>43</v>
      </c>
      <c r="M319" s="179" t="s">
        <v>426</v>
      </c>
      <c r="N319" s="249" t="s">
        <v>160</v>
      </c>
      <c r="O319" s="181" t="s">
        <v>10</v>
      </c>
      <c r="P319" s="25" t="s">
        <v>21</v>
      </c>
      <c r="Q319" s="179" t="s">
        <v>188</v>
      </c>
      <c r="R319" s="182">
        <v>0.99299999999999999</v>
      </c>
      <c r="S319" s="182">
        <v>0.996</v>
      </c>
      <c r="T319" s="183">
        <v>12516.51</v>
      </c>
      <c r="U319" s="161">
        <f t="shared" si="48"/>
        <v>650858.52</v>
      </c>
      <c r="V319" s="162">
        <f t="shared" si="42"/>
        <v>9.0397016666666663E-2</v>
      </c>
      <c r="W319" s="59" t="str">
        <f t="shared" si="43"/>
        <v>L0W</v>
      </c>
      <c r="X319" s="59" t="str">
        <f t="shared" si="50"/>
        <v>DELAYED</v>
      </c>
      <c r="Y319" s="18">
        <f t="shared" si="47"/>
        <v>28</v>
      </c>
      <c r="Z319" s="177"/>
    </row>
    <row r="320" spans="1:26" s="12" customFormat="1" ht="13.8" hidden="1" thickBot="1" x14ac:dyDescent="0.3">
      <c r="A320" s="177">
        <v>45090</v>
      </c>
      <c r="B320" s="18" t="s">
        <v>520</v>
      </c>
      <c r="C320" s="18" t="s">
        <v>142</v>
      </c>
      <c r="D320" s="18" t="s">
        <v>14</v>
      </c>
      <c r="E320" s="247" t="s">
        <v>973</v>
      </c>
      <c r="F320" s="19" t="s">
        <v>52</v>
      </c>
      <c r="G320" s="25">
        <v>45051</v>
      </c>
      <c r="H320" s="25">
        <v>45065</v>
      </c>
      <c r="I320" s="248" t="s">
        <v>969</v>
      </c>
      <c r="J320" s="26">
        <v>6000000</v>
      </c>
      <c r="K320" s="26">
        <f t="shared" si="45"/>
        <v>115384.61538461539</v>
      </c>
      <c r="L320" s="27" t="s">
        <v>43</v>
      </c>
      <c r="M320" s="179" t="s">
        <v>426</v>
      </c>
      <c r="N320" s="249" t="s">
        <v>66</v>
      </c>
      <c r="O320" s="181" t="s">
        <v>10</v>
      </c>
      <c r="P320" s="25" t="s">
        <v>21</v>
      </c>
      <c r="Q320" s="179" t="s">
        <v>188</v>
      </c>
      <c r="R320" s="182">
        <v>0.98899999999999999</v>
      </c>
      <c r="S320" s="182">
        <v>1</v>
      </c>
      <c r="T320" s="183">
        <v>30009.279999999999</v>
      </c>
      <c r="U320" s="161">
        <f t="shared" si="48"/>
        <v>1560482.56</v>
      </c>
      <c r="V320" s="162">
        <f t="shared" si="42"/>
        <v>0.26008042666666664</v>
      </c>
      <c r="W320" s="59" t="str">
        <f t="shared" si="43"/>
        <v>L0W</v>
      </c>
      <c r="X320" s="59" t="str">
        <f t="shared" si="50"/>
        <v>EXPECTED</v>
      </c>
      <c r="Y320" s="18">
        <f t="shared" si="47"/>
        <v>14</v>
      </c>
      <c r="Z320" s="177"/>
    </row>
    <row r="321" spans="1:26" s="12" customFormat="1" ht="15" hidden="1" thickBot="1" x14ac:dyDescent="0.35">
      <c r="A321" s="202">
        <v>45090</v>
      </c>
      <c r="B321" s="203" t="s">
        <v>534</v>
      </c>
      <c r="C321" s="203" t="s">
        <v>142</v>
      </c>
      <c r="D321" s="203" t="s">
        <v>14</v>
      </c>
      <c r="E321" s="235" t="s">
        <v>974</v>
      </c>
      <c r="F321" s="204" t="s">
        <v>52</v>
      </c>
      <c r="G321" s="205">
        <v>45051</v>
      </c>
      <c r="H321" s="205"/>
      <c r="I321" s="239" t="s">
        <v>970</v>
      </c>
      <c r="J321" s="207">
        <v>900000</v>
      </c>
      <c r="K321" s="207">
        <f t="shared" si="45"/>
        <v>17307.692307692309</v>
      </c>
      <c r="L321" s="208" t="s">
        <v>43</v>
      </c>
      <c r="M321" s="209" t="s">
        <v>426</v>
      </c>
      <c r="N321" s="237" t="s">
        <v>66</v>
      </c>
      <c r="O321" s="211" t="s">
        <v>10</v>
      </c>
      <c r="P321" s="205" t="s">
        <v>21</v>
      </c>
      <c r="Q321" s="209" t="s">
        <v>56</v>
      </c>
      <c r="R321" s="212"/>
      <c r="S321" s="212"/>
      <c r="T321" s="213"/>
      <c r="U321" s="213">
        <f t="shared" si="48"/>
        <v>0</v>
      </c>
      <c r="V321" s="214">
        <f t="shared" si="42"/>
        <v>0</v>
      </c>
      <c r="W321" s="215" t="str">
        <f t="shared" si="43"/>
        <v>L0W</v>
      </c>
      <c r="X321" s="215" t="e">
        <f t="shared" si="50"/>
        <v>#NUM!</v>
      </c>
      <c r="Y321" s="216" t="e">
        <f t="shared" si="47"/>
        <v>#NUM!</v>
      </c>
      <c r="Z321" s="202"/>
    </row>
    <row r="322" spans="1:26" s="12" customFormat="1" ht="13.8" hidden="1" thickBot="1" x14ac:dyDescent="0.3">
      <c r="A322" s="177">
        <v>45090</v>
      </c>
      <c r="B322" s="18" t="s">
        <v>520</v>
      </c>
      <c r="C322" s="18" t="s">
        <v>756</v>
      </c>
      <c r="D322" s="18" t="s">
        <v>158</v>
      </c>
      <c r="E322" s="247" t="s">
        <v>972</v>
      </c>
      <c r="F322" s="19" t="s">
        <v>52</v>
      </c>
      <c r="G322" s="25">
        <v>45051</v>
      </c>
      <c r="H322" s="25">
        <v>45093</v>
      </c>
      <c r="I322" s="251" t="s">
        <v>968</v>
      </c>
      <c r="J322" s="26">
        <v>720000</v>
      </c>
      <c r="K322" s="26">
        <f t="shared" si="45"/>
        <v>13846.153846153846</v>
      </c>
      <c r="L322" s="27" t="s">
        <v>43</v>
      </c>
      <c r="M322" s="179" t="s">
        <v>426</v>
      </c>
      <c r="N322" s="249" t="s">
        <v>160</v>
      </c>
      <c r="O322" s="181" t="s">
        <v>10</v>
      </c>
      <c r="P322" s="25" t="s">
        <v>21</v>
      </c>
      <c r="Q322" s="179" t="s">
        <v>203</v>
      </c>
      <c r="R322" s="182">
        <v>0.98099999999999998</v>
      </c>
      <c r="S322" s="182">
        <v>1</v>
      </c>
      <c r="T322" s="183">
        <v>11938.81</v>
      </c>
      <c r="U322" s="161">
        <f t="shared" ref="U322:U341" si="51">T322*52</f>
        <v>620818.12</v>
      </c>
      <c r="V322" s="162">
        <f t="shared" ref="V322:V385" si="52">T322/K322</f>
        <v>0.86224738888888885</v>
      </c>
      <c r="W322" s="59" t="str">
        <f t="shared" ref="W322:W385" si="53">IF(V322&lt;0.8, "L0W", IF(V322&gt;1.2,"HIGH","W/IN"))</f>
        <v>W/IN</v>
      </c>
      <c r="X322" s="59" t="str">
        <f t="shared" si="50"/>
        <v>SIGNIFICANT</v>
      </c>
      <c r="Y322" s="18">
        <f t="shared" si="47"/>
        <v>42</v>
      </c>
      <c r="Z322" s="177"/>
    </row>
    <row r="323" spans="1:26" s="12" customFormat="1" ht="15" hidden="1" thickBot="1" x14ac:dyDescent="0.35">
      <c r="A323" s="202">
        <v>45055</v>
      </c>
      <c r="B323" s="203"/>
      <c r="C323" s="203" t="s">
        <v>87</v>
      </c>
      <c r="D323" s="203" t="s">
        <v>15</v>
      </c>
      <c r="E323" s="203" t="s">
        <v>411</v>
      </c>
      <c r="F323" s="204" t="s">
        <v>52</v>
      </c>
      <c r="G323" s="205">
        <v>45051</v>
      </c>
      <c r="H323" s="205"/>
      <c r="I323" s="206" t="s">
        <v>412</v>
      </c>
      <c r="J323" s="207">
        <v>200000</v>
      </c>
      <c r="K323" s="207">
        <f t="shared" si="45"/>
        <v>3846.1538461538462</v>
      </c>
      <c r="L323" s="208" t="s">
        <v>43</v>
      </c>
      <c r="M323" s="209" t="s">
        <v>115</v>
      </c>
      <c r="N323" s="210" t="s">
        <v>11</v>
      </c>
      <c r="O323" s="211" t="s">
        <v>10</v>
      </c>
      <c r="P323" s="205" t="s">
        <v>21</v>
      </c>
      <c r="Q323" s="218" t="s">
        <v>56</v>
      </c>
      <c r="R323" s="212"/>
      <c r="S323" s="212"/>
      <c r="T323" s="213"/>
      <c r="U323" s="213">
        <f t="shared" si="51"/>
        <v>0</v>
      </c>
      <c r="V323" s="214">
        <f t="shared" si="52"/>
        <v>0</v>
      </c>
      <c r="W323" s="215" t="str">
        <f t="shared" si="53"/>
        <v>L0W</v>
      </c>
      <c r="X323" s="215" t="e">
        <f t="shared" si="50"/>
        <v>#NUM!</v>
      </c>
      <c r="Y323" s="216" t="e">
        <f t="shared" si="47"/>
        <v>#NUM!</v>
      </c>
      <c r="Z323" s="202"/>
    </row>
    <row r="324" spans="1:26" s="12" customFormat="1" ht="13.8" hidden="1" thickBot="1" x14ac:dyDescent="0.3">
      <c r="A324" s="177">
        <v>45090</v>
      </c>
      <c r="B324" s="18" t="s">
        <v>534</v>
      </c>
      <c r="C324" s="18" t="s">
        <v>114</v>
      </c>
      <c r="D324" s="18" t="s">
        <v>15</v>
      </c>
      <c r="E324" s="247" t="s">
        <v>976</v>
      </c>
      <c r="F324" s="19" t="s">
        <v>52</v>
      </c>
      <c r="G324" s="25">
        <v>45054</v>
      </c>
      <c r="H324" s="25">
        <v>45079</v>
      </c>
      <c r="I324" s="251" t="s">
        <v>979</v>
      </c>
      <c r="J324" s="26">
        <v>900000</v>
      </c>
      <c r="K324" s="26">
        <f t="shared" si="45"/>
        <v>17307.692307692309</v>
      </c>
      <c r="L324" s="27" t="s">
        <v>43</v>
      </c>
      <c r="M324" s="179" t="s">
        <v>426</v>
      </c>
      <c r="N324" s="249" t="s">
        <v>28</v>
      </c>
      <c r="O324" s="181" t="s">
        <v>10</v>
      </c>
      <c r="P324" s="25" t="s">
        <v>21</v>
      </c>
      <c r="Q324" s="179" t="s">
        <v>188</v>
      </c>
      <c r="R324" s="182">
        <v>0.97599999999999998</v>
      </c>
      <c r="S324" s="182">
        <v>0.98799999999999999</v>
      </c>
      <c r="T324" s="183">
        <v>10561.48</v>
      </c>
      <c r="U324" s="161">
        <f t="shared" si="51"/>
        <v>549196.96</v>
      </c>
      <c r="V324" s="162">
        <f t="shared" si="52"/>
        <v>0.61021884444444441</v>
      </c>
      <c r="W324" s="59" t="str">
        <f t="shared" si="53"/>
        <v>L0W</v>
      </c>
      <c r="X324" s="59" t="str">
        <f t="shared" si="50"/>
        <v>DELAYED</v>
      </c>
      <c r="Y324" s="18">
        <f t="shared" si="47"/>
        <v>25</v>
      </c>
      <c r="Z324" s="177"/>
    </row>
    <row r="325" spans="1:26" s="12" customFormat="1" ht="13.8" hidden="1" thickBot="1" x14ac:dyDescent="0.3">
      <c r="A325" s="177">
        <v>45090</v>
      </c>
      <c r="B325" s="18" t="s">
        <v>534</v>
      </c>
      <c r="C325" s="18" t="s">
        <v>114</v>
      </c>
      <c r="D325" s="18" t="s">
        <v>15</v>
      </c>
      <c r="E325" s="247" t="s">
        <v>975</v>
      </c>
      <c r="F325" s="19" t="s">
        <v>52</v>
      </c>
      <c r="G325" s="25">
        <v>45054</v>
      </c>
      <c r="H325" s="25">
        <v>45058</v>
      </c>
      <c r="I325" s="248" t="s">
        <v>978</v>
      </c>
      <c r="J325" s="26">
        <v>900000</v>
      </c>
      <c r="K325" s="26">
        <f t="shared" si="45"/>
        <v>17307.692307692309</v>
      </c>
      <c r="L325" s="27" t="s">
        <v>43</v>
      </c>
      <c r="M325" s="179" t="s">
        <v>426</v>
      </c>
      <c r="N325" s="249" t="s">
        <v>28</v>
      </c>
      <c r="O325" s="181" t="s">
        <v>10</v>
      </c>
      <c r="P325" s="25" t="s">
        <v>21</v>
      </c>
      <c r="Q325" s="179" t="s">
        <v>188</v>
      </c>
      <c r="R325" s="182">
        <v>0.91900000000000004</v>
      </c>
      <c r="S325" s="182">
        <v>1</v>
      </c>
      <c r="T325" s="183">
        <v>23118.06</v>
      </c>
      <c r="U325" s="161">
        <f t="shared" si="51"/>
        <v>1202139.1200000001</v>
      </c>
      <c r="V325" s="162">
        <f t="shared" si="52"/>
        <v>1.3357101333333334</v>
      </c>
      <c r="W325" s="59" t="str">
        <f t="shared" si="53"/>
        <v>HIGH</v>
      </c>
      <c r="X325" s="59" t="str">
        <f t="shared" si="50"/>
        <v>EXPECTED</v>
      </c>
      <c r="Y325" s="18">
        <f t="shared" si="47"/>
        <v>4</v>
      </c>
      <c r="Z325" s="177"/>
    </row>
    <row r="326" spans="1:26" s="12" customFormat="1" ht="13.8" hidden="1" thickBot="1" x14ac:dyDescent="0.3">
      <c r="A326" s="149">
        <v>45090</v>
      </c>
      <c r="B326" s="151"/>
      <c r="C326" s="151" t="s">
        <v>494</v>
      </c>
      <c r="D326" s="151" t="s">
        <v>158</v>
      </c>
      <c r="E326" s="150" t="s">
        <v>977</v>
      </c>
      <c r="F326" s="152" t="s">
        <v>52</v>
      </c>
      <c r="G326" s="153">
        <v>45054</v>
      </c>
      <c r="H326" s="153">
        <v>45100</v>
      </c>
      <c r="I326" s="154" t="s">
        <v>980</v>
      </c>
      <c r="J326" s="155">
        <v>672000</v>
      </c>
      <c r="K326" s="155">
        <f t="shared" si="45"/>
        <v>12923.076923076924</v>
      </c>
      <c r="L326" s="156" t="s">
        <v>43</v>
      </c>
      <c r="M326" s="157" t="s">
        <v>426</v>
      </c>
      <c r="N326" s="158" t="s">
        <v>148</v>
      </c>
      <c r="O326" s="159" t="s">
        <v>10</v>
      </c>
      <c r="P326" s="153" t="s">
        <v>21</v>
      </c>
      <c r="Q326" s="157" t="s">
        <v>1669</v>
      </c>
      <c r="R326" s="160">
        <v>0.84499999999999997</v>
      </c>
      <c r="S326" s="160">
        <v>0.94899999999999995</v>
      </c>
      <c r="T326" s="161">
        <v>1240.3699999999999</v>
      </c>
      <c r="U326" s="161">
        <f t="shared" si="51"/>
        <v>64499.239999999991</v>
      </c>
      <c r="V326" s="162">
        <f t="shared" si="52"/>
        <v>9.5981011904761895E-2</v>
      </c>
      <c r="W326" s="59" t="str">
        <f t="shared" si="53"/>
        <v>L0W</v>
      </c>
      <c r="X326" s="59" t="str">
        <f t="shared" si="50"/>
        <v>SIGNIFICANT</v>
      </c>
      <c r="Y326" s="18">
        <f t="shared" si="47"/>
        <v>46</v>
      </c>
      <c r="Z326" s="149"/>
    </row>
    <row r="327" spans="1:26" s="12" customFormat="1" ht="15" hidden="1" thickBot="1" x14ac:dyDescent="0.35">
      <c r="A327" s="202">
        <v>45090</v>
      </c>
      <c r="B327" s="203" t="s">
        <v>571</v>
      </c>
      <c r="C327" s="203" t="s">
        <v>274</v>
      </c>
      <c r="D327" s="203" t="s">
        <v>158</v>
      </c>
      <c r="E327" s="235" t="s">
        <v>964</v>
      </c>
      <c r="F327" s="204" t="s">
        <v>52</v>
      </c>
      <c r="G327" s="205">
        <v>45056</v>
      </c>
      <c r="H327" s="205"/>
      <c r="I327" s="260" t="s">
        <v>966</v>
      </c>
      <c r="J327" s="207">
        <v>7200000</v>
      </c>
      <c r="K327" s="207">
        <f t="shared" si="45"/>
        <v>138461.53846153847</v>
      </c>
      <c r="L327" s="208" t="s">
        <v>42</v>
      </c>
      <c r="M327" s="209" t="s">
        <v>426</v>
      </c>
      <c r="N327" s="237" t="s">
        <v>371</v>
      </c>
      <c r="O327" s="211" t="s">
        <v>10</v>
      </c>
      <c r="P327" s="205" t="s">
        <v>21</v>
      </c>
      <c r="Q327" s="209" t="s">
        <v>56</v>
      </c>
      <c r="R327" s="212"/>
      <c r="S327" s="212"/>
      <c r="T327" s="213"/>
      <c r="U327" s="213">
        <f t="shared" si="51"/>
        <v>0</v>
      </c>
      <c r="V327" s="214">
        <f t="shared" si="52"/>
        <v>0</v>
      </c>
      <c r="W327" s="215" t="str">
        <f t="shared" si="53"/>
        <v>L0W</v>
      </c>
      <c r="X327" s="215" t="e">
        <f t="shared" si="50"/>
        <v>#NUM!</v>
      </c>
      <c r="Y327" s="216" t="e">
        <f t="shared" si="47"/>
        <v>#NUM!</v>
      </c>
      <c r="Z327" s="202"/>
    </row>
    <row r="328" spans="1:26" s="12" customFormat="1" ht="15" hidden="1" thickBot="1" x14ac:dyDescent="0.35">
      <c r="A328" s="202">
        <v>45090</v>
      </c>
      <c r="B328" s="203" t="s">
        <v>519</v>
      </c>
      <c r="C328" s="203" t="s">
        <v>418</v>
      </c>
      <c r="D328" s="203" t="s">
        <v>119</v>
      </c>
      <c r="E328" s="235" t="s">
        <v>963</v>
      </c>
      <c r="F328" s="204" t="s">
        <v>52</v>
      </c>
      <c r="G328" s="205">
        <v>45056</v>
      </c>
      <c r="H328" s="205"/>
      <c r="I328" s="260" t="s">
        <v>259</v>
      </c>
      <c r="J328" s="207">
        <v>600000</v>
      </c>
      <c r="K328" s="207">
        <f t="shared" si="45"/>
        <v>11538.461538461539</v>
      </c>
      <c r="L328" s="208" t="s">
        <v>42</v>
      </c>
      <c r="M328" s="209" t="s">
        <v>426</v>
      </c>
      <c r="N328" s="237" t="s">
        <v>71</v>
      </c>
      <c r="O328" s="211" t="s">
        <v>10</v>
      </c>
      <c r="P328" s="205" t="s">
        <v>21</v>
      </c>
      <c r="Q328" s="209" t="s">
        <v>56</v>
      </c>
      <c r="R328" s="212"/>
      <c r="S328" s="212"/>
      <c r="T328" s="213"/>
      <c r="U328" s="213">
        <f t="shared" si="51"/>
        <v>0</v>
      </c>
      <c r="V328" s="214">
        <f t="shared" si="52"/>
        <v>0</v>
      </c>
      <c r="W328" s="215" t="str">
        <f t="shared" si="53"/>
        <v>L0W</v>
      </c>
      <c r="X328" s="215" t="e">
        <f t="shared" si="50"/>
        <v>#NUM!</v>
      </c>
      <c r="Y328" s="216" t="e">
        <f t="shared" si="47"/>
        <v>#NUM!</v>
      </c>
      <c r="Z328" s="202"/>
    </row>
    <row r="329" spans="1:26" s="12" customFormat="1" ht="15" hidden="1" thickBot="1" x14ac:dyDescent="0.35">
      <c r="A329" s="202">
        <v>45090</v>
      </c>
      <c r="B329" s="203" t="s">
        <v>57</v>
      </c>
      <c r="C329" s="203" t="s">
        <v>149</v>
      </c>
      <c r="D329" s="203" t="s">
        <v>363</v>
      </c>
      <c r="E329" s="235" t="s">
        <v>954</v>
      </c>
      <c r="F329" s="204" t="s">
        <v>52</v>
      </c>
      <c r="G329" s="205">
        <v>45061</v>
      </c>
      <c r="H329" s="205"/>
      <c r="I329" s="239" t="s">
        <v>946</v>
      </c>
      <c r="J329" s="207">
        <v>2400000</v>
      </c>
      <c r="K329" s="207">
        <f t="shared" si="45"/>
        <v>46153.846153846156</v>
      </c>
      <c r="L329" s="208" t="s">
        <v>42</v>
      </c>
      <c r="M329" s="209" t="s">
        <v>426</v>
      </c>
      <c r="N329" s="237" t="s">
        <v>20</v>
      </c>
      <c r="O329" s="211" t="s">
        <v>10</v>
      </c>
      <c r="P329" s="205" t="s">
        <v>21</v>
      </c>
      <c r="Q329" s="209" t="s">
        <v>56</v>
      </c>
      <c r="R329" s="212"/>
      <c r="S329" s="212"/>
      <c r="T329" s="213"/>
      <c r="U329" s="213">
        <f t="shared" si="51"/>
        <v>0</v>
      </c>
      <c r="V329" s="214">
        <f t="shared" si="52"/>
        <v>0</v>
      </c>
      <c r="W329" s="215" t="str">
        <f t="shared" si="53"/>
        <v>L0W</v>
      </c>
      <c r="X329" s="215" t="e">
        <f t="shared" si="50"/>
        <v>#NUM!</v>
      </c>
      <c r="Y329" s="216" t="e">
        <f t="shared" si="47"/>
        <v>#NUM!</v>
      </c>
      <c r="Z329" s="202"/>
    </row>
    <row r="330" spans="1:26" s="12" customFormat="1" ht="15" hidden="1" thickBot="1" x14ac:dyDescent="0.35">
      <c r="A330" s="202">
        <v>45090</v>
      </c>
      <c r="B330" s="203" t="s">
        <v>520</v>
      </c>
      <c r="C330" s="203" t="s">
        <v>628</v>
      </c>
      <c r="D330" s="203" t="s">
        <v>24</v>
      </c>
      <c r="E330" s="235" t="s">
        <v>952</v>
      </c>
      <c r="F330" s="204" t="s">
        <v>52</v>
      </c>
      <c r="G330" s="205">
        <v>45061</v>
      </c>
      <c r="H330" s="205"/>
      <c r="I330" s="239" t="s">
        <v>945</v>
      </c>
      <c r="J330" s="207">
        <v>1800000</v>
      </c>
      <c r="K330" s="207">
        <f t="shared" si="45"/>
        <v>34615.384615384617</v>
      </c>
      <c r="L330" s="208" t="s">
        <v>42</v>
      </c>
      <c r="M330" s="209" t="s">
        <v>426</v>
      </c>
      <c r="N330" s="237" t="s">
        <v>71</v>
      </c>
      <c r="O330" s="211" t="s">
        <v>10</v>
      </c>
      <c r="P330" s="205" t="s">
        <v>21</v>
      </c>
      <c r="Q330" s="209" t="s">
        <v>56</v>
      </c>
      <c r="R330" s="212"/>
      <c r="S330" s="212"/>
      <c r="T330" s="213"/>
      <c r="U330" s="213">
        <f t="shared" si="51"/>
        <v>0</v>
      </c>
      <c r="V330" s="214">
        <f t="shared" si="52"/>
        <v>0</v>
      </c>
      <c r="W330" s="215" t="str">
        <f t="shared" si="53"/>
        <v>L0W</v>
      </c>
      <c r="X330" s="215" t="e">
        <f t="shared" si="50"/>
        <v>#NUM!</v>
      </c>
      <c r="Y330" s="216" t="e">
        <f t="shared" si="47"/>
        <v>#NUM!</v>
      </c>
      <c r="Z330" s="202"/>
    </row>
    <row r="331" spans="1:26" s="12" customFormat="1" ht="15" hidden="1" thickBot="1" x14ac:dyDescent="0.35">
      <c r="A331" s="202">
        <v>45090</v>
      </c>
      <c r="B331" s="203" t="s">
        <v>204</v>
      </c>
      <c r="C331" s="203" t="s">
        <v>59</v>
      </c>
      <c r="D331" s="203" t="s">
        <v>26</v>
      </c>
      <c r="E331" s="235" t="s">
        <v>953</v>
      </c>
      <c r="F331" s="204" t="s">
        <v>52</v>
      </c>
      <c r="G331" s="205">
        <v>45061</v>
      </c>
      <c r="H331" s="205"/>
      <c r="I331" s="239" t="s">
        <v>944</v>
      </c>
      <c r="J331" s="207">
        <v>1500000</v>
      </c>
      <c r="K331" s="207">
        <f t="shared" si="45"/>
        <v>28846.153846153848</v>
      </c>
      <c r="L331" s="208" t="s">
        <v>42</v>
      </c>
      <c r="M331" s="209" t="s">
        <v>426</v>
      </c>
      <c r="N331" s="237" t="s">
        <v>71</v>
      </c>
      <c r="O331" s="211" t="s">
        <v>10</v>
      </c>
      <c r="P331" s="205" t="s">
        <v>21</v>
      </c>
      <c r="Q331" s="209" t="s">
        <v>56</v>
      </c>
      <c r="R331" s="212"/>
      <c r="S331" s="212"/>
      <c r="T331" s="213"/>
      <c r="U331" s="213">
        <f t="shared" si="51"/>
        <v>0</v>
      </c>
      <c r="V331" s="214">
        <f t="shared" si="52"/>
        <v>0</v>
      </c>
      <c r="W331" s="215" t="str">
        <f t="shared" si="53"/>
        <v>L0W</v>
      </c>
      <c r="X331" s="215" t="e">
        <f t="shared" si="50"/>
        <v>#NUM!</v>
      </c>
      <c r="Y331" s="216" t="e">
        <f t="shared" si="47"/>
        <v>#NUM!</v>
      </c>
      <c r="Z331" s="202"/>
    </row>
    <row r="332" spans="1:26" s="12" customFormat="1" ht="15" hidden="1" thickBot="1" x14ac:dyDescent="0.35">
      <c r="A332" s="202">
        <v>45090</v>
      </c>
      <c r="B332" s="203" t="s">
        <v>57</v>
      </c>
      <c r="C332" s="203" t="s">
        <v>418</v>
      </c>
      <c r="D332" s="203" t="s">
        <v>158</v>
      </c>
      <c r="E332" s="235" t="s">
        <v>958</v>
      </c>
      <c r="F332" s="204" t="s">
        <v>52</v>
      </c>
      <c r="G332" s="205">
        <v>45061</v>
      </c>
      <c r="H332" s="205"/>
      <c r="I332" s="239" t="s">
        <v>951</v>
      </c>
      <c r="J332" s="207">
        <v>1200000</v>
      </c>
      <c r="K332" s="207">
        <f t="shared" si="45"/>
        <v>23076.923076923078</v>
      </c>
      <c r="L332" s="208" t="s">
        <v>42</v>
      </c>
      <c r="M332" s="209" t="s">
        <v>426</v>
      </c>
      <c r="N332" s="237" t="s">
        <v>75</v>
      </c>
      <c r="O332" s="211" t="s">
        <v>10</v>
      </c>
      <c r="P332" s="205" t="s">
        <v>21</v>
      </c>
      <c r="Q332" s="209" t="s">
        <v>56</v>
      </c>
      <c r="R332" s="212"/>
      <c r="S332" s="212"/>
      <c r="T332" s="213"/>
      <c r="U332" s="213">
        <f t="shared" si="51"/>
        <v>0</v>
      </c>
      <c r="V332" s="214">
        <f t="shared" si="52"/>
        <v>0</v>
      </c>
      <c r="W332" s="215" t="str">
        <f t="shared" si="53"/>
        <v>L0W</v>
      </c>
      <c r="X332" s="215" t="e">
        <f t="shared" si="50"/>
        <v>#NUM!</v>
      </c>
      <c r="Y332" s="216" t="e">
        <f t="shared" si="47"/>
        <v>#NUM!</v>
      </c>
      <c r="Z332" s="202"/>
    </row>
    <row r="333" spans="1:26" s="12" customFormat="1" ht="13.8" hidden="1" thickBot="1" x14ac:dyDescent="0.3">
      <c r="A333" s="177">
        <v>45090</v>
      </c>
      <c r="B333" s="18" t="s">
        <v>519</v>
      </c>
      <c r="C333" s="18" t="s">
        <v>70</v>
      </c>
      <c r="D333" s="18" t="s">
        <v>26</v>
      </c>
      <c r="E333" s="247" t="s">
        <v>955</v>
      </c>
      <c r="F333" s="19" t="s">
        <v>52</v>
      </c>
      <c r="G333" s="25">
        <v>45061</v>
      </c>
      <c r="H333" s="25">
        <v>45093</v>
      </c>
      <c r="I333" s="251" t="s">
        <v>947</v>
      </c>
      <c r="J333" s="26">
        <v>900000</v>
      </c>
      <c r="K333" s="26">
        <f t="shared" si="45"/>
        <v>17307.692307692309</v>
      </c>
      <c r="L333" s="27" t="s">
        <v>42</v>
      </c>
      <c r="M333" s="179" t="s">
        <v>426</v>
      </c>
      <c r="N333" s="249" t="s">
        <v>71</v>
      </c>
      <c r="O333" s="181" t="s">
        <v>10</v>
      </c>
      <c r="P333" s="25" t="s">
        <v>21</v>
      </c>
      <c r="Q333" s="179" t="s">
        <v>203</v>
      </c>
      <c r="R333" s="182">
        <v>0.92100000000000004</v>
      </c>
      <c r="S333" s="182">
        <v>1</v>
      </c>
      <c r="T333" s="183">
        <v>5280.8</v>
      </c>
      <c r="U333" s="161">
        <f t="shared" si="51"/>
        <v>274601.60000000003</v>
      </c>
      <c r="V333" s="162">
        <f t="shared" si="52"/>
        <v>0.30511288888888888</v>
      </c>
      <c r="W333" s="59" t="str">
        <f t="shared" si="53"/>
        <v>L0W</v>
      </c>
      <c r="X333" s="59" t="str">
        <f t="shared" si="50"/>
        <v>SIGNIFICANT</v>
      </c>
      <c r="Y333" s="18">
        <f t="shared" si="47"/>
        <v>32</v>
      </c>
      <c r="Z333" s="177"/>
    </row>
    <row r="334" spans="1:26" s="12" customFormat="1" ht="15" hidden="1" thickBot="1" x14ac:dyDescent="0.35">
      <c r="A334" s="202">
        <v>45090</v>
      </c>
      <c r="B334" s="203"/>
      <c r="C334" s="203" t="s">
        <v>102</v>
      </c>
      <c r="D334" s="203" t="s">
        <v>174</v>
      </c>
      <c r="E334" s="235" t="s">
        <v>957</v>
      </c>
      <c r="F334" s="204" t="s">
        <v>52</v>
      </c>
      <c r="G334" s="205">
        <v>45061</v>
      </c>
      <c r="H334" s="205"/>
      <c r="I334" s="239" t="s">
        <v>950</v>
      </c>
      <c r="J334" s="207">
        <v>840000</v>
      </c>
      <c r="K334" s="207">
        <f t="shared" si="45"/>
        <v>16153.846153846154</v>
      </c>
      <c r="L334" s="208" t="s">
        <v>42</v>
      </c>
      <c r="M334" s="209" t="s">
        <v>426</v>
      </c>
      <c r="N334" s="237" t="s">
        <v>104</v>
      </c>
      <c r="O334" s="211" t="s">
        <v>10</v>
      </c>
      <c r="P334" s="205" t="s">
        <v>21</v>
      </c>
      <c r="Q334" s="209" t="s">
        <v>56</v>
      </c>
      <c r="R334" s="212"/>
      <c r="S334" s="212"/>
      <c r="T334" s="213"/>
      <c r="U334" s="213">
        <f t="shared" si="51"/>
        <v>0</v>
      </c>
      <c r="V334" s="214">
        <f t="shared" si="52"/>
        <v>0</v>
      </c>
      <c r="W334" s="215" t="str">
        <f t="shared" si="53"/>
        <v>L0W</v>
      </c>
      <c r="X334" s="215" t="e">
        <f t="shared" si="50"/>
        <v>#NUM!</v>
      </c>
      <c r="Y334" s="216" t="e">
        <f t="shared" si="47"/>
        <v>#NUM!</v>
      </c>
      <c r="Z334" s="202"/>
    </row>
    <row r="335" spans="1:26" s="12" customFormat="1" ht="13.8" hidden="1" thickBot="1" x14ac:dyDescent="0.3">
      <c r="A335" s="149">
        <v>45090</v>
      </c>
      <c r="B335" s="151" t="s">
        <v>57</v>
      </c>
      <c r="C335" s="151" t="s">
        <v>101</v>
      </c>
      <c r="D335" s="151" t="s">
        <v>158</v>
      </c>
      <c r="E335" s="150" t="s">
        <v>956</v>
      </c>
      <c r="F335" s="152" t="s">
        <v>52</v>
      </c>
      <c r="G335" s="153">
        <v>45061</v>
      </c>
      <c r="H335" s="153">
        <v>45099</v>
      </c>
      <c r="I335" s="154" t="s">
        <v>949</v>
      </c>
      <c r="J335" s="155">
        <v>720000</v>
      </c>
      <c r="K335" s="155">
        <f t="shared" si="45"/>
        <v>13846.153846153846</v>
      </c>
      <c r="L335" s="156" t="s">
        <v>42</v>
      </c>
      <c r="M335" s="157" t="s">
        <v>426</v>
      </c>
      <c r="N335" s="158" t="s">
        <v>160</v>
      </c>
      <c r="O335" s="159" t="s">
        <v>10</v>
      </c>
      <c r="P335" s="153" t="s">
        <v>21</v>
      </c>
      <c r="Q335" s="157" t="s">
        <v>1670</v>
      </c>
      <c r="R335" s="160">
        <v>0.92100000000000004</v>
      </c>
      <c r="S335" s="160">
        <v>0.98</v>
      </c>
      <c r="T335" s="161">
        <v>46339.3</v>
      </c>
      <c r="U335" s="161">
        <f t="shared" si="51"/>
        <v>2409643.6</v>
      </c>
      <c r="V335" s="162">
        <f t="shared" si="52"/>
        <v>3.3467272222222224</v>
      </c>
      <c r="W335" s="59" t="str">
        <f t="shared" si="53"/>
        <v>HIGH</v>
      </c>
      <c r="X335" s="59" t="str">
        <f t="shared" si="50"/>
        <v>SIGNIFICANT</v>
      </c>
      <c r="Y335" s="18">
        <f t="shared" si="47"/>
        <v>38</v>
      </c>
      <c r="Z335" s="149"/>
    </row>
    <row r="336" spans="1:26" s="12" customFormat="1" ht="15" hidden="1" thickBot="1" x14ac:dyDescent="0.35">
      <c r="A336" s="202">
        <v>45090</v>
      </c>
      <c r="B336" s="203"/>
      <c r="C336" s="203" t="s">
        <v>61</v>
      </c>
      <c r="D336" s="203" t="s">
        <v>24</v>
      </c>
      <c r="E336" s="235" t="s">
        <v>167</v>
      </c>
      <c r="F336" s="204" t="s">
        <v>52</v>
      </c>
      <c r="G336" s="205">
        <v>45061</v>
      </c>
      <c r="H336" s="205"/>
      <c r="I336" s="239" t="s">
        <v>948</v>
      </c>
      <c r="J336" s="207">
        <v>600000</v>
      </c>
      <c r="K336" s="207">
        <f t="shared" si="45"/>
        <v>11538.461538461539</v>
      </c>
      <c r="L336" s="208" t="s">
        <v>42</v>
      </c>
      <c r="M336" s="209" t="s">
        <v>426</v>
      </c>
      <c r="N336" s="237" t="s">
        <v>8</v>
      </c>
      <c r="O336" s="211" t="s">
        <v>10</v>
      </c>
      <c r="P336" s="205" t="s">
        <v>21</v>
      </c>
      <c r="Q336" s="209" t="s">
        <v>56</v>
      </c>
      <c r="R336" s="212"/>
      <c r="S336" s="212"/>
      <c r="T336" s="213"/>
      <c r="U336" s="213">
        <f t="shared" si="51"/>
        <v>0</v>
      </c>
      <c r="V336" s="214">
        <f t="shared" si="52"/>
        <v>0</v>
      </c>
      <c r="W336" s="215" t="str">
        <f t="shared" si="53"/>
        <v>L0W</v>
      </c>
      <c r="X336" s="215" t="e">
        <f t="shared" si="50"/>
        <v>#NUM!</v>
      </c>
      <c r="Y336" s="216" t="e">
        <f t="shared" si="47"/>
        <v>#NUM!</v>
      </c>
      <c r="Z336" s="202"/>
    </row>
    <row r="337" spans="1:26" s="12" customFormat="1" ht="13.8" hidden="1" thickBot="1" x14ac:dyDescent="0.3">
      <c r="A337" s="149">
        <v>45090</v>
      </c>
      <c r="B337" s="151"/>
      <c r="C337" s="151" t="s">
        <v>728</v>
      </c>
      <c r="D337" s="151" t="s">
        <v>158</v>
      </c>
      <c r="E337" s="151" t="s">
        <v>894</v>
      </c>
      <c r="F337" s="152" t="s">
        <v>52</v>
      </c>
      <c r="G337" s="153">
        <v>45063</v>
      </c>
      <c r="H337" s="153">
        <v>45114</v>
      </c>
      <c r="I337" s="163" t="s">
        <v>895</v>
      </c>
      <c r="J337" s="155">
        <v>900000</v>
      </c>
      <c r="K337" s="155">
        <f t="shared" si="45"/>
        <v>17307.692307692309</v>
      </c>
      <c r="L337" s="156" t="s">
        <v>42</v>
      </c>
      <c r="M337" s="157" t="s">
        <v>426</v>
      </c>
      <c r="N337" s="166" t="s">
        <v>71</v>
      </c>
      <c r="O337" s="159" t="s">
        <v>10</v>
      </c>
      <c r="P337" s="153" t="s">
        <v>21</v>
      </c>
      <c r="Q337" s="157" t="s">
        <v>188</v>
      </c>
      <c r="R337" s="160">
        <v>0.998</v>
      </c>
      <c r="S337" s="160">
        <v>1</v>
      </c>
      <c r="T337" s="161">
        <v>254.5</v>
      </c>
      <c r="U337" s="161">
        <f t="shared" si="51"/>
        <v>13234</v>
      </c>
      <c r="V337" s="162">
        <f t="shared" si="52"/>
        <v>1.4704444444444444E-2</v>
      </c>
      <c r="W337" s="59" t="str">
        <f t="shared" si="53"/>
        <v>L0W</v>
      </c>
      <c r="X337" s="59" t="str">
        <f t="shared" si="50"/>
        <v>SIGNIFICANT</v>
      </c>
      <c r="Y337" s="18">
        <f t="shared" si="47"/>
        <v>51</v>
      </c>
      <c r="Z337" s="149"/>
    </row>
    <row r="338" spans="1:26" s="12" customFormat="1" ht="15" hidden="1" thickBot="1" x14ac:dyDescent="0.35">
      <c r="A338" s="202">
        <v>45090</v>
      </c>
      <c r="B338" s="203" t="s">
        <v>204</v>
      </c>
      <c r="C338" s="203" t="s">
        <v>418</v>
      </c>
      <c r="D338" s="203" t="s">
        <v>26</v>
      </c>
      <c r="E338" s="203" t="s">
        <v>871</v>
      </c>
      <c r="F338" s="204" t="s">
        <v>52</v>
      </c>
      <c r="G338" s="205">
        <v>45068</v>
      </c>
      <c r="H338" s="205"/>
      <c r="I338" s="242" t="s">
        <v>872</v>
      </c>
      <c r="J338" s="207">
        <v>1200000</v>
      </c>
      <c r="K338" s="207">
        <f t="shared" si="45"/>
        <v>23076.923076923078</v>
      </c>
      <c r="L338" s="208" t="s">
        <v>43</v>
      </c>
      <c r="M338" s="209" t="s">
        <v>426</v>
      </c>
      <c r="N338" s="210" t="s">
        <v>71</v>
      </c>
      <c r="O338" s="211" t="s">
        <v>10</v>
      </c>
      <c r="P338" s="205" t="s">
        <v>21</v>
      </c>
      <c r="Q338" s="209" t="s">
        <v>56</v>
      </c>
      <c r="R338" s="212"/>
      <c r="S338" s="212"/>
      <c r="T338" s="213"/>
      <c r="U338" s="213">
        <f t="shared" si="51"/>
        <v>0</v>
      </c>
      <c r="V338" s="214">
        <f t="shared" si="52"/>
        <v>0</v>
      </c>
      <c r="W338" s="215" t="str">
        <f t="shared" si="53"/>
        <v>L0W</v>
      </c>
      <c r="X338" s="215" t="e">
        <f t="shared" si="50"/>
        <v>#NUM!</v>
      </c>
      <c r="Y338" s="216" t="e">
        <f t="shared" si="47"/>
        <v>#NUM!</v>
      </c>
      <c r="Z338" s="202"/>
    </row>
    <row r="339" spans="1:26" s="12" customFormat="1" ht="15" hidden="1" thickBot="1" x14ac:dyDescent="0.35">
      <c r="A339" s="202">
        <v>45090</v>
      </c>
      <c r="B339" s="203" t="s">
        <v>57</v>
      </c>
      <c r="C339" s="203" t="s">
        <v>214</v>
      </c>
      <c r="D339" s="203" t="s">
        <v>873</v>
      </c>
      <c r="E339" s="203" t="s">
        <v>874</v>
      </c>
      <c r="F339" s="204" t="s">
        <v>52</v>
      </c>
      <c r="G339" s="205">
        <v>45068</v>
      </c>
      <c r="H339" s="205"/>
      <c r="I339" s="242" t="s">
        <v>875</v>
      </c>
      <c r="J339" s="207">
        <v>120000</v>
      </c>
      <c r="K339" s="207">
        <f t="shared" ref="K339:K402" si="54">J339/52</f>
        <v>2307.6923076923076</v>
      </c>
      <c r="L339" s="208" t="s">
        <v>43</v>
      </c>
      <c r="M339" s="209" t="s">
        <v>426</v>
      </c>
      <c r="N339" s="210" t="s">
        <v>103</v>
      </c>
      <c r="O339" s="211" t="s">
        <v>10</v>
      </c>
      <c r="P339" s="205" t="s">
        <v>21</v>
      </c>
      <c r="Q339" s="209" t="s">
        <v>56</v>
      </c>
      <c r="R339" s="212"/>
      <c r="S339" s="212"/>
      <c r="T339" s="213"/>
      <c r="U339" s="213">
        <f t="shared" si="51"/>
        <v>0</v>
      </c>
      <c r="V339" s="214">
        <f t="shared" si="52"/>
        <v>0</v>
      </c>
      <c r="W339" s="215" t="str">
        <f t="shared" si="53"/>
        <v>L0W</v>
      </c>
      <c r="X339" s="215" t="e">
        <f t="shared" ref="X339:X370" si="55">IF(Y339&lt;15, "EXPECTED", IF(Y339&gt;30, "SIGNIFICANT", "DELAYED"))</f>
        <v>#NUM!</v>
      </c>
      <c r="Y339" s="216" t="e">
        <f t="shared" si="47"/>
        <v>#NUM!</v>
      </c>
      <c r="Z339" s="202"/>
    </row>
    <row r="340" spans="1:26" s="12" customFormat="1" ht="13.8" hidden="1" thickBot="1" x14ac:dyDescent="0.3">
      <c r="A340" s="149">
        <v>45090</v>
      </c>
      <c r="B340" s="151" t="s">
        <v>520</v>
      </c>
      <c r="C340" s="151" t="s">
        <v>418</v>
      </c>
      <c r="D340" s="151" t="s">
        <v>158</v>
      </c>
      <c r="E340" s="151" t="s">
        <v>865</v>
      </c>
      <c r="F340" s="152" t="s">
        <v>52</v>
      </c>
      <c r="G340" s="153">
        <v>45069</v>
      </c>
      <c r="H340" s="153">
        <v>45128</v>
      </c>
      <c r="I340" s="245" t="s">
        <v>866</v>
      </c>
      <c r="J340" s="155">
        <v>1200000</v>
      </c>
      <c r="K340" s="155">
        <f t="shared" si="54"/>
        <v>23076.923076923078</v>
      </c>
      <c r="L340" s="156" t="s">
        <v>42</v>
      </c>
      <c r="M340" s="157" t="s">
        <v>426</v>
      </c>
      <c r="N340" s="166" t="s">
        <v>71</v>
      </c>
      <c r="O340" s="159" t="s">
        <v>10</v>
      </c>
      <c r="P340" s="153" t="s">
        <v>21</v>
      </c>
      <c r="Q340" s="157" t="s">
        <v>368</v>
      </c>
      <c r="R340" s="160">
        <v>0.96299999999999997</v>
      </c>
      <c r="S340" s="160">
        <v>0.98599999999999999</v>
      </c>
      <c r="T340" s="161">
        <v>4860.41</v>
      </c>
      <c r="U340" s="161">
        <f t="shared" si="51"/>
        <v>252741.32</v>
      </c>
      <c r="V340" s="162">
        <f t="shared" si="52"/>
        <v>0.21061776666666665</v>
      </c>
      <c r="W340" s="59" t="str">
        <f t="shared" si="53"/>
        <v>L0W</v>
      </c>
      <c r="X340" s="59" t="str">
        <f t="shared" si="55"/>
        <v>SIGNIFICANT</v>
      </c>
      <c r="Y340" s="18">
        <f t="shared" si="47"/>
        <v>59</v>
      </c>
      <c r="Z340" s="149"/>
    </row>
    <row r="341" spans="1:26" s="12" customFormat="1" ht="27" hidden="1" thickBot="1" x14ac:dyDescent="0.3">
      <c r="A341" s="177">
        <v>45090</v>
      </c>
      <c r="B341" s="18" t="s">
        <v>520</v>
      </c>
      <c r="C341" s="18" t="s">
        <v>461</v>
      </c>
      <c r="D341" s="18" t="s">
        <v>158</v>
      </c>
      <c r="E341" s="18" t="s">
        <v>861</v>
      </c>
      <c r="F341" s="19" t="s">
        <v>52</v>
      </c>
      <c r="G341" s="25">
        <v>45071</v>
      </c>
      <c r="H341" s="25">
        <v>45093</v>
      </c>
      <c r="I341" s="178" t="s">
        <v>862</v>
      </c>
      <c r="J341" s="26">
        <v>720000</v>
      </c>
      <c r="K341" s="26">
        <f t="shared" si="54"/>
        <v>13846.153846153846</v>
      </c>
      <c r="L341" s="27" t="s">
        <v>42</v>
      </c>
      <c r="M341" s="179" t="s">
        <v>426</v>
      </c>
      <c r="N341" s="180" t="s">
        <v>160</v>
      </c>
      <c r="O341" s="181" t="s">
        <v>10</v>
      </c>
      <c r="P341" s="25" t="s">
        <v>21</v>
      </c>
      <c r="Q341" s="179" t="s">
        <v>155</v>
      </c>
      <c r="R341" s="182">
        <v>0.84899999999999998</v>
      </c>
      <c r="S341" s="182">
        <v>1</v>
      </c>
      <c r="T341" s="183">
        <v>3834.4</v>
      </c>
      <c r="U341" s="161">
        <f t="shared" si="51"/>
        <v>199388.80000000002</v>
      </c>
      <c r="V341" s="162">
        <f t="shared" si="52"/>
        <v>0.27692888888888889</v>
      </c>
      <c r="W341" s="59" t="str">
        <f t="shared" si="53"/>
        <v>L0W</v>
      </c>
      <c r="X341" s="59" t="str">
        <f t="shared" si="55"/>
        <v>DELAYED</v>
      </c>
      <c r="Y341" s="18">
        <f t="shared" ref="Y341:Y404" si="56">DATEDIF(G341,H341,"d")</f>
        <v>22</v>
      </c>
      <c r="Z341" s="177"/>
    </row>
    <row r="342" spans="1:26" s="12" customFormat="1" ht="13.8" hidden="1" thickBot="1" x14ac:dyDescent="0.3">
      <c r="A342" s="149">
        <v>45090</v>
      </c>
      <c r="B342" s="151" t="s">
        <v>520</v>
      </c>
      <c r="C342" s="151" t="s">
        <v>179</v>
      </c>
      <c r="D342" s="151" t="s">
        <v>14</v>
      </c>
      <c r="E342" s="151" t="s">
        <v>857</v>
      </c>
      <c r="F342" s="152" t="s">
        <v>52</v>
      </c>
      <c r="G342" s="153">
        <v>45072</v>
      </c>
      <c r="H342" s="153">
        <v>45110</v>
      </c>
      <c r="I342" s="163" t="s">
        <v>858</v>
      </c>
      <c r="J342" s="155">
        <v>600000</v>
      </c>
      <c r="K342" s="155">
        <f t="shared" si="54"/>
        <v>11538.461538461539</v>
      </c>
      <c r="L342" s="156" t="s">
        <v>42</v>
      </c>
      <c r="M342" s="157" t="s">
        <v>426</v>
      </c>
      <c r="N342" s="166" t="s">
        <v>66</v>
      </c>
      <c r="O342" s="159" t="s">
        <v>10</v>
      </c>
      <c r="P342" s="153" t="s">
        <v>21</v>
      </c>
      <c r="Q342" s="157" t="s">
        <v>203</v>
      </c>
      <c r="R342" s="160">
        <v>0.98899999999999999</v>
      </c>
      <c r="S342" s="160">
        <v>0.99</v>
      </c>
      <c r="T342" s="161">
        <v>4631.38</v>
      </c>
      <c r="U342" s="161">
        <v>5092.96</v>
      </c>
      <c r="V342" s="162">
        <f t="shared" si="52"/>
        <v>0.40138626666666666</v>
      </c>
      <c r="W342" s="59" t="str">
        <f t="shared" si="53"/>
        <v>L0W</v>
      </c>
      <c r="X342" s="59" t="str">
        <f t="shared" si="55"/>
        <v>SIGNIFICANT</v>
      </c>
      <c r="Y342" s="18">
        <f t="shared" si="56"/>
        <v>38</v>
      </c>
      <c r="Z342" s="149"/>
    </row>
    <row r="343" spans="1:26" s="12" customFormat="1" ht="13.8" hidden="1" thickBot="1" x14ac:dyDescent="0.3">
      <c r="A343" s="177">
        <v>45090</v>
      </c>
      <c r="B343" s="18" t="s">
        <v>533</v>
      </c>
      <c r="C343" s="18" t="s">
        <v>189</v>
      </c>
      <c r="D343" s="18" t="s">
        <v>15</v>
      </c>
      <c r="E343" s="18" t="s">
        <v>853</v>
      </c>
      <c r="F343" s="19" t="s">
        <v>52</v>
      </c>
      <c r="G343" s="25">
        <v>45075</v>
      </c>
      <c r="H343" s="25">
        <v>45093</v>
      </c>
      <c r="I343" s="178" t="s">
        <v>854</v>
      </c>
      <c r="J343" s="26">
        <v>3000000</v>
      </c>
      <c r="K343" s="26">
        <f t="shared" si="54"/>
        <v>57692.307692307695</v>
      </c>
      <c r="L343" s="27" t="s">
        <v>42</v>
      </c>
      <c r="M343" s="179" t="s">
        <v>426</v>
      </c>
      <c r="N343" s="180" t="s">
        <v>23</v>
      </c>
      <c r="O343" s="181" t="s">
        <v>10</v>
      </c>
      <c r="P343" s="25" t="s">
        <v>21</v>
      </c>
      <c r="Q343" s="179" t="s">
        <v>1557</v>
      </c>
      <c r="R343" s="182">
        <v>0.78500000000000003</v>
      </c>
      <c r="S343" s="182">
        <v>0.99099999999999999</v>
      </c>
      <c r="T343" s="183">
        <v>53164.65</v>
      </c>
      <c r="U343" s="161">
        <f t="shared" ref="U343:U374" si="57">T343*52</f>
        <v>2764561.8000000003</v>
      </c>
      <c r="V343" s="162">
        <f t="shared" si="52"/>
        <v>0.92152060000000002</v>
      </c>
      <c r="W343" s="59" t="str">
        <f t="shared" si="53"/>
        <v>W/IN</v>
      </c>
      <c r="X343" s="59" t="str">
        <f t="shared" si="55"/>
        <v>DELAYED</v>
      </c>
      <c r="Y343" s="18">
        <f t="shared" si="56"/>
        <v>18</v>
      </c>
      <c r="Z343" s="177"/>
    </row>
    <row r="344" spans="1:26" s="12" customFormat="1" ht="15" hidden="1" thickBot="1" x14ac:dyDescent="0.35">
      <c r="A344" s="202">
        <v>45090</v>
      </c>
      <c r="B344" s="203" t="s">
        <v>520</v>
      </c>
      <c r="C344" s="203" t="s">
        <v>628</v>
      </c>
      <c r="D344" s="203" t="s">
        <v>26</v>
      </c>
      <c r="E344" s="235" t="s">
        <v>847</v>
      </c>
      <c r="F344" s="204" t="s">
        <v>52</v>
      </c>
      <c r="G344" s="205">
        <v>45077</v>
      </c>
      <c r="H344" s="205"/>
      <c r="I344" s="239" t="s">
        <v>843</v>
      </c>
      <c r="J344" s="207">
        <v>1800000</v>
      </c>
      <c r="K344" s="207">
        <f t="shared" si="54"/>
        <v>34615.384615384617</v>
      </c>
      <c r="L344" s="208" t="s">
        <v>43</v>
      </c>
      <c r="M344" s="209" t="s">
        <v>426</v>
      </c>
      <c r="N344" s="210" t="s">
        <v>71</v>
      </c>
      <c r="O344" s="211" t="s">
        <v>10</v>
      </c>
      <c r="P344" s="205" t="s">
        <v>21</v>
      </c>
      <c r="Q344" s="209" t="s">
        <v>56</v>
      </c>
      <c r="R344" s="212"/>
      <c r="S344" s="212"/>
      <c r="T344" s="213"/>
      <c r="U344" s="213">
        <f t="shared" si="57"/>
        <v>0</v>
      </c>
      <c r="V344" s="214">
        <f t="shared" si="52"/>
        <v>0</v>
      </c>
      <c r="W344" s="215" t="str">
        <f t="shared" si="53"/>
        <v>L0W</v>
      </c>
      <c r="X344" s="215" t="e">
        <f t="shared" si="55"/>
        <v>#NUM!</v>
      </c>
      <c r="Y344" s="216" t="e">
        <f t="shared" si="56"/>
        <v>#NUM!</v>
      </c>
      <c r="Z344" s="202"/>
    </row>
    <row r="345" spans="1:26" s="12" customFormat="1" ht="13.8" hidden="1" thickBot="1" x14ac:dyDescent="0.3">
      <c r="A345" s="177">
        <v>45090</v>
      </c>
      <c r="B345" s="18"/>
      <c r="C345" s="18" t="s">
        <v>63</v>
      </c>
      <c r="D345" s="18" t="s">
        <v>26</v>
      </c>
      <c r="E345" s="247" t="s">
        <v>850</v>
      </c>
      <c r="F345" s="19" t="s">
        <v>52</v>
      </c>
      <c r="G345" s="25">
        <v>45077</v>
      </c>
      <c r="H345" s="25">
        <v>45093</v>
      </c>
      <c r="I345" s="251" t="s">
        <v>846</v>
      </c>
      <c r="J345" s="26">
        <v>1020000</v>
      </c>
      <c r="K345" s="26">
        <f t="shared" si="54"/>
        <v>19615.384615384617</v>
      </c>
      <c r="L345" s="27" t="s">
        <v>43</v>
      </c>
      <c r="M345" s="179" t="s">
        <v>426</v>
      </c>
      <c r="N345" s="180" t="s">
        <v>71</v>
      </c>
      <c r="O345" s="181" t="s">
        <v>10</v>
      </c>
      <c r="P345" s="25" t="s">
        <v>21</v>
      </c>
      <c r="Q345" s="157" t="s">
        <v>203</v>
      </c>
      <c r="R345" s="182">
        <v>0.871</v>
      </c>
      <c r="S345" s="182">
        <v>0.996</v>
      </c>
      <c r="T345" s="183">
        <v>3870.82</v>
      </c>
      <c r="U345" s="161">
        <f t="shared" si="57"/>
        <v>201282.64</v>
      </c>
      <c r="V345" s="162">
        <f t="shared" si="52"/>
        <v>0.19733592156862745</v>
      </c>
      <c r="W345" s="59" t="str">
        <f t="shared" si="53"/>
        <v>L0W</v>
      </c>
      <c r="X345" s="59" t="str">
        <f t="shared" si="55"/>
        <v>DELAYED</v>
      </c>
      <c r="Y345" s="18">
        <f t="shared" si="56"/>
        <v>16</v>
      </c>
      <c r="Z345" s="177"/>
    </row>
    <row r="346" spans="1:26" s="12" customFormat="1" ht="13.8" hidden="1" thickBot="1" x14ac:dyDescent="0.3">
      <c r="A346" s="177">
        <v>45090</v>
      </c>
      <c r="B346" s="18" t="s">
        <v>520</v>
      </c>
      <c r="C346" s="18" t="s">
        <v>628</v>
      </c>
      <c r="D346" s="18" t="s">
        <v>158</v>
      </c>
      <c r="E346" s="247" t="s">
        <v>849</v>
      </c>
      <c r="F346" s="19" t="s">
        <v>52</v>
      </c>
      <c r="G346" s="25">
        <v>45077</v>
      </c>
      <c r="H346" s="25">
        <v>45086</v>
      </c>
      <c r="I346" s="251" t="s">
        <v>845</v>
      </c>
      <c r="J346" s="26">
        <v>600000</v>
      </c>
      <c r="K346" s="26">
        <f t="shared" si="54"/>
        <v>11538.461538461539</v>
      </c>
      <c r="L346" s="27" t="s">
        <v>43</v>
      </c>
      <c r="M346" s="179" t="s">
        <v>426</v>
      </c>
      <c r="N346" s="180" t="s">
        <v>71</v>
      </c>
      <c r="O346" s="181" t="s">
        <v>10</v>
      </c>
      <c r="P346" s="25" t="s">
        <v>21</v>
      </c>
      <c r="Q346" s="179" t="s">
        <v>203</v>
      </c>
      <c r="R346" s="182">
        <v>0.997</v>
      </c>
      <c r="S346" s="182">
        <v>0.998</v>
      </c>
      <c r="T346" s="183">
        <v>2856.03</v>
      </c>
      <c r="U346" s="161">
        <f t="shared" si="57"/>
        <v>148513.56</v>
      </c>
      <c r="V346" s="162">
        <f t="shared" si="52"/>
        <v>0.24752260000000001</v>
      </c>
      <c r="W346" s="59" t="str">
        <f t="shared" si="53"/>
        <v>L0W</v>
      </c>
      <c r="X346" s="59" t="str">
        <f t="shared" si="55"/>
        <v>EXPECTED</v>
      </c>
      <c r="Y346" s="18">
        <f t="shared" si="56"/>
        <v>9</v>
      </c>
      <c r="Z346" s="177"/>
    </row>
    <row r="347" spans="1:26" s="12" customFormat="1" ht="15" hidden="1" thickBot="1" x14ac:dyDescent="0.35">
      <c r="A347" s="202">
        <v>45090</v>
      </c>
      <c r="B347" s="203" t="s">
        <v>520</v>
      </c>
      <c r="C347" s="203" t="s">
        <v>628</v>
      </c>
      <c r="D347" s="203" t="s">
        <v>158</v>
      </c>
      <c r="E347" s="235" t="s">
        <v>848</v>
      </c>
      <c r="F347" s="204" t="s">
        <v>52</v>
      </c>
      <c r="G347" s="205">
        <v>45077</v>
      </c>
      <c r="H347" s="205"/>
      <c r="I347" s="239" t="s">
        <v>844</v>
      </c>
      <c r="J347" s="207">
        <v>600000</v>
      </c>
      <c r="K347" s="207">
        <f t="shared" si="54"/>
        <v>11538.461538461539</v>
      </c>
      <c r="L347" s="208" t="s">
        <v>43</v>
      </c>
      <c r="M347" s="209" t="s">
        <v>426</v>
      </c>
      <c r="N347" s="210" t="s">
        <v>71</v>
      </c>
      <c r="O347" s="211" t="s">
        <v>10</v>
      </c>
      <c r="P347" s="205" t="s">
        <v>21</v>
      </c>
      <c r="Q347" s="209" t="s">
        <v>56</v>
      </c>
      <c r="R347" s="212"/>
      <c r="S347" s="212"/>
      <c r="T347" s="213"/>
      <c r="U347" s="213">
        <f t="shared" si="57"/>
        <v>0</v>
      </c>
      <c r="V347" s="214">
        <f t="shared" si="52"/>
        <v>0</v>
      </c>
      <c r="W347" s="215" t="str">
        <f t="shared" si="53"/>
        <v>L0W</v>
      </c>
      <c r="X347" s="215" t="e">
        <f t="shared" si="55"/>
        <v>#NUM!</v>
      </c>
      <c r="Y347" s="216" t="e">
        <f t="shared" si="56"/>
        <v>#NUM!</v>
      </c>
      <c r="Z347" s="202"/>
    </row>
    <row r="348" spans="1:26" s="12" customFormat="1" ht="15" hidden="1" thickBot="1" x14ac:dyDescent="0.35">
      <c r="A348" s="202">
        <v>45090</v>
      </c>
      <c r="B348" s="235"/>
      <c r="C348" s="235" t="s">
        <v>178</v>
      </c>
      <c r="D348" s="235" t="s">
        <v>15</v>
      </c>
      <c r="E348" s="235" t="s">
        <v>693</v>
      </c>
      <c r="F348" s="204" t="s">
        <v>52</v>
      </c>
      <c r="G348" s="205">
        <v>45078</v>
      </c>
      <c r="H348" s="205"/>
      <c r="I348" s="239" t="s">
        <v>652</v>
      </c>
      <c r="J348" s="238">
        <v>55200000</v>
      </c>
      <c r="K348" s="207">
        <f t="shared" si="54"/>
        <v>1061538.4615384615</v>
      </c>
      <c r="L348" s="208" t="s">
        <v>42</v>
      </c>
      <c r="M348" s="209" t="s">
        <v>426</v>
      </c>
      <c r="N348" s="237" t="s">
        <v>72</v>
      </c>
      <c r="O348" s="211" t="s">
        <v>10</v>
      </c>
      <c r="P348" s="205" t="s">
        <v>21</v>
      </c>
      <c r="Q348" s="218" t="s">
        <v>56</v>
      </c>
      <c r="R348" s="212"/>
      <c r="S348" s="212"/>
      <c r="T348" s="213"/>
      <c r="U348" s="213">
        <f t="shared" si="57"/>
        <v>0</v>
      </c>
      <c r="V348" s="214">
        <f t="shared" si="52"/>
        <v>0</v>
      </c>
      <c r="W348" s="215" t="str">
        <f t="shared" si="53"/>
        <v>L0W</v>
      </c>
      <c r="X348" s="215" t="e">
        <f t="shared" si="55"/>
        <v>#NUM!</v>
      </c>
      <c r="Y348" s="216" t="e">
        <f t="shared" si="56"/>
        <v>#NUM!</v>
      </c>
      <c r="Z348" s="202"/>
    </row>
    <row r="349" spans="1:26" s="12" customFormat="1" ht="13.8" hidden="1" thickBot="1" x14ac:dyDescent="0.3">
      <c r="A349" s="177">
        <v>45090</v>
      </c>
      <c r="B349" s="247"/>
      <c r="C349" s="247" t="s">
        <v>110</v>
      </c>
      <c r="D349" s="247" t="s">
        <v>14</v>
      </c>
      <c r="E349" s="247" t="s">
        <v>686</v>
      </c>
      <c r="F349" s="19" t="s">
        <v>52</v>
      </c>
      <c r="G349" s="25">
        <v>45078</v>
      </c>
      <c r="H349" s="25">
        <v>45093</v>
      </c>
      <c r="I349" s="251" t="s">
        <v>644</v>
      </c>
      <c r="J349" s="253">
        <v>12000000</v>
      </c>
      <c r="K349" s="26">
        <f t="shared" si="54"/>
        <v>230769.23076923078</v>
      </c>
      <c r="L349" s="27" t="s">
        <v>42</v>
      </c>
      <c r="M349" s="179" t="s">
        <v>426</v>
      </c>
      <c r="N349" s="249" t="s">
        <v>66</v>
      </c>
      <c r="O349" s="181" t="s">
        <v>10</v>
      </c>
      <c r="P349" s="25" t="s">
        <v>21</v>
      </c>
      <c r="Q349" s="185" t="s">
        <v>203</v>
      </c>
      <c r="R349" s="182">
        <v>1</v>
      </c>
      <c r="S349" s="182">
        <v>1</v>
      </c>
      <c r="T349" s="183">
        <v>36742.44</v>
      </c>
      <c r="U349" s="161">
        <f t="shared" si="57"/>
        <v>1910606.8800000001</v>
      </c>
      <c r="V349" s="162">
        <f t="shared" si="52"/>
        <v>0.15921724000000001</v>
      </c>
      <c r="W349" s="59" t="str">
        <f t="shared" si="53"/>
        <v>L0W</v>
      </c>
      <c r="X349" s="59" t="str">
        <f t="shared" si="55"/>
        <v>DELAYED</v>
      </c>
      <c r="Y349" s="18">
        <f t="shared" si="56"/>
        <v>15</v>
      </c>
      <c r="Z349" s="177"/>
    </row>
    <row r="350" spans="1:26" s="12" customFormat="1" ht="15" hidden="1" thickBot="1" x14ac:dyDescent="0.35">
      <c r="A350" s="202">
        <v>45090</v>
      </c>
      <c r="B350" s="235"/>
      <c r="C350" s="235" t="s">
        <v>178</v>
      </c>
      <c r="D350" s="235" t="s">
        <v>15</v>
      </c>
      <c r="E350" s="235" t="s">
        <v>691</v>
      </c>
      <c r="F350" s="204" t="s">
        <v>52</v>
      </c>
      <c r="G350" s="205">
        <v>45078</v>
      </c>
      <c r="H350" s="205"/>
      <c r="I350" s="239" t="s">
        <v>650</v>
      </c>
      <c r="J350" s="238">
        <v>5400000</v>
      </c>
      <c r="K350" s="207">
        <f t="shared" si="54"/>
        <v>103846.15384615384</v>
      </c>
      <c r="L350" s="208" t="s">
        <v>42</v>
      </c>
      <c r="M350" s="209" t="s">
        <v>426</v>
      </c>
      <c r="N350" s="237" t="s">
        <v>23</v>
      </c>
      <c r="O350" s="211" t="s">
        <v>10</v>
      </c>
      <c r="P350" s="205" t="s">
        <v>21</v>
      </c>
      <c r="Q350" s="218" t="s">
        <v>56</v>
      </c>
      <c r="R350" s="212"/>
      <c r="S350" s="212"/>
      <c r="T350" s="213"/>
      <c r="U350" s="213">
        <f t="shared" si="57"/>
        <v>0</v>
      </c>
      <c r="V350" s="214">
        <f t="shared" si="52"/>
        <v>0</v>
      </c>
      <c r="W350" s="215" t="str">
        <f t="shared" si="53"/>
        <v>L0W</v>
      </c>
      <c r="X350" s="215" t="e">
        <f t="shared" si="55"/>
        <v>#NUM!</v>
      </c>
      <c r="Y350" s="216" t="e">
        <f t="shared" si="56"/>
        <v>#NUM!</v>
      </c>
      <c r="Z350" s="202"/>
    </row>
    <row r="351" spans="1:26" s="12" customFormat="1" ht="15" hidden="1" thickBot="1" x14ac:dyDescent="0.35">
      <c r="A351" s="202">
        <v>45090</v>
      </c>
      <c r="B351" s="235" t="s">
        <v>678</v>
      </c>
      <c r="C351" s="235" t="s">
        <v>462</v>
      </c>
      <c r="D351" s="235" t="s">
        <v>15</v>
      </c>
      <c r="E351" s="235" t="s">
        <v>161</v>
      </c>
      <c r="F351" s="204" t="s">
        <v>52</v>
      </c>
      <c r="G351" s="205">
        <v>45078</v>
      </c>
      <c r="H351" s="205"/>
      <c r="I351" s="239" t="s">
        <v>672</v>
      </c>
      <c r="J351" s="238">
        <v>4800000</v>
      </c>
      <c r="K351" s="207">
        <f t="shared" si="54"/>
        <v>92307.692307692312</v>
      </c>
      <c r="L351" s="208" t="s">
        <v>42</v>
      </c>
      <c r="M351" s="209" t="s">
        <v>426</v>
      </c>
      <c r="N351" s="237" t="s">
        <v>66</v>
      </c>
      <c r="O351" s="211" t="s">
        <v>10</v>
      </c>
      <c r="P351" s="205" t="s">
        <v>21</v>
      </c>
      <c r="Q351" s="218" t="s">
        <v>56</v>
      </c>
      <c r="R351" s="212"/>
      <c r="S351" s="212"/>
      <c r="T351" s="213"/>
      <c r="U351" s="213">
        <f t="shared" si="57"/>
        <v>0</v>
      </c>
      <c r="V351" s="214">
        <f t="shared" si="52"/>
        <v>0</v>
      </c>
      <c r="W351" s="215" t="str">
        <f t="shared" si="53"/>
        <v>L0W</v>
      </c>
      <c r="X351" s="215" t="e">
        <f t="shared" si="55"/>
        <v>#NUM!</v>
      </c>
      <c r="Y351" s="216" t="e">
        <f t="shared" si="56"/>
        <v>#NUM!</v>
      </c>
      <c r="Z351" s="202"/>
    </row>
    <row r="352" spans="1:26" s="12" customFormat="1" ht="13.8" hidden="1" thickBot="1" x14ac:dyDescent="0.3">
      <c r="A352" s="149">
        <v>45090</v>
      </c>
      <c r="B352" s="150"/>
      <c r="C352" s="150" t="s">
        <v>172</v>
      </c>
      <c r="D352" s="150" t="s">
        <v>15</v>
      </c>
      <c r="E352" s="150" t="s">
        <v>687</v>
      </c>
      <c r="F352" s="152" t="s">
        <v>52</v>
      </c>
      <c r="G352" s="153">
        <v>45078</v>
      </c>
      <c r="H352" s="153">
        <v>45114</v>
      </c>
      <c r="I352" s="154" t="s">
        <v>645</v>
      </c>
      <c r="J352" s="165">
        <v>4800000</v>
      </c>
      <c r="K352" s="155">
        <f t="shared" si="54"/>
        <v>92307.692307692312</v>
      </c>
      <c r="L352" s="156" t="s">
        <v>42</v>
      </c>
      <c r="M352" s="157" t="s">
        <v>426</v>
      </c>
      <c r="N352" s="158" t="s">
        <v>66</v>
      </c>
      <c r="O352" s="159" t="s">
        <v>10</v>
      </c>
      <c r="P352" s="153" t="s">
        <v>21</v>
      </c>
      <c r="Q352" s="157" t="s">
        <v>188</v>
      </c>
      <c r="R352" s="160">
        <v>0.98</v>
      </c>
      <c r="S352" s="160">
        <v>0.996</v>
      </c>
      <c r="T352" s="161">
        <v>21538.83</v>
      </c>
      <c r="U352" s="161">
        <f t="shared" si="57"/>
        <v>1120019.1600000001</v>
      </c>
      <c r="V352" s="162">
        <f t="shared" si="52"/>
        <v>0.23333732500000001</v>
      </c>
      <c r="W352" s="59" t="str">
        <f t="shared" si="53"/>
        <v>L0W</v>
      </c>
      <c r="X352" s="59" t="str">
        <f t="shared" si="55"/>
        <v>SIGNIFICANT</v>
      </c>
      <c r="Y352" s="18">
        <f t="shared" si="56"/>
        <v>36</v>
      </c>
      <c r="Z352" s="149"/>
    </row>
    <row r="353" spans="1:26" s="12" customFormat="1" ht="15" hidden="1" thickBot="1" x14ac:dyDescent="0.35">
      <c r="A353" s="202">
        <v>45090</v>
      </c>
      <c r="B353" s="235" t="s">
        <v>533</v>
      </c>
      <c r="C353" s="235" t="s">
        <v>68</v>
      </c>
      <c r="D353" s="235" t="s">
        <v>14</v>
      </c>
      <c r="E353" s="235" t="s">
        <v>684</v>
      </c>
      <c r="F353" s="204" t="s">
        <v>52</v>
      </c>
      <c r="G353" s="205">
        <v>45078</v>
      </c>
      <c r="H353" s="205"/>
      <c r="I353" s="239" t="s">
        <v>642</v>
      </c>
      <c r="J353" s="238">
        <v>4620000</v>
      </c>
      <c r="K353" s="207">
        <f t="shared" si="54"/>
        <v>88846.153846153844</v>
      </c>
      <c r="L353" s="208" t="s">
        <v>42</v>
      </c>
      <c r="M353" s="209" t="s">
        <v>426</v>
      </c>
      <c r="N353" s="237" t="s">
        <v>23</v>
      </c>
      <c r="O353" s="211" t="s">
        <v>10</v>
      </c>
      <c r="P353" s="205" t="s">
        <v>21</v>
      </c>
      <c r="Q353" s="218" t="s">
        <v>56</v>
      </c>
      <c r="R353" s="212"/>
      <c r="S353" s="212"/>
      <c r="T353" s="213"/>
      <c r="U353" s="213">
        <f t="shared" si="57"/>
        <v>0</v>
      </c>
      <c r="V353" s="214">
        <f t="shared" si="52"/>
        <v>0</v>
      </c>
      <c r="W353" s="215" t="str">
        <f t="shared" si="53"/>
        <v>L0W</v>
      </c>
      <c r="X353" s="215" t="e">
        <f t="shared" si="55"/>
        <v>#NUM!</v>
      </c>
      <c r="Y353" s="216" t="e">
        <f t="shared" si="56"/>
        <v>#NUM!</v>
      </c>
      <c r="Z353" s="202"/>
    </row>
    <row r="354" spans="1:26" s="12" customFormat="1" ht="15" hidden="1" thickBot="1" x14ac:dyDescent="0.35">
      <c r="A354" s="202">
        <v>45109</v>
      </c>
      <c r="B354" s="203" t="s">
        <v>533</v>
      </c>
      <c r="C354" s="203" t="s">
        <v>189</v>
      </c>
      <c r="D354" s="203" t="s">
        <v>18</v>
      </c>
      <c r="E354" s="203" t="s">
        <v>1344</v>
      </c>
      <c r="F354" s="204" t="s">
        <v>52</v>
      </c>
      <c r="G354" s="205">
        <v>45078</v>
      </c>
      <c r="H354" s="205"/>
      <c r="I354" s="242" t="s">
        <v>1345</v>
      </c>
      <c r="J354" s="207">
        <v>4200000</v>
      </c>
      <c r="K354" s="207">
        <f t="shared" si="54"/>
        <v>80769.230769230766</v>
      </c>
      <c r="L354" s="208" t="s">
        <v>42</v>
      </c>
      <c r="M354" s="209" t="s">
        <v>100</v>
      </c>
      <c r="N354" s="210" t="s">
        <v>48</v>
      </c>
      <c r="O354" s="211" t="s">
        <v>10</v>
      </c>
      <c r="P354" s="205" t="s">
        <v>21</v>
      </c>
      <c r="Q354" s="218" t="s">
        <v>56</v>
      </c>
      <c r="R354" s="212"/>
      <c r="S354" s="212"/>
      <c r="T354" s="213"/>
      <c r="U354" s="213">
        <f t="shared" si="57"/>
        <v>0</v>
      </c>
      <c r="V354" s="214">
        <f t="shared" si="52"/>
        <v>0</v>
      </c>
      <c r="W354" s="215" t="str">
        <f t="shared" si="53"/>
        <v>L0W</v>
      </c>
      <c r="X354" s="215" t="e">
        <f t="shared" si="55"/>
        <v>#NUM!</v>
      </c>
      <c r="Y354" s="216" t="e">
        <f t="shared" si="56"/>
        <v>#NUM!</v>
      </c>
      <c r="Z354" s="202"/>
    </row>
    <row r="355" spans="1:26" s="12" customFormat="1" ht="15" hidden="1" thickBot="1" x14ac:dyDescent="0.35">
      <c r="A355" s="202">
        <v>45090</v>
      </c>
      <c r="B355" s="235" t="s">
        <v>533</v>
      </c>
      <c r="C355" s="235" t="s">
        <v>68</v>
      </c>
      <c r="D355" s="235" t="s">
        <v>14</v>
      </c>
      <c r="E355" s="235" t="s">
        <v>681</v>
      </c>
      <c r="F355" s="204" t="s">
        <v>52</v>
      </c>
      <c r="G355" s="205">
        <v>45078</v>
      </c>
      <c r="H355" s="205"/>
      <c r="I355" s="239" t="s">
        <v>638</v>
      </c>
      <c r="J355" s="238">
        <v>3996000</v>
      </c>
      <c r="K355" s="207">
        <f t="shared" si="54"/>
        <v>76846.153846153844</v>
      </c>
      <c r="L355" s="208" t="s">
        <v>42</v>
      </c>
      <c r="M355" s="209" t="s">
        <v>426</v>
      </c>
      <c r="N355" s="237" t="s">
        <v>23</v>
      </c>
      <c r="O355" s="211" t="s">
        <v>10</v>
      </c>
      <c r="P355" s="205" t="s">
        <v>21</v>
      </c>
      <c r="Q355" s="218" t="s">
        <v>56</v>
      </c>
      <c r="R355" s="212"/>
      <c r="S355" s="212"/>
      <c r="T355" s="213"/>
      <c r="U355" s="213">
        <f t="shared" si="57"/>
        <v>0</v>
      </c>
      <c r="V355" s="214">
        <f t="shared" si="52"/>
        <v>0</v>
      </c>
      <c r="W355" s="215" t="str">
        <f t="shared" si="53"/>
        <v>L0W</v>
      </c>
      <c r="X355" s="215" t="e">
        <f t="shared" si="55"/>
        <v>#NUM!</v>
      </c>
      <c r="Y355" s="216" t="e">
        <f t="shared" si="56"/>
        <v>#NUM!</v>
      </c>
      <c r="Z355" s="202"/>
    </row>
    <row r="356" spans="1:26" s="12" customFormat="1" ht="15" hidden="1" thickBot="1" x14ac:dyDescent="0.35">
      <c r="A356" s="202">
        <v>45090</v>
      </c>
      <c r="B356" s="235"/>
      <c r="C356" s="235" t="s">
        <v>178</v>
      </c>
      <c r="D356" s="235" t="s">
        <v>15</v>
      </c>
      <c r="E356" s="235" t="s">
        <v>692</v>
      </c>
      <c r="F356" s="204" t="s">
        <v>52</v>
      </c>
      <c r="G356" s="205">
        <v>45078</v>
      </c>
      <c r="H356" s="205"/>
      <c r="I356" s="239" t="s">
        <v>651</v>
      </c>
      <c r="J356" s="238">
        <v>3500000</v>
      </c>
      <c r="K356" s="207">
        <f t="shared" si="54"/>
        <v>67307.692307692312</v>
      </c>
      <c r="L356" s="208" t="s">
        <v>42</v>
      </c>
      <c r="M356" s="209" t="s">
        <v>426</v>
      </c>
      <c r="N356" s="237" t="s">
        <v>48</v>
      </c>
      <c r="O356" s="211" t="s">
        <v>10</v>
      </c>
      <c r="P356" s="205" t="s">
        <v>21</v>
      </c>
      <c r="Q356" s="218" t="s">
        <v>56</v>
      </c>
      <c r="R356" s="212"/>
      <c r="S356" s="212"/>
      <c r="T356" s="213"/>
      <c r="U356" s="213">
        <f t="shared" si="57"/>
        <v>0</v>
      </c>
      <c r="V356" s="214">
        <f t="shared" si="52"/>
        <v>0</v>
      </c>
      <c r="W356" s="215" t="str">
        <f t="shared" si="53"/>
        <v>L0W</v>
      </c>
      <c r="X356" s="215" t="e">
        <f t="shared" si="55"/>
        <v>#NUM!</v>
      </c>
      <c r="Y356" s="216" t="e">
        <f t="shared" si="56"/>
        <v>#NUM!</v>
      </c>
      <c r="Z356" s="202"/>
    </row>
    <row r="357" spans="1:26" s="12" customFormat="1" ht="13.8" hidden="1" thickBot="1" x14ac:dyDescent="0.3">
      <c r="A357" s="177">
        <v>45090</v>
      </c>
      <c r="B357" s="247"/>
      <c r="C357" s="247" t="s">
        <v>679</v>
      </c>
      <c r="D357" s="247" t="s">
        <v>15</v>
      </c>
      <c r="E357" s="247" t="s">
        <v>709</v>
      </c>
      <c r="F357" s="19" t="s">
        <v>52</v>
      </c>
      <c r="G357" s="25">
        <v>45078</v>
      </c>
      <c r="H357" s="25">
        <v>45079</v>
      </c>
      <c r="I357" s="251" t="s">
        <v>675</v>
      </c>
      <c r="J357" s="253">
        <v>3000000</v>
      </c>
      <c r="K357" s="26">
        <f t="shared" si="54"/>
        <v>57692.307692307695</v>
      </c>
      <c r="L357" s="27" t="s">
        <v>42</v>
      </c>
      <c r="M357" s="179" t="s">
        <v>426</v>
      </c>
      <c r="N357" s="249" t="s">
        <v>31</v>
      </c>
      <c r="O357" s="181" t="s">
        <v>10</v>
      </c>
      <c r="P357" s="25" t="s">
        <v>21</v>
      </c>
      <c r="Q357" s="179" t="s">
        <v>1557</v>
      </c>
      <c r="R357" s="182">
        <v>0.83099999999999996</v>
      </c>
      <c r="S357" s="182">
        <v>0.87</v>
      </c>
      <c r="T357" s="183">
        <v>47261.2</v>
      </c>
      <c r="U357" s="161">
        <f t="shared" si="57"/>
        <v>2457582.4</v>
      </c>
      <c r="V357" s="162">
        <f t="shared" si="52"/>
        <v>0.81919413333333324</v>
      </c>
      <c r="W357" s="59" t="str">
        <f t="shared" si="53"/>
        <v>W/IN</v>
      </c>
      <c r="X357" s="59" t="str">
        <f t="shared" si="55"/>
        <v>EXPECTED</v>
      </c>
      <c r="Y357" s="18">
        <f t="shared" si="56"/>
        <v>1</v>
      </c>
      <c r="Z357" s="177"/>
    </row>
    <row r="358" spans="1:26" s="12" customFormat="1" ht="15" hidden="1" thickBot="1" x14ac:dyDescent="0.35">
      <c r="A358" s="202">
        <v>45090</v>
      </c>
      <c r="B358" s="235" t="s">
        <v>676</v>
      </c>
      <c r="C358" s="235" t="s">
        <v>106</v>
      </c>
      <c r="D358" s="235" t="s">
        <v>15</v>
      </c>
      <c r="E358" s="235" t="s">
        <v>683</v>
      </c>
      <c r="F358" s="204" t="s">
        <v>52</v>
      </c>
      <c r="G358" s="205">
        <v>45078</v>
      </c>
      <c r="H358" s="205"/>
      <c r="I358" s="239" t="s">
        <v>641</v>
      </c>
      <c r="J358" s="238">
        <v>3000000</v>
      </c>
      <c r="K358" s="207">
        <f t="shared" si="54"/>
        <v>57692.307692307695</v>
      </c>
      <c r="L358" s="208" t="s">
        <v>42</v>
      </c>
      <c r="M358" s="209" t="s">
        <v>426</v>
      </c>
      <c r="N358" s="237" t="s">
        <v>9</v>
      </c>
      <c r="O358" s="211" t="s">
        <v>10</v>
      </c>
      <c r="P358" s="205" t="s">
        <v>21</v>
      </c>
      <c r="Q358" s="218" t="s">
        <v>56</v>
      </c>
      <c r="R358" s="212"/>
      <c r="S358" s="212"/>
      <c r="T358" s="213"/>
      <c r="U358" s="213">
        <f t="shared" si="57"/>
        <v>0</v>
      </c>
      <c r="V358" s="214">
        <f t="shared" si="52"/>
        <v>0</v>
      </c>
      <c r="W358" s="215" t="str">
        <f t="shared" si="53"/>
        <v>L0W</v>
      </c>
      <c r="X358" s="215" t="e">
        <f t="shared" si="55"/>
        <v>#NUM!</v>
      </c>
      <c r="Y358" s="216" t="e">
        <f t="shared" si="56"/>
        <v>#NUM!</v>
      </c>
      <c r="Z358" s="202"/>
    </row>
    <row r="359" spans="1:26" s="12" customFormat="1" ht="15" hidden="1" thickBot="1" x14ac:dyDescent="0.35">
      <c r="A359" s="202">
        <v>45090</v>
      </c>
      <c r="B359" s="235"/>
      <c r="C359" s="235" t="s">
        <v>110</v>
      </c>
      <c r="D359" s="235" t="s">
        <v>14</v>
      </c>
      <c r="E359" s="235" t="s">
        <v>696</v>
      </c>
      <c r="F359" s="204" t="s">
        <v>52</v>
      </c>
      <c r="G359" s="205">
        <v>45078</v>
      </c>
      <c r="H359" s="205"/>
      <c r="I359" s="239" t="s">
        <v>656</v>
      </c>
      <c r="J359" s="238">
        <v>2400000</v>
      </c>
      <c r="K359" s="207">
        <f t="shared" si="54"/>
        <v>46153.846153846156</v>
      </c>
      <c r="L359" s="208" t="s">
        <v>42</v>
      </c>
      <c r="M359" s="209" t="s">
        <v>426</v>
      </c>
      <c r="N359" s="237" t="s">
        <v>66</v>
      </c>
      <c r="O359" s="211" t="s">
        <v>10</v>
      </c>
      <c r="P359" s="205" t="s">
        <v>21</v>
      </c>
      <c r="Q359" s="218" t="s">
        <v>56</v>
      </c>
      <c r="R359" s="212"/>
      <c r="S359" s="212"/>
      <c r="T359" s="213"/>
      <c r="U359" s="213">
        <f t="shared" si="57"/>
        <v>0</v>
      </c>
      <c r="V359" s="214">
        <f t="shared" si="52"/>
        <v>0</v>
      </c>
      <c r="W359" s="215" t="str">
        <f t="shared" si="53"/>
        <v>L0W</v>
      </c>
      <c r="X359" s="215" t="e">
        <f t="shared" si="55"/>
        <v>#NUM!</v>
      </c>
      <c r="Y359" s="216" t="e">
        <f t="shared" si="56"/>
        <v>#NUM!</v>
      </c>
      <c r="Z359" s="202"/>
    </row>
    <row r="360" spans="1:26" s="12" customFormat="1" ht="15" hidden="1" thickBot="1" x14ac:dyDescent="0.35">
      <c r="A360" s="202">
        <v>45090</v>
      </c>
      <c r="B360" s="235"/>
      <c r="C360" s="235" t="s">
        <v>110</v>
      </c>
      <c r="D360" s="235" t="s">
        <v>14</v>
      </c>
      <c r="E360" s="235" t="s">
        <v>695</v>
      </c>
      <c r="F360" s="204" t="s">
        <v>52</v>
      </c>
      <c r="G360" s="205">
        <v>45078</v>
      </c>
      <c r="H360" s="205"/>
      <c r="I360" s="239" t="s">
        <v>655</v>
      </c>
      <c r="J360" s="238">
        <v>2400000</v>
      </c>
      <c r="K360" s="207">
        <f t="shared" si="54"/>
        <v>46153.846153846156</v>
      </c>
      <c r="L360" s="208" t="s">
        <v>42</v>
      </c>
      <c r="M360" s="209" t="s">
        <v>426</v>
      </c>
      <c r="N360" s="237" t="s">
        <v>66</v>
      </c>
      <c r="O360" s="211" t="s">
        <v>10</v>
      </c>
      <c r="P360" s="205" t="s">
        <v>21</v>
      </c>
      <c r="Q360" s="218" t="s">
        <v>56</v>
      </c>
      <c r="R360" s="212"/>
      <c r="S360" s="212"/>
      <c r="T360" s="213"/>
      <c r="U360" s="213">
        <f t="shared" si="57"/>
        <v>0</v>
      </c>
      <c r="V360" s="214">
        <f t="shared" si="52"/>
        <v>0</v>
      </c>
      <c r="W360" s="215" t="str">
        <f t="shared" si="53"/>
        <v>L0W</v>
      </c>
      <c r="X360" s="215" t="e">
        <f t="shared" si="55"/>
        <v>#NUM!</v>
      </c>
      <c r="Y360" s="216" t="e">
        <f t="shared" si="56"/>
        <v>#NUM!</v>
      </c>
      <c r="Z360" s="202"/>
    </row>
    <row r="361" spans="1:26" s="12" customFormat="1" ht="13.8" hidden="1" thickBot="1" x14ac:dyDescent="0.3">
      <c r="A361" s="149">
        <v>45090</v>
      </c>
      <c r="B361" s="150"/>
      <c r="C361" s="150" t="s">
        <v>54</v>
      </c>
      <c r="D361" s="150" t="s">
        <v>14</v>
      </c>
      <c r="E361" s="150" t="s">
        <v>1843</v>
      </c>
      <c r="F361" s="152" t="s">
        <v>52</v>
      </c>
      <c r="G361" s="153">
        <v>45078</v>
      </c>
      <c r="H361" s="153">
        <v>45128</v>
      </c>
      <c r="I361" s="154" t="s">
        <v>659</v>
      </c>
      <c r="J361" s="165">
        <v>2400000</v>
      </c>
      <c r="K361" s="155">
        <f t="shared" si="54"/>
        <v>46153.846153846156</v>
      </c>
      <c r="L361" s="156" t="s">
        <v>42</v>
      </c>
      <c r="M361" s="157" t="s">
        <v>426</v>
      </c>
      <c r="N361" s="158" t="s">
        <v>371</v>
      </c>
      <c r="O361" s="159" t="s">
        <v>10</v>
      </c>
      <c r="P361" s="153" t="s">
        <v>21</v>
      </c>
      <c r="Q361" s="157" t="s">
        <v>1844</v>
      </c>
      <c r="R361" s="160">
        <v>0.98899999999999999</v>
      </c>
      <c r="S361" s="160">
        <v>1</v>
      </c>
      <c r="T361" s="161">
        <v>28576.46</v>
      </c>
      <c r="U361" s="161">
        <f t="shared" si="57"/>
        <v>1485975.92</v>
      </c>
      <c r="V361" s="162">
        <f t="shared" si="52"/>
        <v>0.61915663333333326</v>
      </c>
      <c r="W361" s="59" t="str">
        <f t="shared" si="53"/>
        <v>L0W</v>
      </c>
      <c r="X361" s="59" t="str">
        <f t="shared" si="55"/>
        <v>SIGNIFICANT</v>
      </c>
      <c r="Y361" s="18">
        <f t="shared" si="56"/>
        <v>50</v>
      </c>
      <c r="Z361" s="149"/>
    </row>
    <row r="362" spans="1:26" s="12" customFormat="1" ht="13.8" hidden="1" thickBot="1" x14ac:dyDescent="0.3">
      <c r="A362" s="149">
        <v>45090</v>
      </c>
      <c r="B362" s="150"/>
      <c r="C362" s="150" t="s">
        <v>54</v>
      </c>
      <c r="D362" s="150" t="s">
        <v>14</v>
      </c>
      <c r="E362" s="150" t="s">
        <v>1845</v>
      </c>
      <c r="F362" s="152" t="s">
        <v>52</v>
      </c>
      <c r="G362" s="153">
        <v>45078</v>
      </c>
      <c r="H362" s="153">
        <v>45170</v>
      </c>
      <c r="I362" s="154" t="s">
        <v>660</v>
      </c>
      <c r="J362" s="165">
        <v>2400000</v>
      </c>
      <c r="K362" s="155">
        <f t="shared" si="54"/>
        <v>46153.846153846156</v>
      </c>
      <c r="L362" s="156" t="s">
        <v>42</v>
      </c>
      <c r="M362" s="157" t="s">
        <v>426</v>
      </c>
      <c r="N362" s="158" t="s">
        <v>371</v>
      </c>
      <c r="O362" s="159" t="s">
        <v>10</v>
      </c>
      <c r="P362" s="153" t="s">
        <v>21</v>
      </c>
      <c r="Q362" s="157" t="s">
        <v>203</v>
      </c>
      <c r="R362" s="160">
        <v>0.91300000000000003</v>
      </c>
      <c r="S362" s="160">
        <v>0.98899999999999999</v>
      </c>
      <c r="T362" s="161">
        <v>82487.53</v>
      </c>
      <c r="U362" s="161">
        <f t="shared" si="57"/>
        <v>4289351.5599999996</v>
      </c>
      <c r="V362" s="162">
        <f t="shared" si="52"/>
        <v>1.7872298166666665</v>
      </c>
      <c r="W362" s="59" t="str">
        <f t="shared" si="53"/>
        <v>HIGH</v>
      </c>
      <c r="X362" s="59" t="str">
        <f t="shared" si="55"/>
        <v>SIGNIFICANT</v>
      </c>
      <c r="Y362" s="18">
        <f t="shared" si="56"/>
        <v>92</v>
      </c>
      <c r="Z362" s="149"/>
    </row>
    <row r="363" spans="1:26" s="12" customFormat="1" ht="15" hidden="1" thickBot="1" x14ac:dyDescent="0.35">
      <c r="A363" s="202">
        <v>45090</v>
      </c>
      <c r="B363" s="235" t="s">
        <v>57</v>
      </c>
      <c r="C363" s="235" t="s">
        <v>462</v>
      </c>
      <c r="D363" s="235" t="s">
        <v>15</v>
      </c>
      <c r="E363" s="235" t="s">
        <v>705</v>
      </c>
      <c r="F363" s="204" t="s">
        <v>52</v>
      </c>
      <c r="G363" s="205">
        <v>45078</v>
      </c>
      <c r="H363" s="205"/>
      <c r="I363" s="239" t="s">
        <v>667</v>
      </c>
      <c r="J363" s="238">
        <v>2400000</v>
      </c>
      <c r="K363" s="207">
        <f t="shared" si="54"/>
        <v>46153.846153846156</v>
      </c>
      <c r="L363" s="208" t="s">
        <v>42</v>
      </c>
      <c r="M363" s="209" t="s">
        <v>426</v>
      </c>
      <c r="N363" s="237" t="s">
        <v>66</v>
      </c>
      <c r="O363" s="211" t="s">
        <v>10</v>
      </c>
      <c r="P363" s="205" t="s">
        <v>21</v>
      </c>
      <c r="Q363" s="218" t="s">
        <v>56</v>
      </c>
      <c r="R363" s="212"/>
      <c r="S363" s="212"/>
      <c r="T363" s="213"/>
      <c r="U363" s="213">
        <f t="shared" si="57"/>
        <v>0</v>
      </c>
      <c r="V363" s="214">
        <f t="shared" si="52"/>
        <v>0</v>
      </c>
      <c r="W363" s="215" t="str">
        <f t="shared" si="53"/>
        <v>L0W</v>
      </c>
      <c r="X363" s="215" t="e">
        <f t="shared" si="55"/>
        <v>#NUM!</v>
      </c>
      <c r="Y363" s="216" t="e">
        <f t="shared" si="56"/>
        <v>#NUM!</v>
      </c>
      <c r="Z363" s="202"/>
    </row>
    <row r="364" spans="1:26" s="12" customFormat="1" ht="15" hidden="1" thickBot="1" x14ac:dyDescent="0.35">
      <c r="A364" s="202">
        <v>45090</v>
      </c>
      <c r="B364" s="235"/>
      <c r="C364" s="235" t="s">
        <v>178</v>
      </c>
      <c r="D364" s="235" t="s">
        <v>14</v>
      </c>
      <c r="E364" s="235" t="s">
        <v>689</v>
      </c>
      <c r="F364" s="204" t="s">
        <v>52</v>
      </c>
      <c r="G364" s="205">
        <v>45078</v>
      </c>
      <c r="H364" s="205"/>
      <c r="I364" s="239" t="s">
        <v>647</v>
      </c>
      <c r="J364" s="238">
        <v>2100000</v>
      </c>
      <c r="K364" s="207">
        <f t="shared" si="54"/>
        <v>40384.615384615383</v>
      </c>
      <c r="L364" s="208" t="s">
        <v>42</v>
      </c>
      <c r="M364" s="209" t="s">
        <v>426</v>
      </c>
      <c r="N364" s="237" t="s">
        <v>23</v>
      </c>
      <c r="O364" s="211" t="s">
        <v>10</v>
      </c>
      <c r="P364" s="205" t="s">
        <v>21</v>
      </c>
      <c r="Q364" s="218" t="s">
        <v>56</v>
      </c>
      <c r="R364" s="212"/>
      <c r="S364" s="212"/>
      <c r="T364" s="213"/>
      <c r="U364" s="213">
        <f t="shared" si="57"/>
        <v>0</v>
      </c>
      <c r="V364" s="214">
        <f t="shared" si="52"/>
        <v>0</v>
      </c>
      <c r="W364" s="215" t="str">
        <f t="shared" si="53"/>
        <v>L0W</v>
      </c>
      <c r="X364" s="215" t="e">
        <f t="shared" si="55"/>
        <v>#NUM!</v>
      </c>
      <c r="Y364" s="216" t="e">
        <f t="shared" si="56"/>
        <v>#NUM!</v>
      </c>
      <c r="Z364" s="202"/>
    </row>
    <row r="365" spans="1:26" s="12" customFormat="1" ht="15" hidden="1" thickBot="1" x14ac:dyDescent="0.35">
      <c r="A365" s="202">
        <v>45090</v>
      </c>
      <c r="B365" s="235"/>
      <c r="C365" s="235" t="s">
        <v>178</v>
      </c>
      <c r="D365" s="235" t="s">
        <v>14</v>
      </c>
      <c r="E365" s="235" t="s">
        <v>688</v>
      </c>
      <c r="F365" s="204" t="s">
        <v>52</v>
      </c>
      <c r="G365" s="205">
        <v>45078</v>
      </c>
      <c r="H365" s="205"/>
      <c r="I365" s="239" t="s">
        <v>646</v>
      </c>
      <c r="J365" s="238">
        <v>2100000</v>
      </c>
      <c r="K365" s="207">
        <f t="shared" si="54"/>
        <v>40384.615384615383</v>
      </c>
      <c r="L365" s="208" t="s">
        <v>42</v>
      </c>
      <c r="M365" s="209" t="s">
        <v>426</v>
      </c>
      <c r="N365" s="237" t="s">
        <v>23</v>
      </c>
      <c r="O365" s="211" t="s">
        <v>10</v>
      </c>
      <c r="P365" s="205" t="s">
        <v>21</v>
      </c>
      <c r="Q365" s="218" t="s">
        <v>56</v>
      </c>
      <c r="R365" s="212"/>
      <c r="S365" s="212"/>
      <c r="T365" s="213"/>
      <c r="U365" s="213">
        <f t="shared" si="57"/>
        <v>0</v>
      </c>
      <c r="V365" s="214">
        <f t="shared" si="52"/>
        <v>0</v>
      </c>
      <c r="W365" s="215" t="str">
        <f t="shared" si="53"/>
        <v>L0W</v>
      </c>
      <c r="X365" s="215" t="e">
        <f t="shared" si="55"/>
        <v>#NUM!</v>
      </c>
      <c r="Y365" s="216" t="e">
        <f t="shared" si="56"/>
        <v>#NUM!</v>
      </c>
      <c r="Z365" s="202"/>
    </row>
    <row r="366" spans="1:26" s="12" customFormat="1" ht="15" hidden="1" thickBot="1" x14ac:dyDescent="0.35">
      <c r="A366" s="202">
        <v>45090</v>
      </c>
      <c r="B366" s="235"/>
      <c r="C366" s="235" t="s">
        <v>178</v>
      </c>
      <c r="D366" s="235" t="s">
        <v>15</v>
      </c>
      <c r="E366" s="235" t="s">
        <v>171</v>
      </c>
      <c r="F366" s="204" t="s">
        <v>52</v>
      </c>
      <c r="G366" s="205">
        <v>45078</v>
      </c>
      <c r="H366" s="205"/>
      <c r="I366" s="239" t="s">
        <v>648</v>
      </c>
      <c r="J366" s="238">
        <v>2100000</v>
      </c>
      <c r="K366" s="207">
        <f t="shared" si="54"/>
        <v>40384.615384615383</v>
      </c>
      <c r="L366" s="208" t="s">
        <v>42</v>
      </c>
      <c r="M366" s="209" t="s">
        <v>426</v>
      </c>
      <c r="N366" s="237" t="s">
        <v>23</v>
      </c>
      <c r="O366" s="211" t="s">
        <v>10</v>
      </c>
      <c r="P366" s="205" t="s">
        <v>21</v>
      </c>
      <c r="Q366" s="218" t="s">
        <v>56</v>
      </c>
      <c r="R366" s="212"/>
      <c r="S366" s="212"/>
      <c r="T366" s="213"/>
      <c r="U366" s="213">
        <f t="shared" si="57"/>
        <v>0</v>
      </c>
      <c r="V366" s="214">
        <f t="shared" si="52"/>
        <v>0</v>
      </c>
      <c r="W366" s="215" t="str">
        <f t="shared" si="53"/>
        <v>L0W</v>
      </c>
      <c r="X366" s="215" t="e">
        <f t="shared" si="55"/>
        <v>#NUM!</v>
      </c>
      <c r="Y366" s="216" t="e">
        <f t="shared" si="56"/>
        <v>#NUM!</v>
      </c>
      <c r="Z366" s="202"/>
    </row>
    <row r="367" spans="1:26" s="12" customFormat="1" ht="13.8" hidden="1" thickBot="1" x14ac:dyDescent="0.3">
      <c r="A367" s="177">
        <v>45090</v>
      </c>
      <c r="B367" s="247"/>
      <c r="C367" s="247" t="s">
        <v>679</v>
      </c>
      <c r="D367" s="247" t="s">
        <v>15</v>
      </c>
      <c r="E367" s="247" t="s">
        <v>707</v>
      </c>
      <c r="F367" s="19" t="s">
        <v>52</v>
      </c>
      <c r="G367" s="25">
        <v>45078</v>
      </c>
      <c r="H367" s="25">
        <v>45079</v>
      </c>
      <c r="I367" s="251" t="s">
        <v>673</v>
      </c>
      <c r="J367" s="253">
        <v>1599600</v>
      </c>
      <c r="K367" s="26">
        <f t="shared" si="54"/>
        <v>30761.538461538461</v>
      </c>
      <c r="L367" s="27" t="s">
        <v>42</v>
      </c>
      <c r="M367" s="179" t="s">
        <v>426</v>
      </c>
      <c r="N367" s="249" t="s">
        <v>31</v>
      </c>
      <c r="O367" s="181" t="s">
        <v>10</v>
      </c>
      <c r="P367" s="25" t="s">
        <v>21</v>
      </c>
      <c r="Q367" s="179" t="s">
        <v>188</v>
      </c>
      <c r="R367" s="182">
        <v>0.98599999999999999</v>
      </c>
      <c r="S367" s="182">
        <v>0.999</v>
      </c>
      <c r="T367" s="183">
        <v>69808.06</v>
      </c>
      <c r="U367" s="161">
        <f t="shared" si="57"/>
        <v>3630019.12</v>
      </c>
      <c r="V367" s="162">
        <f t="shared" si="52"/>
        <v>2.2693292823205802</v>
      </c>
      <c r="W367" s="59" t="str">
        <f t="shared" si="53"/>
        <v>HIGH</v>
      </c>
      <c r="X367" s="59" t="str">
        <f t="shared" si="55"/>
        <v>EXPECTED</v>
      </c>
      <c r="Y367" s="18">
        <f t="shared" si="56"/>
        <v>1</v>
      </c>
      <c r="Z367" s="177"/>
    </row>
    <row r="368" spans="1:26" s="12" customFormat="1" ht="15" hidden="1" thickBot="1" x14ac:dyDescent="0.35">
      <c r="A368" s="202">
        <v>45090</v>
      </c>
      <c r="B368" s="235" t="s">
        <v>204</v>
      </c>
      <c r="C368" s="235" t="s">
        <v>61</v>
      </c>
      <c r="D368" s="235" t="s">
        <v>14</v>
      </c>
      <c r="E368" s="235" t="s">
        <v>700</v>
      </c>
      <c r="F368" s="204" t="s">
        <v>52</v>
      </c>
      <c r="G368" s="205">
        <v>45078</v>
      </c>
      <c r="H368" s="205"/>
      <c r="I368" s="239" t="s">
        <v>662</v>
      </c>
      <c r="J368" s="238">
        <v>1500000</v>
      </c>
      <c r="K368" s="207">
        <f t="shared" si="54"/>
        <v>28846.153846153848</v>
      </c>
      <c r="L368" s="208" t="s">
        <v>42</v>
      </c>
      <c r="M368" s="209" t="s">
        <v>426</v>
      </c>
      <c r="N368" s="237" t="s">
        <v>8</v>
      </c>
      <c r="O368" s="211" t="s">
        <v>10</v>
      </c>
      <c r="P368" s="205" t="s">
        <v>21</v>
      </c>
      <c r="Q368" s="218" t="s">
        <v>56</v>
      </c>
      <c r="R368" s="212"/>
      <c r="S368" s="212"/>
      <c r="T368" s="213"/>
      <c r="U368" s="213">
        <f t="shared" si="57"/>
        <v>0</v>
      </c>
      <c r="V368" s="214">
        <f t="shared" si="52"/>
        <v>0</v>
      </c>
      <c r="W368" s="215" t="str">
        <f t="shared" si="53"/>
        <v>L0W</v>
      </c>
      <c r="X368" s="215" t="e">
        <f t="shared" si="55"/>
        <v>#NUM!</v>
      </c>
      <c r="Y368" s="216" t="e">
        <f t="shared" si="56"/>
        <v>#NUM!</v>
      </c>
      <c r="Z368" s="202"/>
    </row>
    <row r="369" spans="1:26" s="12" customFormat="1" ht="15" hidden="1" thickBot="1" x14ac:dyDescent="0.35">
      <c r="A369" s="202">
        <v>45090</v>
      </c>
      <c r="B369" s="235"/>
      <c r="C369" s="235" t="s">
        <v>178</v>
      </c>
      <c r="D369" s="235" t="s">
        <v>15</v>
      </c>
      <c r="E369" s="235" t="s">
        <v>694</v>
      </c>
      <c r="F369" s="204" t="s">
        <v>52</v>
      </c>
      <c r="G369" s="205">
        <v>45078</v>
      </c>
      <c r="H369" s="205"/>
      <c r="I369" s="239" t="s">
        <v>654</v>
      </c>
      <c r="J369" s="238">
        <v>1500000</v>
      </c>
      <c r="K369" s="207">
        <f t="shared" si="54"/>
        <v>28846.153846153848</v>
      </c>
      <c r="L369" s="208" t="s">
        <v>42</v>
      </c>
      <c r="M369" s="209" t="s">
        <v>426</v>
      </c>
      <c r="N369" s="237" t="s">
        <v>72</v>
      </c>
      <c r="O369" s="211" t="s">
        <v>10</v>
      </c>
      <c r="P369" s="205" t="s">
        <v>21</v>
      </c>
      <c r="Q369" s="218" t="s">
        <v>56</v>
      </c>
      <c r="R369" s="212"/>
      <c r="S369" s="212"/>
      <c r="T369" s="213"/>
      <c r="U369" s="213">
        <f t="shared" si="57"/>
        <v>0</v>
      </c>
      <c r="V369" s="214">
        <f t="shared" si="52"/>
        <v>0</v>
      </c>
      <c r="W369" s="215" t="str">
        <f t="shared" si="53"/>
        <v>L0W</v>
      </c>
      <c r="X369" s="215" t="e">
        <f t="shared" si="55"/>
        <v>#NUM!</v>
      </c>
      <c r="Y369" s="216" t="e">
        <f t="shared" si="56"/>
        <v>#NUM!</v>
      </c>
      <c r="Z369" s="202"/>
    </row>
    <row r="370" spans="1:26" s="12" customFormat="1" ht="15" hidden="1" thickBot="1" x14ac:dyDescent="0.35">
      <c r="A370" s="202">
        <v>45090</v>
      </c>
      <c r="B370" s="235"/>
      <c r="C370" s="235" t="s">
        <v>178</v>
      </c>
      <c r="D370" s="235" t="s">
        <v>15</v>
      </c>
      <c r="E370" s="235" t="s">
        <v>690</v>
      </c>
      <c r="F370" s="204" t="s">
        <v>52</v>
      </c>
      <c r="G370" s="205">
        <v>45078</v>
      </c>
      <c r="H370" s="205"/>
      <c r="I370" s="239" t="s">
        <v>649</v>
      </c>
      <c r="J370" s="238">
        <v>1500000</v>
      </c>
      <c r="K370" s="207">
        <f t="shared" si="54"/>
        <v>28846.153846153848</v>
      </c>
      <c r="L370" s="208" t="s">
        <v>42</v>
      </c>
      <c r="M370" s="209" t="s">
        <v>426</v>
      </c>
      <c r="N370" s="237" t="s">
        <v>72</v>
      </c>
      <c r="O370" s="211" t="s">
        <v>10</v>
      </c>
      <c r="P370" s="205" t="s">
        <v>21</v>
      </c>
      <c r="Q370" s="218" t="s">
        <v>56</v>
      </c>
      <c r="R370" s="212"/>
      <c r="S370" s="212"/>
      <c r="T370" s="213"/>
      <c r="U370" s="213">
        <f t="shared" si="57"/>
        <v>0</v>
      </c>
      <c r="V370" s="214">
        <f t="shared" si="52"/>
        <v>0</v>
      </c>
      <c r="W370" s="215" t="str">
        <f t="shared" si="53"/>
        <v>L0W</v>
      </c>
      <c r="X370" s="215" t="e">
        <f t="shared" si="55"/>
        <v>#NUM!</v>
      </c>
      <c r="Y370" s="216" t="e">
        <f t="shared" si="56"/>
        <v>#NUM!</v>
      </c>
      <c r="Z370" s="202"/>
    </row>
    <row r="371" spans="1:26" s="12" customFormat="1" ht="15" hidden="1" thickBot="1" x14ac:dyDescent="0.35">
      <c r="A371" s="202">
        <v>45090</v>
      </c>
      <c r="B371" s="235" t="s">
        <v>677</v>
      </c>
      <c r="C371" s="235" t="s">
        <v>61</v>
      </c>
      <c r="D371" s="235" t="s">
        <v>14</v>
      </c>
      <c r="E371" s="235" t="s">
        <v>702</v>
      </c>
      <c r="F371" s="204" t="s">
        <v>52</v>
      </c>
      <c r="G371" s="205">
        <v>45078</v>
      </c>
      <c r="H371" s="205"/>
      <c r="I371" s="239" t="s">
        <v>664</v>
      </c>
      <c r="J371" s="238">
        <v>1440000</v>
      </c>
      <c r="K371" s="207">
        <f t="shared" si="54"/>
        <v>27692.307692307691</v>
      </c>
      <c r="L371" s="208" t="s">
        <v>42</v>
      </c>
      <c r="M371" s="209" t="s">
        <v>426</v>
      </c>
      <c r="N371" s="237" t="s">
        <v>8</v>
      </c>
      <c r="O371" s="211" t="s">
        <v>10</v>
      </c>
      <c r="P371" s="205" t="s">
        <v>21</v>
      </c>
      <c r="Q371" s="218" t="s">
        <v>56</v>
      </c>
      <c r="R371" s="212"/>
      <c r="S371" s="212"/>
      <c r="T371" s="213"/>
      <c r="U371" s="213">
        <f t="shared" si="57"/>
        <v>0</v>
      </c>
      <c r="V371" s="214">
        <f t="shared" si="52"/>
        <v>0</v>
      </c>
      <c r="W371" s="215" t="str">
        <f t="shared" si="53"/>
        <v>L0W</v>
      </c>
      <c r="X371" s="215" t="e">
        <f t="shared" ref="X371:X388" si="58">IF(Y371&lt;15, "EXPECTED", IF(Y371&gt;30, "SIGNIFICANT", "DELAYED"))</f>
        <v>#NUM!</v>
      </c>
      <c r="Y371" s="216" t="e">
        <f t="shared" si="56"/>
        <v>#NUM!</v>
      </c>
      <c r="Z371" s="202"/>
    </row>
    <row r="372" spans="1:26" s="12" customFormat="1" ht="15" hidden="1" thickBot="1" x14ac:dyDescent="0.35">
      <c r="A372" s="202">
        <v>45090</v>
      </c>
      <c r="B372" s="235"/>
      <c r="C372" s="235" t="s">
        <v>494</v>
      </c>
      <c r="D372" s="235" t="s">
        <v>18</v>
      </c>
      <c r="E372" s="235" t="s">
        <v>704</v>
      </c>
      <c r="F372" s="204" t="s">
        <v>52</v>
      </c>
      <c r="G372" s="205">
        <v>45078</v>
      </c>
      <c r="H372" s="205"/>
      <c r="I372" s="239" t="s">
        <v>666</v>
      </c>
      <c r="J372" s="238">
        <v>1224000</v>
      </c>
      <c r="K372" s="207">
        <f t="shared" si="54"/>
        <v>23538.461538461539</v>
      </c>
      <c r="L372" s="208" t="s">
        <v>42</v>
      </c>
      <c r="M372" s="209" t="s">
        <v>426</v>
      </c>
      <c r="N372" s="237" t="s">
        <v>28</v>
      </c>
      <c r="O372" s="211" t="s">
        <v>10</v>
      </c>
      <c r="P372" s="205" t="s">
        <v>21</v>
      </c>
      <c r="Q372" s="218" t="s">
        <v>56</v>
      </c>
      <c r="R372" s="212"/>
      <c r="S372" s="212"/>
      <c r="T372" s="213"/>
      <c r="U372" s="213">
        <f t="shared" si="57"/>
        <v>0</v>
      </c>
      <c r="V372" s="214">
        <f t="shared" si="52"/>
        <v>0</v>
      </c>
      <c r="W372" s="215" t="str">
        <f t="shared" si="53"/>
        <v>L0W</v>
      </c>
      <c r="X372" s="215" t="e">
        <f t="shared" si="58"/>
        <v>#NUM!</v>
      </c>
      <c r="Y372" s="216" t="e">
        <f t="shared" si="56"/>
        <v>#NUM!</v>
      </c>
      <c r="Z372" s="202"/>
    </row>
    <row r="373" spans="1:26" s="12" customFormat="1" ht="13.8" hidden="1" thickBot="1" x14ac:dyDescent="0.3">
      <c r="A373" s="149">
        <v>45090</v>
      </c>
      <c r="B373" s="150" t="s">
        <v>533</v>
      </c>
      <c r="C373" s="150" t="s">
        <v>65</v>
      </c>
      <c r="D373" s="150" t="s">
        <v>15</v>
      </c>
      <c r="E373" s="150" t="s">
        <v>682</v>
      </c>
      <c r="F373" s="152" t="s">
        <v>52</v>
      </c>
      <c r="G373" s="153">
        <v>45078</v>
      </c>
      <c r="H373" s="153">
        <v>45128</v>
      </c>
      <c r="I373" s="154" t="s">
        <v>639</v>
      </c>
      <c r="J373" s="165">
        <v>1200000</v>
      </c>
      <c r="K373" s="155">
        <f t="shared" si="54"/>
        <v>23076.923076923078</v>
      </c>
      <c r="L373" s="156" t="s">
        <v>42</v>
      </c>
      <c r="M373" s="157" t="s">
        <v>426</v>
      </c>
      <c r="N373" s="158" t="s">
        <v>9</v>
      </c>
      <c r="O373" s="159" t="s">
        <v>10</v>
      </c>
      <c r="P373" s="153" t="s">
        <v>21</v>
      </c>
      <c r="Q373" s="157" t="s">
        <v>188</v>
      </c>
      <c r="R373" s="160">
        <v>0.97399999999999998</v>
      </c>
      <c r="S373" s="160">
        <v>1</v>
      </c>
      <c r="T373" s="161">
        <v>15646.02</v>
      </c>
      <c r="U373" s="161">
        <f t="shared" si="57"/>
        <v>813593.04</v>
      </c>
      <c r="V373" s="162">
        <f t="shared" si="52"/>
        <v>0.67799419999999999</v>
      </c>
      <c r="W373" s="59" t="str">
        <f t="shared" si="53"/>
        <v>L0W</v>
      </c>
      <c r="X373" s="59" t="str">
        <f t="shared" si="58"/>
        <v>SIGNIFICANT</v>
      </c>
      <c r="Y373" s="18">
        <f t="shared" si="56"/>
        <v>50</v>
      </c>
      <c r="Z373" s="149"/>
    </row>
    <row r="374" spans="1:26" s="12" customFormat="1" ht="13.8" hidden="1" thickBot="1" x14ac:dyDescent="0.3">
      <c r="A374" s="149">
        <v>45090</v>
      </c>
      <c r="B374" s="150" t="s">
        <v>519</v>
      </c>
      <c r="C374" s="150" t="s">
        <v>125</v>
      </c>
      <c r="D374" s="150" t="s">
        <v>18</v>
      </c>
      <c r="E374" s="150" t="s">
        <v>685</v>
      </c>
      <c r="F374" s="152" t="s">
        <v>52</v>
      </c>
      <c r="G374" s="153">
        <v>45078</v>
      </c>
      <c r="H374" s="153">
        <v>45114</v>
      </c>
      <c r="I374" s="154" t="s">
        <v>643</v>
      </c>
      <c r="J374" s="165">
        <v>1200000</v>
      </c>
      <c r="K374" s="155">
        <f t="shared" si="54"/>
        <v>23076.923076923078</v>
      </c>
      <c r="L374" s="156" t="s">
        <v>42</v>
      </c>
      <c r="M374" s="157" t="s">
        <v>426</v>
      </c>
      <c r="N374" s="158" t="s">
        <v>71</v>
      </c>
      <c r="O374" s="159" t="s">
        <v>10</v>
      </c>
      <c r="P374" s="153" t="s">
        <v>21</v>
      </c>
      <c r="Q374" s="157" t="s">
        <v>222</v>
      </c>
      <c r="R374" s="160">
        <v>0.81</v>
      </c>
      <c r="S374" s="160">
        <v>0.98199999999999998</v>
      </c>
      <c r="T374" s="161">
        <v>10907.27</v>
      </c>
      <c r="U374" s="161">
        <f t="shared" si="57"/>
        <v>567178.04</v>
      </c>
      <c r="V374" s="162">
        <f t="shared" si="52"/>
        <v>0.47264836666666665</v>
      </c>
      <c r="W374" s="59" t="str">
        <f t="shared" si="53"/>
        <v>L0W</v>
      </c>
      <c r="X374" s="59" t="str">
        <f t="shared" si="58"/>
        <v>SIGNIFICANT</v>
      </c>
      <c r="Y374" s="18">
        <f t="shared" si="56"/>
        <v>36</v>
      </c>
      <c r="Z374" s="149"/>
    </row>
    <row r="375" spans="1:26" s="12" customFormat="1" ht="13.8" hidden="1" thickBot="1" x14ac:dyDescent="0.3">
      <c r="A375" s="177">
        <v>45090</v>
      </c>
      <c r="B375" s="247" t="s">
        <v>520</v>
      </c>
      <c r="C375" s="247" t="s">
        <v>132</v>
      </c>
      <c r="D375" s="247" t="s">
        <v>15</v>
      </c>
      <c r="E375" s="247" t="s">
        <v>213</v>
      </c>
      <c r="F375" s="19" t="s">
        <v>52</v>
      </c>
      <c r="G375" s="25">
        <v>45078</v>
      </c>
      <c r="H375" s="25">
        <v>45086</v>
      </c>
      <c r="I375" s="251" t="s">
        <v>653</v>
      </c>
      <c r="J375" s="253">
        <v>1200000</v>
      </c>
      <c r="K375" s="26">
        <f t="shared" si="54"/>
        <v>23076.923076923078</v>
      </c>
      <c r="L375" s="27" t="s">
        <v>42</v>
      </c>
      <c r="M375" s="179" t="s">
        <v>426</v>
      </c>
      <c r="N375" s="249" t="s">
        <v>160</v>
      </c>
      <c r="O375" s="181" t="s">
        <v>10</v>
      </c>
      <c r="P375" s="25" t="s">
        <v>21</v>
      </c>
      <c r="Q375" s="157" t="s">
        <v>203</v>
      </c>
      <c r="R375" s="182">
        <v>0.98699999999999999</v>
      </c>
      <c r="S375" s="182">
        <v>0.995</v>
      </c>
      <c r="T375" s="183">
        <v>15936.62</v>
      </c>
      <c r="U375" s="161">
        <f t="shared" ref="U375:U406" si="59">T375*52</f>
        <v>828704.24</v>
      </c>
      <c r="V375" s="162">
        <f t="shared" si="52"/>
        <v>0.69058686666666669</v>
      </c>
      <c r="W375" s="59" t="str">
        <f t="shared" si="53"/>
        <v>L0W</v>
      </c>
      <c r="X375" s="59" t="str">
        <f t="shared" si="58"/>
        <v>EXPECTED</v>
      </c>
      <c r="Y375" s="18">
        <f t="shared" si="56"/>
        <v>8</v>
      </c>
      <c r="Z375" s="177"/>
    </row>
    <row r="376" spans="1:26" s="12" customFormat="1" ht="15" hidden="1" thickBot="1" x14ac:dyDescent="0.35">
      <c r="A376" s="202">
        <v>45090</v>
      </c>
      <c r="B376" s="235"/>
      <c r="C376" s="235" t="s">
        <v>494</v>
      </c>
      <c r="D376" s="235" t="s">
        <v>18</v>
      </c>
      <c r="E376" s="235" t="s">
        <v>711</v>
      </c>
      <c r="F376" s="204" t="s">
        <v>52</v>
      </c>
      <c r="G376" s="205">
        <v>45078</v>
      </c>
      <c r="H376" s="205"/>
      <c r="I376" s="239" t="s">
        <v>668</v>
      </c>
      <c r="J376" s="238">
        <v>1092000</v>
      </c>
      <c r="K376" s="207">
        <f t="shared" si="54"/>
        <v>21000</v>
      </c>
      <c r="L376" s="208" t="s">
        <v>42</v>
      </c>
      <c r="M376" s="209" t="s">
        <v>426</v>
      </c>
      <c r="N376" s="237" t="s">
        <v>66</v>
      </c>
      <c r="O376" s="211" t="s">
        <v>10</v>
      </c>
      <c r="P376" s="205" t="s">
        <v>21</v>
      </c>
      <c r="Q376" s="218" t="s">
        <v>56</v>
      </c>
      <c r="R376" s="212"/>
      <c r="S376" s="212"/>
      <c r="T376" s="213"/>
      <c r="U376" s="213">
        <f t="shared" si="59"/>
        <v>0</v>
      </c>
      <c r="V376" s="214">
        <f t="shared" si="52"/>
        <v>0</v>
      </c>
      <c r="W376" s="215" t="str">
        <f t="shared" si="53"/>
        <v>L0W</v>
      </c>
      <c r="X376" s="215" t="e">
        <f t="shared" si="58"/>
        <v>#NUM!</v>
      </c>
      <c r="Y376" s="216" t="e">
        <f t="shared" si="56"/>
        <v>#NUM!</v>
      </c>
      <c r="Z376" s="202"/>
    </row>
    <row r="377" spans="1:26" s="12" customFormat="1" ht="15" hidden="1" thickBot="1" x14ac:dyDescent="0.35">
      <c r="A377" s="202">
        <v>45090</v>
      </c>
      <c r="B377" s="235"/>
      <c r="C377" s="235" t="s">
        <v>494</v>
      </c>
      <c r="D377" s="235" t="s">
        <v>18</v>
      </c>
      <c r="E377" s="235" t="s">
        <v>713</v>
      </c>
      <c r="F377" s="204" t="s">
        <v>52</v>
      </c>
      <c r="G377" s="205">
        <v>45078</v>
      </c>
      <c r="H377" s="205"/>
      <c r="I377" s="239" t="s">
        <v>670</v>
      </c>
      <c r="J377" s="238">
        <v>1092000</v>
      </c>
      <c r="K377" s="207">
        <f t="shared" si="54"/>
        <v>21000</v>
      </c>
      <c r="L377" s="208" t="s">
        <v>42</v>
      </c>
      <c r="M377" s="209" t="s">
        <v>426</v>
      </c>
      <c r="N377" s="237" t="s">
        <v>33</v>
      </c>
      <c r="O377" s="211" t="s">
        <v>10</v>
      </c>
      <c r="P377" s="205" t="s">
        <v>21</v>
      </c>
      <c r="Q377" s="218" t="s">
        <v>56</v>
      </c>
      <c r="R377" s="212"/>
      <c r="S377" s="212"/>
      <c r="T377" s="213"/>
      <c r="U377" s="213">
        <f t="shared" si="59"/>
        <v>0</v>
      </c>
      <c r="V377" s="214">
        <f t="shared" si="52"/>
        <v>0</v>
      </c>
      <c r="W377" s="215" t="str">
        <f t="shared" si="53"/>
        <v>L0W</v>
      </c>
      <c r="X377" s="215" t="e">
        <f t="shared" si="58"/>
        <v>#NUM!</v>
      </c>
      <c r="Y377" s="216" t="e">
        <f t="shared" si="56"/>
        <v>#NUM!</v>
      </c>
      <c r="Z377" s="202"/>
    </row>
    <row r="378" spans="1:26" s="12" customFormat="1" ht="15" hidden="1" thickBot="1" x14ac:dyDescent="0.35">
      <c r="A378" s="202">
        <v>45090</v>
      </c>
      <c r="B378" s="235"/>
      <c r="C378" s="235" t="s">
        <v>494</v>
      </c>
      <c r="D378" s="235" t="s">
        <v>18</v>
      </c>
      <c r="E378" s="235" t="s">
        <v>712</v>
      </c>
      <c r="F378" s="204" t="s">
        <v>52</v>
      </c>
      <c r="G378" s="205">
        <v>45078</v>
      </c>
      <c r="H378" s="205"/>
      <c r="I378" s="239" t="s">
        <v>669</v>
      </c>
      <c r="J378" s="238">
        <v>1092000</v>
      </c>
      <c r="K378" s="207">
        <f t="shared" si="54"/>
        <v>21000</v>
      </c>
      <c r="L378" s="208" t="s">
        <v>42</v>
      </c>
      <c r="M378" s="209" t="s">
        <v>426</v>
      </c>
      <c r="N378" s="237" t="s">
        <v>85</v>
      </c>
      <c r="O378" s="211" t="s">
        <v>10</v>
      </c>
      <c r="P378" s="205" t="s">
        <v>21</v>
      </c>
      <c r="Q378" s="218" t="s">
        <v>56</v>
      </c>
      <c r="R378" s="212"/>
      <c r="S378" s="212"/>
      <c r="T378" s="213"/>
      <c r="U378" s="213">
        <f t="shared" si="59"/>
        <v>0</v>
      </c>
      <c r="V378" s="214">
        <f t="shared" si="52"/>
        <v>0</v>
      </c>
      <c r="W378" s="215" t="str">
        <f t="shared" si="53"/>
        <v>L0W</v>
      </c>
      <c r="X378" s="215" t="e">
        <f t="shared" si="58"/>
        <v>#NUM!</v>
      </c>
      <c r="Y378" s="216" t="e">
        <f t="shared" si="56"/>
        <v>#NUM!</v>
      </c>
      <c r="Z378" s="202"/>
    </row>
    <row r="379" spans="1:26" s="12" customFormat="1" ht="13.8" hidden="1" thickBot="1" x14ac:dyDescent="0.3">
      <c r="A379" s="177">
        <v>45090</v>
      </c>
      <c r="B379" s="247" t="s">
        <v>677</v>
      </c>
      <c r="C379" s="247" t="s">
        <v>114</v>
      </c>
      <c r="D379" s="247" t="s">
        <v>15</v>
      </c>
      <c r="E379" s="247" t="s">
        <v>699</v>
      </c>
      <c r="F379" s="19" t="s">
        <v>52</v>
      </c>
      <c r="G379" s="25">
        <v>45078</v>
      </c>
      <c r="H379" s="25">
        <v>45086</v>
      </c>
      <c r="I379" s="251" t="s">
        <v>661</v>
      </c>
      <c r="J379" s="253">
        <v>900000</v>
      </c>
      <c r="K379" s="26">
        <f t="shared" si="54"/>
        <v>17307.692307692309</v>
      </c>
      <c r="L379" s="27" t="s">
        <v>42</v>
      </c>
      <c r="M379" s="179" t="s">
        <v>426</v>
      </c>
      <c r="N379" s="249" t="s">
        <v>28</v>
      </c>
      <c r="O379" s="181" t="s">
        <v>10</v>
      </c>
      <c r="P379" s="25" t="s">
        <v>21</v>
      </c>
      <c r="Q379" s="184" t="s">
        <v>203</v>
      </c>
      <c r="R379" s="182">
        <v>0.95199999999999996</v>
      </c>
      <c r="S379" s="182">
        <v>1</v>
      </c>
      <c r="T379" s="183">
        <v>34991.230000000003</v>
      </c>
      <c r="U379" s="161">
        <f t="shared" si="59"/>
        <v>1819543.9600000002</v>
      </c>
      <c r="V379" s="162">
        <f t="shared" si="52"/>
        <v>2.0217155111111111</v>
      </c>
      <c r="W379" s="59" t="str">
        <f t="shared" si="53"/>
        <v>HIGH</v>
      </c>
      <c r="X379" s="59" t="str">
        <f t="shared" si="58"/>
        <v>EXPECTED</v>
      </c>
      <c r="Y379" s="18">
        <f t="shared" si="56"/>
        <v>8</v>
      </c>
      <c r="Z379" s="177"/>
    </row>
    <row r="380" spans="1:26" s="12" customFormat="1" ht="13.8" hidden="1" thickBot="1" x14ac:dyDescent="0.3">
      <c r="A380" s="177">
        <v>45090</v>
      </c>
      <c r="B380" s="247" t="s">
        <v>533</v>
      </c>
      <c r="C380" s="247" t="s">
        <v>146</v>
      </c>
      <c r="D380" s="247" t="s">
        <v>18</v>
      </c>
      <c r="E380" s="247" t="s">
        <v>680</v>
      </c>
      <c r="F380" s="19" t="s">
        <v>52</v>
      </c>
      <c r="G380" s="25">
        <v>45078</v>
      </c>
      <c r="H380" s="25">
        <v>45079</v>
      </c>
      <c r="I380" s="251" t="s">
        <v>637</v>
      </c>
      <c r="J380" s="253">
        <v>900000</v>
      </c>
      <c r="K380" s="26">
        <f t="shared" si="54"/>
        <v>17307.692307692309</v>
      </c>
      <c r="L380" s="27" t="s">
        <v>42</v>
      </c>
      <c r="M380" s="179" t="s">
        <v>426</v>
      </c>
      <c r="N380" s="249" t="s">
        <v>72</v>
      </c>
      <c r="O380" s="181" t="s">
        <v>10</v>
      </c>
      <c r="P380" s="25" t="s">
        <v>21</v>
      </c>
      <c r="Q380" s="185" t="s">
        <v>188</v>
      </c>
      <c r="R380" s="182">
        <v>0.92200000000000004</v>
      </c>
      <c r="S380" s="182">
        <v>0.98</v>
      </c>
      <c r="T380" s="183">
        <v>22294.240000000002</v>
      </c>
      <c r="U380" s="161">
        <f t="shared" si="59"/>
        <v>1159300.48</v>
      </c>
      <c r="V380" s="162">
        <f t="shared" si="52"/>
        <v>1.2881116444444445</v>
      </c>
      <c r="W380" s="59" t="str">
        <f t="shared" si="53"/>
        <v>HIGH</v>
      </c>
      <c r="X380" s="59" t="str">
        <f t="shared" si="58"/>
        <v>EXPECTED</v>
      </c>
      <c r="Y380" s="18">
        <f t="shared" si="56"/>
        <v>1</v>
      </c>
      <c r="Z380" s="177"/>
    </row>
    <row r="381" spans="1:26" s="12" customFormat="1" ht="13.8" hidden="1" thickBot="1" x14ac:dyDescent="0.3">
      <c r="A381" s="149">
        <v>45090</v>
      </c>
      <c r="B381" s="150" t="s">
        <v>519</v>
      </c>
      <c r="C381" s="150" t="s">
        <v>59</v>
      </c>
      <c r="D381" s="150" t="s">
        <v>18</v>
      </c>
      <c r="E381" s="150" t="s">
        <v>697</v>
      </c>
      <c r="F381" s="152" t="s">
        <v>52</v>
      </c>
      <c r="G381" s="153">
        <v>45078</v>
      </c>
      <c r="H381" s="153">
        <v>45170</v>
      </c>
      <c r="I381" s="154" t="s">
        <v>657</v>
      </c>
      <c r="J381" s="165">
        <v>900000</v>
      </c>
      <c r="K381" s="155">
        <f t="shared" si="54"/>
        <v>17307.692307692309</v>
      </c>
      <c r="L381" s="156" t="s">
        <v>42</v>
      </c>
      <c r="M381" s="157" t="s">
        <v>426</v>
      </c>
      <c r="N381" s="158" t="s">
        <v>9</v>
      </c>
      <c r="O381" s="159" t="s">
        <v>10</v>
      </c>
      <c r="P381" s="153" t="s">
        <v>21</v>
      </c>
      <c r="Q381" s="157" t="s">
        <v>203</v>
      </c>
      <c r="R381" s="160">
        <v>0.997</v>
      </c>
      <c r="S381" s="160">
        <v>0.999</v>
      </c>
      <c r="T381" s="161">
        <v>8029.46</v>
      </c>
      <c r="U381" s="161">
        <f t="shared" si="59"/>
        <v>417531.92</v>
      </c>
      <c r="V381" s="162">
        <f t="shared" si="52"/>
        <v>0.46392435555555556</v>
      </c>
      <c r="W381" s="59" t="str">
        <f t="shared" si="53"/>
        <v>L0W</v>
      </c>
      <c r="X381" s="59" t="str">
        <f t="shared" si="58"/>
        <v>SIGNIFICANT</v>
      </c>
      <c r="Y381" s="18">
        <f t="shared" si="56"/>
        <v>92</v>
      </c>
      <c r="Z381" s="149"/>
    </row>
    <row r="382" spans="1:26" s="12" customFormat="1" ht="15" hidden="1" thickBot="1" x14ac:dyDescent="0.35">
      <c r="A382" s="202">
        <v>45090</v>
      </c>
      <c r="B382" s="235"/>
      <c r="C382" s="235" t="s">
        <v>494</v>
      </c>
      <c r="D382" s="235" t="s">
        <v>18</v>
      </c>
      <c r="E382" s="235" t="s">
        <v>706</v>
      </c>
      <c r="F382" s="204" t="s">
        <v>52</v>
      </c>
      <c r="G382" s="205">
        <v>45078</v>
      </c>
      <c r="H382" s="205"/>
      <c r="I382" s="239" t="s">
        <v>671</v>
      </c>
      <c r="J382" s="238">
        <v>720000</v>
      </c>
      <c r="K382" s="207">
        <f t="shared" si="54"/>
        <v>13846.153846153846</v>
      </c>
      <c r="L382" s="208" t="s">
        <v>42</v>
      </c>
      <c r="M382" s="209" t="s">
        <v>426</v>
      </c>
      <c r="N382" s="237" t="s">
        <v>66</v>
      </c>
      <c r="O382" s="211" t="s">
        <v>10</v>
      </c>
      <c r="P382" s="205" t="s">
        <v>21</v>
      </c>
      <c r="Q382" s="218" t="s">
        <v>56</v>
      </c>
      <c r="R382" s="212"/>
      <c r="S382" s="212"/>
      <c r="T382" s="213"/>
      <c r="U382" s="213">
        <f t="shared" si="59"/>
        <v>0</v>
      </c>
      <c r="V382" s="214">
        <f t="shared" si="52"/>
        <v>0</v>
      </c>
      <c r="W382" s="215" t="str">
        <f t="shared" si="53"/>
        <v>L0W</v>
      </c>
      <c r="X382" s="215" t="e">
        <f t="shared" si="58"/>
        <v>#NUM!</v>
      </c>
      <c r="Y382" s="216" t="e">
        <f t="shared" si="56"/>
        <v>#NUM!</v>
      </c>
      <c r="Z382" s="202"/>
    </row>
    <row r="383" spans="1:26" s="12" customFormat="1" ht="15" hidden="1" thickBot="1" x14ac:dyDescent="0.35">
      <c r="A383" s="202">
        <v>45090</v>
      </c>
      <c r="B383" s="235"/>
      <c r="C383" s="235" t="s">
        <v>494</v>
      </c>
      <c r="D383" s="235" t="s">
        <v>18</v>
      </c>
      <c r="E383" s="235" t="s">
        <v>710</v>
      </c>
      <c r="F383" s="204" t="s">
        <v>52</v>
      </c>
      <c r="G383" s="205">
        <v>45078</v>
      </c>
      <c r="H383" s="205"/>
      <c r="I383" s="239" t="s">
        <v>640</v>
      </c>
      <c r="J383" s="238">
        <v>720000</v>
      </c>
      <c r="K383" s="207">
        <f t="shared" si="54"/>
        <v>13846.153846153846</v>
      </c>
      <c r="L383" s="208" t="s">
        <v>42</v>
      </c>
      <c r="M383" s="209" t="s">
        <v>426</v>
      </c>
      <c r="N383" s="237" t="s">
        <v>28</v>
      </c>
      <c r="O383" s="211" t="s">
        <v>10</v>
      </c>
      <c r="P383" s="205" t="s">
        <v>21</v>
      </c>
      <c r="Q383" s="218" t="s">
        <v>56</v>
      </c>
      <c r="R383" s="212"/>
      <c r="S383" s="212"/>
      <c r="T383" s="213"/>
      <c r="U383" s="213">
        <f t="shared" si="59"/>
        <v>0</v>
      </c>
      <c r="V383" s="214">
        <f t="shared" si="52"/>
        <v>0</v>
      </c>
      <c r="W383" s="215" t="str">
        <f t="shared" si="53"/>
        <v>L0W</v>
      </c>
      <c r="X383" s="215" t="e">
        <f t="shared" si="58"/>
        <v>#NUM!</v>
      </c>
      <c r="Y383" s="216" t="e">
        <f t="shared" si="56"/>
        <v>#NUM!</v>
      </c>
      <c r="Z383" s="202"/>
    </row>
    <row r="384" spans="1:26" s="12" customFormat="1" ht="13.8" hidden="1" thickBot="1" x14ac:dyDescent="0.3">
      <c r="A384" s="177">
        <v>45090</v>
      </c>
      <c r="B384" s="247"/>
      <c r="C384" s="247" t="s">
        <v>679</v>
      </c>
      <c r="D384" s="247" t="s">
        <v>15</v>
      </c>
      <c r="E384" s="247" t="s">
        <v>708</v>
      </c>
      <c r="F384" s="19" t="s">
        <v>52</v>
      </c>
      <c r="G384" s="25">
        <v>45078</v>
      </c>
      <c r="H384" s="25">
        <v>45079</v>
      </c>
      <c r="I384" s="251" t="s">
        <v>674</v>
      </c>
      <c r="J384" s="253">
        <v>600000</v>
      </c>
      <c r="K384" s="26">
        <f t="shared" si="54"/>
        <v>11538.461538461539</v>
      </c>
      <c r="L384" s="27" t="s">
        <v>42</v>
      </c>
      <c r="M384" s="179" t="s">
        <v>426</v>
      </c>
      <c r="N384" s="249" t="s">
        <v>31</v>
      </c>
      <c r="O384" s="181" t="s">
        <v>10</v>
      </c>
      <c r="P384" s="25" t="s">
        <v>21</v>
      </c>
      <c r="Q384" s="185" t="s">
        <v>188</v>
      </c>
      <c r="R384" s="182">
        <v>0.95599999999999996</v>
      </c>
      <c r="S384" s="182">
        <v>0.998</v>
      </c>
      <c r="T384" s="183">
        <v>10575.76</v>
      </c>
      <c r="U384" s="161">
        <f t="shared" si="59"/>
        <v>549939.52</v>
      </c>
      <c r="V384" s="162">
        <f t="shared" si="52"/>
        <v>0.91656586666666662</v>
      </c>
      <c r="W384" s="59" t="str">
        <f t="shared" si="53"/>
        <v>W/IN</v>
      </c>
      <c r="X384" s="59" t="str">
        <f t="shared" si="58"/>
        <v>EXPECTED</v>
      </c>
      <c r="Y384" s="18">
        <f t="shared" si="56"/>
        <v>1</v>
      </c>
      <c r="Z384" s="177"/>
    </row>
    <row r="385" spans="1:26" s="12" customFormat="1" ht="15" hidden="1" thickBot="1" x14ac:dyDescent="0.35">
      <c r="A385" s="202">
        <v>45090</v>
      </c>
      <c r="B385" s="235" t="s">
        <v>204</v>
      </c>
      <c r="C385" s="235" t="s">
        <v>106</v>
      </c>
      <c r="D385" s="235" t="s">
        <v>14</v>
      </c>
      <c r="E385" s="235" t="s">
        <v>698</v>
      </c>
      <c r="F385" s="204" t="s">
        <v>52</v>
      </c>
      <c r="G385" s="205">
        <v>45078</v>
      </c>
      <c r="H385" s="205"/>
      <c r="I385" s="239" t="s">
        <v>658</v>
      </c>
      <c r="J385" s="238">
        <v>600000</v>
      </c>
      <c r="K385" s="207">
        <f t="shared" si="54"/>
        <v>11538.461538461539</v>
      </c>
      <c r="L385" s="208" t="s">
        <v>42</v>
      </c>
      <c r="M385" s="209" t="s">
        <v>426</v>
      </c>
      <c r="N385" s="237" t="s">
        <v>9</v>
      </c>
      <c r="O385" s="211" t="s">
        <v>10</v>
      </c>
      <c r="P385" s="205" t="s">
        <v>21</v>
      </c>
      <c r="Q385" s="218" t="s">
        <v>56</v>
      </c>
      <c r="R385" s="212"/>
      <c r="S385" s="212"/>
      <c r="T385" s="213"/>
      <c r="U385" s="213">
        <f t="shared" si="59"/>
        <v>0</v>
      </c>
      <c r="V385" s="214">
        <f t="shared" si="52"/>
        <v>0</v>
      </c>
      <c r="W385" s="215" t="str">
        <f t="shared" si="53"/>
        <v>L0W</v>
      </c>
      <c r="X385" s="215" t="e">
        <f t="shared" si="58"/>
        <v>#NUM!</v>
      </c>
      <c r="Y385" s="216" t="e">
        <f t="shared" si="56"/>
        <v>#NUM!</v>
      </c>
      <c r="Z385" s="202"/>
    </row>
    <row r="386" spans="1:26" s="12" customFormat="1" ht="13.8" hidden="1" thickBot="1" x14ac:dyDescent="0.3">
      <c r="A386" s="149">
        <v>45090</v>
      </c>
      <c r="B386" s="150" t="s">
        <v>204</v>
      </c>
      <c r="C386" s="150" t="s">
        <v>132</v>
      </c>
      <c r="D386" s="150" t="s">
        <v>119</v>
      </c>
      <c r="E386" s="150" t="s">
        <v>701</v>
      </c>
      <c r="F386" s="152" t="s">
        <v>52</v>
      </c>
      <c r="G386" s="153">
        <v>45078</v>
      </c>
      <c r="H386" s="153">
        <v>45142</v>
      </c>
      <c r="I386" s="154" t="s">
        <v>663</v>
      </c>
      <c r="J386" s="165">
        <v>432000</v>
      </c>
      <c r="K386" s="155">
        <f t="shared" si="54"/>
        <v>8307.6923076923085</v>
      </c>
      <c r="L386" s="156" t="s">
        <v>42</v>
      </c>
      <c r="M386" s="157" t="s">
        <v>426</v>
      </c>
      <c r="N386" s="158" t="s">
        <v>160</v>
      </c>
      <c r="O386" s="159" t="s">
        <v>10</v>
      </c>
      <c r="P386" s="153" t="s">
        <v>21</v>
      </c>
      <c r="Q386" s="157" t="s">
        <v>1846</v>
      </c>
      <c r="R386" s="160">
        <v>0.91300000000000003</v>
      </c>
      <c r="S386" s="160">
        <v>0.98299999999999998</v>
      </c>
      <c r="T386" s="161">
        <v>4269.38</v>
      </c>
      <c r="U386" s="161">
        <f t="shared" si="59"/>
        <v>222007.76</v>
      </c>
      <c r="V386" s="162">
        <f t="shared" ref="V386:V449" si="60">T386/K386</f>
        <v>0.51390685185185181</v>
      </c>
      <c r="W386" s="59" t="str">
        <f t="shared" ref="W386:W449" si="61">IF(V386&lt;0.8, "L0W", IF(V386&gt;1.2,"HIGH","W/IN"))</f>
        <v>L0W</v>
      </c>
      <c r="X386" s="59" t="str">
        <f t="shared" si="58"/>
        <v>SIGNIFICANT</v>
      </c>
      <c r="Y386" s="18">
        <f t="shared" si="56"/>
        <v>64</v>
      </c>
      <c r="Z386" s="149"/>
    </row>
    <row r="387" spans="1:26" s="12" customFormat="1" ht="15" hidden="1" thickBot="1" x14ac:dyDescent="0.35">
      <c r="A387" s="202">
        <v>45090</v>
      </c>
      <c r="B387" s="235"/>
      <c r="C387" s="235" t="s">
        <v>178</v>
      </c>
      <c r="D387" s="235"/>
      <c r="E387" s="235" t="s">
        <v>703</v>
      </c>
      <c r="F387" s="204" t="s">
        <v>52</v>
      </c>
      <c r="G387" s="205">
        <v>45078</v>
      </c>
      <c r="H387" s="205"/>
      <c r="I387" s="239" t="s">
        <v>665</v>
      </c>
      <c r="J387" s="238"/>
      <c r="K387" s="207">
        <f t="shared" si="54"/>
        <v>0</v>
      </c>
      <c r="L387" s="208" t="s">
        <v>42</v>
      </c>
      <c r="M387" s="209" t="s">
        <v>426</v>
      </c>
      <c r="N387" s="237" t="s">
        <v>28</v>
      </c>
      <c r="O387" s="211" t="s">
        <v>10</v>
      </c>
      <c r="P387" s="205" t="s">
        <v>21</v>
      </c>
      <c r="Q387" s="218" t="s">
        <v>56</v>
      </c>
      <c r="R387" s="212"/>
      <c r="S387" s="212"/>
      <c r="T387" s="213"/>
      <c r="U387" s="213">
        <f t="shared" si="59"/>
        <v>0</v>
      </c>
      <c r="V387" s="214" t="e">
        <f t="shared" si="60"/>
        <v>#DIV/0!</v>
      </c>
      <c r="W387" s="215" t="e">
        <f t="shared" si="61"/>
        <v>#DIV/0!</v>
      </c>
      <c r="X387" s="215" t="e">
        <f t="shared" si="58"/>
        <v>#NUM!</v>
      </c>
      <c r="Y387" s="216" t="e">
        <f t="shared" si="56"/>
        <v>#NUM!</v>
      </c>
      <c r="Z387" s="202"/>
    </row>
    <row r="388" spans="1:26" s="12" customFormat="1" ht="13.8" hidden="1" thickBot="1" x14ac:dyDescent="0.3">
      <c r="A388" s="149">
        <v>45090</v>
      </c>
      <c r="B388" s="150"/>
      <c r="C388" s="150" t="s">
        <v>101</v>
      </c>
      <c r="D388" s="151" t="s">
        <v>158</v>
      </c>
      <c r="E388" s="150" t="s">
        <v>720</v>
      </c>
      <c r="F388" s="152" t="s">
        <v>52</v>
      </c>
      <c r="G388" s="153">
        <v>45082</v>
      </c>
      <c r="H388" s="153">
        <v>45100</v>
      </c>
      <c r="I388" s="154" t="s">
        <v>727</v>
      </c>
      <c r="J388" s="165">
        <v>7200000</v>
      </c>
      <c r="K388" s="155">
        <f t="shared" si="54"/>
        <v>138461.53846153847</v>
      </c>
      <c r="L388" s="156" t="s">
        <v>42</v>
      </c>
      <c r="M388" s="157" t="s">
        <v>426</v>
      </c>
      <c r="N388" s="158" t="s">
        <v>160</v>
      </c>
      <c r="O388" s="159" t="s">
        <v>10</v>
      </c>
      <c r="P388" s="153" t="s">
        <v>21</v>
      </c>
      <c r="Q388" s="157" t="s">
        <v>203</v>
      </c>
      <c r="R388" s="160">
        <v>1</v>
      </c>
      <c r="S388" s="160">
        <v>1</v>
      </c>
      <c r="T388" s="161">
        <v>1266.05</v>
      </c>
      <c r="U388" s="161">
        <f t="shared" si="59"/>
        <v>65834.599999999991</v>
      </c>
      <c r="V388" s="162">
        <f t="shared" si="60"/>
        <v>9.1436944444444439E-3</v>
      </c>
      <c r="W388" s="59" t="str">
        <f t="shared" si="61"/>
        <v>L0W</v>
      </c>
      <c r="X388" s="59" t="str">
        <f t="shared" si="58"/>
        <v>DELAYED</v>
      </c>
      <c r="Y388" s="18">
        <f t="shared" si="56"/>
        <v>18</v>
      </c>
      <c r="Z388" s="149"/>
    </row>
    <row r="389" spans="1:26" s="12" customFormat="1" ht="13.8" hidden="1" thickBot="1" x14ac:dyDescent="0.3">
      <c r="A389" s="177">
        <v>45090</v>
      </c>
      <c r="B389" s="247" t="s">
        <v>533</v>
      </c>
      <c r="C389" s="247" t="s">
        <v>177</v>
      </c>
      <c r="D389" s="18" t="s">
        <v>14</v>
      </c>
      <c r="E389" s="247" t="s">
        <v>719</v>
      </c>
      <c r="F389" s="19" t="s">
        <v>52</v>
      </c>
      <c r="G389" s="25">
        <v>45082</v>
      </c>
      <c r="H389" s="25">
        <v>45079</v>
      </c>
      <c r="I389" s="251" t="s">
        <v>726</v>
      </c>
      <c r="J389" s="253">
        <v>3600000</v>
      </c>
      <c r="K389" s="26">
        <f t="shared" si="54"/>
        <v>69230.769230769234</v>
      </c>
      <c r="L389" s="27" t="s">
        <v>42</v>
      </c>
      <c r="M389" s="179" t="s">
        <v>426</v>
      </c>
      <c r="N389" s="249" t="s">
        <v>79</v>
      </c>
      <c r="O389" s="181" t="s">
        <v>10</v>
      </c>
      <c r="P389" s="25" t="s">
        <v>21</v>
      </c>
      <c r="Q389" s="185" t="s">
        <v>188</v>
      </c>
      <c r="R389" s="182">
        <v>0.95399999999999996</v>
      </c>
      <c r="S389" s="182">
        <v>0.998</v>
      </c>
      <c r="T389" s="183">
        <v>69288.289999999994</v>
      </c>
      <c r="U389" s="161">
        <f t="shared" si="59"/>
        <v>3602991.0799999996</v>
      </c>
      <c r="V389" s="162">
        <f t="shared" si="60"/>
        <v>1.0008308555555554</v>
      </c>
      <c r="W389" s="59" t="str">
        <f t="shared" si="61"/>
        <v>W/IN</v>
      </c>
      <c r="X389" s="59" t="s">
        <v>2059</v>
      </c>
      <c r="Y389" s="18" t="e">
        <f t="shared" si="56"/>
        <v>#NUM!</v>
      </c>
      <c r="Z389" s="177"/>
    </row>
    <row r="390" spans="1:26" s="12" customFormat="1" ht="13.8" hidden="1" thickBot="1" x14ac:dyDescent="0.3">
      <c r="A390" s="149">
        <v>45105</v>
      </c>
      <c r="B390" s="151"/>
      <c r="C390" s="151" t="s">
        <v>114</v>
      </c>
      <c r="D390" s="151" t="s">
        <v>90</v>
      </c>
      <c r="E390" s="151" t="s">
        <v>1334</v>
      </c>
      <c r="F390" s="152" t="s">
        <v>52</v>
      </c>
      <c r="G390" s="153">
        <v>45082</v>
      </c>
      <c r="H390" s="153">
        <v>45112</v>
      </c>
      <c r="I390" s="163" t="s">
        <v>1335</v>
      </c>
      <c r="J390" s="155">
        <v>2220000</v>
      </c>
      <c r="K390" s="155">
        <f t="shared" si="54"/>
        <v>42692.307692307695</v>
      </c>
      <c r="L390" s="156" t="s">
        <v>42</v>
      </c>
      <c r="M390" s="157" t="s">
        <v>100</v>
      </c>
      <c r="N390" s="166" t="s">
        <v>28</v>
      </c>
      <c r="O390" s="159" t="s">
        <v>10</v>
      </c>
      <c r="P390" s="153" t="s">
        <v>21</v>
      </c>
      <c r="Q390" s="157" t="s">
        <v>203</v>
      </c>
      <c r="R390" s="160">
        <v>0.94499999999999995</v>
      </c>
      <c r="S390" s="160">
        <v>1</v>
      </c>
      <c r="T390" s="161">
        <v>14272.48</v>
      </c>
      <c r="U390" s="161">
        <f t="shared" si="59"/>
        <v>742168.96</v>
      </c>
      <c r="V390" s="162">
        <f t="shared" si="60"/>
        <v>0.3343103423423423</v>
      </c>
      <c r="W390" s="59" t="str">
        <f t="shared" si="61"/>
        <v>L0W</v>
      </c>
      <c r="X390" s="59" t="str">
        <f t="shared" ref="X390:X408" si="62">IF(Y390&lt;15, "EXPECTED", IF(Y390&gt;30, "SIGNIFICANT", "DELAYED"))</f>
        <v>DELAYED</v>
      </c>
      <c r="Y390" s="18">
        <f t="shared" si="56"/>
        <v>30</v>
      </c>
      <c r="Z390" s="149"/>
    </row>
    <row r="391" spans="1:26" s="12" customFormat="1" ht="15" hidden="1" thickBot="1" x14ac:dyDescent="0.35">
      <c r="A391" s="202">
        <v>45090</v>
      </c>
      <c r="B391" s="235" t="s">
        <v>534</v>
      </c>
      <c r="C391" s="235" t="s">
        <v>142</v>
      </c>
      <c r="D391" s="203" t="s">
        <v>15</v>
      </c>
      <c r="E391" s="235" t="s">
        <v>717</v>
      </c>
      <c r="F391" s="204" t="s">
        <v>52</v>
      </c>
      <c r="G391" s="205">
        <v>45082</v>
      </c>
      <c r="H391" s="205"/>
      <c r="I391" s="239" t="s">
        <v>724</v>
      </c>
      <c r="J391" s="238">
        <v>2000000</v>
      </c>
      <c r="K391" s="207">
        <f t="shared" si="54"/>
        <v>38461.538461538461</v>
      </c>
      <c r="L391" s="208" t="s">
        <v>42</v>
      </c>
      <c r="M391" s="209" t="s">
        <v>426</v>
      </c>
      <c r="N391" s="237" t="s">
        <v>85</v>
      </c>
      <c r="O391" s="211" t="s">
        <v>10</v>
      </c>
      <c r="P391" s="205" t="s">
        <v>21</v>
      </c>
      <c r="Q391" s="218" t="s">
        <v>56</v>
      </c>
      <c r="R391" s="212"/>
      <c r="S391" s="212"/>
      <c r="T391" s="213"/>
      <c r="U391" s="213">
        <f t="shared" si="59"/>
        <v>0</v>
      </c>
      <c r="V391" s="214">
        <f t="shared" si="60"/>
        <v>0</v>
      </c>
      <c r="W391" s="215" t="str">
        <f t="shared" si="61"/>
        <v>L0W</v>
      </c>
      <c r="X391" s="215" t="e">
        <f t="shared" si="62"/>
        <v>#NUM!</v>
      </c>
      <c r="Y391" s="216" t="e">
        <f t="shared" si="56"/>
        <v>#NUM!</v>
      </c>
      <c r="Z391" s="202"/>
    </row>
    <row r="392" spans="1:26" s="12" customFormat="1" ht="15" hidden="1" thickBot="1" x14ac:dyDescent="0.35">
      <c r="A392" s="202">
        <v>45090</v>
      </c>
      <c r="B392" s="235" t="s">
        <v>571</v>
      </c>
      <c r="C392" s="235" t="s">
        <v>147</v>
      </c>
      <c r="D392" s="203" t="s">
        <v>14</v>
      </c>
      <c r="E392" s="235" t="s">
        <v>714</v>
      </c>
      <c r="F392" s="204" t="s">
        <v>52</v>
      </c>
      <c r="G392" s="205">
        <v>45082</v>
      </c>
      <c r="H392" s="205"/>
      <c r="I392" s="239" t="s">
        <v>721</v>
      </c>
      <c r="J392" s="238">
        <v>1800000</v>
      </c>
      <c r="K392" s="207">
        <f t="shared" si="54"/>
        <v>34615.384615384617</v>
      </c>
      <c r="L392" s="208" t="s">
        <v>42</v>
      </c>
      <c r="M392" s="209" t="s">
        <v>426</v>
      </c>
      <c r="N392" s="237" t="s">
        <v>23</v>
      </c>
      <c r="O392" s="211" t="s">
        <v>10</v>
      </c>
      <c r="P392" s="205" t="s">
        <v>21</v>
      </c>
      <c r="Q392" s="218" t="s">
        <v>56</v>
      </c>
      <c r="R392" s="212"/>
      <c r="S392" s="212"/>
      <c r="T392" s="213"/>
      <c r="U392" s="213">
        <f t="shared" si="59"/>
        <v>0</v>
      </c>
      <c r="V392" s="214">
        <f t="shared" si="60"/>
        <v>0</v>
      </c>
      <c r="W392" s="215" t="str">
        <f t="shared" si="61"/>
        <v>L0W</v>
      </c>
      <c r="X392" s="215" t="e">
        <f t="shared" si="62"/>
        <v>#NUM!</v>
      </c>
      <c r="Y392" s="216" t="e">
        <f t="shared" si="56"/>
        <v>#NUM!</v>
      </c>
      <c r="Z392" s="202"/>
    </row>
    <row r="393" spans="1:26" s="12" customFormat="1" ht="13.8" hidden="1" thickBot="1" x14ac:dyDescent="0.3">
      <c r="A393" s="177">
        <v>45090</v>
      </c>
      <c r="B393" s="247"/>
      <c r="C393" s="247" t="s">
        <v>494</v>
      </c>
      <c r="D393" s="18" t="s">
        <v>158</v>
      </c>
      <c r="E393" s="247" t="s">
        <v>716</v>
      </c>
      <c r="F393" s="19" t="s">
        <v>52</v>
      </c>
      <c r="G393" s="25">
        <v>45082</v>
      </c>
      <c r="H393" s="25">
        <v>45086</v>
      </c>
      <c r="I393" s="251" t="s">
        <v>723</v>
      </c>
      <c r="J393" s="253">
        <v>1176000</v>
      </c>
      <c r="K393" s="26">
        <f t="shared" si="54"/>
        <v>22615.384615384617</v>
      </c>
      <c r="L393" s="27" t="s">
        <v>42</v>
      </c>
      <c r="M393" s="179" t="s">
        <v>426</v>
      </c>
      <c r="N393" s="249" t="s">
        <v>28</v>
      </c>
      <c r="O393" s="181" t="s">
        <v>10</v>
      </c>
      <c r="P393" s="25" t="s">
        <v>21</v>
      </c>
      <c r="Q393" s="179" t="s">
        <v>1286</v>
      </c>
      <c r="R393" s="182">
        <v>1</v>
      </c>
      <c r="S393" s="182">
        <v>1</v>
      </c>
      <c r="T393" s="183">
        <v>245.97</v>
      </c>
      <c r="U393" s="161">
        <f t="shared" si="59"/>
        <v>12790.44</v>
      </c>
      <c r="V393" s="162">
        <f t="shared" si="60"/>
        <v>1.0876224489795918E-2</v>
      </c>
      <c r="W393" s="59" t="str">
        <f t="shared" si="61"/>
        <v>L0W</v>
      </c>
      <c r="X393" s="59" t="str">
        <f t="shared" si="62"/>
        <v>EXPECTED</v>
      </c>
      <c r="Y393" s="18">
        <f t="shared" si="56"/>
        <v>4</v>
      </c>
      <c r="Z393" s="177"/>
    </row>
    <row r="394" spans="1:26" s="12" customFormat="1" ht="13.8" hidden="1" thickBot="1" x14ac:dyDescent="0.3">
      <c r="A394" s="177">
        <v>45090</v>
      </c>
      <c r="B394" s="247" t="s">
        <v>204</v>
      </c>
      <c r="C394" s="247" t="s">
        <v>494</v>
      </c>
      <c r="D394" s="18" t="s">
        <v>158</v>
      </c>
      <c r="E394" s="247" t="s">
        <v>715</v>
      </c>
      <c r="F394" s="19" t="s">
        <v>52</v>
      </c>
      <c r="G394" s="25">
        <v>45082</v>
      </c>
      <c r="H394" s="25">
        <v>45093</v>
      </c>
      <c r="I394" s="251" t="s">
        <v>722</v>
      </c>
      <c r="J394" s="253">
        <v>900000</v>
      </c>
      <c r="K394" s="26">
        <f t="shared" si="54"/>
        <v>17307.692307692309</v>
      </c>
      <c r="L394" s="27" t="s">
        <v>42</v>
      </c>
      <c r="M394" s="179" t="s">
        <v>426</v>
      </c>
      <c r="N394" s="249" t="s">
        <v>33</v>
      </c>
      <c r="O394" s="181" t="s">
        <v>10</v>
      </c>
      <c r="P394" s="25" t="s">
        <v>21</v>
      </c>
      <c r="Q394" s="185" t="s">
        <v>203</v>
      </c>
      <c r="R394" s="182">
        <v>0.97299999999999998</v>
      </c>
      <c r="S394" s="182">
        <v>0.99299999999999999</v>
      </c>
      <c r="T394" s="183">
        <v>1006.08</v>
      </c>
      <c r="U394" s="161">
        <f t="shared" si="59"/>
        <v>52316.160000000003</v>
      </c>
      <c r="V394" s="162">
        <f t="shared" si="60"/>
        <v>5.8129066666666666E-2</v>
      </c>
      <c r="W394" s="59" t="str">
        <f t="shared" si="61"/>
        <v>L0W</v>
      </c>
      <c r="X394" s="59" t="str">
        <f t="shared" si="62"/>
        <v>EXPECTED</v>
      </c>
      <c r="Y394" s="18">
        <f t="shared" si="56"/>
        <v>11</v>
      </c>
      <c r="Z394" s="177"/>
    </row>
    <row r="395" spans="1:26" s="12" customFormat="1" ht="15" hidden="1" thickBot="1" x14ac:dyDescent="0.35">
      <c r="A395" s="202">
        <v>45090</v>
      </c>
      <c r="B395" s="235" t="s">
        <v>520</v>
      </c>
      <c r="C395" s="235" t="s">
        <v>132</v>
      </c>
      <c r="D395" s="203" t="s">
        <v>158</v>
      </c>
      <c r="E395" s="235" t="s">
        <v>718</v>
      </c>
      <c r="F395" s="204" t="s">
        <v>52</v>
      </c>
      <c r="G395" s="205">
        <v>45082</v>
      </c>
      <c r="H395" s="205"/>
      <c r="I395" s="239" t="s">
        <v>725</v>
      </c>
      <c r="J395" s="238">
        <v>720000</v>
      </c>
      <c r="K395" s="207">
        <f t="shared" si="54"/>
        <v>13846.153846153846</v>
      </c>
      <c r="L395" s="208" t="s">
        <v>42</v>
      </c>
      <c r="M395" s="209" t="s">
        <v>426</v>
      </c>
      <c r="N395" s="237" t="s">
        <v>160</v>
      </c>
      <c r="O395" s="211" t="s">
        <v>10</v>
      </c>
      <c r="P395" s="205" t="s">
        <v>21</v>
      </c>
      <c r="Q395" s="218" t="s">
        <v>56</v>
      </c>
      <c r="R395" s="212"/>
      <c r="S395" s="212"/>
      <c r="T395" s="213"/>
      <c r="U395" s="213">
        <f t="shared" si="59"/>
        <v>0</v>
      </c>
      <c r="V395" s="214">
        <f t="shared" si="60"/>
        <v>0</v>
      </c>
      <c r="W395" s="215" t="str">
        <f t="shared" si="61"/>
        <v>L0W</v>
      </c>
      <c r="X395" s="215" t="e">
        <f t="shared" si="62"/>
        <v>#NUM!</v>
      </c>
      <c r="Y395" s="216" t="e">
        <f t="shared" si="56"/>
        <v>#NUM!</v>
      </c>
      <c r="Z395" s="202"/>
    </row>
    <row r="396" spans="1:26" s="12" customFormat="1" ht="13.8" hidden="1" thickBot="1" x14ac:dyDescent="0.3">
      <c r="A396" s="149">
        <v>45090</v>
      </c>
      <c r="B396" s="151" t="s">
        <v>520</v>
      </c>
      <c r="C396" s="151" t="s">
        <v>728</v>
      </c>
      <c r="D396" s="151" t="s">
        <v>158</v>
      </c>
      <c r="E396" s="151" t="s">
        <v>729</v>
      </c>
      <c r="F396" s="152" t="s">
        <v>52</v>
      </c>
      <c r="G396" s="153">
        <v>45084</v>
      </c>
      <c r="H396" s="153">
        <v>45100</v>
      </c>
      <c r="I396" s="163" t="s">
        <v>730</v>
      </c>
      <c r="J396" s="155">
        <v>900000</v>
      </c>
      <c r="K396" s="155">
        <f t="shared" si="54"/>
        <v>17307.692307692309</v>
      </c>
      <c r="L396" s="156" t="s">
        <v>42</v>
      </c>
      <c r="M396" s="157" t="s">
        <v>426</v>
      </c>
      <c r="N396" s="166" t="s">
        <v>71</v>
      </c>
      <c r="O396" s="159" t="s">
        <v>10</v>
      </c>
      <c r="P396" s="153" t="s">
        <v>21</v>
      </c>
      <c r="Q396" s="157" t="s">
        <v>188</v>
      </c>
      <c r="R396" s="160">
        <v>0.98299999999999998</v>
      </c>
      <c r="S396" s="160">
        <v>0.997</v>
      </c>
      <c r="T396" s="161">
        <v>18489.45</v>
      </c>
      <c r="U396" s="161">
        <f t="shared" si="59"/>
        <v>961451.4</v>
      </c>
      <c r="V396" s="162">
        <f t="shared" si="60"/>
        <v>1.0682793333333334</v>
      </c>
      <c r="W396" s="59" t="str">
        <f t="shared" si="61"/>
        <v>W/IN</v>
      </c>
      <c r="X396" s="59" t="str">
        <f t="shared" si="62"/>
        <v>DELAYED</v>
      </c>
      <c r="Y396" s="18">
        <f t="shared" si="56"/>
        <v>16</v>
      </c>
      <c r="Z396" s="149"/>
    </row>
    <row r="397" spans="1:26" s="12" customFormat="1" ht="13.8" hidden="1" thickBot="1" x14ac:dyDescent="0.3">
      <c r="A397" s="149">
        <v>45090</v>
      </c>
      <c r="B397" s="151" t="s">
        <v>731</v>
      </c>
      <c r="C397" s="151" t="s">
        <v>552</v>
      </c>
      <c r="D397" s="151" t="s">
        <v>158</v>
      </c>
      <c r="E397" s="151" t="s">
        <v>732</v>
      </c>
      <c r="F397" s="152" t="s">
        <v>52</v>
      </c>
      <c r="G397" s="153">
        <v>45085</v>
      </c>
      <c r="H397" s="153">
        <v>45107</v>
      </c>
      <c r="I397" s="163" t="s">
        <v>733</v>
      </c>
      <c r="J397" s="155">
        <v>720000</v>
      </c>
      <c r="K397" s="155">
        <f t="shared" si="54"/>
        <v>13846.153846153846</v>
      </c>
      <c r="L397" s="156" t="s">
        <v>42</v>
      </c>
      <c r="M397" s="157" t="s">
        <v>426</v>
      </c>
      <c r="N397" s="166" t="s">
        <v>71</v>
      </c>
      <c r="O397" s="159" t="s">
        <v>10</v>
      </c>
      <c r="P397" s="153" t="s">
        <v>21</v>
      </c>
      <c r="Q397" s="157" t="s">
        <v>203</v>
      </c>
      <c r="R397" s="160">
        <v>0.97099999999999997</v>
      </c>
      <c r="S397" s="160">
        <v>0.98099999999999998</v>
      </c>
      <c r="T397" s="161">
        <v>1754.27</v>
      </c>
      <c r="U397" s="161">
        <f t="shared" si="59"/>
        <v>91222.04</v>
      </c>
      <c r="V397" s="162">
        <f t="shared" si="60"/>
        <v>0.12669727777777778</v>
      </c>
      <c r="W397" s="59" t="str">
        <f t="shared" si="61"/>
        <v>L0W</v>
      </c>
      <c r="X397" s="59" t="str">
        <f t="shared" si="62"/>
        <v>DELAYED</v>
      </c>
      <c r="Y397" s="18">
        <f t="shared" si="56"/>
        <v>22</v>
      </c>
      <c r="Z397" s="149"/>
    </row>
    <row r="398" spans="1:26" s="12" customFormat="1" ht="13.8" hidden="1" thickBot="1" x14ac:dyDescent="0.3">
      <c r="A398" s="149">
        <v>45090</v>
      </c>
      <c r="B398" s="151" t="s">
        <v>731</v>
      </c>
      <c r="C398" s="151" t="s">
        <v>628</v>
      </c>
      <c r="D398" s="151" t="s">
        <v>26</v>
      </c>
      <c r="E398" s="150" t="s">
        <v>735</v>
      </c>
      <c r="F398" s="152" t="s">
        <v>52</v>
      </c>
      <c r="G398" s="153">
        <v>45089</v>
      </c>
      <c r="H398" s="153">
        <v>45112</v>
      </c>
      <c r="I398" s="154" t="s">
        <v>739</v>
      </c>
      <c r="J398" s="165">
        <v>1200000</v>
      </c>
      <c r="K398" s="155">
        <f t="shared" si="54"/>
        <v>23076.923076923078</v>
      </c>
      <c r="L398" s="156" t="s">
        <v>42</v>
      </c>
      <c r="M398" s="157" t="s">
        <v>426</v>
      </c>
      <c r="N398" s="158" t="s">
        <v>71</v>
      </c>
      <c r="O398" s="159" t="s">
        <v>10</v>
      </c>
      <c r="P398" s="153" t="s">
        <v>21</v>
      </c>
      <c r="Q398" s="157" t="s">
        <v>203</v>
      </c>
      <c r="R398" s="160">
        <v>0.89100000000000001</v>
      </c>
      <c r="S398" s="160">
        <v>0.99399999999999999</v>
      </c>
      <c r="T398" s="161">
        <v>28189.45</v>
      </c>
      <c r="U398" s="161">
        <f t="shared" si="59"/>
        <v>1465851.4000000001</v>
      </c>
      <c r="V398" s="162">
        <f t="shared" si="60"/>
        <v>1.2215428333333334</v>
      </c>
      <c r="W398" s="59" t="str">
        <f t="shared" si="61"/>
        <v>HIGH</v>
      </c>
      <c r="X398" s="59" t="str">
        <f t="shared" si="62"/>
        <v>DELAYED</v>
      </c>
      <c r="Y398" s="18">
        <f t="shared" si="56"/>
        <v>23</v>
      </c>
      <c r="Z398" s="149"/>
    </row>
    <row r="399" spans="1:26" s="12" customFormat="1" ht="13.8" hidden="1" thickBot="1" x14ac:dyDescent="0.3">
      <c r="A399" s="149">
        <v>45090</v>
      </c>
      <c r="B399" s="151" t="s">
        <v>204</v>
      </c>
      <c r="C399" s="151" t="s">
        <v>80</v>
      </c>
      <c r="D399" s="151" t="s">
        <v>24</v>
      </c>
      <c r="E399" s="150" t="s">
        <v>734</v>
      </c>
      <c r="F399" s="152" t="s">
        <v>52</v>
      </c>
      <c r="G399" s="153">
        <v>45089</v>
      </c>
      <c r="H399" s="153">
        <v>45168</v>
      </c>
      <c r="I399" s="154" t="s">
        <v>738</v>
      </c>
      <c r="J399" s="165">
        <v>900000</v>
      </c>
      <c r="K399" s="155">
        <f t="shared" si="54"/>
        <v>17307.692307692309</v>
      </c>
      <c r="L399" s="156" t="s">
        <v>42</v>
      </c>
      <c r="M399" s="157" t="s">
        <v>426</v>
      </c>
      <c r="N399" s="158" t="s">
        <v>72</v>
      </c>
      <c r="O399" s="159" t="s">
        <v>10</v>
      </c>
      <c r="P399" s="153" t="s">
        <v>21</v>
      </c>
      <c r="Q399" s="157" t="s">
        <v>188</v>
      </c>
      <c r="R399" s="160">
        <v>1</v>
      </c>
      <c r="S399" s="160">
        <v>1</v>
      </c>
      <c r="T399" s="161">
        <v>3415.48</v>
      </c>
      <c r="U399" s="161">
        <f t="shared" si="59"/>
        <v>177604.96</v>
      </c>
      <c r="V399" s="162">
        <f t="shared" si="60"/>
        <v>0.19733884444444444</v>
      </c>
      <c r="W399" s="59" t="str">
        <f t="shared" si="61"/>
        <v>L0W</v>
      </c>
      <c r="X399" s="59" t="str">
        <f t="shared" si="62"/>
        <v>SIGNIFICANT</v>
      </c>
      <c r="Y399" s="18">
        <f t="shared" si="56"/>
        <v>79</v>
      </c>
      <c r="Z399" s="149"/>
    </row>
    <row r="400" spans="1:26" s="12" customFormat="1" ht="13.8" hidden="1" thickBot="1" x14ac:dyDescent="0.3">
      <c r="A400" s="149">
        <v>45090</v>
      </c>
      <c r="B400" s="151" t="s">
        <v>571</v>
      </c>
      <c r="C400" s="151" t="s">
        <v>123</v>
      </c>
      <c r="D400" s="151" t="s">
        <v>158</v>
      </c>
      <c r="E400" s="150" t="s">
        <v>737</v>
      </c>
      <c r="F400" s="152" t="s">
        <v>52</v>
      </c>
      <c r="G400" s="153">
        <v>45089</v>
      </c>
      <c r="H400" s="153">
        <v>45100</v>
      </c>
      <c r="I400" s="154" t="s">
        <v>741</v>
      </c>
      <c r="J400" s="165">
        <v>600000</v>
      </c>
      <c r="K400" s="155">
        <f t="shared" si="54"/>
        <v>11538.461538461539</v>
      </c>
      <c r="L400" s="156" t="s">
        <v>42</v>
      </c>
      <c r="M400" s="157" t="s">
        <v>426</v>
      </c>
      <c r="N400" s="158" t="s">
        <v>371</v>
      </c>
      <c r="O400" s="159" t="s">
        <v>10</v>
      </c>
      <c r="P400" s="153" t="s">
        <v>21</v>
      </c>
      <c r="Q400" s="157" t="s">
        <v>203</v>
      </c>
      <c r="R400" s="160">
        <v>0.96799999999999997</v>
      </c>
      <c r="S400" s="160">
        <v>0.98499999999999999</v>
      </c>
      <c r="T400" s="161">
        <v>4414.28</v>
      </c>
      <c r="U400" s="161">
        <f t="shared" si="59"/>
        <v>229542.56</v>
      </c>
      <c r="V400" s="162">
        <f t="shared" si="60"/>
        <v>0.38257093333333331</v>
      </c>
      <c r="W400" s="59" t="str">
        <f t="shared" si="61"/>
        <v>L0W</v>
      </c>
      <c r="X400" s="59" t="str">
        <f t="shared" si="62"/>
        <v>EXPECTED</v>
      </c>
      <c r="Y400" s="18">
        <f t="shared" si="56"/>
        <v>11</v>
      </c>
      <c r="Z400" s="149"/>
    </row>
    <row r="401" spans="1:26" s="12" customFormat="1" ht="13.8" hidden="1" thickBot="1" x14ac:dyDescent="0.3">
      <c r="A401" s="149">
        <v>45090</v>
      </c>
      <c r="B401" s="151"/>
      <c r="C401" s="151" t="s">
        <v>178</v>
      </c>
      <c r="D401" s="151"/>
      <c r="E401" s="150" t="s">
        <v>736</v>
      </c>
      <c r="F401" s="152" t="s">
        <v>52</v>
      </c>
      <c r="G401" s="153">
        <v>45089</v>
      </c>
      <c r="H401" s="153">
        <v>45149</v>
      </c>
      <c r="I401" s="154" t="s">
        <v>740</v>
      </c>
      <c r="J401" s="165">
        <v>240000</v>
      </c>
      <c r="K401" s="155">
        <f t="shared" si="54"/>
        <v>4615.3846153846152</v>
      </c>
      <c r="L401" s="156" t="s">
        <v>42</v>
      </c>
      <c r="M401" s="157" t="s">
        <v>426</v>
      </c>
      <c r="N401" s="158" t="s">
        <v>371</v>
      </c>
      <c r="O401" s="159" t="s">
        <v>10</v>
      </c>
      <c r="P401" s="153" t="s">
        <v>21</v>
      </c>
      <c r="Q401" s="157" t="s">
        <v>203</v>
      </c>
      <c r="R401" s="160">
        <v>0.93300000000000005</v>
      </c>
      <c r="S401" s="160">
        <v>0.98699999999999999</v>
      </c>
      <c r="T401" s="161">
        <v>2787.36</v>
      </c>
      <c r="U401" s="161">
        <f t="shared" si="59"/>
        <v>144942.72</v>
      </c>
      <c r="V401" s="162">
        <f t="shared" si="60"/>
        <v>0.60392800000000002</v>
      </c>
      <c r="W401" s="59" t="str">
        <f t="shared" si="61"/>
        <v>L0W</v>
      </c>
      <c r="X401" s="59" t="str">
        <f t="shared" si="62"/>
        <v>SIGNIFICANT</v>
      </c>
      <c r="Y401" s="18">
        <f t="shared" si="56"/>
        <v>60</v>
      </c>
      <c r="Z401" s="149"/>
    </row>
    <row r="402" spans="1:26" s="12" customFormat="1" ht="15" hidden="1" thickBot="1" x14ac:dyDescent="0.35">
      <c r="A402" s="202">
        <v>45090</v>
      </c>
      <c r="B402" s="235"/>
      <c r="C402" s="235" t="s">
        <v>105</v>
      </c>
      <c r="D402" s="235" t="s">
        <v>15</v>
      </c>
      <c r="E402" s="235" t="s">
        <v>743</v>
      </c>
      <c r="F402" s="204" t="s">
        <v>52</v>
      </c>
      <c r="G402" s="205">
        <v>45092</v>
      </c>
      <c r="H402" s="205"/>
      <c r="I402" s="239" t="s">
        <v>758</v>
      </c>
      <c r="J402" s="238">
        <v>2400000</v>
      </c>
      <c r="K402" s="207">
        <f t="shared" si="54"/>
        <v>46153.846153846156</v>
      </c>
      <c r="L402" s="208" t="s">
        <v>42</v>
      </c>
      <c r="M402" s="209" t="s">
        <v>426</v>
      </c>
      <c r="N402" s="237" t="s">
        <v>79</v>
      </c>
      <c r="O402" s="211" t="s">
        <v>10</v>
      </c>
      <c r="P402" s="205" t="s">
        <v>21</v>
      </c>
      <c r="Q402" s="209" t="s">
        <v>56</v>
      </c>
      <c r="R402" s="212"/>
      <c r="S402" s="212"/>
      <c r="T402" s="213"/>
      <c r="U402" s="213">
        <f t="shared" si="59"/>
        <v>0</v>
      </c>
      <c r="V402" s="214">
        <f t="shared" si="60"/>
        <v>0</v>
      </c>
      <c r="W402" s="215" t="str">
        <f t="shared" si="61"/>
        <v>L0W</v>
      </c>
      <c r="X402" s="215" t="e">
        <f t="shared" si="62"/>
        <v>#NUM!</v>
      </c>
      <c r="Y402" s="216" t="e">
        <f t="shared" si="56"/>
        <v>#NUM!</v>
      </c>
      <c r="Z402" s="202"/>
    </row>
    <row r="403" spans="1:26" s="12" customFormat="1" ht="13.8" hidden="1" thickBot="1" x14ac:dyDescent="0.3">
      <c r="A403" s="149">
        <v>45090</v>
      </c>
      <c r="B403" s="150"/>
      <c r="C403" s="150" t="s">
        <v>494</v>
      </c>
      <c r="D403" s="150" t="s">
        <v>158</v>
      </c>
      <c r="E403" s="150" t="s">
        <v>742</v>
      </c>
      <c r="F403" s="152" t="s">
        <v>52</v>
      </c>
      <c r="G403" s="153">
        <v>45092</v>
      </c>
      <c r="H403" s="153">
        <v>45114</v>
      </c>
      <c r="I403" s="154" t="s">
        <v>757</v>
      </c>
      <c r="J403" s="165">
        <v>1500000</v>
      </c>
      <c r="K403" s="155">
        <f t="shared" ref="K403:K419" si="63">J403/52</f>
        <v>28846.153846153848</v>
      </c>
      <c r="L403" s="156" t="s">
        <v>42</v>
      </c>
      <c r="M403" s="157" t="s">
        <v>426</v>
      </c>
      <c r="N403" s="158" t="s">
        <v>28</v>
      </c>
      <c r="O403" s="159" t="s">
        <v>10</v>
      </c>
      <c r="P403" s="153" t="s">
        <v>21</v>
      </c>
      <c r="Q403" s="157" t="s">
        <v>203</v>
      </c>
      <c r="R403" s="160">
        <v>0.97599999999999998</v>
      </c>
      <c r="S403" s="160">
        <v>0.99660000000000004</v>
      </c>
      <c r="T403" s="161">
        <v>1236.04</v>
      </c>
      <c r="U403" s="161">
        <f t="shared" si="59"/>
        <v>64274.080000000002</v>
      </c>
      <c r="V403" s="162">
        <f t="shared" si="60"/>
        <v>4.2849386666666663E-2</v>
      </c>
      <c r="W403" s="59" t="str">
        <f t="shared" si="61"/>
        <v>L0W</v>
      </c>
      <c r="X403" s="59" t="str">
        <f t="shared" si="62"/>
        <v>DELAYED</v>
      </c>
      <c r="Y403" s="18">
        <f t="shared" si="56"/>
        <v>22</v>
      </c>
      <c r="Z403" s="149"/>
    </row>
    <row r="404" spans="1:26" s="12" customFormat="1" ht="15" hidden="1" thickBot="1" x14ac:dyDescent="0.35">
      <c r="A404" s="202">
        <v>45090</v>
      </c>
      <c r="B404" s="235" t="s">
        <v>519</v>
      </c>
      <c r="C404" s="235" t="s">
        <v>59</v>
      </c>
      <c r="D404" s="235" t="s">
        <v>26</v>
      </c>
      <c r="E404" s="235" t="s">
        <v>748</v>
      </c>
      <c r="F404" s="204" t="s">
        <v>52</v>
      </c>
      <c r="G404" s="205">
        <v>45092</v>
      </c>
      <c r="H404" s="205"/>
      <c r="I404" s="239" t="s">
        <v>763</v>
      </c>
      <c r="J404" s="238">
        <v>1500000</v>
      </c>
      <c r="K404" s="207">
        <f t="shared" si="63"/>
        <v>28846.153846153848</v>
      </c>
      <c r="L404" s="208" t="s">
        <v>42</v>
      </c>
      <c r="M404" s="209" t="s">
        <v>426</v>
      </c>
      <c r="N404" s="237" t="s">
        <v>71</v>
      </c>
      <c r="O404" s="211" t="s">
        <v>10</v>
      </c>
      <c r="P404" s="205" t="s">
        <v>21</v>
      </c>
      <c r="Q404" s="209" t="s">
        <v>56</v>
      </c>
      <c r="R404" s="212"/>
      <c r="S404" s="212"/>
      <c r="T404" s="213"/>
      <c r="U404" s="213">
        <f t="shared" si="59"/>
        <v>0</v>
      </c>
      <c r="V404" s="214">
        <f t="shared" si="60"/>
        <v>0</v>
      </c>
      <c r="W404" s="215" t="str">
        <f t="shared" si="61"/>
        <v>L0W</v>
      </c>
      <c r="X404" s="215" t="e">
        <f t="shared" si="62"/>
        <v>#NUM!</v>
      </c>
      <c r="Y404" s="216" t="e">
        <f t="shared" si="56"/>
        <v>#NUM!</v>
      </c>
      <c r="Z404" s="202"/>
    </row>
    <row r="405" spans="1:26" s="12" customFormat="1" ht="15" hidden="1" thickBot="1" x14ac:dyDescent="0.35">
      <c r="A405" s="202">
        <v>45090</v>
      </c>
      <c r="B405" s="235" t="s">
        <v>519</v>
      </c>
      <c r="C405" s="235" t="s">
        <v>59</v>
      </c>
      <c r="D405" s="235" t="s">
        <v>26</v>
      </c>
      <c r="E405" s="235" t="s">
        <v>750</v>
      </c>
      <c r="F405" s="204" t="s">
        <v>52</v>
      </c>
      <c r="G405" s="205">
        <v>45092</v>
      </c>
      <c r="H405" s="205"/>
      <c r="I405" s="239" t="s">
        <v>765</v>
      </c>
      <c r="J405" s="238">
        <v>1200000</v>
      </c>
      <c r="K405" s="207">
        <f t="shared" si="63"/>
        <v>23076.923076923078</v>
      </c>
      <c r="L405" s="208" t="s">
        <v>42</v>
      </c>
      <c r="M405" s="209" t="s">
        <v>426</v>
      </c>
      <c r="N405" s="237" t="s">
        <v>71</v>
      </c>
      <c r="O405" s="211" t="s">
        <v>10</v>
      </c>
      <c r="P405" s="205" t="s">
        <v>21</v>
      </c>
      <c r="Q405" s="209" t="s">
        <v>56</v>
      </c>
      <c r="R405" s="212"/>
      <c r="S405" s="212"/>
      <c r="T405" s="213"/>
      <c r="U405" s="213">
        <f t="shared" si="59"/>
        <v>0</v>
      </c>
      <c r="V405" s="214">
        <f t="shared" si="60"/>
        <v>0</v>
      </c>
      <c r="W405" s="215" t="str">
        <f t="shared" si="61"/>
        <v>L0W</v>
      </c>
      <c r="X405" s="215" t="e">
        <f t="shared" si="62"/>
        <v>#NUM!</v>
      </c>
      <c r="Y405" s="216" t="e">
        <f t="shared" ref="Y405:Y468" si="64">DATEDIF(G405,H405,"d")</f>
        <v>#NUM!</v>
      </c>
      <c r="Z405" s="202"/>
    </row>
    <row r="406" spans="1:26" s="12" customFormat="1" ht="15" hidden="1" thickBot="1" x14ac:dyDescent="0.35">
      <c r="A406" s="202">
        <v>45090</v>
      </c>
      <c r="B406" s="235" t="s">
        <v>519</v>
      </c>
      <c r="C406" s="235" t="s">
        <v>59</v>
      </c>
      <c r="D406" s="235" t="s">
        <v>26</v>
      </c>
      <c r="E406" s="235" t="s">
        <v>747</v>
      </c>
      <c r="F406" s="204" t="s">
        <v>52</v>
      </c>
      <c r="G406" s="205">
        <v>45092</v>
      </c>
      <c r="H406" s="205"/>
      <c r="I406" s="239" t="s">
        <v>762</v>
      </c>
      <c r="J406" s="238">
        <v>1200000</v>
      </c>
      <c r="K406" s="207">
        <f t="shared" si="63"/>
        <v>23076.923076923078</v>
      </c>
      <c r="L406" s="208" t="s">
        <v>42</v>
      </c>
      <c r="M406" s="209" t="s">
        <v>426</v>
      </c>
      <c r="N406" s="237" t="s">
        <v>71</v>
      </c>
      <c r="O406" s="211" t="s">
        <v>10</v>
      </c>
      <c r="P406" s="205" t="s">
        <v>21</v>
      </c>
      <c r="Q406" s="209" t="s">
        <v>56</v>
      </c>
      <c r="R406" s="212"/>
      <c r="S406" s="212"/>
      <c r="T406" s="213"/>
      <c r="U406" s="213">
        <f t="shared" si="59"/>
        <v>0</v>
      </c>
      <c r="V406" s="214">
        <f t="shared" si="60"/>
        <v>0</v>
      </c>
      <c r="W406" s="215" t="str">
        <f t="shared" si="61"/>
        <v>L0W</v>
      </c>
      <c r="X406" s="215" t="e">
        <f t="shared" si="62"/>
        <v>#NUM!</v>
      </c>
      <c r="Y406" s="216" t="e">
        <f t="shared" si="64"/>
        <v>#NUM!</v>
      </c>
      <c r="Z406" s="202"/>
    </row>
    <row r="407" spans="1:26" s="12" customFormat="1" ht="15" hidden="1" thickBot="1" x14ac:dyDescent="0.35">
      <c r="A407" s="202">
        <v>45090</v>
      </c>
      <c r="B407" s="235" t="s">
        <v>519</v>
      </c>
      <c r="C407" s="235" t="s">
        <v>59</v>
      </c>
      <c r="D407" s="235" t="s">
        <v>26</v>
      </c>
      <c r="E407" s="235" t="s">
        <v>749</v>
      </c>
      <c r="F407" s="204" t="s">
        <v>52</v>
      </c>
      <c r="G407" s="205">
        <v>45092</v>
      </c>
      <c r="H407" s="205"/>
      <c r="I407" s="239" t="s">
        <v>764</v>
      </c>
      <c r="J407" s="238">
        <v>1200000</v>
      </c>
      <c r="K407" s="207">
        <f t="shared" si="63"/>
        <v>23076.923076923078</v>
      </c>
      <c r="L407" s="208" t="s">
        <v>42</v>
      </c>
      <c r="M407" s="209" t="s">
        <v>426</v>
      </c>
      <c r="N407" s="237" t="s">
        <v>71</v>
      </c>
      <c r="O407" s="211" t="s">
        <v>10</v>
      </c>
      <c r="P407" s="205" t="s">
        <v>21</v>
      </c>
      <c r="Q407" s="209" t="s">
        <v>56</v>
      </c>
      <c r="R407" s="212"/>
      <c r="S407" s="212"/>
      <c r="T407" s="213"/>
      <c r="U407" s="213">
        <f t="shared" ref="U407:U438" si="65">T407*52</f>
        <v>0</v>
      </c>
      <c r="V407" s="214">
        <f t="shared" si="60"/>
        <v>0</v>
      </c>
      <c r="W407" s="215" t="str">
        <f t="shared" si="61"/>
        <v>L0W</v>
      </c>
      <c r="X407" s="215" t="e">
        <f t="shared" si="62"/>
        <v>#NUM!</v>
      </c>
      <c r="Y407" s="216" t="e">
        <f t="shared" si="64"/>
        <v>#NUM!</v>
      </c>
      <c r="Z407" s="202"/>
    </row>
    <row r="408" spans="1:26" s="12" customFormat="1" ht="15" hidden="1" thickBot="1" x14ac:dyDescent="0.35">
      <c r="A408" s="202">
        <v>45090</v>
      </c>
      <c r="B408" s="235" t="s">
        <v>204</v>
      </c>
      <c r="C408" s="235" t="s">
        <v>728</v>
      </c>
      <c r="D408" s="235" t="s">
        <v>15</v>
      </c>
      <c r="E408" s="235" t="s">
        <v>752</v>
      </c>
      <c r="F408" s="204" t="s">
        <v>52</v>
      </c>
      <c r="G408" s="205">
        <v>45092</v>
      </c>
      <c r="H408" s="205"/>
      <c r="I408" s="239" t="s">
        <v>767</v>
      </c>
      <c r="J408" s="238">
        <v>900000</v>
      </c>
      <c r="K408" s="207">
        <f t="shared" si="63"/>
        <v>17307.692307692309</v>
      </c>
      <c r="L408" s="208" t="s">
        <v>42</v>
      </c>
      <c r="M408" s="209" t="s">
        <v>426</v>
      </c>
      <c r="N408" s="237" t="s">
        <v>71</v>
      </c>
      <c r="O408" s="211" t="s">
        <v>10</v>
      </c>
      <c r="P408" s="205" t="s">
        <v>21</v>
      </c>
      <c r="Q408" s="209" t="s">
        <v>56</v>
      </c>
      <c r="R408" s="212"/>
      <c r="S408" s="212"/>
      <c r="T408" s="213"/>
      <c r="U408" s="213">
        <f t="shared" si="65"/>
        <v>0</v>
      </c>
      <c r="V408" s="214">
        <f t="shared" si="60"/>
        <v>0</v>
      </c>
      <c r="W408" s="215" t="str">
        <f t="shared" si="61"/>
        <v>L0W</v>
      </c>
      <c r="X408" s="215" t="e">
        <f t="shared" si="62"/>
        <v>#NUM!</v>
      </c>
      <c r="Y408" s="216" t="e">
        <f t="shared" si="64"/>
        <v>#NUM!</v>
      </c>
      <c r="Z408" s="202"/>
    </row>
    <row r="409" spans="1:26" s="12" customFormat="1" ht="13.8" hidden="1" thickBot="1" x14ac:dyDescent="0.3">
      <c r="A409" s="177">
        <v>45090</v>
      </c>
      <c r="B409" s="247" t="s">
        <v>677</v>
      </c>
      <c r="C409" s="247" t="s">
        <v>114</v>
      </c>
      <c r="D409" s="247" t="s">
        <v>15</v>
      </c>
      <c r="E409" s="247" t="s">
        <v>744</v>
      </c>
      <c r="F409" s="19" t="s">
        <v>52</v>
      </c>
      <c r="G409" s="25">
        <v>45092</v>
      </c>
      <c r="H409" s="25">
        <v>45086</v>
      </c>
      <c r="I409" s="251" t="s">
        <v>759</v>
      </c>
      <c r="J409" s="253">
        <v>900000</v>
      </c>
      <c r="K409" s="26">
        <f t="shared" si="63"/>
        <v>17307.692307692309</v>
      </c>
      <c r="L409" s="27" t="s">
        <v>42</v>
      </c>
      <c r="M409" s="179" t="s">
        <v>426</v>
      </c>
      <c r="N409" s="249" t="s">
        <v>28</v>
      </c>
      <c r="O409" s="181" t="s">
        <v>10</v>
      </c>
      <c r="P409" s="25" t="s">
        <v>21</v>
      </c>
      <c r="Q409" s="157" t="s">
        <v>203</v>
      </c>
      <c r="R409" s="182">
        <v>0.94399999999999995</v>
      </c>
      <c r="S409" s="182">
        <v>0.99</v>
      </c>
      <c r="T409" s="183">
        <v>31632.53</v>
      </c>
      <c r="U409" s="161">
        <f t="shared" si="65"/>
        <v>1644891.56</v>
      </c>
      <c r="V409" s="162">
        <f t="shared" si="60"/>
        <v>1.8276572888888887</v>
      </c>
      <c r="W409" s="59" t="str">
        <f t="shared" si="61"/>
        <v>HIGH</v>
      </c>
      <c r="X409" s="59" t="s">
        <v>2059</v>
      </c>
      <c r="Y409" s="18" t="e">
        <f t="shared" si="64"/>
        <v>#NUM!</v>
      </c>
      <c r="Z409" s="177"/>
    </row>
    <row r="410" spans="1:26" s="12" customFormat="1" ht="13.8" hidden="1" thickBot="1" x14ac:dyDescent="0.3">
      <c r="A410" s="177">
        <v>45090</v>
      </c>
      <c r="B410" s="247" t="s">
        <v>677</v>
      </c>
      <c r="C410" s="247" t="s">
        <v>114</v>
      </c>
      <c r="D410" s="247" t="s">
        <v>15</v>
      </c>
      <c r="E410" s="247" t="s">
        <v>745</v>
      </c>
      <c r="F410" s="19" t="s">
        <v>52</v>
      </c>
      <c r="G410" s="25">
        <v>45092</v>
      </c>
      <c r="H410" s="25">
        <v>45086</v>
      </c>
      <c r="I410" s="251" t="s">
        <v>760</v>
      </c>
      <c r="J410" s="253">
        <v>900000</v>
      </c>
      <c r="K410" s="26">
        <f t="shared" si="63"/>
        <v>17307.692307692309</v>
      </c>
      <c r="L410" s="27" t="s">
        <v>42</v>
      </c>
      <c r="M410" s="179" t="s">
        <v>426</v>
      </c>
      <c r="N410" s="249" t="s">
        <v>28</v>
      </c>
      <c r="O410" s="181" t="s">
        <v>10</v>
      </c>
      <c r="P410" s="25" t="s">
        <v>21</v>
      </c>
      <c r="Q410" s="179" t="s">
        <v>188</v>
      </c>
      <c r="R410" s="182">
        <v>0.95899999999999996</v>
      </c>
      <c r="S410" s="182">
        <v>1</v>
      </c>
      <c r="T410" s="183">
        <v>20054.759999999998</v>
      </c>
      <c r="U410" s="161">
        <f t="shared" si="65"/>
        <v>1042847.5199999999</v>
      </c>
      <c r="V410" s="162">
        <f t="shared" si="60"/>
        <v>1.1587194666666665</v>
      </c>
      <c r="W410" s="59" t="str">
        <f t="shared" si="61"/>
        <v>W/IN</v>
      </c>
      <c r="X410" s="59" t="s">
        <v>2059</v>
      </c>
      <c r="Y410" s="18" t="e">
        <f t="shared" si="64"/>
        <v>#NUM!</v>
      </c>
      <c r="Z410" s="177"/>
    </row>
    <row r="411" spans="1:26" s="12" customFormat="1" ht="15" hidden="1" thickBot="1" x14ac:dyDescent="0.35">
      <c r="A411" s="202">
        <v>45090</v>
      </c>
      <c r="B411" s="235" t="s">
        <v>520</v>
      </c>
      <c r="C411" s="235" t="s">
        <v>756</v>
      </c>
      <c r="D411" s="235" t="s">
        <v>158</v>
      </c>
      <c r="E411" s="235" t="s">
        <v>753</v>
      </c>
      <c r="F411" s="204" t="s">
        <v>52</v>
      </c>
      <c r="G411" s="205">
        <v>45092</v>
      </c>
      <c r="H411" s="205"/>
      <c r="I411" s="239" t="s">
        <v>768</v>
      </c>
      <c r="J411" s="238">
        <v>720000</v>
      </c>
      <c r="K411" s="207">
        <f t="shared" si="63"/>
        <v>13846.153846153846</v>
      </c>
      <c r="L411" s="208" t="s">
        <v>42</v>
      </c>
      <c r="M411" s="209" t="s">
        <v>426</v>
      </c>
      <c r="N411" s="237" t="s">
        <v>160</v>
      </c>
      <c r="O411" s="211" t="s">
        <v>10</v>
      </c>
      <c r="P411" s="205" t="s">
        <v>21</v>
      </c>
      <c r="Q411" s="209" t="s">
        <v>56</v>
      </c>
      <c r="R411" s="212"/>
      <c r="S411" s="212"/>
      <c r="T411" s="213"/>
      <c r="U411" s="213">
        <f t="shared" si="65"/>
        <v>0</v>
      </c>
      <c r="V411" s="214">
        <f t="shared" si="60"/>
        <v>0</v>
      </c>
      <c r="W411" s="215" t="str">
        <f t="shared" si="61"/>
        <v>L0W</v>
      </c>
      <c r="X411" s="215" t="e">
        <f t="shared" ref="X411:X439" si="66">IF(Y411&lt;15, "EXPECTED", IF(Y411&gt;30, "SIGNIFICANT", "DELAYED"))</f>
        <v>#NUM!</v>
      </c>
      <c r="Y411" s="216" t="e">
        <f t="shared" si="64"/>
        <v>#NUM!</v>
      </c>
      <c r="Z411" s="202"/>
    </row>
    <row r="412" spans="1:26" s="12" customFormat="1" ht="15" hidden="1" thickBot="1" x14ac:dyDescent="0.35">
      <c r="A412" s="202">
        <v>45090</v>
      </c>
      <c r="B412" s="235" t="s">
        <v>520</v>
      </c>
      <c r="C412" s="235" t="s">
        <v>756</v>
      </c>
      <c r="D412" s="235" t="s">
        <v>158</v>
      </c>
      <c r="E412" s="235" t="s">
        <v>754</v>
      </c>
      <c r="F412" s="204" t="s">
        <v>52</v>
      </c>
      <c r="G412" s="205">
        <v>45092</v>
      </c>
      <c r="H412" s="205"/>
      <c r="I412" s="239" t="s">
        <v>769</v>
      </c>
      <c r="J412" s="238">
        <v>720000</v>
      </c>
      <c r="K412" s="207">
        <f t="shared" si="63"/>
        <v>13846.153846153846</v>
      </c>
      <c r="L412" s="208" t="s">
        <v>42</v>
      </c>
      <c r="M412" s="209" t="s">
        <v>426</v>
      </c>
      <c r="N412" s="237" t="s">
        <v>160</v>
      </c>
      <c r="O412" s="211" t="s">
        <v>10</v>
      </c>
      <c r="P412" s="205" t="s">
        <v>21</v>
      </c>
      <c r="Q412" s="209" t="s">
        <v>56</v>
      </c>
      <c r="R412" s="212"/>
      <c r="S412" s="212"/>
      <c r="T412" s="213"/>
      <c r="U412" s="213">
        <f t="shared" si="65"/>
        <v>0</v>
      </c>
      <c r="V412" s="214">
        <f t="shared" si="60"/>
        <v>0</v>
      </c>
      <c r="W412" s="215" t="str">
        <f t="shared" si="61"/>
        <v>L0W</v>
      </c>
      <c r="X412" s="215" t="e">
        <f t="shared" si="66"/>
        <v>#NUM!</v>
      </c>
      <c r="Y412" s="216" t="e">
        <f t="shared" si="64"/>
        <v>#NUM!</v>
      </c>
      <c r="Z412" s="202"/>
    </row>
    <row r="413" spans="1:26" s="12" customFormat="1" ht="13.8" hidden="1" thickBot="1" x14ac:dyDescent="0.3">
      <c r="A413" s="149">
        <v>45090</v>
      </c>
      <c r="B413" s="150"/>
      <c r="C413" s="151" t="s">
        <v>196</v>
      </c>
      <c r="D413" s="151" t="s">
        <v>18</v>
      </c>
      <c r="E413" s="150" t="s">
        <v>746</v>
      </c>
      <c r="F413" s="152" t="s">
        <v>52</v>
      </c>
      <c r="G413" s="153">
        <v>45092</v>
      </c>
      <c r="H413" s="153">
        <v>45166</v>
      </c>
      <c r="I413" s="154" t="s">
        <v>761</v>
      </c>
      <c r="J413" s="155">
        <v>600000</v>
      </c>
      <c r="K413" s="155">
        <f t="shared" si="63"/>
        <v>11538.461538461539</v>
      </c>
      <c r="L413" s="156" t="s">
        <v>42</v>
      </c>
      <c r="M413" s="157" t="s">
        <v>426</v>
      </c>
      <c r="N413" s="158" t="s">
        <v>79</v>
      </c>
      <c r="O413" s="159" t="s">
        <v>10</v>
      </c>
      <c r="P413" s="153" t="s">
        <v>21</v>
      </c>
      <c r="Q413" s="157" t="s">
        <v>188</v>
      </c>
      <c r="R413" s="160">
        <v>0.96899999999999997</v>
      </c>
      <c r="S413" s="160">
        <v>9.9700000000000006</v>
      </c>
      <c r="T413" s="161">
        <v>20202.72</v>
      </c>
      <c r="U413" s="161">
        <f t="shared" si="65"/>
        <v>1050541.44</v>
      </c>
      <c r="V413" s="162">
        <f t="shared" si="60"/>
        <v>1.7509024</v>
      </c>
      <c r="W413" s="59" t="str">
        <f t="shared" si="61"/>
        <v>HIGH</v>
      </c>
      <c r="X413" s="59" t="str">
        <f t="shared" si="66"/>
        <v>SIGNIFICANT</v>
      </c>
      <c r="Y413" s="18">
        <f t="shared" si="64"/>
        <v>74</v>
      </c>
      <c r="Z413" s="149"/>
    </row>
    <row r="414" spans="1:26" s="12" customFormat="1" ht="27" hidden="1" thickBot="1" x14ac:dyDescent="0.3">
      <c r="A414" s="149">
        <v>45090</v>
      </c>
      <c r="B414" s="150" t="s">
        <v>204</v>
      </c>
      <c r="C414" s="150" t="s">
        <v>755</v>
      </c>
      <c r="D414" s="150" t="s">
        <v>24</v>
      </c>
      <c r="E414" s="150" t="s">
        <v>751</v>
      </c>
      <c r="F414" s="152" t="s">
        <v>52</v>
      </c>
      <c r="G414" s="153">
        <v>45092</v>
      </c>
      <c r="H414" s="153">
        <v>45176</v>
      </c>
      <c r="I414" s="154" t="s">
        <v>766</v>
      </c>
      <c r="J414" s="165">
        <v>600000</v>
      </c>
      <c r="K414" s="155">
        <f t="shared" si="63"/>
        <v>11538.461538461539</v>
      </c>
      <c r="L414" s="156" t="s">
        <v>42</v>
      </c>
      <c r="M414" s="157" t="s">
        <v>426</v>
      </c>
      <c r="N414" s="158" t="s">
        <v>79</v>
      </c>
      <c r="O414" s="159" t="s">
        <v>10</v>
      </c>
      <c r="P414" s="153" t="s">
        <v>21</v>
      </c>
      <c r="Q414" s="157" t="s">
        <v>1863</v>
      </c>
      <c r="R414" s="160">
        <v>0.97199999999999998</v>
      </c>
      <c r="S414" s="160">
        <v>0.97199999999999998</v>
      </c>
      <c r="T414" s="161">
        <v>7164.04</v>
      </c>
      <c r="U414" s="161">
        <f t="shared" si="65"/>
        <v>372530.08</v>
      </c>
      <c r="V414" s="162">
        <f t="shared" si="60"/>
        <v>0.62088346666666661</v>
      </c>
      <c r="W414" s="59" t="str">
        <f t="shared" si="61"/>
        <v>L0W</v>
      </c>
      <c r="X414" s="59" t="str">
        <f t="shared" si="66"/>
        <v>SIGNIFICANT</v>
      </c>
      <c r="Y414" s="18">
        <f t="shared" si="64"/>
        <v>84</v>
      </c>
      <c r="Z414" s="149"/>
    </row>
    <row r="415" spans="1:26" s="12" customFormat="1" ht="13.8" hidden="1" thickBot="1" x14ac:dyDescent="0.3">
      <c r="A415" s="149">
        <v>45090</v>
      </c>
      <c r="B415" s="151"/>
      <c r="C415" s="151" t="s">
        <v>70</v>
      </c>
      <c r="D415" s="151" t="s">
        <v>26</v>
      </c>
      <c r="E415" s="151" t="s">
        <v>772</v>
      </c>
      <c r="F415" s="152" t="s">
        <v>52</v>
      </c>
      <c r="G415" s="153">
        <v>45093</v>
      </c>
      <c r="H415" s="153">
        <v>45107</v>
      </c>
      <c r="I415" s="163" t="s">
        <v>773</v>
      </c>
      <c r="J415" s="155">
        <v>2400000</v>
      </c>
      <c r="K415" s="155">
        <f t="shared" si="63"/>
        <v>46153.846153846156</v>
      </c>
      <c r="L415" s="156" t="s">
        <v>43</v>
      </c>
      <c r="M415" s="157" t="s">
        <v>426</v>
      </c>
      <c r="N415" s="166" t="s">
        <v>71</v>
      </c>
      <c r="O415" s="159" t="s">
        <v>10</v>
      </c>
      <c r="P415" s="153" t="s">
        <v>21</v>
      </c>
      <c r="Q415" s="157" t="s">
        <v>203</v>
      </c>
      <c r="R415" s="160">
        <v>0.93100000000000005</v>
      </c>
      <c r="S415" s="160">
        <v>0.98399999999999999</v>
      </c>
      <c r="T415" s="161">
        <v>6225.98</v>
      </c>
      <c r="U415" s="161">
        <f t="shared" si="65"/>
        <v>323750.95999999996</v>
      </c>
      <c r="V415" s="162">
        <f t="shared" si="60"/>
        <v>0.13489623333333331</v>
      </c>
      <c r="W415" s="59" t="str">
        <f t="shared" si="61"/>
        <v>L0W</v>
      </c>
      <c r="X415" s="59" t="str">
        <f t="shared" si="66"/>
        <v>EXPECTED</v>
      </c>
      <c r="Y415" s="18">
        <f t="shared" si="64"/>
        <v>14</v>
      </c>
      <c r="Z415" s="149"/>
    </row>
    <row r="416" spans="1:26" s="12" customFormat="1" ht="13.8" hidden="1" thickBot="1" x14ac:dyDescent="0.3">
      <c r="A416" s="149">
        <v>45090</v>
      </c>
      <c r="B416" s="151"/>
      <c r="C416" s="151" t="s">
        <v>756</v>
      </c>
      <c r="D416" s="151" t="s">
        <v>158</v>
      </c>
      <c r="E416" s="151" t="s">
        <v>770</v>
      </c>
      <c r="F416" s="152" t="s">
        <v>52</v>
      </c>
      <c r="G416" s="153">
        <v>45093</v>
      </c>
      <c r="H416" s="153">
        <v>45191</v>
      </c>
      <c r="I416" s="163" t="s">
        <v>771</v>
      </c>
      <c r="J416" s="155">
        <v>720000</v>
      </c>
      <c r="K416" s="155">
        <f t="shared" si="63"/>
        <v>13846.153846153846</v>
      </c>
      <c r="L416" s="156" t="s">
        <v>42</v>
      </c>
      <c r="M416" s="157" t="s">
        <v>426</v>
      </c>
      <c r="N416" s="166" t="s">
        <v>72</v>
      </c>
      <c r="O416" s="159" t="s">
        <v>10</v>
      </c>
      <c r="P416" s="153" t="s">
        <v>21</v>
      </c>
      <c r="Q416" s="157" t="s">
        <v>203</v>
      </c>
      <c r="R416" s="160">
        <v>0.98</v>
      </c>
      <c r="S416" s="160">
        <v>0.99399999999999999</v>
      </c>
      <c r="T416" s="161">
        <v>1789.35</v>
      </c>
      <c r="U416" s="161">
        <f t="shared" si="65"/>
        <v>93046.2</v>
      </c>
      <c r="V416" s="162">
        <f t="shared" si="60"/>
        <v>0.12923083333333332</v>
      </c>
      <c r="W416" s="59" t="str">
        <f t="shared" si="61"/>
        <v>L0W</v>
      </c>
      <c r="X416" s="59" t="str">
        <f t="shared" si="66"/>
        <v>SIGNIFICANT</v>
      </c>
      <c r="Y416" s="18">
        <f t="shared" si="64"/>
        <v>98</v>
      </c>
      <c r="Z416" s="149"/>
    </row>
    <row r="417" spans="1:26" s="12" customFormat="1" ht="13.8" hidden="1" thickBot="1" x14ac:dyDescent="0.3">
      <c r="A417" s="149">
        <v>45090</v>
      </c>
      <c r="B417" s="151" t="s">
        <v>519</v>
      </c>
      <c r="C417" s="151" t="s">
        <v>628</v>
      </c>
      <c r="D417" s="151" t="s">
        <v>26</v>
      </c>
      <c r="E417" s="151" t="s">
        <v>631</v>
      </c>
      <c r="F417" s="152" t="s">
        <v>52</v>
      </c>
      <c r="G417" s="153">
        <v>45096</v>
      </c>
      <c r="H417" s="153">
        <v>45149</v>
      </c>
      <c r="I417" s="163" t="s">
        <v>634</v>
      </c>
      <c r="J417" s="155">
        <v>1800000</v>
      </c>
      <c r="K417" s="155">
        <f t="shared" si="63"/>
        <v>34615.384615384617</v>
      </c>
      <c r="L417" s="156" t="s">
        <v>42</v>
      </c>
      <c r="M417" s="157" t="s">
        <v>426</v>
      </c>
      <c r="N417" s="156"/>
      <c r="O417" s="159" t="s">
        <v>10</v>
      </c>
      <c r="P417" s="153" t="s">
        <v>21</v>
      </c>
      <c r="Q417" s="157" t="s">
        <v>203</v>
      </c>
      <c r="R417" s="160">
        <v>0.95099999999999996</v>
      </c>
      <c r="S417" s="160">
        <v>0.995</v>
      </c>
      <c r="T417" s="161">
        <v>15503.52</v>
      </c>
      <c r="U417" s="161">
        <f t="shared" si="65"/>
        <v>806183.04</v>
      </c>
      <c r="V417" s="162">
        <f t="shared" si="60"/>
        <v>0.44787946666666667</v>
      </c>
      <c r="W417" s="59" t="str">
        <f t="shared" si="61"/>
        <v>L0W</v>
      </c>
      <c r="X417" s="59" t="str">
        <f t="shared" si="66"/>
        <v>SIGNIFICANT</v>
      </c>
      <c r="Y417" s="18">
        <f t="shared" si="64"/>
        <v>53</v>
      </c>
      <c r="Z417" s="149"/>
    </row>
    <row r="418" spans="1:26" s="12" customFormat="1" ht="13.8" hidden="1" thickBot="1" x14ac:dyDescent="0.3">
      <c r="A418" s="149">
        <v>45090</v>
      </c>
      <c r="B418" s="151" t="s">
        <v>520</v>
      </c>
      <c r="C418" s="151" t="s">
        <v>101</v>
      </c>
      <c r="D418" s="151" t="s">
        <v>18</v>
      </c>
      <c r="E418" s="151" t="s">
        <v>629</v>
      </c>
      <c r="F418" s="152" t="s">
        <v>52</v>
      </c>
      <c r="G418" s="153">
        <v>45096</v>
      </c>
      <c r="H418" s="153">
        <v>45149</v>
      </c>
      <c r="I418" s="163" t="s">
        <v>633</v>
      </c>
      <c r="J418" s="155">
        <v>600000</v>
      </c>
      <c r="K418" s="155">
        <f t="shared" si="63"/>
        <v>11538.461538461539</v>
      </c>
      <c r="L418" s="156" t="s">
        <v>42</v>
      </c>
      <c r="M418" s="157" t="s">
        <v>426</v>
      </c>
      <c r="N418" s="156"/>
      <c r="O418" s="159" t="s">
        <v>10</v>
      </c>
      <c r="P418" s="153" t="s">
        <v>21</v>
      </c>
      <c r="Q418" s="157" t="s">
        <v>1842</v>
      </c>
      <c r="R418" s="164">
        <v>0.9</v>
      </c>
      <c r="S418" s="160">
        <v>0.98799999999999999</v>
      </c>
      <c r="T418" s="161">
        <v>1220.55</v>
      </c>
      <c r="U418" s="161">
        <f t="shared" si="65"/>
        <v>63468.6</v>
      </c>
      <c r="V418" s="162">
        <f t="shared" si="60"/>
        <v>0.10578099999999999</v>
      </c>
      <c r="W418" s="59" t="str">
        <f t="shared" si="61"/>
        <v>L0W</v>
      </c>
      <c r="X418" s="59" t="str">
        <f t="shared" si="66"/>
        <v>SIGNIFICANT</v>
      </c>
      <c r="Y418" s="18">
        <f t="shared" si="64"/>
        <v>53</v>
      </c>
      <c r="Z418" s="149"/>
    </row>
    <row r="419" spans="1:26" s="12" customFormat="1" ht="13.8" hidden="1" thickBot="1" x14ac:dyDescent="0.3">
      <c r="A419" s="149">
        <v>45090</v>
      </c>
      <c r="B419" s="151"/>
      <c r="C419" s="151" t="s">
        <v>178</v>
      </c>
      <c r="D419" s="151"/>
      <c r="E419" s="151" t="s">
        <v>630</v>
      </c>
      <c r="F419" s="152" t="s">
        <v>52</v>
      </c>
      <c r="G419" s="153">
        <v>45096</v>
      </c>
      <c r="H419" s="153">
        <v>45149</v>
      </c>
      <c r="I419" s="163" t="s">
        <v>636</v>
      </c>
      <c r="J419" s="155">
        <v>600000</v>
      </c>
      <c r="K419" s="155">
        <f t="shared" si="63"/>
        <v>11538.461538461539</v>
      </c>
      <c r="L419" s="156" t="s">
        <v>42</v>
      </c>
      <c r="M419" s="157" t="s">
        <v>426</v>
      </c>
      <c r="N419" s="156"/>
      <c r="O419" s="159" t="s">
        <v>10</v>
      </c>
      <c r="P419" s="153" t="s">
        <v>21</v>
      </c>
      <c r="Q419" s="157" t="s">
        <v>155</v>
      </c>
      <c r="R419" s="160">
        <v>1</v>
      </c>
      <c r="S419" s="160">
        <v>1</v>
      </c>
      <c r="T419" s="161">
        <v>690.04</v>
      </c>
      <c r="U419" s="161">
        <f t="shared" si="65"/>
        <v>35882.080000000002</v>
      </c>
      <c r="V419" s="162">
        <f t="shared" si="60"/>
        <v>5.9803466666666659E-2</v>
      </c>
      <c r="W419" s="59" t="str">
        <f t="shared" si="61"/>
        <v>L0W</v>
      </c>
      <c r="X419" s="59" t="str">
        <f t="shared" si="66"/>
        <v>SIGNIFICANT</v>
      </c>
      <c r="Y419" s="18">
        <f t="shared" si="64"/>
        <v>53</v>
      </c>
      <c r="Z419" s="149"/>
    </row>
    <row r="420" spans="1:26" s="12" customFormat="1" ht="13.8" hidden="1" thickBot="1" x14ac:dyDescent="0.3">
      <c r="A420" s="177">
        <v>45090</v>
      </c>
      <c r="B420" s="18" t="s">
        <v>534</v>
      </c>
      <c r="C420" s="18" t="s">
        <v>142</v>
      </c>
      <c r="D420" s="18" t="s">
        <v>15</v>
      </c>
      <c r="E420" s="18" t="s">
        <v>632</v>
      </c>
      <c r="F420" s="19" t="s">
        <v>52</v>
      </c>
      <c r="G420" s="25">
        <v>45096</v>
      </c>
      <c r="H420" s="25">
        <v>45100</v>
      </c>
      <c r="I420" s="178" t="s">
        <v>635</v>
      </c>
      <c r="J420" s="26"/>
      <c r="K420" s="26"/>
      <c r="L420" s="27" t="s">
        <v>42</v>
      </c>
      <c r="M420" s="179" t="s">
        <v>426</v>
      </c>
      <c r="N420" s="180" t="s">
        <v>66</v>
      </c>
      <c r="O420" s="181" t="s">
        <v>10</v>
      </c>
      <c r="P420" s="153" t="s">
        <v>21</v>
      </c>
      <c r="Q420" s="157" t="s">
        <v>188</v>
      </c>
      <c r="R420" s="182">
        <v>1</v>
      </c>
      <c r="S420" s="182">
        <v>1</v>
      </c>
      <c r="T420" s="183">
        <v>4954.37</v>
      </c>
      <c r="U420" s="161">
        <f t="shared" si="65"/>
        <v>257627.24</v>
      </c>
      <c r="V420" s="162" t="e">
        <f t="shared" si="60"/>
        <v>#DIV/0!</v>
      </c>
      <c r="W420" s="59" t="e">
        <f t="shared" si="61"/>
        <v>#DIV/0!</v>
      </c>
      <c r="X420" s="59" t="str">
        <f t="shared" si="66"/>
        <v>EXPECTED</v>
      </c>
      <c r="Y420" s="18">
        <f t="shared" si="64"/>
        <v>4</v>
      </c>
      <c r="Z420" s="177"/>
    </row>
    <row r="421" spans="1:26" s="12" customFormat="1" ht="13.8" hidden="1" thickBot="1" x14ac:dyDescent="0.3">
      <c r="A421" s="177">
        <v>45090</v>
      </c>
      <c r="B421" s="18" t="s">
        <v>57</v>
      </c>
      <c r="C421" s="18" t="s">
        <v>110</v>
      </c>
      <c r="D421" s="18"/>
      <c r="E421" s="18" t="s">
        <v>626</v>
      </c>
      <c r="F421" s="19" t="s">
        <v>52</v>
      </c>
      <c r="G421" s="25">
        <v>45097</v>
      </c>
      <c r="H421" s="25">
        <v>45100</v>
      </c>
      <c r="I421" s="178" t="s">
        <v>627</v>
      </c>
      <c r="J421" s="26">
        <v>600000</v>
      </c>
      <c r="K421" s="26">
        <f>J421/52</f>
        <v>11538.461538461539</v>
      </c>
      <c r="L421" s="27" t="s">
        <v>42</v>
      </c>
      <c r="M421" s="179" t="s">
        <v>426</v>
      </c>
      <c r="N421" s="180" t="s">
        <v>66</v>
      </c>
      <c r="O421" s="181" t="s">
        <v>10</v>
      </c>
      <c r="P421" s="153" t="s">
        <v>21</v>
      </c>
      <c r="Q421" s="157" t="s">
        <v>188</v>
      </c>
      <c r="R421" s="182">
        <v>0.98599999999999999</v>
      </c>
      <c r="S421" s="182">
        <v>0.998</v>
      </c>
      <c r="T421" s="183">
        <v>7716.8</v>
      </c>
      <c r="U421" s="161">
        <f t="shared" si="65"/>
        <v>401273.60000000003</v>
      </c>
      <c r="V421" s="162">
        <f t="shared" si="60"/>
        <v>0.66878933333333335</v>
      </c>
      <c r="W421" s="59" t="str">
        <f t="shared" si="61"/>
        <v>L0W</v>
      </c>
      <c r="X421" s="59" t="str">
        <f t="shared" si="66"/>
        <v>EXPECTED</v>
      </c>
      <c r="Y421" s="18">
        <f t="shared" si="64"/>
        <v>3</v>
      </c>
      <c r="Z421" s="177"/>
    </row>
    <row r="422" spans="1:26" s="12" customFormat="1" ht="13.8" hidden="1" thickBot="1" x14ac:dyDescent="0.3">
      <c r="A422" s="149">
        <v>45090</v>
      </c>
      <c r="B422" s="151" t="s">
        <v>533</v>
      </c>
      <c r="C422" s="151" t="s">
        <v>147</v>
      </c>
      <c r="D422" s="151" t="s">
        <v>90</v>
      </c>
      <c r="E422" s="151" t="s">
        <v>624</v>
      </c>
      <c r="F422" s="152" t="s">
        <v>52</v>
      </c>
      <c r="G422" s="153">
        <v>45099</v>
      </c>
      <c r="H422" s="153">
        <v>45141</v>
      </c>
      <c r="I422" s="163" t="s">
        <v>625</v>
      </c>
      <c r="J422" s="155">
        <v>1200000</v>
      </c>
      <c r="K422" s="155">
        <f>J422/52</f>
        <v>23076.923076923078</v>
      </c>
      <c r="L422" s="156" t="s">
        <v>43</v>
      </c>
      <c r="M422" s="157" t="s">
        <v>426</v>
      </c>
      <c r="N422" s="166" t="s">
        <v>23</v>
      </c>
      <c r="O422" s="159" t="s">
        <v>10</v>
      </c>
      <c r="P422" s="153" t="s">
        <v>21</v>
      </c>
      <c r="Q422" s="157" t="s">
        <v>203</v>
      </c>
      <c r="R422" s="160">
        <v>0.995</v>
      </c>
      <c r="S422" s="160">
        <v>1</v>
      </c>
      <c r="T422" s="161">
        <v>20002.03</v>
      </c>
      <c r="U422" s="161">
        <f t="shared" si="65"/>
        <v>1040105.5599999999</v>
      </c>
      <c r="V422" s="162">
        <f t="shared" si="60"/>
        <v>0.86675463333333325</v>
      </c>
      <c r="W422" s="59" t="str">
        <f t="shared" si="61"/>
        <v>W/IN</v>
      </c>
      <c r="X422" s="59" t="str">
        <f t="shared" si="66"/>
        <v>SIGNIFICANT</v>
      </c>
      <c r="Y422" s="18">
        <f t="shared" si="64"/>
        <v>42</v>
      </c>
      <c r="Z422" s="149"/>
    </row>
    <row r="423" spans="1:26" s="12" customFormat="1" ht="13.8" hidden="1" thickBot="1" x14ac:dyDescent="0.3">
      <c r="A423" s="149">
        <v>45090</v>
      </c>
      <c r="B423" s="150" t="s">
        <v>520</v>
      </c>
      <c r="C423" s="151" t="s">
        <v>418</v>
      </c>
      <c r="D423" s="151" t="s">
        <v>26</v>
      </c>
      <c r="E423" s="150" t="s">
        <v>621</v>
      </c>
      <c r="F423" s="152" t="s">
        <v>52</v>
      </c>
      <c r="G423" s="153">
        <v>45103</v>
      </c>
      <c r="H423" s="153">
        <v>45166</v>
      </c>
      <c r="I423" s="154" t="s">
        <v>623</v>
      </c>
      <c r="J423" s="155">
        <v>1440000</v>
      </c>
      <c r="K423" s="155">
        <f>J423/52</f>
        <v>27692.307692307691</v>
      </c>
      <c r="L423" s="156" t="s">
        <v>42</v>
      </c>
      <c r="M423" s="157" t="s">
        <v>426</v>
      </c>
      <c r="N423" s="158" t="s">
        <v>71</v>
      </c>
      <c r="O423" s="159" t="s">
        <v>10</v>
      </c>
      <c r="P423" s="153" t="s">
        <v>21</v>
      </c>
      <c r="Q423" s="157" t="s">
        <v>188</v>
      </c>
      <c r="R423" s="160">
        <v>0.95599999999999996</v>
      </c>
      <c r="S423" s="160">
        <v>0.98499999999999999</v>
      </c>
      <c r="T423" s="161">
        <v>47146.71</v>
      </c>
      <c r="U423" s="161">
        <f t="shared" si="65"/>
        <v>2451628.92</v>
      </c>
      <c r="V423" s="162">
        <f t="shared" si="60"/>
        <v>1.7025200833333334</v>
      </c>
      <c r="W423" s="59" t="str">
        <f t="shared" si="61"/>
        <v>HIGH</v>
      </c>
      <c r="X423" s="59" t="str">
        <f t="shared" si="66"/>
        <v>SIGNIFICANT</v>
      </c>
      <c r="Y423" s="18">
        <f t="shared" si="64"/>
        <v>63</v>
      </c>
      <c r="Z423" s="149"/>
    </row>
    <row r="424" spans="1:26" s="12" customFormat="1" ht="13.8" hidden="1" thickBot="1" x14ac:dyDescent="0.3">
      <c r="A424" s="149">
        <v>45090</v>
      </c>
      <c r="B424" s="151"/>
      <c r="C424" s="151" t="s">
        <v>91</v>
      </c>
      <c r="D424" s="151" t="s">
        <v>90</v>
      </c>
      <c r="E424" s="151" t="s">
        <v>620</v>
      </c>
      <c r="F424" s="152" t="s">
        <v>52</v>
      </c>
      <c r="G424" s="153">
        <v>45103</v>
      </c>
      <c r="H424" s="153">
        <v>45149</v>
      </c>
      <c r="I424" s="163" t="s">
        <v>622</v>
      </c>
      <c r="J424" s="155">
        <v>360000</v>
      </c>
      <c r="K424" s="155">
        <f>J424/52</f>
        <v>6923.0769230769229</v>
      </c>
      <c r="L424" s="156" t="s">
        <v>42</v>
      </c>
      <c r="M424" s="157" t="s">
        <v>426</v>
      </c>
      <c r="N424" s="166" t="s">
        <v>28</v>
      </c>
      <c r="O424" s="159" t="s">
        <v>10</v>
      </c>
      <c r="P424" s="153" t="s">
        <v>21</v>
      </c>
      <c r="Q424" s="157" t="s">
        <v>222</v>
      </c>
      <c r="R424" s="160">
        <v>1</v>
      </c>
      <c r="S424" s="160">
        <v>1</v>
      </c>
      <c r="T424" s="161">
        <v>2893.5</v>
      </c>
      <c r="U424" s="161">
        <f t="shared" si="65"/>
        <v>150462</v>
      </c>
      <c r="V424" s="162">
        <f t="shared" si="60"/>
        <v>0.41794999999999999</v>
      </c>
      <c r="W424" s="59" t="str">
        <f t="shared" si="61"/>
        <v>L0W</v>
      </c>
      <c r="X424" s="59" t="str">
        <f t="shared" si="66"/>
        <v>SIGNIFICANT</v>
      </c>
      <c r="Y424" s="18">
        <f t="shared" si="64"/>
        <v>46</v>
      </c>
      <c r="Z424" s="149"/>
    </row>
    <row r="425" spans="1:26" s="12" customFormat="1" ht="13.8" hidden="1" thickBot="1" x14ac:dyDescent="0.3">
      <c r="A425" s="177">
        <v>45090</v>
      </c>
      <c r="B425" s="18"/>
      <c r="C425" s="18" t="s">
        <v>63</v>
      </c>
      <c r="D425" s="18" t="s">
        <v>26</v>
      </c>
      <c r="E425" s="247" t="s">
        <v>613</v>
      </c>
      <c r="F425" s="19" t="s">
        <v>52</v>
      </c>
      <c r="G425" s="25">
        <v>45106</v>
      </c>
      <c r="H425" s="25">
        <v>45110</v>
      </c>
      <c r="I425" s="251" t="s">
        <v>615</v>
      </c>
      <c r="J425" s="26">
        <v>1800000</v>
      </c>
      <c r="K425" s="26">
        <f>J425/52</f>
        <v>34615.384615384617</v>
      </c>
      <c r="L425" s="27" t="s">
        <v>42</v>
      </c>
      <c r="M425" s="179" t="s">
        <v>426</v>
      </c>
      <c r="N425" s="180" t="s">
        <v>71</v>
      </c>
      <c r="O425" s="181" t="s">
        <v>10</v>
      </c>
      <c r="P425" s="153" t="s">
        <v>21</v>
      </c>
      <c r="Q425" s="157" t="s">
        <v>203</v>
      </c>
      <c r="R425" s="259">
        <v>0.97399999999999998</v>
      </c>
      <c r="S425" s="182">
        <v>0.99299999999999999</v>
      </c>
      <c r="T425" s="183">
        <v>107223.98</v>
      </c>
      <c r="U425" s="161">
        <f t="shared" si="65"/>
        <v>5575646.96</v>
      </c>
      <c r="V425" s="162">
        <f t="shared" si="60"/>
        <v>3.0975816444444444</v>
      </c>
      <c r="W425" s="59" t="str">
        <f t="shared" si="61"/>
        <v>HIGH</v>
      </c>
      <c r="X425" s="59" t="str">
        <f t="shared" si="66"/>
        <v>EXPECTED</v>
      </c>
      <c r="Y425" s="18">
        <f t="shared" si="64"/>
        <v>4</v>
      </c>
      <c r="Z425" s="177"/>
    </row>
    <row r="426" spans="1:26" s="12" customFormat="1" ht="13.8" hidden="1" thickBot="1" x14ac:dyDescent="0.3">
      <c r="A426" s="149">
        <v>45090</v>
      </c>
      <c r="B426" s="150" t="s">
        <v>534</v>
      </c>
      <c r="C426" s="151" t="s">
        <v>142</v>
      </c>
      <c r="D426" s="151" t="s">
        <v>158</v>
      </c>
      <c r="E426" s="150" t="s">
        <v>614</v>
      </c>
      <c r="F426" s="152" t="s">
        <v>52</v>
      </c>
      <c r="G426" s="153">
        <v>45106</v>
      </c>
      <c r="H426" s="153">
        <v>45166</v>
      </c>
      <c r="I426" s="154" t="s">
        <v>616</v>
      </c>
      <c r="J426" s="155"/>
      <c r="K426" s="155"/>
      <c r="L426" s="156" t="s">
        <v>42</v>
      </c>
      <c r="M426" s="157" t="s">
        <v>426</v>
      </c>
      <c r="N426" s="158" t="s">
        <v>66</v>
      </c>
      <c r="O426" s="159" t="s">
        <v>10</v>
      </c>
      <c r="P426" s="153" t="s">
        <v>21</v>
      </c>
      <c r="Q426" s="157" t="s">
        <v>1706</v>
      </c>
      <c r="R426" s="160">
        <v>1</v>
      </c>
      <c r="S426" s="160">
        <v>1</v>
      </c>
      <c r="T426" s="161">
        <v>183.59</v>
      </c>
      <c r="U426" s="161">
        <f t="shared" si="65"/>
        <v>9546.68</v>
      </c>
      <c r="V426" s="162" t="e">
        <f t="shared" si="60"/>
        <v>#DIV/0!</v>
      </c>
      <c r="W426" s="59" t="e">
        <f t="shared" si="61"/>
        <v>#DIV/0!</v>
      </c>
      <c r="X426" s="59" t="str">
        <f t="shared" si="66"/>
        <v>SIGNIFICANT</v>
      </c>
      <c r="Y426" s="18">
        <f t="shared" si="64"/>
        <v>60</v>
      </c>
      <c r="Z426" s="149"/>
    </row>
    <row r="427" spans="1:26" s="12" customFormat="1" ht="15" hidden="1" thickBot="1" x14ac:dyDescent="0.35">
      <c r="A427" s="202">
        <v>45090</v>
      </c>
      <c r="B427" s="235"/>
      <c r="C427" s="235" t="s">
        <v>619</v>
      </c>
      <c r="D427" s="235" t="s">
        <v>15</v>
      </c>
      <c r="E427" s="235" t="s">
        <v>589</v>
      </c>
      <c r="F427" s="204" t="s">
        <v>52</v>
      </c>
      <c r="G427" s="205">
        <v>45107</v>
      </c>
      <c r="H427" s="205"/>
      <c r="I427" s="239" t="s">
        <v>608</v>
      </c>
      <c r="J427" s="207">
        <v>9000000</v>
      </c>
      <c r="K427" s="207">
        <f t="shared" ref="K427:K470" si="67">J427/52</f>
        <v>173076.92307692306</v>
      </c>
      <c r="L427" s="208" t="s">
        <v>42</v>
      </c>
      <c r="M427" s="209" t="s">
        <v>426</v>
      </c>
      <c r="N427" s="237" t="s">
        <v>66</v>
      </c>
      <c r="O427" s="211" t="s">
        <v>10</v>
      </c>
      <c r="P427" s="205" t="s">
        <v>21</v>
      </c>
      <c r="Q427" s="209" t="s">
        <v>56</v>
      </c>
      <c r="R427" s="212"/>
      <c r="S427" s="212"/>
      <c r="T427" s="213"/>
      <c r="U427" s="213">
        <f t="shared" si="65"/>
        <v>0</v>
      </c>
      <c r="V427" s="214">
        <f t="shared" si="60"/>
        <v>0</v>
      </c>
      <c r="W427" s="215" t="str">
        <f t="shared" si="61"/>
        <v>L0W</v>
      </c>
      <c r="X427" s="215" t="e">
        <f t="shared" si="66"/>
        <v>#NUM!</v>
      </c>
      <c r="Y427" s="216" t="e">
        <f t="shared" si="64"/>
        <v>#NUM!</v>
      </c>
      <c r="Z427" s="202"/>
    </row>
    <row r="428" spans="1:26" s="12" customFormat="1" ht="13.8" hidden="1" thickBot="1" x14ac:dyDescent="0.3">
      <c r="A428" s="149">
        <v>45090</v>
      </c>
      <c r="B428" s="150" t="s">
        <v>533</v>
      </c>
      <c r="C428" s="150" t="s">
        <v>196</v>
      </c>
      <c r="D428" s="150" t="s">
        <v>15</v>
      </c>
      <c r="E428" s="150" t="s">
        <v>584</v>
      </c>
      <c r="F428" s="152" t="s">
        <v>52</v>
      </c>
      <c r="G428" s="153">
        <v>45107</v>
      </c>
      <c r="H428" s="153">
        <v>45141</v>
      </c>
      <c r="I428" s="154" t="s">
        <v>603</v>
      </c>
      <c r="J428" s="155">
        <v>5400000</v>
      </c>
      <c r="K428" s="155">
        <f t="shared" si="67"/>
        <v>103846.15384615384</v>
      </c>
      <c r="L428" s="156"/>
      <c r="M428" s="157" t="s">
        <v>426</v>
      </c>
      <c r="N428" s="158" t="s">
        <v>31</v>
      </c>
      <c r="O428" s="159" t="s">
        <v>10</v>
      </c>
      <c r="P428" s="153" t="s">
        <v>21</v>
      </c>
      <c r="Q428" s="157" t="s">
        <v>222</v>
      </c>
      <c r="R428" s="160">
        <v>0.89200000000000002</v>
      </c>
      <c r="S428" s="160">
        <v>0.98099999999999998</v>
      </c>
      <c r="T428" s="161">
        <v>30182.01</v>
      </c>
      <c r="U428" s="161">
        <f t="shared" si="65"/>
        <v>1569464.52</v>
      </c>
      <c r="V428" s="162">
        <f t="shared" si="60"/>
        <v>0.29064157777777777</v>
      </c>
      <c r="W428" s="59" t="str">
        <f t="shared" si="61"/>
        <v>L0W</v>
      </c>
      <c r="X428" s="59" t="str">
        <f t="shared" si="66"/>
        <v>SIGNIFICANT</v>
      </c>
      <c r="Y428" s="18">
        <f t="shared" si="64"/>
        <v>34</v>
      </c>
      <c r="Z428" s="149"/>
    </row>
    <row r="429" spans="1:26" s="12" customFormat="1" ht="13.8" hidden="1" thickBot="1" x14ac:dyDescent="0.3">
      <c r="A429" s="149">
        <v>45090</v>
      </c>
      <c r="B429" s="150" t="s">
        <v>533</v>
      </c>
      <c r="C429" s="150" t="s">
        <v>618</v>
      </c>
      <c r="D429" s="150" t="s">
        <v>158</v>
      </c>
      <c r="E429" s="150" t="s">
        <v>580</v>
      </c>
      <c r="F429" s="152" t="s">
        <v>52</v>
      </c>
      <c r="G429" s="153">
        <v>45107</v>
      </c>
      <c r="H429" s="153">
        <v>45155</v>
      </c>
      <c r="I429" s="154" t="s">
        <v>599</v>
      </c>
      <c r="J429" s="155">
        <v>3600000</v>
      </c>
      <c r="K429" s="155">
        <f t="shared" si="67"/>
        <v>69230.769230769234</v>
      </c>
      <c r="L429" s="156" t="s">
        <v>42</v>
      </c>
      <c r="M429" s="157" t="s">
        <v>426</v>
      </c>
      <c r="N429" s="158" t="s">
        <v>371</v>
      </c>
      <c r="O429" s="159" t="s">
        <v>10</v>
      </c>
      <c r="P429" s="153" t="s">
        <v>21</v>
      </c>
      <c r="Q429" s="157" t="s">
        <v>203</v>
      </c>
      <c r="R429" s="160">
        <v>0.95699999999999996</v>
      </c>
      <c r="S429" s="160">
        <v>0.995</v>
      </c>
      <c r="T429" s="161">
        <v>42730.07</v>
      </c>
      <c r="U429" s="161">
        <f t="shared" si="65"/>
        <v>2221963.64</v>
      </c>
      <c r="V429" s="162">
        <f t="shared" si="60"/>
        <v>0.61721212222222221</v>
      </c>
      <c r="W429" s="59" t="str">
        <f t="shared" si="61"/>
        <v>L0W</v>
      </c>
      <c r="X429" s="59" t="str">
        <f t="shared" si="66"/>
        <v>SIGNIFICANT</v>
      </c>
      <c r="Y429" s="18">
        <f t="shared" si="64"/>
        <v>48</v>
      </c>
      <c r="Z429" s="149"/>
    </row>
    <row r="430" spans="1:26" s="12" customFormat="1" ht="15" hidden="1" thickBot="1" x14ac:dyDescent="0.35">
      <c r="A430" s="202">
        <v>45090</v>
      </c>
      <c r="B430" s="235"/>
      <c r="C430" s="235" t="s">
        <v>510</v>
      </c>
      <c r="D430" s="235" t="s">
        <v>158</v>
      </c>
      <c r="E430" s="235" t="s">
        <v>585</v>
      </c>
      <c r="F430" s="204" t="s">
        <v>52</v>
      </c>
      <c r="G430" s="205">
        <v>45107</v>
      </c>
      <c r="H430" s="205"/>
      <c r="I430" s="239" t="s">
        <v>604</v>
      </c>
      <c r="J430" s="207">
        <v>2400000</v>
      </c>
      <c r="K430" s="207">
        <f t="shared" si="67"/>
        <v>46153.846153846156</v>
      </c>
      <c r="L430" s="208" t="s">
        <v>42</v>
      </c>
      <c r="M430" s="209" t="s">
        <v>426</v>
      </c>
      <c r="N430" s="237" t="s">
        <v>11</v>
      </c>
      <c r="O430" s="211" t="s">
        <v>10</v>
      </c>
      <c r="P430" s="205" t="s">
        <v>21</v>
      </c>
      <c r="Q430" s="209" t="s">
        <v>56</v>
      </c>
      <c r="R430" s="212"/>
      <c r="S430" s="212"/>
      <c r="T430" s="213"/>
      <c r="U430" s="213">
        <f t="shared" si="65"/>
        <v>0</v>
      </c>
      <c r="V430" s="214">
        <f t="shared" si="60"/>
        <v>0</v>
      </c>
      <c r="W430" s="215" t="str">
        <f t="shared" si="61"/>
        <v>L0W</v>
      </c>
      <c r="X430" s="215" t="e">
        <f t="shared" si="66"/>
        <v>#NUM!</v>
      </c>
      <c r="Y430" s="216" t="e">
        <f t="shared" si="64"/>
        <v>#NUM!</v>
      </c>
      <c r="Z430" s="202"/>
    </row>
    <row r="431" spans="1:26" s="12" customFormat="1" ht="15" hidden="1" thickBot="1" x14ac:dyDescent="0.35">
      <c r="A431" s="202">
        <v>45090</v>
      </c>
      <c r="B431" s="235" t="s">
        <v>204</v>
      </c>
      <c r="C431" s="235" t="s">
        <v>162</v>
      </c>
      <c r="D431" s="235" t="s">
        <v>90</v>
      </c>
      <c r="E431" s="235" t="s">
        <v>588</v>
      </c>
      <c r="F431" s="204" t="s">
        <v>52</v>
      </c>
      <c r="G431" s="205">
        <v>45107</v>
      </c>
      <c r="H431" s="205"/>
      <c r="I431" s="239" t="s">
        <v>607</v>
      </c>
      <c r="J431" s="207">
        <v>2400000</v>
      </c>
      <c r="K431" s="207">
        <f t="shared" si="67"/>
        <v>46153.846153846156</v>
      </c>
      <c r="L431" s="208" t="s">
        <v>42</v>
      </c>
      <c r="M431" s="209" t="s">
        <v>94</v>
      </c>
      <c r="N431" s="237" t="s">
        <v>28</v>
      </c>
      <c r="O431" s="211" t="s">
        <v>10</v>
      </c>
      <c r="P431" s="205" t="s">
        <v>21</v>
      </c>
      <c r="Q431" s="209" t="s">
        <v>56</v>
      </c>
      <c r="R431" s="212"/>
      <c r="S431" s="212"/>
      <c r="T431" s="213"/>
      <c r="U431" s="213">
        <f t="shared" si="65"/>
        <v>0</v>
      </c>
      <c r="V431" s="214">
        <f t="shared" si="60"/>
        <v>0</v>
      </c>
      <c r="W431" s="215" t="str">
        <f t="shared" si="61"/>
        <v>L0W</v>
      </c>
      <c r="X431" s="215" t="e">
        <f t="shared" si="66"/>
        <v>#NUM!</v>
      </c>
      <c r="Y431" s="216" t="e">
        <f t="shared" si="64"/>
        <v>#NUM!</v>
      </c>
      <c r="Z431" s="202"/>
    </row>
    <row r="432" spans="1:26" s="12" customFormat="1" ht="15" hidden="1" thickBot="1" x14ac:dyDescent="0.35">
      <c r="A432" s="202">
        <v>45090</v>
      </c>
      <c r="B432" s="235" t="s">
        <v>535</v>
      </c>
      <c r="C432" s="235" t="s">
        <v>137</v>
      </c>
      <c r="D432" s="235" t="s">
        <v>14</v>
      </c>
      <c r="E432" s="235" t="s">
        <v>587</v>
      </c>
      <c r="F432" s="204" t="s">
        <v>52</v>
      </c>
      <c r="G432" s="205">
        <v>45107</v>
      </c>
      <c r="H432" s="205"/>
      <c r="I432" s="239" t="s">
        <v>606</v>
      </c>
      <c r="J432" s="207">
        <v>2400000</v>
      </c>
      <c r="K432" s="207">
        <f t="shared" si="67"/>
        <v>46153.846153846156</v>
      </c>
      <c r="L432" s="208" t="s">
        <v>42</v>
      </c>
      <c r="M432" s="209" t="s">
        <v>426</v>
      </c>
      <c r="N432" s="237" t="s">
        <v>71</v>
      </c>
      <c r="O432" s="211" t="s">
        <v>10</v>
      </c>
      <c r="P432" s="205" t="s">
        <v>21</v>
      </c>
      <c r="Q432" s="209" t="s">
        <v>56</v>
      </c>
      <c r="R432" s="212"/>
      <c r="S432" s="212"/>
      <c r="T432" s="213"/>
      <c r="U432" s="213">
        <f t="shared" si="65"/>
        <v>0</v>
      </c>
      <c r="V432" s="214">
        <f t="shared" si="60"/>
        <v>0</v>
      </c>
      <c r="W432" s="215" t="str">
        <f t="shared" si="61"/>
        <v>L0W</v>
      </c>
      <c r="X432" s="215" t="e">
        <f t="shared" si="66"/>
        <v>#NUM!</v>
      </c>
      <c r="Y432" s="216" t="e">
        <f t="shared" si="64"/>
        <v>#NUM!</v>
      </c>
      <c r="Z432" s="202"/>
    </row>
    <row r="433" spans="1:26" s="12" customFormat="1" ht="13.8" hidden="1" thickBot="1" x14ac:dyDescent="0.3">
      <c r="A433" s="149">
        <v>45096</v>
      </c>
      <c r="B433" s="151" t="s">
        <v>519</v>
      </c>
      <c r="C433" s="151" t="s">
        <v>70</v>
      </c>
      <c r="D433" s="151" t="s">
        <v>26</v>
      </c>
      <c r="E433" s="151" t="s">
        <v>1308</v>
      </c>
      <c r="F433" s="152" t="s">
        <v>52</v>
      </c>
      <c r="G433" s="153">
        <v>45107</v>
      </c>
      <c r="H433" s="153">
        <v>45184</v>
      </c>
      <c r="I433" s="163" t="s">
        <v>1309</v>
      </c>
      <c r="J433" s="155">
        <v>1800000</v>
      </c>
      <c r="K433" s="155">
        <f t="shared" si="67"/>
        <v>34615.384615384617</v>
      </c>
      <c r="L433" s="156" t="s">
        <v>42</v>
      </c>
      <c r="M433" s="157" t="s">
        <v>115</v>
      </c>
      <c r="N433" s="166" t="s">
        <v>71</v>
      </c>
      <c r="O433" s="159" t="s">
        <v>10</v>
      </c>
      <c r="P433" s="153" t="s">
        <v>21</v>
      </c>
      <c r="Q433" s="157" t="s">
        <v>203</v>
      </c>
      <c r="R433" s="160">
        <v>0.95899999999999996</v>
      </c>
      <c r="S433" s="160">
        <v>1</v>
      </c>
      <c r="T433" s="161">
        <v>38511.64</v>
      </c>
      <c r="U433" s="161">
        <f t="shared" si="65"/>
        <v>2002605.28</v>
      </c>
      <c r="V433" s="162">
        <f t="shared" si="60"/>
        <v>1.1125584888888889</v>
      </c>
      <c r="W433" s="59" t="str">
        <f t="shared" si="61"/>
        <v>W/IN</v>
      </c>
      <c r="X433" s="59" t="str">
        <f t="shared" si="66"/>
        <v>SIGNIFICANT</v>
      </c>
      <c r="Y433" s="18">
        <f t="shared" si="64"/>
        <v>77</v>
      </c>
      <c r="Z433" s="149"/>
    </row>
    <row r="434" spans="1:26" s="12" customFormat="1" ht="13.8" hidden="1" thickBot="1" x14ac:dyDescent="0.3">
      <c r="A434" s="149">
        <v>45090</v>
      </c>
      <c r="B434" s="150" t="s">
        <v>533</v>
      </c>
      <c r="C434" s="151" t="s">
        <v>55</v>
      </c>
      <c r="D434" s="151" t="s">
        <v>158</v>
      </c>
      <c r="E434" s="150" t="s">
        <v>581</v>
      </c>
      <c r="F434" s="152" t="s">
        <v>52</v>
      </c>
      <c r="G434" s="153">
        <v>45107</v>
      </c>
      <c r="H434" s="153">
        <v>45166</v>
      </c>
      <c r="I434" s="154" t="s">
        <v>600</v>
      </c>
      <c r="J434" s="155">
        <v>1200000</v>
      </c>
      <c r="K434" s="155">
        <f t="shared" si="67"/>
        <v>23076.923076923078</v>
      </c>
      <c r="L434" s="156" t="s">
        <v>42</v>
      </c>
      <c r="M434" s="157" t="s">
        <v>426</v>
      </c>
      <c r="N434" s="158" t="s">
        <v>9</v>
      </c>
      <c r="O434" s="159" t="s">
        <v>10</v>
      </c>
      <c r="P434" s="153" t="s">
        <v>21</v>
      </c>
      <c r="Q434" s="157" t="s">
        <v>1840</v>
      </c>
      <c r="R434" s="160">
        <v>0.97899999999999998</v>
      </c>
      <c r="S434" s="160">
        <v>0.996</v>
      </c>
      <c r="T434" s="161">
        <v>11284.22</v>
      </c>
      <c r="U434" s="161">
        <f t="shared" si="65"/>
        <v>586779.43999999994</v>
      </c>
      <c r="V434" s="162">
        <f t="shared" si="60"/>
        <v>0.48898286666666663</v>
      </c>
      <c r="W434" s="59" t="str">
        <f t="shared" si="61"/>
        <v>L0W</v>
      </c>
      <c r="X434" s="59" t="str">
        <f t="shared" si="66"/>
        <v>SIGNIFICANT</v>
      </c>
      <c r="Y434" s="18">
        <f t="shared" si="64"/>
        <v>59</v>
      </c>
      <c r="Z434" s="149"/>
    </row>
    <row r="435" spans="1:26" s="12" customFormat="1" ht="15" hidden="1" thickBot="1" x14ac:dyDescent="0.35">
      <c r="A435" s="202">
        <v>45090</v>
      </c>
      <c r="B435" s="235" t="s">
        <v>572</v>
      </c>
      <c r="C435" s="235" t="s">
        <v>125</v>
      </c>
      <c r="D435" s="235" t="s">
        <v>14</v>
      </c>
      <c r="E435" s="235" t="s">
        <v>583</v>
      </c>
      <c r="F435" s="204" t="s">
        <v>52</v>
      </c>
      <c r="G435" s="205">
        <v>45107</v>
      </c>
      <c r="H435" s="205"/>
      <c r="I435" s="239" t="s">
        <v>602</v>
      </c>
      <c r="J435" s="207">
        <v>1200000</v>
      </c>
      <c r="K435" s="207">
        <f t="shared" si="67"/>
        <v>23076.923076923078</v>
      </c>
      <c r="L435" s="208" t="s">
        <v>42</v>
      </c>
      <c r="M435" s="209" t="s">
        <v>426</v>
      </c>
      <c r="N435" s="237" t="s">
        <v>71</v>
      </c>
      <c r="O435" s="211" t="s">
        <v>10</v>
      </c>
      <c r="P435" s="205" t="s">
        <v>21</v>
      </c>
      <c r="Q435" s="209" t="s">
        <v>56</v>
      </c>
      <c r="R435" s="212"/>
      <c r="S435" s="212"/>
      <c r="T435" s="213"/>
      <c r="U435" s="213">
        <f t="shared" si="65"/>
        <v>0</v>
      </c>
      <c r="V435" s="214">
        <f t="shared" si="60"/>
        <v>0</v>
      </c>
      <c r="W435" s="215" t="str">
        <f t="shared" si="61"/>
        <v>L0W</v>
      </c>
      <c r="X435" s="215" t="e">
        <f t="shared" si="66"/>
        <v>#NUM!</v>
      </c>
      <c r="Y435" s="216" t="e">
        <f t="shared" si="64"/>
        <v>#NUM!</v>
      </c>
      <c r="Z435" s="202"/>
    </row>
    <row r="436" spans="1:26" s="12" customFormat="1" ht="15" hidden="1" thickBot="1" x14ac:dyDescent="0.35">
      <c r="A436" s="202">
        <v>45090</v>
      </c>
      <c r="B436" s="235"/>
      <c r="C436" s="235" t="s">
        <v>70</v>
      </c>
      <c r="D436" s="235" t="s">
        <v>26</v>
      </c>
      <c r="E436" s="235" t="s">
        <v>591</v>
      </c>
      <c r="F436" s="204" t="s">
        <v>52</v>
      </c>
      <c r="G436" s="205">
        <v>45107</v>
      </c>
      <c r="H436" s="205"/>
      <c r="I436" s="239" t="s">
        <v>611</v>
      </c>
      <c r="J436" s="207">
        <v>1200000</v>
      </c>
      <c r="K436" s="207">
        <f t="shared" si="67"/>
        <v>23076.923076923078</v>
      </c>
      <c r="L436" s="208" t="s">
        <v>42</v>
      </c>
      <c r="M436" s="209" t="s">
        <v>426</v>
      </c>
      <c r="N436" s="237" t="s">
        <v>71</v>
      </c>
      <c r="O436" s="211" t="s">
        <v>10</v>
      </c>
      <c r="P436" s="205" t="s">
        <v>21</v>
      </c>
      <c r="Q436" s="209" t="s">
        <v>56</v>
      </c>
      <c r="R436" s="212"/>
      <c r="S436" s="212"/>
      <c r="T436" s="213"/>
      <c r="U436" s="213">
        <f t="shared" si="65"/>
        <v>0</v>
      </c>
      <c r="V436" s="214">
        <f t="shared" si="60"/>
        <v>0</v>
      </c>
      <c r="W436" s="215" t="str">
        <f t="shared" si="61"/>
        <v>L0W</v>
      </c>
      <c r="X436" s="215" t="e">
        <f t="shared" si="66"/>
        <v>#NUM!</v>
      </c>
      <c r="Y436" s="216" t="e">
        <f t="shared" si="64"/>
        <v>#NUM!</v>
      </c>
      <c r="Z436" s="202"/>
    </row>
    <row r="437" spans="1:26" s="12" customFormat="1" ht="13.8" hidden="1" thickBot="1" x14ac:dyDescent="0.3">
      <c r="A437" s="149">
        <v>45090</v>
      </c>
      <c r="B437" s="150" t="s">
        <v>571</v>
      </c>
      <c r="C437" s="150" t="s">
        <v>274</v>
      </c>
      <c r="D437" s="150" t="s">
        <v>158</v>
      </c>
      <c r="E437" s="150" t="s">
        <v>577</v>
      </c>
      <c r="F437" s="152" t="s">
        <v>52</v>
      </c>
      <c r="G437" s="153">
        <v>45107</v>
      </c>
      <c r="H437" s="153">
        <v>45183</v>
      </c>
      <c r="I437" s="154" t="s">
        <v>596</v>
      </c>
      <c r="J437" s="155">
        <v>1200000</v>
      </c>
      <c r="K437" s="155">
        <f t="shared" si="67"/>
        <v>23076.923076923078</v>
      </c>
      <c r="L437" s="156" t="s">
        <v>42</v>
      </c>
      <c r="M437" s="157" t="s">
        <v>426</v>
      </c>
      <c r="N437" s="158" t="s">
        <v>371</v>
      </c>
      <c r="O437" s="159" t="s">
        <v>10</v>
      </c>
      <c r="P437" s="153" t="s">
        <v>21</v>
      </c>
      <c r="Q437" s="184" t="s">
        <v>188</v>
      </c>
      <c r="R437" s="160">
        <v>0.92100000000000004</v>
      </c>
      <c r="S437" s="160">
        <v>0.98299999999999998</v>
      </c>
      <c r="T437" s="161">
        <v>6606.58</v>
      </c>
      <c r="U437" s="161">
        <f t="shared" si="65"/>
        <v>343542.16</v>
      </c>
      <c r="V437" s="162">
        <f t="shared" si="60"/>
        <v>0.28628513333333333</v>
      </c>
      <c r="W437" s="59" t="str">
        <f t="shared" si="61"/>
        <v>L0W</v>
      </c>
      <c r="X437" s="59" t="str">
        <f t="shared" si="66"/>
        <v>SIGNIFICANT</v>
      </c>
      <c r="Y437" s="18">
        <f t="shared" si="64"/>
        <v>76</v>
      </c>
      <c r="Z437" s="149"/>
    </row>
    <row r="438" spans="1:26" s="12" customFormat="1" ht="15" hidden="1" thickBot="1" x14ac:dyDescent="0.35">
      <c r="A438" s="202">
        <v>45090</v>
      </c>
      <c r="B438" s="235" t="s">
        <v>204</v>
      </c>
      <c r="C438" s="235" t="s">
        <v>105</v>
      </c>
      <c r="D438" s="235" t="s">
        <v>14</v>
      </c>
      <c r="E438" s="235" t="s">
        <v>582</v>
      </c>
      <c r="F438" s="204" t="s">
        <v>52</v>
      </c>
      <c r="G438" s="205">
        <v>45107</v>
      </c>
      <c r="H438" s="205"/>
      <c r="I438" s="239" t="s">
        <v>601</v>
      </c>
      <c r="J438" s="207">
        <v>900000</v>
      </c>
      <c r="K438" s="207">
        <f t="shared" si="67"/>
        <v>17307.692307692309</v>
      </c>
      <c r="L438" s="208" t="s">
        <v>42</v>
      </c>
      <c r="M438" s="209" t="s">
        <v>426</v>
      </c>
      <c r="N438" s="237" t="s">
        <v>79</v>
      </c>
      <c r="O438" s="211" t="s">
        <v>10</v>
      </c>
      <c r="P438" s="205" t="s">
        <v>21</v>
      </c>
      <c r="Q438" s="209" t="s">
        <v>56</v>
      </c>
      <c r="R438" s="212"/>
      <c r="S438" s="212"/>
      <c r="T438" s="213"/>
      <c r="U438" s="213">
        <f t="shared" si="65"/>
        <v>0</v>
      </c>
      <c r="V438" s="214">
        <f t="shared" si="60"/>
        <v>0</v>
      </c>
      <c r="W438" s="215" t="str">
        <f t="shared" si="61"/>
        <v>L0W</v>
      </c>
      <c r="X438" s="215" t="e">
        <f t="shared" si="66"/>
        <v>#NUM!</v>
      </c>
      <c r="Y438" s="216" t="e">
        <f t="shared" si="64"/>
        <v>#NUM!</v>
      </c>
      <c r="Z438" s="202"/>
    </row>
    <row r="439" spans="1:26" s="12" customFormat="1" ht="15" hidden="1" thickBot="1" x14ac:dyDescent="0.35">
      <c r="A439" s="202">
        <v>45090</v>
      </c>
      <c r="B439" s="235" t="s">
        <v>204</v>
      </c>
      <c r="C439" s="235" t="s">
        <v>162</v>
      </c>
      <c r="D439" s="235" t="s">
        <v>90</v>
      </c>
      <c r="E439" s="235" t="s">
        <v>586</v>
      </c>
      <c r="F439" s="204" t="s">
        <v>52</v>
      </c>
      <c r="G439" s="205">
        <v>45107</v>
      </c>
      <c r="H439" s="205"/>
      <c r="I439" s="239" t="s">
        <v>605</v>
      </c>
      <c r="J439" s="207">
        <v>720000</v>
      </c>
      <c r="K439" s="207">
        <f t="shared" si="67"/>
        <v>13846.153846153846</v>
      </c>
      <c r="L439" s="208" t="s">
        <v>41</v>
      </c>
      <c r="M439" s="209"/>
      <c r="N439" s="237" t="s">
        <v>28</v>
      </c>
      <c r="O439" s="211" t="s">
        <v>10</v>
      </c>
      <c r="P439" s="205" t="s">
        <v>21</v>
      </c>
      <c r="Q439" s="209" t="s">
        <v>56</v>
      </c>
      <c r="R439" s="212"/>
      <c r="S439" s="212"/>
      <c r="T439" s="213"/>
      <c r="U439" s="213">
        <f t="shared" ref="U439:U452" si="68">T439*52</f>
        <v>0</v>
      </c>
      <c r="V439" s="214">
        <f t="shared" si="60"/>
        <v>0</v>
      </c>
      <c r="W439" s="215" t="str">
        <f t="shared" si="61"/>
        <v>L0W</v>
      </c>
      <c r="X439" s="215" t="e">
        <f t="shared" si="66"/>
        <v>#NUM!</v>
      </c>
      <c r="Y439" s="216" t="e">
        <f t="shared" si="64"/>
        <v>#NUM!</v>
      </c>
      <c r="Z439" s="202"/>
    </row>
    <row r="440" spans="1:26" s="12" customFormat="1" ht="13.8" hidden="1" thickBot="1" x14ac:dyDescent="0.3">
      <c r="A440" s="177">
        <v>45090</v>
      </c>
      <c r="B440" s="247" t="s">
        <v>570</v>
      </c>
      <c r="C440" s="247" t="s">
        <v>552</v>
      </c>
      <c r="D440" s="247" t="s">
        <v>158</v>
      </c>
      <c r="E440" s="247" t="s">
        <v>575</v>
      </c>
      <c r="F440" s="19" t="s">
        <v>52</v>
      </c>
      <c r="G440" s="25">
        <v>45107</v>
      </c>
      <c r="H440" s="25">
        <v>45099</v>
      </c>
      <c r="I440" s="251" t="s">
        <v>594</v>
      </c>
      <c r="J440" s="26">
        <v>720000</v>
      </c>
      <c r="K440" s="26">
        <f t="shared" si="67"/>
        <v>13846.153846153846</v>
      </c>
      <c r="L440" s="27" t="s">
        <v>42</v>
      </c>
      <c r="M440" s="179" t="s">
        <v>426</v>
      </c>
      <c r="N440" s="249" t="s">
        <v>48</v>
      </c>
      <c r="O440" s="181" t="s">
        <v>10</v>
      </c>
      <c r="P440" s="153" t="s">
        <v>21</v>
      </c>
      <c r="Q440" s="157" t="s">
        <v>1671</v>
      </c>
      <c r="R440" s="182">
        <v>0.84299999999999997</v>
      </c>
      <c r="S440" s="182">
        <v>0.93100000000000005</v>
      </c>
      <c r="T440" s="183">
        <v>7525.18</v>
      </c>
      <c r="U440" s="161">
        <f t="shared" si="68"/>
        <v>391309.36</v>
      </c>
      <c r="V440" s="162">
        <f t="shared" si="60"/>
        <v>0.54348522222222229</v>
      </c>
      <c r="W440" s="59" t="str">
        <f t="shared" si="61"/>
        <v>L0W</v>
      </c>
      <c r="X440" s="59" t="s">
        <v>2059</v>
      </c>
      <c r="Y440" s="18" t="e">
        <f t="shared" si="64"/>
        <v>#NUM!</v>
      </c>
      <c r="Z440" s="177"/>
    </row>
    <row r="441" spans="1:26" s="12" customFormat="1" ht="13.8" hidden="1" thickBot="1" x14ac:dyDescent="0.3">
      <c r="A441" s="149">
        <v>45090</v>
      </c>
      <c r="B441" s="150"/>
      <c r="C441" s="150" t="s">
        <v>619</v>
      </c>
      <c r="D441" s="150" t="s">
        <v>15</v>
      </c>
      <c r="E441" s="150" t="s">
        <v>135</v>
      </c>
      <c r="F441" s="152" t="s">
        <v>52</v>
      </c>
      <c r="G441" s="153">
        <v>45107</v>
      </c>
      <c r="H441" s="153">
        <v>45183</v>
      </c>
      <c r="I441" s="154" t="s">
        <v>609</v>
      </c>
      <c r="J441" s="155">
        <v>600000</v>
      </c>
      <c r="K441" s="155">
        <f t="shared" si="67"/>
        <v>11538.461538461539</v>
      </c>
      <c r="L441" s="156" t="s">
        <v>42</v>
      </c>
      <c r="M441" s="157" t="s">
        <v>426</v>
      </c>
      <c r="N441" s="158" t="s">
        <v>66</v>
      </c>
      <c r="O441" s="159" t="s">
        <v>10</v>
      </c>
      <c r="P441" s="153" t="s">
        <v>21</v>
      </c>
      <c r="Q441" s="157" t="s">
        <v>1938</v>
      </c>
      <c r="R441" s="160">
        <v>0.86399999999999999</v>
      </c>
      <c r="S441" s="160">
        <v>0.91600000000000004</v>
      </c>
      <c r="T441" s="161">
        <v>28727.599999999999</v>
      </c>
      <c r="U441" s="161">
        <f t="shared" si="68"/>
        <v>1493835.2</v>
      </c>
      <c r="V441" s="162">
        <f t="shared" si="60"/>
        <v>2.4897253333333329</v>
      </c>
      <c r="W441" s="59" t="str">
        <f t="shared" si="61"/>
        <v>HIGH</v>
      </c>
      <c r="X441" s="59" t="str">
        <f t="shared" ref="X441:X457" si="69">IF(Y441&lt;15, "EXPECTED", IF(Y441&gt;30, "SIGNIFICANT", "DELAYED"))</f>
        <v>SIGNIFICANT</v>
      </c>
      <c r="Y441" s="18">
        <f t="shared" si="64"/>
        <v>76</v>
      </c>
      <c r="Z441" s="149"/>
    </row>
    <row r="442" spans="1:26" s="12" customFormat="1" ht="15" hidden="1" thickBot="1" x14ac:dyDescent="0.35">
      <c r="A442" s="202">
        <v>45090</v>
      </c>
      <c r="B442" s="235" t="s">
        <v>57</v>
      </c>
      <c r="C442" s="235" t="s">
        <v>92</v>
      </c>
      <c r="D442" s="235" t="s">
        <v>158</v>
      </c>
      <c r="E442" s="235" t="s">
        <v>592</v>
      </c>
      <c r="F442" s="204" t="s">
        <v>52</v>
      </c>
      <c r="G442" s="205">
        <v>45107</v>
      </c>
      <c r="H442" s="205"/>
      <c r="I442" s="239" t="s">
        <v>612</v>
      </c>
      <c r="J442" s="207">
        <v>600000</v>
      </c>
      <c r="K442" s="207">
        <f t="shared" si="67"/>
        <v>11538.461538461539</v>
      </c>
      <c r="L442" s="208" t="s">
        <v>42</v>
      </c>
      <c r="M442" s="209" t="s">
        <v>426</v>
      </c>
      <c r="N442" s="237" t="s">
        <v>75</v>
      </c>
      <c r="O442" s="211" t="s">
        <v>10</v>
      </c>
      <c r="P442" s="205" t="s">
        <v>21</v>
      </c>
      <c r="Q442" s="209" t="s">
        <v>56</v>
      </c>
      <c r="R442" s="212"/>
      <c r="S442" s="212"/>
      <c r="T442" s="213"/>
      <c r="U442" s="213">
        <f t="shared" si="68"/>
        <v>0</v>
      </c>
      <c r="V442" s="214">
        <f t="shared" si="60"/>
        <v>0</v>
      </c>
      <c r="W442" s="215" t="str">
        <f t="shared" si="61"/>
        <v>L0W</v>
      </c>
      <c r="X442" s="215" t="e">
        <f t="shared" si="69"/>
        <v>#NUM!</v>
      </c>
      <c r="Y442" s="216" t="e">
        <f t="shared" si="64"/>
        <v>#NUM!</v>
      </c>
      <c r="Z442" s="202"/>
    </row>
    <row r="443" spans="1:26" s="12" customFormat="1" ht="15" hidden="1" thickBot="1" x14ac:dyDescent="0.35">
      <c r="A443" s="202">
        <v>45090</v>
      </c>
      <c r="B443" s="235"/>
      <c r="C443" s="235" t="s">
        <v>619</v>
      </c>
      <c r="D443" s="235" t="s">
        <v>15</v>
      </c>
      <c r="E443" s="235" t="s">
        <v>590</v>
      </c>
      <c r="F443" s="204" t="s">
        <v>52</v>
      </c>
      <c r="G443" s="205">
        <v>45107</v>
      </c>
      <c r="H443" s="205"/>
      <c r="I443" s="239" t="s">
        <v>610</v>
      </c>
      <c r="J443" s="207">
        <v>600000</v>
      </c>
      <c r="K443" s="207">
        <f t="shared" si="67"/>
        <v>11538.461538461539</v>
      </c>
      <c r="L443" s="208" t="s">
        <v>42</v>
      </c>
      <c r="M443" s="209" t="s">
        <v>426</v>
      </c>
      <c r="N443" s="237" t="s">
        <v>66</v>
      </c>
      <c r="O443" s="211" t="s">
        <v>10</v>
      </c>
      <c r="P443" s="205" t="s">
        <v>21</v>
      </c>
      <c r="Q443" s="209" t="s">
        <v>56</v>
      </c>
      <c r="R443" s="212"/>
      <c r="S443" s="212"/>
      <c r="T443" s="213"/>
      <c r="U443" s="213">
        <f t="shared" si="68"/>
        <v>0</v>
      </c>
      <c r="V443" s="214">
        <f t="shared" si="60"/>
        <v>0</v>
      </c>
      <c r="W443" s="215" t="str">
        <f t="shared" si="61"/>
        <v>L0W</v>
      </c>
      <c r="X443" s="215" t="e">
        <f t="shared" si="69"/>
        <v>#NUM!</v>
      </c>
      <c r="Y443" s="216" t="e">
        <f t="shared" si="64"/>
        <v>#NUM!</v>
      </c>
      <c r="Z443" s="202"/>
    </row>
    <row r="444" spans="1:26" s="12" customFormat="1" ht="15" hidden="1" thickBot="1" x14ac:dyDescent="0.35">
      <c r="A444" s="202">
        <v>45090</v>
      </c>
      <c r="B444" s="235" t="s">
        <v>204</v>
      </c>
      <c r="C444" s="235" t="s">
        <v>91</v>
      </c>
      <c r="D444" s="235" t="s">
        <v>14</v>
      </c>
      <c r="E444" s="235" t="s">
        <v>579</v>
      </c>
      <c r="F444" s="204" t="s">
        <v>52</v>
      </c>
      <c r="G444" s="205">
        <v>45107</v>
      </c>
      <c r="H444" s="205"/>
      <c r="I444" s="239" t="s">
        <v>598</v>
      </c>
      <c r="J444" s="207"/>
      <c r="K444" s="207">
        <f t="shared" si="67"/>
        <v>0</v>
      </c>
      <c r="L444" s="208" t="s">
        <v>42</v>
      </c>
      <c r="M444" s="209" t="s">
        <v>426</v>
      </c>
      <c r="N444" s="237" t="s">
        <v>28</v>
      </c>
      <c r="O444" s="211" t="s">
        <v>10</v>
      </c>
      <c r="P444" s="205" t="s">
        <v>21</v>
      </c>
      <c r="Q444" s="209" t="s">
        <v>56</v>
      </c>
      <c r="R444" s="212"/>
      <c r="S444" s="212"/>
      <c r="T444" s="213"/>
      <c r="U444" s="213">
        <f t="shared" si="68"/>
        <v>0</v>
      </c>
      <c r="V444" s="214" t="e">
        <f t="shared" si="60"/>
        <v>#DIV/0!</v>
      </c>
      <c r="W444" s="215" t="e">
        <f t="shared" si="61"/>
        <v>#DIV/0!</v>
      </c>
      <c r="X444" s="215" t="e">
        <f t="shared" si="69"/>
        <v>#NUM!</v>
      </c>
      <c r="Y444" s="216" t="e">
        <f t="shared" si="64"/>
        <v>#NUM!</v>
      </c>
      <c r="Z444" s="202"/>
    </row>
    <row r="445" spans="1:26" s="12" customFormat="1" ht="27" hidden="1" thickBot="1" x14ac:dyDescent="0.3">
      <c r="A445" s="149">
        <v>45090</v>
      </c>
      <c r="B445" s="150" t="s">
        <v>533</v>
      </c>
      <c r="C445" s="150" t="s">
        <v>196</v>
      </c>
      <c r="D445" s="150" t="s">
        <v>158</v>
      </c>
      <c r="E445" s="150" t="s">
        <v>574</v>
      </c>
      <c r="F445" s="152" t="s">
        <v>52</v>
      </c>
      <c r="G445" s="153">
        <v>45107</v>
      </c>
      <c r="H445" s="153">
        <v>45135</v>
      </c>
      <c r="I445" s="154" t="s">
        <v>593</v>
      </c>
      <c r="J445" s="155"/>
      <c r="K445" s="155">
        <f t="shared" si="67"/>
        <v>0</v>
      </c>
      <c r="L445" s="156" t="s">
        <v>42</v>
      </c>
      <c r="M445" s="157" t="s">
        <v>426</v>
      </c>
      <c r="N445" s="158" t="s">
        <v>31</v>
      </c>
      <c r="O445" s="159" t="s">
        <v>10</v>
      </c>
      <c r="P445" s="153" t="s">
        <v>21</v>
      </c>
      <c r="Q445" s="157" t="s">
        <v>1605</v>
      </c>
      <c r="R445" s="160">
        <v>0.79900000000000004</v>
      </c>
      <c r="S445" s="160">
        <v>0.94699999999999995</v>
      </c>
      <c r="T445" s="161">
        <v>5801.44</v>
      </c>
      <c r="U445" s="161">
        <f t="shared" si="68"/>
        <v>301674.88</v>
      </c>
      <c r="V445" s="162" t="e">
        <f t="shared" si="60"/>
        <v>#DIV/0!</v>
      </c>
      <c r="W445" s="59" t="e">
        <f t="shared" si="61"/>
        <v>#DIV/0!</v>
      </c>
      <c r="X445" s="59" t="str">
        <f t="shared" si="69"/>
        <v>DELAYED</v>
      </c>
      <c r="Y445" s="18">
        <f t="shared" si="64"/>
        <v>28</v>
      </c>
      <c r="Z445" s="149"/>
    </row>
    <row r="446" spans="1:26" s="12" customFormat="1" ht="13.8" hidden="1" thickBot="1" x14ac:dyDescent="0.3">
      <c r="A446" s="149">
        <v>45090</v>
      </c>
      <c r="B446" s="150" t="s">
        <v>533</v>
      </c>
      <c r="C446" s="150" t="s">
        <v>617</v>
      </c>
      <c r="D446" s="150" t="s">
        <v>14</v>
      </c>
      <c r="E446" s="150" t="s">
        <v>578</v>
      </c>
      <c r="F446" s="152" t="s">
        <v>52</v>
      </c>
      <c r="G446" s="153">
        <v>45107</v>
      </c>
      <c r="H446" s="153">
        <v>45141</v>
      </c>
      <c r="I446" s="154" t="s">
        <v>597</v>
      </c>
      <c r="J446" s="155">
        <v>600000</v>
      </c>
      <c r="K446" s="155">
        <f t="shared" si="67"/>
        <v>11538.461538461539</v>
      </c>
      <c r="L446" s="156" t="s">
        <v>42</v>
      </c>
      <c r="M446" s="157" t="s">
        <v>426</v>
      </c>
      <c r="N446" s="158" t="s">
        <v>79</v>
      </c>
      <c r="O446" s="159" t="s">
        <v>10</v>
      </c>
      <c r="P446" s="153" t="s">
        <v>21</v>
      </c>
      <c r="Q446" s="157" t="s">
        <v>1841</v>
      </c>
      <c r="R446" s="160">
        <v>0.98</v>
      </c>
      <c r="S446" s="160">
        <v>1</v>
      </c>
      <c r="T446" s="161">
        <v>20406.97</v>
      </c>
      <c r="U446" s="161">
        <f t="shared" si="68"/>
        <v>1061162.44</v>
      </c>
      <c r="V446" s="162">
        <f t="shared" si="60"/>
        <v>1.7686040666666667</v>
      </c>
      <c r="W446" s="59" t="str">
        <f t="shared" si="61"/>
        <v>HIGH</v>
      </c>
      <c r="X446" s="59" t="str">
        <f t="shared" si="69"/>
        <v>SIGNIFICANT</v>
      </c>
      <c r="Y446" s="18">
        <f t="shared" si="64"/>
        <v>34</v>
      </c>
      <c r="Z446" s="149"/>
    </row>
    <row r="447" spans="1:26" s="12" customFormat="1" ht="13.8" hidden="1" thickBot="1" x14ac:dyDescent="0.3">
      <c r="A447" s="149">
        <v>45090</v>
      </c>
      <c r="B447" s="150"/>
      <c r="C447" s="150" t="s">
        <v>95</v>
      </c>
      <c r="D447" s="150"/>
      <c r="E447" s="150" t="s">
        <v>576</v>
      </c>
      <c r="F447" s="152" t="s">
        <v>52</v>
      </c>
      <c r="G447" s="153">
        <v>45107</v>
      </c>
      <c r="H447" s="153">
        <v>45183</v>
      </c>
      <c r="I447" s="154" t="s">
        <v>595</v>
      </c>
      <c r="J447" s="155">
        <v>600000</v>
      </c>
      <c r="K447" s="155">
        <f t="shared" si="67"/>
        <v>11538.461538461539</v>
      </c>
      <c r="L447" s="156" t="s">
        <v>42</v>
      </c>
      <c r="M447" s="157" t="s">
        <v>426</v>
      </c>
      <c r="N447" s="158" t="s">
        <v>371</v>
      </c>
      <c r="O447" s="159" t="s">
        <v>10</v>
      </c>
      <c r="P447" s="153" t="s">
        <v>21</v>
      </c>
      <c r="Q447" s="157" t="s">
        <v>188</v>
      </c>
      <c r="R447" s="160">
        <v>0.99</v>
      </c>
      <c r="S447" s="160">
        <v>0.997</v>
      </c>
      <c r="T447" s="161">
        <v>7627.8</v>
      </c>
      <c r="U447" s="161">
        <f t="shared" si="68"/>
        <v>396645.60000000003</v>
      </c>
      <c r="V447" s="162">
        <f t="shared" si="60"/>
        <v>0.661076</v>
      </c>
      <c r="W447" s="59" t="str">
        <f t="shared" si="61"/>
        <v>L0W</v>
      </c>
      <c r="X447" s="59" t="str">
        <f t="shared" si="69"/>
        <v>SIGNIFICANT</v>
      </c>
      <c r="Y447" s="18">
        <f t="shared" si="64"/>
        <v>76</v>
      </c>
      <c r="Z447" s="149"/>
    </row>
    <row r="448" spans="1:26" s="12" customFormat="1" ht="40.200000000000003" hidden="1" thickBot="1" x14ac:dyDescent="0.3">
      <c r="A448" s="177">
        <v>45071</v>
      </c>
      <c r="B448" s="18"/>
      <c r="C448" s="18" t="s">
        <v>142</v>
      </c>
      <c r="D448" s="18" t="s">
        <v>15</v>
      </c>
      <c r="E448" s="18" t="s">
        <v>415</v>
      </c>
      <c r="F448" s="19" t="s">
        <v>52</v>
      </c>
      <c r="G448" s="25">
        <v>45108</v>
      </c>
      <c r="H448" s="25">
        <v>45110</v>
      </c>
      <c r="I448" s="178" t="s">
        <v>416</v>
      </c>
      <c r="J448" s="26">
        <v>157000000</v>
      </c>
      <c r="K448" s="155">
        <f t="shared" si="67"/>
        <v>3019230.769230769</v>
      </c>
      <c r="L448" s="27" t="s">
        <v>41</v>
      </c>
      <c r="M448" s="179" t="s">
        <v>99</v>
      </c>
      <c r="N448" s="180" t="s">
        <v>66</v>
      </c>
      <c r="O448" s="181" t="s">
        <v>10</v>
      </c>
      <c r="P448" s="25" t="s">
        <v>21</v>
      </c>
      <c r="Q448" s="179" t="s">
        <v>1735</v>
      </c>
      <c r="R448" s="182">
        <v>0.93400000000000005</v>
      </c>
      <c r="S448" s="182">
        <v>0.93799999999999994</v>
      </c>
      <c r="T448" s="183">
        <v>1694728.73</v>
      </c>
      <c r="U448" s="161">
        <f t="shared" si="68"/>
        <v>88125893.959999993</v>
      </c>
      <c r="V448" s="162">
        <f t="shared" si="60"/>
        <v>0.56131142649681531</v>
      </c>
      <c r="W448" s="59" t="str">
        <f t="shared" si="61"/>
        <v>L0W</v>
      </c>
      <c r="X448" s="59" t="str">
        <f t="shared" si="69"/>
        <v>EXPECTED</v>
      </c>
      <c r="Y448" s="18">
        <f t="shared" si="64"/>
        <v>2</v>
      </c>
      <c r="Z448" s="177"/>
    </row>
    <row r="449" spans="1:26" s="12" customFormat="1" ht="29.4" hidden="1" thickBot="1" x14ac:dyDescent="0.35">
      <c r="A449" s="202">
        <v>45090</v>
      </c>
      <c r="B449" s="235" t="s">
        <v>533</v>
      </c>
      <c r="C449" s="203" t="s">
        <v>65</v>
      </c>
      <c r="D449" s="203" t="s">
        <v>24</v>
      </c>
      <c r="E449" s="235" t="s">
        <v>537</v>
      </c>
      <c r="F449" s="204"/>
      <c r="G449" s="205">
        <v>45108</v>
      </c>
      <c r="H449" s="205"/>
      <c r="I449" s="239" t="s">
        <v>1307</v>
      </c>
      <c r="J449" s="207">
        <v>7200000</v>
      </c>
      <c r="K449" s="207">
        <f t="shared" si="67"/>
        <v>138461.53846153847</v>
      </c>
      <c r="L449" s="208" t="s">
        <v>41</v>
      </c>
      <c r="M449" s="209" t="s">
        <v>99</v>
      </c>
      <c r="N449" s="237" t="s">
        <v>371</v>
      </c>
      <c r="O449" s="211" t="s">
        <v>10</v>
      </c>
      <c r="P449" s="205" t="s">
        <v>21</v>
      </c>
      <c r="Q449" s="209" t="s">
        <v>56</v>
      </c>
      <c r="R449" s="212"/>
      <c r="S449" s="212"/>
      <c r="T449" s="213"/>
      <c r="U449" s="213">
        <f t="shared" si="68"/>
        <v>0</v>
      </c>
      <c r="V449" s="214">
        <f t="shared" si="60"/>
        <v>0</v>
      </c>
      <c r="W449" s="214" t="str">
        <f t="shared" si="61"/>
        <v>L0W</v>
      </c>
      <c r="X449" s="214" t="e">
        <f t="shared" si="69"/>
        <v>#NUM!</v>
      </c>
      <c r="Y449" s="203" t="e">
        <f t="shared" si="64"/>
        <v>#NUM!</v>
      </c>
      <c r="Z449" s="202"/>
    </row>
    <row r="450" spans="1:26" s="12" customFormat="1" ht="13.8" hidden="1" thickBot="1" x14ac:dyDescent="0.3">
      <c r="A450" s="149">
        <v>45090</v>
      </c>
      <c r="B450" s="150" t="s">
        <v>533</v>
      </c>
      <c r="C450" s="151" t="s">
        <v>176</v>
      </c>
      <c r="D450" s="151" t="s">
        <v>90</v>
      </c>
      <c r="E450" s="150" t="s">
        <v>1849</v>
      </c>
      <c r="F450" s="152"/>
      <c r="G450" s="153">
        <v>45108</v>
      </c>
      <c r="H450" s="153">
        <v>45176</v>
      </c>
      <c r="I450" s="154" t="s">
        <v>522</v>
      </c>
      <c r="J450" s="155">
        <v>4800000</v>
      </c>
      <c r="K450" s="155">
        <f t="shared" si="67"/>
        <v>92307.692307692312</v>
      </c>
      <c r="L450" s="156" t="s">
        <v>42</v>
      </c>
      <c r="M450" s="157" t="s">
        <v>548</v>
      </c>
      <c r="N450" s="158" t="s">
        <v>72</v>
      </c>
      <c r="O450" s="159" t="s">
        <v>10</v>
      </c>
      <c r="P450" s="153" t="s">
        <v>21</v>
      </c>
      <c r="Q450" s="157" t="s">
        <v>1861</v>
      </c>
      <c r="R450" s="160">
        <v>0.80600000000000005</v>
      </c>
      <c r="S450" s="160">
        <v>0.997</v>
      </c>
      <c r="T450" s="161">
        <v>19633.830000000002</v>
      </c>
      <c r="U450" s="161">
        <f t="shared" si="68"/>
        <v>1020959.1600000001</v>
      </c>
      <c r="V450" s="162">
        <f t="shared" ref="V450:V513" si="70">T450/K450</f>
        <v>0.21269982500000001</v>
      </c>
      <c r="W450" s="59" t="str">
        <f t="shared" ref="W450:W513" si="71">IF(V450&lt;0.8, "L0W", IF(V450&gt;1.2,"HIGH","W/IN"))</f>
        <v>L0W</v>
      </c>
      <c r="X450" s="59" t="str">
        <f t="shared" si="69"/>
        <v>SIGNIFICANT</v>
      </c>
      <c r="Y450" s="18">
        <f t="shared" si="64"/>
        <v>68</v>
      </c>
      <c r="Z450" s="149"/>
    </row>
    <row r="451" spans="1:26" s="12" customFormat="1" ht="13.8" hidden="1" thickBot="1" x14ac:dyDescent="0.3">
      <c r="A451" s="149">
        <v>45090</v>
      </c>
      <c r="B451" s="150" t="s">
        <v>533</v>
      </c>
      <c r="C451" s="151" t="s">
        <v>176</v>
      </c>
      <c r="D451" s="151" t="s">
        <v>90</v>
      </c>
      <c r="E451" s="150" t="s">
        <v>539</v>
      </c>
      <c r="F451" s="152"/>
      <c r="G451" s="153">
        <v>45108</v>
      </c>
      <c r="H451" s="153">
        <v>45219</v>
      </c>
      <c r="I451" s="154" t="s">
        <v>523</v>
      </c>
      <c r="J451" s="155">
        <v>4800000</v>
      </c>
      <c r="K451" s="155">
        <f t="shared" si="67"/>
        <v>92307.692307692312</v>
      </c>
      <c r="L451" s="156" t="s">
        <v>42</v>
      </c>
      <c r="M451" s="157" t="s">
        <v>548</v>
      </c>
      <c r="N451" s="158" t="s">
        <v>72</v>
      </c>
      <c r="O451" s="159" t="s">
        <v>10</v>
      </c>
      <c r="P451" s="153" t="s">
        <v>21</v>
      </c>
      <c r="Q451" s="157" t="s">
        <v>188</v>
      </c>
      <c r="R451" s="160">
        <v>0.875</v>
      </c>
      <c r="S451" s="160">
        <v>1</v>
      </c>
      <c r="T451" s="161">
        <v>4034.04</v>
      </c>
      <c r="U451" s="161">
        <f t="shared" si="68"/>
        <v>209770.08</v>
      </c>
      <c r="V451" s="162">
        <f t="shared" si="70"/>
        <v>4.3702100000000001E-2</v>
      </c>
      <c r="W451" s="59" t="str">
        <f t="shared" si="71"/>
        <v>L0W</v>
      </c>
      <c r="X451" s="59" t="str">
        <f t="shared" si="69"/>
        <v>SIGNIFICANT</v>
      </c>
      <c r="Y451" s="18">
        <f t="shared" si="64"/>
        <v>111</v>
      </c>
      <c r="Z451" s="149"/>
    </row>
    <row r="452" spans="1:26" s="12" customFormat="1" ht="15" hidden="1" thickBot="1" x14ac:dyDescent="0.35">
      <c r="A452" s="202">
        <v>45090</v>
      </c>
      <c r="B452" s="235" t="s">
        <v>533</v>
      </c>
      <c r="C452" s="203" t="s">
        <v>65</v>
      </c>
      <c r="D452" s="203" t="s">
        <v>24</v>
      </c>
      <c r="E452" s="235" t="s">
        <v>541</v>
      </c>
      <c r="F452" s="204"/>
      <c r="G452" s="205">
        <v>45108</v>
      </c>
      <c r="H452" s="205"/>
      <c r="I452" s="239" t="s">
        <v>525</v>
      </c>
      <c r="J452" s="207">
        <v>2400000</v>
      </c>
      <c r="K452" s="207">
        <f t="shared" si="67"/>
        <v>46153.846153846156</v>
      </c>
      <c r="L452" s="208" t="s">
        <v>43</v>
      </c>
      <c r="M452" s="209" t="s">
        <v>94</v>
      </c>
      <c r="N452" s="237" t="s">
        <v>371</v>
      </c>
      <c r="O452" s="211" t="s">
        <v>10</v>
      </c>
      <c r="P452" s="205" t="s">
        <v>21</v>
      </c>
      <c r="Q452" s="209" t="s">
        <v>56</v>
      </c>
      <c r="R452" s="212"/>
      <c r="S452" s="212"/>
      <c r="T452" s="213"/>
      <c r="U452" s="213">
        <f t="shared" si="68"/>
        <v>0</v>
      </c>
      <c r="V452" s="214">
        <f t="shared" si="70"/>
        <v>0</v>
      </c>
      <c r="W452" s="214" t="str">
        <f t="shared" si="71"/>
        <v>L0W</v>
      </c>
      <c r="X452" s="214" t="e">
        <f t="shared" si="69"/>
        <v>#NUM!</v>
      </c>
      <c r="Y452" s="203" t="e">
        <f t="shared" si="64"/>
        <v>#NUM!</v>
      </c>
      <c r="Z452" s="202"/>
    </row>
    <row r="453" spans="1:26" s="12" customFormat="1" ht="15" hidden="1" thickBot="1" x14ac:dyDescent="0.35">
      <c r="A453" s="202">
        <v>45131</v>
      </c>
      <c r="B453" s="203" t="s">
        <v>533</v>
      </c>
      <c r="C453" s="203" t="s">
        <v>65</v>
      </c>
      <c r="D453" s="203" t="s">
        <v>24</v>
      </c>
      <c r="E453" s="203" t="s">
        <v>541</v>
      </c>
      <c r="F453" s="204" t="s">
        <v>52</v>
      </c>
      <c r="G453" s="205">
        <v>45108</v>
      </c>
      <c r="H453" s="205"/>
      <c r="I453" s="242" t="s">
        <v>1542</v>
      </c>
      <c r="J453" s="207">
        <v>2400000</v>
      </c>
      <c r="K453" s="207">
        <f t="shared" si="67"/>
        <v>46153.846153846156</v>
      </c>
      <c r="L453" s="208" t="s">
        <v>42</v>
      </c>
      <c r="M453" s="209" t="s">
        <v>100</v>
      </c>
      <c r="N453" s="210" t="s">
        <v>371</v>
      </c>
      <c r="O453" s="211" t="s">
        <v>10</v>
      </c>
      <c r="P453" s="205" t="s">
        <v>21</v>
      </c>
      <c r="Q453" s="209" t="s">
        <v>56</v>
      </c>
      <c r="R453" s="212"/>
      <c r="S453" s="212"/>
      <c r="T453" s="213"/>
      <c r="U453" s="213"/>
      <c r="V453" s="214">
        <f t="shared" si="70"/>
        <v>0</v>
      </c>
      <c r="W453" s="214" t="str">
        <f t="shared" si="71"/>
        <v>L0W</v>
      </c>
      <c r="X453" s="214" t="e">
        <f t="shared" si="69"/>
        <v>#NUM!</v>
      </c>
      <c r="Y453" s="203" t="e">
        <f t="shared" si="64"/>
        <v>#NUM!</v>
      </c>
      <c r="Z453" s="202"/>
    </row>
    <row r="454" spans="1:26" s="12" customFormat="1" ht="13.8" hidden="1" thickBot="1" x14ac:dyDescent="0.3">
      <c r="A454" s="149">
        <v>45090</v>
      </c>
      <c r="B454" s="150"/>
      <c r="C454" s="151" t="s">
        <v>54</v>
      </c>
      <c r="D454" s="151" t="s">
        <v>158</v>
      </c>
      <c r="E454" s="150" t="s">
        <v>544</v>
      </c>
      <c r="F454" s="152"/>
      <c r="G454" s="153">
        <v>45108</v>
      </c>
      <c r="H454" s="153">
        <v>45155</v>
      </c>
      <c r="I454" s="154" t="s">
        <v>529</v>
      </c>
      <c r="J454" s="155">
        <v>1200000</v>
      </c>
      <c r="K454" s="155">
        <f t="shared" si="67"/>
        <v>23076.923076923078</v>
      </c>
      <c r="L454" s="156" t="s">
        <v>43</v>
      </c>
      <c r="M454" s="157" t="s">
        <v>94</v>
      </c>
      <c r="N454" s="158" t="s">
        <v>79</v>
      </c>
      <c r="O454" s="159" t="s">
        <v>10</v>
      </c>
      <c r="P454" s="153" t="s">
        <v>21</v>
      </c>
      <c r="Q454" s="157" t="s">
        <v>155</v>
      </c>
      <c r="R454" s="160">
        <v>1</v>
      </c>
      <c r="S454" s="160">
        <v>1</v>
      </c>
      <c r="T454" s="161">
        <v>77.78</v>
      </c>
      <c r="U454" s="161">
        <f>T454*52</f>
        <v>4044.56</v>
      </c>
      <c r="V454" s="162">
        <f t="shared" si="70"/>
        <v>3.3704666666666667E-3</v>
      </c>
      <c r="W454" s="59" t="str">
        <f t="shared" si="71"/>
        <v>L0W</v>
      </c>
      <c r="X454" s="59" t="str">
        <f t="shared" si="69"/>
        <v>SIGNIFICANT</v>
      </c>
      <c r="Y454" s="18">
        <f t="shared" si="64"/>
        <v>47</v>
      </c>
      <c r="Z454" s="149"/>
    </row>
    <row r="455" spans="1:26" s="12" customFormat="1" ht="13.8" hidden="1" thickBot="1" x14ac:dyDescent="0.3">
      <c r="A455" s="149">
        <v>45090</v>
      </c>
      <c r="B455" s="150" t="s">
        <v>533</v>
      </c>
      <c r="C455" s="151" t="s">
        <v>176</v>
      </c>
      <c r="D455" s="151" t="s">
        <v>90</v>
      </c>
      <c r="E455" s="150" t="s">
        <v>1850</v>
      </c>
      <c r="F455" s="152"/>
      <c r="G455" s="153">
        <v>45108</v>
      </c>
      <c r="H455" s="153">
        <v>45176</v>
      </c>
      <c r="I455" s="154" t="s">
        <v>526</v>
      </c>
      <c r="J455" s="155">
        <v>1200000</v>
      </c>
      <c r="K455" s="155">
        <f t="shared" si="67"/>
        <v>23076.923076923078</v>
      </c>
      <c r="L455" s="156" t="s">
        <v>43</v>
      </c>
      <c r="M455" s="157" t="s">
        <v>94</v>
      </c>
      <c r="N455" s="158" t="s">
        <v>72</v>
      </c>
      <c r="O455" s="159" t="s">
        <v>10</v>
      </c>
      <c r="P455" s="153" t="s">
        <v>21</v>
      </c>
      <c r="Q455" s="157" t="s">
        <v>1939</v>
      </c>
      <c r="R455" s="160">
        <v>0.95299999999999996</v>
      </c>
      <c r="S455" s="160">
        <v>0.96</v>
      </c>
      <c r="T455" s="161">
        <v>17471.79</v>
      </c>
      <c r="U455" s="161">
        <v>21084.639999999999</v>
      </c>
      <c r="V455" s="162">
        <f t="shared" si="70"/>
        <v>0.75711090000000003</v>
      </c>
      <c r="W455" s="59" t="str">
        <f t="shared" si="71"/>
        <v>L0W</v>
      </c>
      <c r="X455" s="59" t="str">
        <f t="shared" si="69"/>
        <v>SIGNIFICANT</v>
      </c>
      <c r="Y455" s="18">
        <f t="shared" si="64"/>
        <v>68</v>
      </c>
      <c r="Z455" s="149"/>
    </row>
    <row r="456" spans="1:26" s="12" customFormat="1" ht="15" hidden="1" thickBot="1" x14ac:dyDescent="0.35">
      <c r="A456" s="202">
        <v>45090</v>
      </c>
      <c r="B456" s="235" t="s">
        <v>535</v>
      </c>
      <c r="C456" s="203" t="s">
        <v>105</v>
      </c>
      <c r="D456" s="203" t="s">
        <v>15</v>
      </c>
      <c r="E456" s="235" t="s">
        <v>540</v>
      </c>
      <c r="F456" s="204"/>
      <c r="G456" s="205">
        <v>45108</v>
      </c>
      <c r="H456" s="205"/>
      <c r="I456" s="239" t="s">
        <v>524</v>
      </c>
      <c r="J456" s="207">
        <v>1200000</v>
      </c>
      <c r="K456" s="207">
        <f t="shared" si="67"/>
        <v>23076.923076923078</v>
      </c>
      <c r="L456" s="208" t="s">
        <v>43</v>
      </c>
      <c r="M456" s="209" t="s">
        <v>94</v>
      </c>
      <c r="N456" s="237" t="s">
        <v>79</v>
      </c>
      <c r="O456" s="211" t="s">
        <v>10</v>
      </c>
      <c r="P456" s="205" t="s">
        <v>21</v>
      </c>
      <c r="Q456" s="209" t="s">
        <v>56</v>
      </c>
      <c r="R456" s="212"/>
      <c r="S456" s="212"/>
      <c r="T456" s="213"/>
      <c r="U456" s="213">
        <f t="shared" ref="U456:U503" si="72">T456*52</f>
        <v>0</v>
      </c>
      <c r="V456" s="214">
        <f t="shared" si="70"/>
        <v>0</v>
      </c>
      <c r="W456" s="214" t="str">
        <f t="shared" si="71"/>
        <v>L0W</v>
      </c>
      <c r="X456" s="214" t="e">
        <f t="shared" si="69"/>
        <v>#NUM!</v>
      </c>
      <c r="Y456" s="203" t="e">
        <f t="shared" si="64"/>
        <v>#NUM!</v>
      </c>
      <c r="Z456" s="202"/>
    </row>
    <row r="457" spans="1:26" s="12" customFormat="1" ht="13.8" hidden="1" thickBot="1" x14ac:dyDescent="0.3">
      <c r="A457" s="177">
        <v>45099</v>
      </c>
      <c r="B457" s="18"/>
      <c r="C457" s="18" t="s">
        <v>1323</v>
      </c>
      <c r="D457" s="18" t="s">
        <v>14</v>
      </c>
      <c r="E457" s="18" t="s">
        <v>1324</v>
      </c>
      <c r="F457" s="19" t="s">
        <v>52</v>
      </c>
      <c r="G457" s="25">
        <v>45108</v>
      </c>
      <c r="H457" s="25">
        <v>45110</v>
      </c>
      <c r="I457" s="178" t="s">
        <v>1325</v>
      </c>
      <c r="J457" s="26">
        <v>720000</v>
      </c>
      <c r="K457" s="26">
        <f t="shared" si="67"/>
        <v>13846.153846153846</v>
      </c>
      <c r="L457" s="27" t="s">
        <v>42</v>
      </c>
      <c r="M457" s="179" t="s">
        <v>115</v>
      </c>
      <c r="N457" s="180" t="s">
        <v>79</v>
      </c>
      <c r="O457" s="181" t="s">
        <v>10</v>
      </c>
      <c r="P457" s="153" t="s">
        <v>21</v>
      </c>
      <c r="Q457" s="157" t="s">
        <v>203</v>
      </c>
      <c r="R457" s="182">
        <v>0.96399999999999997</v>
      </c>
      <c r="S457" s="182">
        <v>0.997</v>
      </c>
      <c r="T457" s="183">
        <v>11941.14</v>
      </c>
      <c r="U457" s="161">
        <f t="shared" si="72"/>
        <v>620939.28</v>
      </c>
      <c r="V457" s="162">
        <f t="shared" si="70"/>
        <v>0.86241566666666669</v>
      </c>
      <c r="W457" s="59" t="str">
        <f t="shared" si="71"/>
        <v>W/IN</v>
      </c>
      <c r="X457" s="59" t="str">
        <f t="shared" si="69"/>
        <v>EXPECTED</v>
      </c>
      <c r="Y457" s="18">
        <f t="shared" si="64"/>
        <v>2</v>
      </c>
      <c r="Z457" s="177"/>
    </row>
    <row r="458" spans="1:26" s="12" customFormat="1" ht="13.8" hidden="1" thickBot="1" x14ac:dyDescent="0.3">
      <c r="A458" s="177">
        <v>45090</v>
      </c>
      <c r="B458" s="247"/>
      <c r="C458" s="18" t="s">
        <v>494</v>
      </c>
      <c r="D458" s="18" t="s">
        <v>158</v>
      </c>
      <c r="E458" s="247" t="s">
        <v>547</v>
      </c>
      <c r="F458" s="19"/>
      <c r="G458" s="25">
        <v>45108</v>
      </c>
      <c r="H458" s="25">
        <v>45093</v>
      </c>
      <c r="I458" s="251" t="s">
        <v>532</v>
      </c>
      <c r="J458" s="26">
        <v>670992</v>
      </c>
      <c r="K458" s="26">
        <f t="shared" si="67"/>
        <v>12903.692307692309</v>
      </c>
      <c r="L458" s="27" t="s">
        <v>43</v>
      </c>
      <c r="M458" s="179" t="s">
        <v>94</v>
      </c>
      <c r="N458" s="249" t="s">
        <v>85</v>
      </c>
      <c r="O458" s="181" t="s">
        <v>10</v>
      </c>
      <c r="P458" s="25" t="s">
        <v>21</v>
      </c>
      <c r="Q458" s="185" t="s">
        <v>203</v>
      </c>
      <c r="R458" s="182">
        <v>0.96099999999999997</v>
      </c>
      <c r="S458" s="182">
        <v>0.995</v>
      </c>
      <c r="T458" s="183">
        <v>3300.83</v>
      </c>
      <c r="U458" s="161">
        <f t="shared" si="72"/>
        <v>171643.16</v>
      </c>
      <c r="V458" s="162">
        <f t="shared" si="70"/>
        <v>0.25580507666261293</v>
      </c>
      <c r="W458" s="59" t="str">
        <f t="shared" si="71"/>
        <v>L0W</v>
      </c>
      <c r="X458" s="59" t="s">
        <v>2059</v>
      </c>
      <c r="Y458" s="18" t="e">
        <f t="shared" si="64"/>
        <v>#NUM!</v>
      </c>
      <c r="Z458" s="177"/>
    </row>
    <row r="459" spans="1:26" s="12" customFormat="1" ht="15" hidden="1" thickBot="1" x14ac:dyDescent="0.35">
      <c r="A459" s="202">
        <v>45090</v>
      </c>
      <c r="B459" s="235" t="s">
        <v>534</v>
      </c>
      <c r="C459" s="203" t="s">
        <v>494</v>
      </c>
      <c r="D459" s="203" t="s">
        <v>158</v>
      </c>
      <c r="E459" s="235" t="s">
        <v>538</v>
      </c>
      <c r="F459" s="204"/>
      <c r="G459" s="205">
        <v>45108</v>
      </c>
      <c r="H459" s="205"/>
      <c r="I459" s="239" t="s">
        <v>521</v>
      </c>
      <c r="J459" s="207">
        <v>600000</v>
      </c>
      <c r="K459" s="207">
        <f t="shared" si="67"/>
        <v>11538.461538461539</v>
      </c>
      <c r="L459" s="208" t="s">
        <v>43</v>
      </c>
      <c r="M459" s="209" t="s">
        <v>94</v>
      </c>
      <c r="N459" s="237" t="s">
        <v>79</v>
      </c>
      <c r="O459" s="211" t="s">
        <v>10</v>
      </c>
      <c r="P459" s="205" t="s">
        <v>21</v>
      </c>
      <c r="Q459" s="209" t="s">
        <v>56</v>
      </c>
      <c r="R459" s="212"/>
      <c r="S459" s="212"/>
      <c r="T459" s="213"/>
      <c r="U459" s="213">
        <f t="shared" si="72"/>
        <v>0</v>
      </c>
      <c r="V459" s="214">
        <f t="shared" si="70"/>
        <v>0</v>
      </c>
      <c r="W459" s="214" t="str">
        <f t="shared" si="71"/>
        <v>L0W</v>
      </c>
      <c r="X459" s="214" t="e">
        <f t="shared" ref="X459:X490" si="73">IF(Y459&lt;15, "EXPECTED", IF(Y459&gt;30, "SIGNIFICANT", "DELAYED"))</f>
        <v>#NUM!</v>
      </c>
      <c r="Y459" s="203" t="e">
        <f t="shared" si="64"/>
        <v>#NUM!</v>
      </c>
      <c r="Z459" s="202"/>
    </row>
    <row r="460" spans="1:26" s="12" customFormat="1" ht="13.8" hidden="1" thickBot="1" x14ac:dyDescent="0.3">
      <c r="A460" s="149">
        <v>45090</v>
      </c>
      <c r="B460" s="150"/>
      <c r="C460" s="151" t="s">
        <v>54</v>
      </c>
      <c r="D460" s="151" t="s">
        <v>15</v>
      </c>
      <c r="E460" s="150" t="s">
        <v>546</v>
      </c>
      <c r="F460" s="152"/>
      <c r="G460" s="153">
        <v>45108</v>
      </c>
      <c r="H460" s="153">
        <v>45149</v>
      </c>
      <c r="I460" s="154" t="s">
        <v>531</v>
      </c>
      <c r="J460" s="155">
        <v>600000</v>
      </c>
      <c r="K460" s="155">
        <f t="shared" si="67"/>
        <v>11538.461538461539</v>
      </c>
      <c r="L460" s="156" t="s">
        <v>43</v>
      </c>
      <c r="M460" s="157" t="s">
        <v>94</v>
      </c>
      <c r="N460" s="158" t="s">
        <v>79</v>
      </c>
      <c r="O460" s="159" t="s">
        <v>10</v>
      </c>
      <c r="P460" s="153" t="s">
        <v>21</v>
      </c>
      <c r="Q460" s="157" t="s">
        <v>203</v>
      </c>
      <c r="R460" s="160">
        <v>0.96199999999999997</v>
      </c>
      <c r="S460" s="160">
        <v>1</v>
      </c>
      <c r="T460" s="161">
        <v>9290.4699999999993</v>
      </c>
      <c r="U460" s="161">
        <f t="shared" si="72"/>
        <v>483104.43999999994</v>
      </c>
      <c r="V460" s="162">
        <f t="shared" si="70"/>
        <v>0.80517406666666658</v>
      </c>
      <c r="W460" s="59" t="str">
        <f t="shared" si="71"/>
        <v>W/IN</v>
      </c>
      <c r="X460" s="59" t="str">
        <f t="shared" si="73"/>
        <v>SIGNIFICANT</v>
      </c>
      <c r="Y460" s="18">
        <f t="shared" si="64"/>
        <v>41</v>
      </c>
      <c r="Z460" s="149"/>
    </row>
    <row r="461" spans="1:26" s="12" customFormat="1" ht="13.8" hidden="1" thickBot="1" x14ac:dyDescent="0.3">
      <c r="A461" s="149">
        <v>45090</v>
      </c>
      <c r="B461" s="150"/>
      <c r="C461" s="151" t="s">
        <v>536</v>
      </c>
      <c r="D461" s="151" t="s">
        <v>14</v>
      </c>
      <c r="E461" s="150" t="s">
        <v>543</v>
      </c>
      <c r="F461" s="152"/>
      <c r="G461" s="153">
        <v>45108</v>
      </c>
      <c r="H461" s="153">
        <v>45135</v>
      </c>
      <c r="I461" s="154" t="s">
        <v>528</v>
      </c>
      <c r="J461" s="155">
        <v>300000</v>
      </c>
      <c r="K461" s="155">
        <f t="shared" si="67"/>
        <v>5769.2307692307695</v>
      </c>
      <c r="L461" s="156" t="s">
        <v>43</v>
      </c>
      <c r="M461" s="157" t="s">
        <v>94</v>
      </c>
      <c r="N461" s="158" t="s">
        <v>79</v>
      </c>
      <c r="O461" s="159" t="s">
        <v>10</v>
      </c>
      <c r="P461" s="153" t="s">
        <v>21</v>
      </c>
      <c r="Q461" s="157" t="s">
        <v>203</v>
      </c>
      <c r="R461" s="160">
        <v>0.96299999999999997</v>
      </c>
      <c r="S461" s="160">
        <v>0.997</v>
      </c>
      <c r="T461" s="161">
        <v>33256.99</v>
      </c>
      <c r="U461" s="161">
        <f t="shared" si="72"/>
        <v>1729363.48</v>
      </c>
      <c r="V461" s="162">
        <f t="shared" si="70"/>
        <v>5.7645449333333323</v>
      </c>
      <c r="W461" s="59" t="str">
        <f t="shared" si="71"/>
        <v>HIGH</v>
      </c>
      <c r="X461" s="59" t="str">
        <f t="shared" si="73"/>
        <v>DELAYED</v>
      </c>
      <c r="Y461" s="18">
        <f t="shared" si="64"/>
        <v>27</v>
      </c>
      <c r="Z461" s="149"/>
    </row>
    <row r="462" spans="1:26" s="12" customFormat="1" ht="15" hidden="1" thickBot="1" x14ac:dyDescent="0.35">
      <c r="A462" s="202">
        <v>45090</v>
      </c>
      <c r="B462" s="203" t="s">
        <v>520</v>
      </c>
      <c r="C462" s="203" t="s">
        <v>224</v>
      </c>
      <c r="D462" s="203" t="s">
        <v>158</v>
      </c>
      <c r="E462" s="235" t="s">
        <v>549</v>
      </c>
      <c r="F462" s="204" t="s">
        <v>52</v>
      </c>
      <c r="G462" s="205">
        <v>45110</v>
      </c>
      <c r="H462" s="205"/>
      <c r="I462" s="242" t="s">
        <v>551</v>
      </c>
      <c r="J462" s="207">
        <v>1800000</v>
      </c>
      <c r="K462" s="207">
        <f t="shared" si="67"/>
        <v>34615.384615384617</v>
      </c>
      <c r="L462" s="208" t="s">
        <v>42</v>
      </c>
      <c r="M462" s="209" t="s">
        <v>94</v>
      </c>
      <c r="N462" s="210" t="s">
        <v>11</v>
      </c>
      <c r="O462" s="211" t="s">
        <v>10</v>
      </c>
      <c r="P462" s="205" t="s">
        <v>21</v>
      </c>
      <c r="Q462" s="209" t="s">
        <v>56</v>
      </c>
      <c r="R462" s="212"/>
      <c r="S462" s="212"/>
      <c r="T462" s="213"/>
      <c r="U462" s="213">
        <f t="shared" si="72"/>
        <v>0</v>
      </c>
      <c r="V462" s="214">
        <f t="shared" si="70"/>
        <v>0</v>
      </c>
      <c r="W462" s="214" t="str">
        <f t="shared" si="71"/>
        <v>L0W</v>
      </c>
      <c r="X462" s="214" t="e">
        <f t="shared" si="73"/>
        <v>#NUM!</v>
      </c>
      <c r="Y462" s="203" t="e">
        <f t="shared" si="64"/>
        <v>#NUM!</v>
      </c>
      <c r="Z462" s="202"/>
    </row>
    <row r="463" spans="1:26" s="12" customFormat="1" ht="13.8" hidden="1" thickBot="1" x14ac:dyDescent="0.3">
      <c r="A463" s="149">
        <v>45090</v>
      </c>
      <c r="B463" s="150" t="s">
        <v>520</v>
      </c>
      <c r="C463" s="151" t="s">
        <v>193</v>
      </c>
      <c r="D463" s="151" t="s">
        <v>158</v>
      </c>
      <c r="E463" s="150" t="s">
        <v>1539</v>
      </c>
      <c r="F463" s="152" t="s">
        <v>52</v>
      </c>
      <c r="G463" s="153">
        <v>45110</v>
      </c>
      <c r="H463" s="153">
        <v>45166</v>
      </c>
      <c r="I463" s="154" t="s">
        <v>550</v>
      </c>
      <c r="J463" s="155">
        <v>300000</v>
      </c>
      <c r="K463" s="155">
        <f t="shared" si="67"/>
        <v>5769.2307692307695</v>
      </c>
      <c r="L463" s="156" t="s">
        <v>42</v>
      </c>
      <c r="M463" s="157" t="s">
        <v>94</v>
      </c>
      <c r="N463" s="158" t="s">
        <v>79</v>
      </c>
      <c r="O463" s="159" t="s">
        <v>10</v>
      </c>
      <c r="P463" s="153" t="s">
        <v>21</v>
      </c>
      <c r="Q463" s="157" t="s">
        <v>1847</v>
      </c>
      <c r="R463" s="160">
        <v>0.91700000000000004</v>
      </c>
      <c r="S463" s="160">
        <v>0.95799999999999996</v>
      </c>
      <c r="T463" s="161">
        <v>2102.71</v>
      </c>
      <c r="U463" s="161">
        <f t="shared" si="72"/>
        <v>109340.92</v>
      </c>
      <c r="V463" s="162">
        <f t="shared" si="70"/>
        <v>0.36446973333333332</v>
      </c>
      <c r="W463" s="59" t="str">
        <f t="shared" si="71"/>
        <v>L0W</v>
      </c>
      <c r="X463" s="59" t="str">
        <f t="shared" si="73"/>
        <v>SIGNIFICANT</v>
      </c>
      <c r="Y463" s="18">
        <f t="shared" si="64"/>
        <v>56</v>
      </c>
      <c r="Z463" s="149"/>
    </row>
    <row r="464" spans="1:26" s="12" customFormat="1" ht="13.8" hidden="1" thickBot="1" x14ac:dyDescent="0.3">
      <c r="A464" s="149">
        <v>45114</v>
      </c>
      <c r="B464" s="151"/>
      <c r="C464" s="151" t="s">
        <v>123</v>
      </c>
      <c r="D464" s="151" t="s">
        <v>18</v>
      </c>
      <c r="E464" s="151" t="s">
        <v>1351</v>
      </c>
      <c r="F464" s="152" t="s">
        <v>52</v>
      </c>
      <c r="G464" s="153">
        <v>45112</v>
      </c>
      <c r="H464" s="153">
        <v>45128</v>
      </c>
      <c r="I464" s="163" t="s">
        <v>1352</v>
      </c>
      <c r="J464" s="155">
        <v>50000</v>
      </c>
      <c r="K464" s="155">
        <f t="shared" si="67"/>
        <v>961.53846153846155</v>
      </c>
      <c r="L464" s="156" t="s">
        <v>42</v>
      </c>
      <c r="M464" s="157" t="s">
        <v>145</v>
      </c>
      <c r="N464" s="166" t="s">
        <v>371</v>
      </c>
      <c r="O464" s="159" t="s">
        <v>10</v>
      </c>
      <c r="P464" s="153" t="s">
        <v>21</v>
      </c>
      <c r="Q464" s="157" t="s">
        <v>203</v>
      </c>
      <c r="R464" s="160">
        <v>0.98699999999999999</v>
      </c>
      <c r="S464" s="160">
        <v>0.997</v>
      </c>
      <c r="T464" s="161">
        <v>2396.5100000000002</v>
      </c>
      <c r="U464" s="161">
        <f t="shared" si="72"/>
        <v>124618.52000000002</v>
      </c>
      <c r="V464" s="162">
        <f t="shared" si="70"/>
        <v>2.4923704</v>
      </c>
      <c r="W464" s="59" t="str">
        <f t="shared" si="71"/>
        <v>HIGH</v>
      </c>
      <c r="X464" s="59" t="str">
        <f t="shared" si="73"/>
        <v>DELAYED</v>
      </c>
      <c r="Y464" s="18">
        <f t="shared" si="64"/>
        <v>16</v>
      </c>
      <c r="Z464" s="149"/>
    </row>
    <row r="465" spans="1:26" s="12" customFormat="1" ht="15" hidden="1" thickBot="1" x14ac:dyDescent="0.35">
      <c r="A465" s="202">
        <v>45090</v>
      </c>
      <c r="B465" s="203"/>
      <c r="C465" s="203" t="s">
        <v>552</v>
      </c>
      <c r="D465" s="203" t="s">
        <v>158</v>
      </c>
      <c r="E465" s="203" t="s">
        <v>553</v>
      </c>
      <c r="F465" s="204" t="s">
        <v>52</v>
      </c>
      <c r="G465" s="205">
        <v>45113</v>
      </c>
      <c r="H465" s="205"/>
      <c r="I465" s="242" t="s">
        <v>554</v>
      </c>
      <c r="J465" s="207">
        <v>720000</v>
      </c>
      <c r="K465" s="207">
        <f t="shared" si="67"/>
        <v>13846.153846153846</v>
      </c>
      <c r="L465" s="208" t="s">
        <v>42</v>
      </c>
      <c r="M465" s="209" t="s">
        <v>94</v>
      </c>
      <c r="N465" s="210" t="s">
        <v>23</v>
      </c>
      <c r="O465" s="211" t="s">
        <v>10</v>
      </c>
      <c r="P465" s="205" t="s">
        <v>21</v>
      </c>
      <c r="Q465" s="209" t="s">
        <v>56</v>
      </c>
      <c r="R465" s="212"/>
      <c r="S465" s="212"/>
      <c r="T465" s="213"/>
      <c r="U465" s="213">
        <f t="shared" si="72"/>
        <v>0</v>
      </c>
      <c r="V465" s="214">
        <f t="shared" si="70"/>
        <v>0</v>
      </c>
      <c r="W465" s="214" t="str">
        <f t="shared" si="71"/>
        <v>L0W</v>
      </c>
      <c r="X465" s="214" t="e">
        <f t="shared" si="73"/>
        <v>#NUM!</v>
      </c>
      <c r="Y465" s="203" t="e">
        <f t="shared" si="64"/>
        <v>#NUM!</v>
      </c>
      <c r="Z465" s="202"/>
    </row>
    <row r="466" spans="1:26" s="12" customFormat="1" ht="15" hidden="1" thickBot="1" x14ac:dyDescent="0.35">
      <c r="A466" s="202">
        <v>45090</v>
      </c>
      <c r="B466" s="203" t="s">
        <v>534</v>
      </c>
      <c r="C466" s="203" t="s">
        <v>55</v>
      </c>
      <c r="D466" s="203" t="s">
        <v>15</v>
      </c>
      <c r="E466" s="203" t="s">
        <v>555</v>
      </c>
      <c r="F466" s="204" t="s">
        <v>52</v>
      </c>
      <c r="G466" s="205">
        <v>45114</v>
      </c>
      <c r="H466" s="205"/>
      <c r="I466" s="242" t="s">
        <v>556</v>
      </c>
      <c r="J466" s="207">
        <v>1200000</v>
      </c>
      <c r="K466" s="207">
        <f t="shared" si="67"/>
        <v>23076.923076923078</v>
      </c>
      <c r="L466" s="208" t="s">
        <v>43</v>
      </c>
      <c r="M466" s="209" t="s">
        <v>94</v>
      </c>
      <c r="N466" s="210" t="s">
        <v>9</v>
      </c>
      <c r="O466" s="211" t="s">
        <v>10</v>
      </c>
      <c r="P466" s="205" t="s">
        <v>21</v>
      </c>
      <c r="Q466" s="209" t="s">
        <v>56</v>
      </c>
      <c r="R466" s="212"/>
      <c r="S466" s="212"/>
      <c r="T466" s="213"/>
      <c r="U466" s="213">
        <f t="shared" si="72"/>
        <v>0</v>
      </c>
      <c r="V466" s="214">
        <f t="shared" si="70"/>
        <v>0</v>
      </c>
      <c r="W466" s="214" t="str">
        <f t="shared" si="71"/>
        <v>L0W</v>
      </c>
      <c r="X466" s="214" t="e">
        <f t="shared" si="73"/>
        <v>#NUM!</v>
      </c>
      <c r="Y466" s="203" t="e">
        <f t="shared" si="64"/>
        <v>#NUM!</v>
      </c>
      <c r="Z466" s="202"/>
    </row>
    <row r="467" spans="1:26" s="12" customFormat="1" ht="15" hidden="1" thickBot="1" x14ac:dyDescent="0.35">
      <c r="A467" s="202">
        <v>45096</v>
      </c>
      <c r="B467" s="203" t="s">
        <v>57</v>
      </c>
      <c r="C467" s="203" t="s">
        <v>118</v>
      </c>
      <c r="D467" s="203" t="s">
        <v>18</v>
      </c>
      <c r="E467" s="203" t="s">
        <v>1317</v>
      </c>
      <c r="F467" s="204" t="s">
        <v>52</v>
      </c>
      <c r="G467" s="205">
        <v>45114</v>
      </c>
      <c r="H467" s="205"/>
      <c r="I467" s="242" t="s">
        <v>1318</v>
      </c>
      <c r="J467" s="207">
        <v>120000</v>
      </c>
      <c r="K467" s="207">
        <f t="shared" si="67"/>
        <v>2307.6923076923076</v>
      </c>
      <c r="L467" s="208" t="s">
        <v>42</v>
      </c>
      <c r="M467" s="209" t="s">
        <v>94</v>
      </c>
      <c r="N467" s="210" t="s">
        <v>160</v>
      </c>
      <c r="O467" s="211" t="s">
        <v>10</v>
      </c>
      <c r="P467" s="205" t="s">
        <v>21</v>
      </c>
      <c r="Q467" s="209" t="s">
        <v>56</v>
      </c>
      <c r="R467" s="212"/>
      <c r="S467" s="212"/>
      <c r="T467" s="213"/>
      <c r="U467" s="213">
        <f t="shared" si="72"/>
        <v>0</v>
      </c>
      <c r="V467" s="214">
        <f t="shared" si="70"/>
        <v>0</v>
      </c>
      <c r="W467" s="214" t="str">
        <f t="shared" si="71"/>
        <v>L0W</v>
      </c>
      <c r="X467" s="214" t="e">
        <f t="shared" si="73"/>
        <v>#NUM!</v>
      </c>
      <c r="Y467" s="203" t="e">
        <f t="shared" si="64"/>
        <v>#NUM!</v>
      </c>
      <c r="Z467" s="202"/>
    </row>
    <row r="468" spans="1:26" s="12" customFormat="1" ht="13.8" hidden="1" thickBot="1" x14ac:dyDescent="0.3">
      <c r="A468" s="149">
        <v>45098</v>
      </c>
      <c r="B468" s="151" t="s">
        <v>57</v>
      </c>
      <c r="C468" s="151" t="s">
        <v>118</v>
      </c>
      <c r="D468" s="151" t="s">
        <v>18</v>
      </c>
      <c r="E468" s="151" t="s">
        <v>262</v>
      </c>
      <c r="F468" s="152" t="s">
        <v>52</v>
      </c>
      <c r="G468" s="153">
        <v>45115</v>
      </c>
      <c r="H468" s="153">
        <v>45191</v>
      </c>
      <c r="I468" s="163" t="s">
        <v>1321</v>
      </c>
      <c r="J468" s="155">
        <v>900000</v>
      </c>
      <c r="K468" s="155">
        <f t="shared" si="67"/>
        <v>17307.692307692309</v>
      </c>
      <c r="L468" s="156" t="s">
        <v>42</v>
      </c>
      <c r="M468" s="157" t="s">
        <v>94</v>
      </c>
      <c r="N468" s="166" t="s">
        <v>20</v>
      </c>
      <c r="O468" s="159" t="s">
        <v>10</v>
      </c>
      <c r="P468" s="153" t="s">
        <v>21</v>
      </c>
      <c r="Q468" s="157" t="s">
        <v>1288</v>
      </c>
      <c r="R468" s="160">
        <v>0.94099999999999995</v>
      </c>
      <c r="S468" s="160">
        <v>0.97</v>
      </c>
      <c r="T468" s="161">
        <v>12205.28</v>
      </c>
      <c r="U468" s="161">
        <f t="shared" si="72"/>
        <v>634674.56000000006</v>
      </c>
      <c r="V468" s="162">
        <f t="shared" si="70"/>
        <v>0.70519395555555553</v>
      </c>
      <c r="W468" s="59" t="str">
        <f t="shared" si="71"/>
        <v>L0W</v>
      </c>
      <c r="X468" s="59" t="str">
        <f t="shared" si="73"/>
        <v>SIGNIFICANT</v>
      </c>
      <c r="Y468" s="18">
        <f t="shared" si="64"/>
        <v>76</v>
      </c>
      <c r="Z468" s="149"/>
    </row>
    <row r="469" spans="1:26" s="12" customFormat="1" ht="13.8" hidden="1" thickBot="1" x14ac:dyDescent="0.3">
      <c r="A469" s="149">
        <v>45118</v>
      </c>
      <c r="B469" s="150" t="s">
        <v>534</v>
      </c>
      <c r="C469" s="151" t="s">
        <v>1348</v>
      </c>
      <c r="D469" s="151" t="s">
        <v>90</v>
      </c>
      <c r="E469" s="150" t="s">
        <v>1478</v>
      </c>
      <c r="F469" s="152" t="s">
        <v>52</v>
      </c>
      <c r="G469" s="153">
        <v>45117</v>
      </c>
      <c r="H469" s="153">
        <v>45166</v>
      </c>
      <c r="I469" s="154" t="s">
        <v>1479</v>
      </c>
      <c r="J469" s="155">
        <v>1200000</v>
      </c>
      <c r="K469" s="155">
        <f t="shared" si="67"/>
        <v>23076.923076923078</v>
      </c>
      <c r="L469" s="156" t="s">
        <v>42</v>
      </c>
      <c r="M469" s="157" t="s">
        <v>100</v>
      </c>
      <c r="N469" s="158" t="s">
        <v>28</v>
      </c>
      <c r="O469" s="159" t="s">
        <v>10</v>
      </c>
      <c r="P469" s="153" t="s">
        <v>21</v>
      </c>
      <c r="Q469" s="157" t="s">
        <v>203</v>
      </c>
      <c r="R469" s="160">
        <v>0.95199999999999996</v>
      </c>
      <c r="S469" s="160">
        <v>1</v>
      </c>
      <c r="T469" s="161">
        <v>9929.23</v>
      </c>
      <c r="U469" s="161">
        <f t="shared" si="72"/>
        <v>516319.95999999996</v>
      </c>
      <c r="V469" s="162">
        <f t="shared" si="70"/>
        <v>0.43026663333333331</v>
      </c>
      <c r="W469" s="59" t="str">
        <f t="shared" si="71"/>
        <v>L0W</v>
      </c>
      <c r="X469" s="59" t="str">
        <f t="shared" si="73"/>
        <v>SIGNIFICANT</v>
      </c>
      <c r="Y469" s="18">
        <f t="shared" ref="Y469:Y532" si="74">DATEDIF(G469,H469,"d")</f>
        <v>49</v>
      </c>
      <c r="Z469" s="149"/>
    </row>
    <row r="470" spans="1:26" s="12" customFormat="1" ht="13.8" hidden="1" thickBot="1" x14ac:dyDescent="0.3">
      <c r="A470" s="149">
        <v>45109</v>
      </c>
      <c r="B470" s="151"/>
      <c r="C470" s="151" t="s">
        <v>1348</v>
      </c>
      <c r="D470" s="151" t="s">
        <v>90</v>
      </c>
      <c r="E470" s="151" t="s">
        <v>1349</v>
      </c>
      <c r="F470" s="152" t="s">
        <v>52</v>
      </c>
      <c r="G470" s="153">
        <v>45117</v>
      </c>
      <c r="H470" s="153">
        <v>45121</v>
      </c>
      <c r="I470" s="163" t="s">
        <v>1350</v>
      </c>
      <c r="J470" s="155">
        <v>360000</v>
      </c>
      <c r="K470" s="155">
        <f t="shared" si="67"/>
        <v>6923.0769230769229</v>
      </c>
      <c r="L470" s="156" t="s">
        <v>42</v>
      </c>
      <c r="M470" s="157" t="s">
        <v>94</v>
      </c>
      <c r="N470" s="166" t="s">
        <v>28</v>
      </c>
      <c r="O470" s="159" t="s">
        <v>10</v>
      </c>
      <c r="P470" s="153" t="s">
        <v>21</v>
      </c>
      <c r="Q470" s="157" t="s">
        <v>203</v>
      </c>
      <c r="R470" s="160">
        <v>0.94499999999999995</v>
      </c>
      <c r="S470" s="160">
        <v>0.99399999999999999</v>
      </c>
      <c r="T470" s="161">
        <v>7224.44</v>
      </c>
      <c r="U470" s="161">
        <f t="shared" si="72"/>
        <v>375670.88</v>
      </c>
      <c r="V470" s="162">
        <f t="shared" si="70"/>
        <v>1.0435302222222222</v>
      </c>
      <c r="W470" s="59" t="str">
        <f t="shared" si="71"/>
        <v>W/IN</v>
      </c>
      <c r="X470" s="59" t="str">
        <f t="shared" si="73"/>
        <v>EXPECTED</v>
      </c>
      <c r="Y470" s="18">
        <f t="shared" si="74"/>
        <v>4</v>
      </c>
      <c r="Z470" s="149"/>
    </row>
    <row r="471" spans="1:26" s="12" customFormat="1" ht="13.8" hidden="1" thickBot="1" x14ac:dyDescent="0.3">
      <c r="A471" s="149">
        <v>45090</v>
      </c>
      <c r="B471" s="151"/>
      <c r="C471" s="151" t="s">
        <v>87</v>
      </c>
      <c r="D471" s="151" t="s">
        <v>15</v>
      </c>
      <c r="E471" s="150" t="s">
        <v>558</v>
      </c>
      <c r="F471" s="152" t="s">
        <v>52</v>
      </c>
      <c r="G471" s="153">
        <v>45120</v>
      </c>
      <c r="H471" s="153">
        <v>45155</v>
      </c>
      <c r="I471" s="154" t="s">
        <v>560</v>
      </c>
      <c r="J471" s="155">
        <v>900000</v>
      </c>
      <c r="K471" s="155">
        <f>J471/12</f>
        <v>75000</v>
      </c>
      <c r="L471" s="156" t="s">
        <v>43</v>
      </c>
      <c r="M471" s="157" t="s">
        <v>94</v>
      </c>
      <c r="N471" s="158" t="s">
        <v>11</v>
      </c>
      <c r="O471" s="159" t="s">
        <v>10</v>
      </c>
      <c r="P471" s="153" t="s">
        <v>21</v>
      </c>
      <c r="Q471" s="157" t="s">
        <v>203</v>
      </c>
      <c r="R471" s="160">
        <v>0.995</v>
      </c>
      <c r="S471" s="160">
        <v>1</v>
      </c>
      <c r="T471" s="161">
        <v>26575.5</v>
      </c>
      <c r="U471" s="161">
        <f t="shared" si="72"/>
        <v>1381926</v>
      </c>
      <c r="V471" s="162">
        <f t="shared" si="70"/>
        <v>0.35433999999999999</v>
      </c>
      <c r="W471" s="59" t="str">
        <f t="shared" si="71"/>
        <v>L0W</v>
      </c>
      <c r="X471" s="59" t="str">
        <f t="shared" si="73"/>
        <v>SIGNIFICANT</v>
      </c>
      <c r="Y471" s="18">
        <f t="shared" si="74"/>
        <v>35</v>
      </c>
      <c r="Z471" s="149"/>
    </row>
    <row r="472" spans="1:26" s="12" customFormat="1" ht="13.8" hidden="1" thickBot="1" x14ac:dyDescent="0.3">
      <c r="A472" s="149">
        <v>45090</v>
      </c>
      <c r="B472" s="150"/>
      <c r="C472" s="151" t="s">
        <v>87</v>
      </c>
      <c r="D472" s="151" t="s">
        <v>15</v>
      </c>
      <c r="E472" s="150" t="s">
        <v>557</v>
      </c>
      <c r="F472" s="152" t="s">
        <v>52</v>
      </c>
      <c r="G472" s="153">
        <v>45120</v>
      </c>
      <c r="H472" s="153">
        <v>45166</v>
      </c>
      <c r="I472" s="154" t="s">
        <v>559</v>
      </c>
      <c r="J472" s="155">
        <v>900000</v>
      </c>
      <c r="K472" s="155">
        <f t="shared" ref="K472:K503" si="75">J472/52</f>
        <v>17307.692307692309</v>
      </c>
      <c r="L472" s="156" t="s">
        <v>43</v>
      </c>
      <c r="M472" s="157" t="s">
        <v>94</v>
      </c>
      <c r="N472" s="158" t="s">
        <v>11</v>
      </c>
      <c r="O472" s="159" t="s">
        <v>10</v>
      </c>
      <c r="P472" s="153" t="s">
        <v>21</v>
      </c>
      <c r="Q472" s="157" t="s">
        <v>203</v>
      </c>
      <c r="R472" s="160">
        <v>0.96099999999999997</v>
      </c>
      <c r="S472" s="160">
        <v>1</v>
      </c>
      <c r="T472" s="161">
        <v>8363.6200000000008</v>
      </c>
      <c r="U472" s="161">
        <f t="shared" si="72"/>
        <v>434908.24000000005</v>
      </c>
      <c r="V472" s="162">
        <f t="shared" si="70"/>
        <v>0.4832313777777778</v>
      </c>
      <c r="W472" s="59" t="str">
        <f t="shared" si="71"/>
        <v>L0W</v>
      </c>
      <c r="X472" s="59" t="str">
        <f t="shared" si="73"/>
        <v>SIGNIFICANT</v>
      </c>
      <c r="Y472" s="18">
        <f t="shared" si="74"/>
        <v>46</v>
      </c>
      <c r="Z472" s="149"/>
    </row>
    <row r="473" spans="1:26" s="12" customFormat="1" ht="15" hidden="1" thickBot="1" x14ac:dyDescent="0.35">
      <c r="A473" s="202">
        <v>45090</v>
      </c>
      <c r="B473" s="235" t="s">
        <v>535</v>
      </c>
      <c r="C473" s="203" t="s">
        <v>418</v>
      </c>
      <c r="D473" s="203" t="s">
        <v>26</v>
      </c>
      <c r="E473" s="235" t="s">
        <v>545</v>
      </c>
      <c r="F473" s="204"/>
      <c r="G473" s="205">
        <v>45122</v>
      </c>
      <c r="H473" s="205"/>
      <c r="I473" s="239" t="s">
        <v>530</v>
      </c>
      <c r="J473" s="207">
        <v>1200000</v>
      </c>
      <c r="K473" s="207">
        <f t="shared" si="75"/>
        <v>23076.923076923078</v>
      </c>
      <c r="L473" s="208" t="s">
        <v>43</v>
      </c>
      <c r="M473" s="209" t="s">
        <v>94</v>
      </c>
      <c r="N473" s="237" t="s">
        <v>71</v>
      </c>
      <c r="O473" s="211" t="s">
        <v>10</v>
      </c>
      <c r="P473" s="205" t="s">
        <v>21</v>
      </c>
      <c r="Q473" s="209" t="s">
        <v>56</v>
      </c>
      <c r="R473" s="212"/>
      <c r="S473" s="212"/>
      <c r="T473" s="213"/>
      <c r="U473" s="213">
        <f t="shared" si="72"/>
        <v>0</v>
      </c>
      <c r="V473" s="214">
        <f t="shared" si="70"/>
        <v>0</v>
      </c>
      <c r="W473" s="214" t="str">
        <f t="shared" si="71"/>
        <v>L0W</v>
      </c>
      <c r="X473" s="214" t="e">
        <f t="shared" si="73"/>
        <v>#NUM!</v>
      </c>
      <c r="Y473" s="203" t="e">
        <f t="shared" si="74"/>
        <v>#NUM!</v>
      </c>
      <c r="Z473" s="202"/>
    </row>
    <row r="474" spans="1:26" s="12" customFormat="1" ht="15" hidden="1" thickBot="1" x14ac:dyDescent="0.35">
      <c r="A474" s="202">
        <v>45090</v>
      </c>
      <c r="B474" s="203" t="s">
        <v>57</v>
      </c>
      <c r="C474" s="203" t="s">
        <v>92</v>
      </c>
      <c r="D474" s="203"/>
      <c r="E474" s="203" t="s">
        <v>562</v>
      </c>
      <c r="F474" s="204" t="s">
        <v>52</v>
      </c>
      <c r="G474" s="205">
        <v>45122</v>
      </c>
      <c r="H474" s="205"/>
      <c r="I474" s="242" t="s">
        <v>563</v>
      </c>
      <c r="J474" s="207">
        <v>600000</v>
      </c>
      <c r="K474" s="207">
        <f t="shared" si="75"/>
        <v>11538.461538461539</v>
      </c>
      <c r="L474" s="208" t="s">
        <v>42</v>
      </c>
      <c r="M474" s="209" t="s">
        <v>94</v>
      </c>
      <c r="N474" s="210" t="s">
        <v>75</v>
      </c>
      <c r="O474" s="211" t="s">
        <v>10</v>
      </c>
      <c r="P474" s="205" t="s">
        <v>21</v>
      </c>
      <c r="Q474" s="209" t="s">
        <v>56</v>
      </c>
      <c r="R474" s="212"/>
      <c r="S474" s="212"/>
      <c r="T474" s="213"/>
      <c r="U474" s="213">
        <f t="shared" si="72"/>
        <v>0</v>
      </c>
      <c r="V474" s="214">
        <f t="shared" si="70"/>
        <v>0</v>
      </c>
      <c r="W474" s="214" t="str">
        <f t="shared" si="71"/>
        <v>L0W</v>
      </c>
      <c r="X474" s="214" t="e">
        <f t="shared" si="73"/>
        <v>#NUM!</v>
      </c>
      <c r="Y474" s="203" t="e">
        <f t="shared" si="74"/>
        <v>#NUM!</v>
      </c>
      <c r="Z474" s="202"/>
    </row>
    <row r="475" spans="1:26" s="12" customFormat="1" ht="15" hidden="1" thickBot="1" x14ac:dyDescent="0.35">
      <c r="A475" s="202">
        <v>45138</v>
      </c>
      <c r="B475" s="203" t="s">
        <v>533</v>
      </c>
      <c r="C475" s="203" t="s">
        <v>1570</v>
      </c>
      <c r="D475" s="203" t="s">
        <v>24</v>
      </c>
      <c r="E475" s="203" t="s">
        <v>1571</v>
      </c>
      <c r="F475" s="204" t="s">
        <v>52</v>
      </c>
      <c r="G475" s="205">
        <v>45124</v>
      </c>
      <c r="H475" s="205"/>
      <c r="I475" s="242" t="s">
        <v>1572</v>
      </c>
      <c r="J475" s="207">
        <v>3660000</v>
      </c>
      <c r="K475" s="207">
        <f t="shared" si="75"/>
        <v>70384.61538461539</v>
      </c>
      <c r="L475" s="208" t="s">
        <v>41</v>
      </c>
      <c r="M475" s="209"/>
      <c r="N475" s="210" t="s">
        <v>72</v>
      </c>
      <c r="O475" s="211" t="s">
        <v>10</v>
      </c>
      <c r="P475" s="205" t="s">
        <v>21</v>
      </c>
      <c r="Q475" s="209" t="s">
        <v>56</v>
      </c>
      <c r="R475" s="212"/>
      <c r="S475" s="212"/>
      <c r="T475" s="213"/>
      <c r="U475" s="213">
        <f t="shared" si="72"/>
        <v>0</v>
      </c>
      <c r="V475" s="214">
        <f t="shared" si="70"/>
        <v>0</v>
      </c>
      <c r="W475" s="214" t="str">
        <f t="shared" si="71"/>
        <v>L0W</v>
      </c>
      <c r="X475" s="214" t="e">
        <f t="shared" si="73"/>
        <v>#NUM!</v>
      </c>
      <c r="Y475" s="203" t="e">
        <f t="shared" si="74"/>
        <v>#NUM!</v>
      </c>
      <c r="Z475" s="202"/>
    </row>
    <row r="476" spans="1:26" s="12" customFormat="1" ht="13.8" hidden="1" thickBot="1" x14ac:dyDescent="0.3">
      <c r="A476" s="149">
        <v>45109</v>
      </c>
      <c r="B476" s="151"/>
      <c r="C476" s="151" t="s">
        <v>147</v>
      </c>
      <c r="D476" s="151" t="s">
        <v>18</v>
      </c>
      <c r="E476" s="151" t="s">
        <v>1342</v>
      </c>
      <c r="F476" s="152" t="s">
        <v>52</v>
      </c>
      <c r="G476" s="153">
        <v>45124</v>
      </c>
      <c r="H476" s="153">
        <v>45191</v>
      </c>
      <c r="I476" s="163" t="s">
        <v>1343</v>
      </c>
      <c r="J476" s="155">
        <v>1800000</v>
      </c>
      <c r="K476" s="155">
        <f t="shared" si="75"/>
        <v>34615.384615384617</v>
      </c>
      <c r="L476" s="156" t="s">
        <v>42</v>
      </c>
      <c r="M476" s="157" t="s">
        <v>94</v>
      </c>
      <c r="N476" s="166" t="s">
        <v>23</v>
      </c>
      <c r="O476" s="159" t="s">
        <v>10</v>
      </c>
      <c r="P476" s="153" t="s">
        <v>21</v>
      </c>
      <c r="Q476" s="157" t="s">
        <v>203</v>
      </c>
      <c r="R476" s="160">
        <v>0.93500000000000005</v>
      </c>
      <c r="S476" s="160">
        <v>0.98499999999999999</v>
      </c>
      <c r="T476" s="161">
        <v>4157.22</v>
      </c>
      <c r="U476" s="161">
        <f t="shared" si="72"/>
        <v>216175.44</v>
      </c>
      <c r="V476" s="162">
        <f t="shared" si="70"/>
        <v>0.12009746666666667</v>
      </c>
      <c r="W476" s="59" t="str">
        <f t="shared" si="71"/>
        <v>L0W</v>
      </c>
      <c r="X476" s="59" t="str">
        <f t="shared" si="73"/>
        <v>SIGNIFICANT</v>
      </c>
      <c r="Y476" s="18">
        <f t="shared" si="74"/>
        <v>67</v>
      </c>
      <c r="Z476" s="149"/>
    </row>
    <row r="477" spans="1:26" s="12" customFormat="1" ht="13.8" hidden="1" thickBot="1" x14ac:dyDescent="0.3">
      <c r="A477" s="149">
        <v>45152</v>
      </c>
      <c r="B477" s="151"/>
      <c r="C477" s="151" t="s">
        <v>418</v>
      </c>
      <c r="D477" s="151" t="s">
        <v>158</v>
      </c>
      <c r="E477" s="151" t="s">
        <v>1621</v>
      </c>
      <c r="F477" s="152" t="s">
        <v>52</v>
      </c>
      <c r="G477" s="153">
        <v>45124</v>
      </c>
      <c r="H477" s="153">
        <v>45212</v>
      </c>
      <c r="I477" s="163" t="s">
        <v>1622</v>
      </c>
      <c r="J477" s="155">
        <v>1200000</v>
      </c>
      <c r="K477" s="155">
        <f t="shared" si="75"/>
        <v>23076.923076923078</v>
      </c>
      <c r="L477" s="156" t="s">
        <v>42</v>
      </c>
      <c r="M477" s="157" t="s">
        <v>115</v>
      </c>
      <c r="N477" s="166" t="s">
        <v>71</v>
      </c>
      <c r="O477" s="159" t="s">
        <v>10</v>
      </c>
      <c r="P477" s="153" t="s">
        <v>21</v>
      </c>
      <c r="Q477" s="157" t="s">
        <v>203</v>
      </c>
      <c r="R477" s="160">
        <v>0.98899999999999999</v>
      </c>
      <c r="S477" s="160">
        <v>9.9499999999999993</v>
      </c>
      <c r="T477" s="161">
        <v>3061.54</v>
      </c>
      <c r="U477" s="161">
        <f t="shared" si="72"/>
        <v>159200.07999999999</v>
      </c>
      <c r="V477" s="162">
        <f t="shared" si="70"/>
        <v>0.13266673333333331</v>
      </c>
      <c r="W477" s="59" t="str">
        <f t="shared" si="71"/>
        <v>L0W</v>
      </c>
      <c r="X477" s="59" t="str">
        <f t="shared" si="73"/>
        <v>SIGNIFICANT</v>
      </c>
      <c r="Y477" s="18">
        <f t="shared" si="74"/>
        <v>88</v>
      </c>
      <c r="Z477" s="149"/>
    </row>
    <row r="478" spans="1:26" s="12" customFormat="1" ht="13.8" hidden="1" thickBot="1" x14ac:dyDescent="0.3">
      <c r="A478" s="149">
        <v>45118</v>
      </c>
      <c r="B478" s="150"/>
      <c r="C478" s="151" t="s">
        <v>114</v>
      </c>
      <c r="D478" s="151" t="s">
        <v>15</v>
      </c>
      <c r="E478" s="150" t="s">
        <v>1474</v>
      </c>
      <c r="F478" s="152" t="s">
        <v>52</v>
      </c>
      <c r="G478" s="153">
        <v>45124</v>
      </c>
      <c r="H478" s="153">
        <v>45166</v>
      </c>
      <c r="I478" s="154" t="s">
        <v>1475</v>
      </c>
      <c r="J478" s="155">
        <v>900000</v>
      </c>
      <c r="K478" s="155">
        <f t="shared" si="75"/>
        <v>17307.692307692309</v>
      </c>
      <c r="L478" s="156" t="s">
        <v>42</v>
      </c>
      <c r="M478" s="157" t="s">
        <v>94</v>
      </c>
      <c r="N478" s="158" t="s">
        <v>28</v>
      </c>
      <c r="O478" s="159" t="s">
        <v>10</v>
      </c>
      <c r="P478" s="153" t="s">
        <v>21</v>
      </c>
      <c r="Q478" s="157" t="s">
        <v>203</v>
      </c>
      <c r="R478" s="160">
        <v>0.99099999999999999</v>
      </c>
      <c r="S478" s="160">
        <v>1</v>
      </c>
      <c r="T478" s="161">
        <v>13915.51</v>
      </c>
      <c r="U478" s="161">
        <f t="shared" si="72"/>
        <v>723606.52</v>
      </c>
      <c r="V478" s="162">
        <f t="shared" si="70"/>
        <v>0.80400724444444438</v>
      </c>
      <c r="W478" s="59" t="str">
        <f t="shared" si="71"/>
        <v>W/IN</v>
      </c>
      <c r="X478" s="59" t="str">
        <f t="shared" si="73"/>
        <v>SIGNIFICANT</v>
      </c>
      <c r="Y478" s="18">
        <f t="shared" si="74"/>
        <v>42</v>
      </c>
      <c r="Z478" s="149"/>
    </row>
    <row r="479" spans="1:26" s="12" customFormat="1" ht="13.8" hidden="1" thickBot="1" x14ac:dyDescent="0.3">
      <c r="A479" s="149">
        <v>45125</v>
      </c>
      <c r="B479" s="151" t="s">
        <v>519</v>
      </c>
      <c r="C479" s="151" t="s">
        <v>70</v>
      </c>
      <c r="D479" s="151" t="s">
        <v>26</v>
      </c>
      <c r="E479" s="151" t="s">
        <v>1533</v>
      </c>
      <c r="F479" s="152" t="s">
        <v>52</v>
      </c>
      <c r="G479" s="153">
        <v>45124</v>
      </c>
      <c r="H479" s="153">
        <v>45124</v>
      </c>
      <c r="I479" s="163" t="s">
        <v>1534</v>
      </c>
      <c r="J479" s="155">
        <v>900000</v>
      </c>
      <c r="K479" s="155">
        <f t="shared" si="75"/>
        <v>17307.692307692309</v>
      </c>
      <c r="L479" s="156" t="s">
        <v>42</v>
      </c>
      <c r="M479" s="157" t="s">
        <v>115</v>
      </c>
      <c r="N479" s="166" t="s">
        <v>71</v>
      </c>
      <c r="O479" s="159" t="s">
        <v>10</v>
      </c>
      <c r="P479" s="153" t="s">
        <v>21</v>
      </c>
      <c r="Q479" s="157" t="s">
        <v>188</v>
      </c>
      <c r="R479" s="160">
        <v>0.86099999999999999</v>
      </c>
      <c r="S479" s="160">
        <v>1</v>
      </c>
      <c r="T479" s="161">
        <v>15464.53</v>
      </c>
      <c r="U479" s="161">
        <f t="shared" si="72"/>
        <v>804155.56</v>
      </c>
      <c r="V479" s="162">
        <f t="shared" si="70"/>
        <v>0.89350617777777774</v>
      </c>
      <c r="W479" s="59" t="str">
        <f t="shared" si="71"/>
        <v>W/IN</v>
      </c>
      <c r="X479" s="59" t="str">
        <f t="shared" si="73"/>
        <v>EXPECTED</v>
      </c>
      <c r="Y479" s="18">
        <f t="shared" si="74"/>
        <v>0</v>
      </c>
      <c r="Z479" s="149"/>
    </row>
    <row r="480" spans="1:26" s="12" customFormat="1" ht="13.8" hidden="1" thickBot="1" x14ac:dyDescent="0.3">
      <c r="A480" s="149">
        <v>45090</v>
      </c>
      <c r="B480" s="151"/>
      <c r="C480" s="151" t="s">
        <v>552</v>
      </c>
      <c r="D480" s="151" t="s">
        <v>158</v>
      </c>
      <c r="E480" s="151" t="s">
        <v>564</v>
      </c>
      <c r="F480" s="152" t="s">
        <v>52</v>
      </c>
      <c r="G480" s="153">
        <v>45124</v>
      </c>
      <c r="H480" s="153">
        <v>45135</v>
      </c>
      <c r="I480" s="163" t="s">
        <v>565</v>
      </c>
      <c r="J480" s="155">
        <v>720000</v>
      </c>
      <c r="K480" s="155">
        <f t="shared" si="75"/>
        <v>13846.153846153846</v>
      </c>
      <c r="L480" s="156" t="s">
        <v>42</v>
      </c>
      <c r="M480" s="157" t="s">
        <v>94</v>
      </c>
      <c r="N480" s="166" t="s">
        <v>23</v>
      </c>
      <c r="O480" s="159" t="s">
        <v>10</v>
      </c>
      <c r="P480" s="153" t="s">
        <v>21</v>
      </c>
      <c r="Q480" s="157" t="s">
        <v>203</v>
      </c>
      <c r="R480" s="160">
        <v>0.91100000000000003</v>
      </c>
      <c r="S480" s="160">
        <v>0.97499999999999998</v>
      </c>
      <c r="T480" s="161">
        <v>287.19</v>
      </c>
      <c r="U480" s="161">
        <f t="shared" si="72"/>
        <v>14933.88</v>
      </c>
      <c r="V480" s="162">
        <f t="shared" si="70"/>
        <v>2.07415E-2</v>
      </c>
      <c r="W480" s="59" t="str">
        <f t="shared" si="71"/>
        <v>L0W</v>
      </c>
      <c r="X480" s="59" t="str">
        <f t="shared" si="73"/>
        <v>EXPECTED</v>
      </c>
      <c r="Y480" s="18">
        <f t="shared" si="74"/>
        <v>11</v>
      </c>
      <c r="Z480" s="149"/>
    </row>
    <row r="481" spans="1:26" s="12" customFormat="1" ht="15" hidden="1" thickBot="1" x14ac:dyDescent="0.35">
      <c r="A481" s="202">
        <v>45133</v>
      </c>
      <c r="B481" s="203"/>
      <c r="C481" s="203" t="s">
        <v>77</v>
      </c>
      <c r="D481" s="203" t="s">
        <v>206</v>
      </c>
      <c r="E481" s="203" t="s">
        <v>1555</v>
      </c>
      <c r="F481" s="204" t="s">
        <v>52</v>
      </c>
      <c r="G481" s="205">
        <v>45124</v>
      </c>
      <c r="H481" s="205"/>
      <c r="I481" s="242" t="s">
        <v>1556</v>
      </c>
      <c r="J481" s="207">
        <v>120000</v>
      </c>
      <c r="K481" s="207">
        <f t="shared" si="75"/>
        <v>2307.6923076923076</v>
      </c>
      <c r="L481" s="208" t="s">
        <v>42</v>
      </c>
      <c r="M481" s="209" t="s">
        <v>94</v>
      </c>
      <c r="N481" s="210">
        <v>8138</v>
      </c>
      <c r="O481" s="211" t="s">
        <v>10</v>
      </c>
      <c r="P481" s="205" t="s">
        <v>21</v>
      </c>
      <c r="Q481" s="209" t="s">
        <v>56</v>
      </c>
      <c r="R481" s="212"/>
      <c r="S481" s="212"/>
      <c r="T481" s="213"/>
      <c r="U481" s="213">
        <f t="shared" si="72"/>
        <v>0</v>
      </c>
      <c r="V481" s="214">
        <f t="shared" si="70"/>
        <v>0</v>
      </c>
      <c r="W481" s="214" t="str">
        <f t="shared" si="71"/>
        <v>L0W</v>
      </c>
      <c r="X481" s="214" t="e">
        <f t="shared" si="73"/>
        <v>#NUM!</v>
      </c>
      <c r="Y481" s="203" t="e">
        <f t="shared" si="74"/>
        <v>#NUM!</v>
      </c>
      <c r="Z481" s="202"/>
    </row>
    <row r="482" spans="1:26" s="12" customFormat="1" ht="13.8" hidden="1" thickBot="1" x14ac:dyDescent="0.3">
      <c r="A482" s="149">
        <v>45138</v>
      </c>
      <c r="B482" s="151" t="s">
        <v>534</v>
      </c>
      <c r="C482" s="151" t="s">
        <v>1348</v>
      </c>
      <c r="D482" s="151" t="s">
        <v>90</v>
      </c>
      <c r="E482" s="151" t="s">
        <v>1575</v>
      </c>
      <c r="F482" s="152" t="s">
        <v>52</v>
      </c>
      <c r="G482" s="153">
        <v>45126</v>
      </c>
      <c r="H482" s="153">
        <v>45198</v>
      </c>
      <c r="I482" s="163" t="s">
        <v>1576</v>
      </c>
      <c r="J482" s="155">
        <v>12000000</v>
      </c>
      <c r="K482" s="155">
        <f t="shared" si="75"/>
        <v>230769.23076923078</v>
      </c>
      <c r="L482" s="156" t="s">
        <v>41</v>
      </c>
      <c r="M482" s="157"/>
      <c r="N482" s="166" t="s">
        <v>28</v>
      </c>
      <c r="O482" s="159" t="s">
        <v>10</v>
      </c>
      <c r="P482" s="153" t="s">
        <v>21</v>
      </c>
      <c r="Q482" s="157" t="s">
        <v>203</v>
      </c>
      <c r="R482" s="160">
        <v>0.98799999999999999</v>
      </c>
      <c r="S482" s="160">
        <v>1</v>
      </c>
      <c r="T482" s="161">
        <v>3521.29</v>
      </c>
      <c r="U482" s="161">
        <f t="shared" si="72"/>
        <v>183107.08</v>
      </c>
      <c r="V482" s="162">
        <f t="shared" si="70"/>
        <v>1.5258923333333332E-2</v>
      </c>
      <c r="W482" s="59" t="str">
        <f t="shared" si="71"/>
        <v>L0W</v>
      </c>
      <c r="X482" s="59" t="str">
        <f t="shared" si="73"/>
        <v>SIGNIFICANT</v>
      </c>
      <c r="Y482" s="18">
        <f t="shared" si="74"/>
        <v>72</v>
      </c>
      <c r="Z482" s="149"/>
    </row>
    <row r="483" spans="1:26" s="12" customFormat="1" ht="13.8" hidden="1" thickBot="1" x14ac:dyDescent="0.3">
      <c r="A483" s="149">
        <v>45148</v>
      </c>
      <c r="B483" s="151" t="s">
        <v>519</v>
      </c>
      <c r="C483" s="151" t="s">
        <v>70</v>
      </c>
      <c r="D483" s="151" t="s">
        <v>158</v>
      </c>
      <c r="E483" s="151" t="s">
        <v>1619</v>
      </c>
      <c r="F483" s="152" t="s">
        <v>52</v>
      </c>
      <c r="G483" s="153">
        <v>45128</v>
      </c>
      <c r="H483" s="153">
        <v>45205</v>
      </c>
      <c r="I483" s="163" t="s">
        <v>1620</v>
      </c>
      <c r="J483" s="155">
        <v>600000</v>
      </c>
      <c r="K483" s="155">
        <f t="shared" si="75"/>
        <v>11538.461538461539</v>
      </c>
      <c r="L483" s="156" t="s">
        <v>42</v>
      </c>
      <c r="M483" s="157" t="s">
        <v>94</v>
      </c>
      <c r="N483" s="166" t="s">
        <v>71</v>
      </c>
      <c r="O483" s="159" t="s">
        <v>10</v>
      </c>
      <c r="P483" s="153" t="s">
        <v>21</v>
      </c>
      <c r="Q483" s="157" t="s">
        <v>188</v>
      </c>
      <c r="R483" s="160">
        <v>0.96899999999999997</v>
      </c>
      <c r="S483" s="160">
        <v>0.99099999999999999</v>
      </c>
      <c r="T483" s="161">
        <v>3341.75</v>
      </c>
      <c r="U483" s="161">
        <f t="shared" si="72"/>
        <v>173771</v>
      </c>
      <c r="V483" s="162">
        <f t="shared" si="70"/>
        <v>0.28961833333333331</v>
      </c>
      <c r="W483" s="59" t="str">
        <f t="shared" si="71"/>
        <v>L0W</v>
      </c>
      <c r="X483" s="59" t="str">
        <f t="shared" si="73"/>
        <v>SIGNIFICANT</v>
      </c>
      <c r="Y483" s="18">
        <f t="shared" si="74"/>
        <v>77</v>
      </c>
      <c r="Z483" s="149"/>
    </row>
    <row r="484" spans="1:26" s="12" customFormat="1" ht="13.8" hidden="1" thickBot="1" x14ac:dyDescent="0.3">
      <c r="A484" s="149">
        <v>45118</v>
      </c>
      <c r="B484" s="151" t="s">
        <v>57</v>
      </c>
      <c r="C484" s="151" t="s">
        <v>418</v>
      </c>
      <c r="D484" s="151" t="s">
        <v>158</v>
      </c>
      <c r="E484" s="151" t="s">
        <v>1490</v>
      </c>
      <c r="F484" s="152" t="s">
        <v>52</v>
      </c>
      <c r="G484" s="153">
        <v>45131</v>
      </c>
      <c r="H484" s="153">
        <v>45155</v>
      </c>
      <c r="I484" s="163" t="s">
        <v>1491</v>
      </c>
      <c r="J484" s="155">
        <v>1200000</v>
      </c>
      <c r="K484" s="155">
        <f t="shared" si="75"/>
        <v>23076.923076923078</v>
      </c>
      <c r="L484" s="156" t="s">
        <v>42</v>
      </c>
      <c r="M484" s="157" t="s">
        <v>94</v>
      </c>
      <c r="N484" s="166" t="s">
        <v>71</v>
      </c>
      <c r="O484" s="159" t="s">
        <v>10</v>
      </c>
      <c r="P484" s="153" t="s">
        <v>21</v>
      </c>
      <c r="Q484" s="157" t="s">
        <v>1848</v>
      </c>
      <c r="R484" s="160">
        <v>0.997</v>
      </c>
      <c r="S484" s="160">
        <v>0.998</v>
      </c>
      <c r="T484" s="161">
        <v>6387.3</v>
      </c>
      <c r="U484" s="161">
        <f t="shared" si="72"/>
        <v>332139.60000000003</v>
      </c>
      <c r="V484" s="162">
        <f t="shared" si="70"/>
        <v>0.276783</v>
      </c>
      <c r="W484" s="59" t="str">
        <f t="shared" si="71"/>
        <v>L0W</v>
      </c>
      <c r="X484" s="59" t="str">
        <f t="shared" si="73"/>
        <v>DELAYED</v>
      </c>
      <c r="Y484" s="18">
        <f t="shared" si="74"/>
        <v>24</v>
      </c>
      <c r="Z484" s="149"/>
    </row>
    <row r="485" spans="1:26" s="12" customFormat="1" ht="15" hidden="1" thickBot="1" x14ac:dyDescent="0.35">
      <c r="A485" s="202">
        <v>45117</v>
      </c>
      <c r="B485" s="203" t="s">
        <v>534</v>
      </c>
      <c r="C485" s="203" t="s">
        <v>122</v>
      </c>
      <c r="D485" s="203" t="s">
        <v>1460</v>
      </c>
      <c r="E485" s="203" t="s">
        <v>1467</v>
      </c>
      <c r="F485" s="204" t="s">
        <v>52</v>
      </c>
      <c r="G485" s="205">
        <v>45131</v>
      </c>
      <c r="H485" s="205"/>
      <c r="I485" s="242" t="s">
        <v>1468</v>
      </c>
      <c r="J485" s="207">
        <v>1200000</v>
      </c>
      <c r="K485" s="207">
        <f t="shared" si="75"/>
        <v>23076.923076923078</v>
      </c>
      <c r="L485" s="208" t="s">
        <v>42</v>
      </c>
      <c r="M485" s="209" t="s">
        <v>115</v>
      </c>
      <c r="N485" s="210" t="s">
        <v>9</v>
      </c>
      <c r="O485" s="211" t="s">
        <v>10</v>
      </c>
      <c r="P485" s="205" t="s">
        <v>21</v>
      </c>
      <c r="Q485" s="209" t="s">
        <v>56</v>
      </c>
      <c r="R485" s="212"/>
      <c r="S485" s="212"/>
      <c r="T485" s="213"/>
      <c r="U485" s="213">
        <f t="shared" si="72"/>
        <v>0</v>
      </c>
      <c r="V485" s="214">
        <f t="shared" si="70"/>
        <v>0</v>
      </c>
      <c r="W485" s="214" t="str">
        <f t="shared" si="71"/>
        <v>L0W</v>
      </c>
      <c r="X485" s="214" t="e">
        <f t="shared" si="73"/>
        <v>#NUM!</v>
      </c>
      <c r="Y485" s="203" t="e">
        <f t="shared" si="74"/>
        <v>#NUM!</v>
      </c>
      <c r="Z485" s="202"/>
    </row>
    <row r="486" spans="1:26" s="12" customFormat="1" ht="13.8" hidden="1" thickBot="1" x14ac:dyDescent="0.3">
      <c r="A486" s="149">
        <v>45117</v>
      </c>
      <c r="B486" s="151" t="s">
        <v>534</v>
      </c>
      <c r="C486" s="151" t="s">
        <v>122</v>
      </c>
      <c r="D486" s="151" t="s">
        <v>1460</v>
      </c>
      <c r="E486" s="151" t="s">
        <v>1463</v>
      </c>
      <c r="F486" s="152" t="s">
        <v>52</v>
      </c>
      <c r="G486" s="153">
        <v>45131</v>
      </c>
      <c r="H486" s="153">
        <v>45183</v>
      </c>
      <c r="I486" s="163" t="s">
        <v>1464</v>
      </c>
      <c r="J486" s="155">
        <v>1200000</v>
      </c>
      <c r="K486" s="155">
        <f t="shared" si="75"/>
        <v>23076.923076923078</v>
      </c>
      <c r="L486" s="156" t="s">
        <v>43</v>
      </c>
      <c r="M486" s="157" t="s">
        <v>115</v>
      </c>
      <c r="N486" s="166" t="s">
        <v>9</v>
      </c>
      <c r="O486" s="159" t="s">
        <v>10</v>
      </c>
      <c r="P486" s="153" t="s">
        <v>21</v>
      </c>
      <c r="Q486" s="157" t="s">
        <v>203</v>
      </c>
      <c r="R486" s="160">
        <v>1</v>
      </c>
      <c r="S486" s="160">
        <v>1</v>
      </c>
      <c r="T486" s="161">
        <v>4095.06</v>
      </c>
      <c r="U486" s="161">
        <f t="shared" si="72"/>
        <v>212943.12</v>
      </c>
      <c r="V486" s="162">
        <f t="shared" si="70"/>
        <v>0.17745259999999999</v>
      </c>
      <c r="W486" s="59" t="str">
        <f t="shared" si="71"/>
        <v>L0W</v>
      </c>
      <c r="X486" s="59" t="str">
        <f t="shared" si="73"/>
        <v>SIGNIFICANT</v>
      </c>
      <c r="Y486" s="18">
        <f t="shared" si="74"/>
        <v>52</v>
      </c>
      <c r="Z486" s="149"/>
    </row>
    <row r="487" spans="1:26" s="12" customFormat="1" ht="15" hidden="1" thickBot="1" x14ac:dyDescent="0.35">
      <c r="A487" s="202">
        <v>45120</v>
      </c>
      <c r="B487" s="203"/>
      <c r="C487" s="203" t="s">
        <v>61</v>
      </c>
      <c r="D487" s="203" t="s">
        <v>120</v>
      </c>
      <c r="E487" s="203" t="s">
        <v>1505</v>
      </c>
      <c r="F487" s="204" t="s">
        <v>52</v>
      </c>
      <c r="G487" s="205">
        <v>45131</v>
      </c>
      <c r="H487" s="205"/>
      <c r="I487" s="242" t="s">
        <v>1506</v>
      </c>
      <c r="J487" s="207">
        <v>1200000</v>
      </c>
      <c r="K487" s="207">
        <f t="shared" si="75"/>
        <v>23076.923076923078</v>
      </c>
      <c r="L487" s="208" t="s">
        <v>42</v>
      </c>
      <c r="M487" s="209" t="s">
        <v>115</v>
      </c>
      <c r="N487" s="210" t="s">
        <v>8</v>
      </c>
      <c r="O487" s="211" t="s">
        <v>10</v>
      </c>
      <c r="P487" s="205" t="s">
        <v>21</v>
      </c>
      <c r="Q487" s="209" t="s">
        <v>56</v>
      </c>
      <c r="R487" s="212"/>
      <c r="S487" s="212"/>
      <c r="T487" s="213"/>
      <c r="U487" s="213">
        <f t="shared" si="72"/>
        <v>0</v>
      </c>
      <c r="V487" s="214">
        <f t="shared" si="70"/>
        <v>0</v>
      </c>
      <c r="W487" s="214" t="str">
        <f t="shared" si="71"/>
        <v>L0W</v>
      </c>
      <c r="X487" s="214" t="e">
        <f t="shared" si="73"/>
        <v>#NUM!</v>
      </c>
      <c r="Y487" s="203" t="e">
        <f t="shared" si="74"/>
        <v>#NUM!</v>
      </c>
      <c r="Z487" s="202"/>
    </row>
    <row r="488" spans="1:26" s="12" customFormat="1" ht="15" hidden="1" thickBot="1" x14ac:dyDescent="0.35">
      <c r="A488" s="202">
        <v>45117</v>
      </c>
      <c r="B488" s="203" t="s">
        <v>534</v>
      </c>
      <c r="C488" s="203" t="s">
        <v>122</v>
      </c>
      <c r="D488" s="203" t="s">
        <v>1460</v>
      </c>
      <c r="E488" s="203" t="s">
        <v>1465</v>
      </c>
      <c r="F488" s="204" t="s">
        <v>52</v>
      </c>
      <c r="G488" s="205">
        <v>45131</v>
      </c>
      <c r="H488" s="205"/>
      <c r="I488" s="242" t="s">
        <v>1466</v>
      </c>
      <c r="J488" s="207">
        <v>1200000</v>
      </c>
      <c r="K488" s="207">
        <f t="shared" si="75"/>
        <v>23076.923076923078</v>
      </c>
      <c r="L488" s="208" t="s">
        <v>42</v>
      </c>
      <c r="M488" s="209" t="s">
        <v>115</v>
      </c>
      <c r="N488" s="210" t="s">
        <v>9</v>
      </c>
      <c r="O488" s="211" t="s">
        <v>10</v>
      </c>
      <c r="P488" s="205" t="s">
        <v>21</v>
      </c>
      <c r="Q488" s="209" t="s">
        <v>56</v>
      </c>
      <c r="R488" s="212"/>
      <c r="S488" s="212"/>
      <c r="T488" s="213"/>
      <c r="U488" s="213">
        <f t="shared" si="72"/>
        <v>0</v>
      </c>
      <c r="V488" s="214">
        <f t="shared" si="70"/>
        <v>0</v>
      </c>
      <c r="W488" s="214" t="str">
        <f t="shared" si="71"/>
        <v>L0W</v>
      </c>
      <c r="X488" s="214" t="e">
        <f t="shared" si="73"/>
        <v>#NUM!</v>
      </c>
      <c r="Y488" s="203" t="e">
        <f t="shared" si="74"/>
        <v>#NUM!</v>
      </c>
      <c r="Z488" s="202"/>
    </row>
    <row r="489" spans="1:26" s="12" customFormat="1" ht="13.8" hidden="1" thickBot="1" x14ac:dyDescent="0.3">
      <c r="A489" s="149">
        <v>45121</v>
      </c>
      <c r="B489" s="151" t="s">
        <v>1523</v>
      </c>
      <c r="C489" s="151" t="s">
        <v>63</v>
      </c>
      <c r="D489" s="151" t="s">
        <v>1460</v>
      </c>
      <c r="E489" s="151" t="s">
        <v>1524</v>
      </c>
      <c r="F489" s="152" t="s">
        <v>52</v>
      </c>
      <c r="G489" s="153">
        <v>45131</v>
      </c>
      <c r="H489" s="153">
        <v>45141</v>
      </c>
      <c r="I489" s="163" t="s">
        <v>1525</v>
      </c>
      <c r="J489" s="155">
        <v>960000</v>
      </c>
      <c r="K489" s="155">
        <f t="shared" si="75"/>
        <v>18461.538461538461</v>
      </c>
      <c r="L489" s="156" t="s">
        <v>42</v>
      </c>
      <c r="M489" s="157" t="s">
        <v>94</v>
      </c>
      <c r="N489" s="166" t="s">
        <v>71</v>
      </c>
      <c r="O489" s="159" t="s">
        <v>10</v>
      </c>
      <c r="P489" s="153" t="s">
        <v>21</v>
      </c>
      <c r="Q489" s="157" t="s">
        <v>188</v>
      </c>
      <c r="R489" s="160">
        <v>1</v>
      </c>
      <c r="S489" s="160">
        <v>1</v>
      </c>
      <c r="T489" s="161">
        <v>4379.91</v>
      </c>
      <c r="U489" s="161">
        <f t="shared" si="72"/>
        <v>227755.32</v>
      </c>
      <c r="V489" s="162">
        <f t="shared" si="70"/>
        <v>0.237245125</v>
      </c>
      <c r="W489" s="59" t="str">
        <f t="shared" si="71"/>
        <v>L0W</v>
      </c>
      <c r="X489" s="59" t="str">
        <f t="shared" si="73"/>
        <v>EXPECTED</v>
      </c>
      <c r="Y489" s="18">
        <f t="shared" si="74"/>
        <v>10</v>
      </c>
      <c r="Z489" s="149"/>
    </row>
    <row r="490" spans="1:26" s="12" customFormat="1" ht="13.8" hidden="1" thickBot="1" x14ac:dyDescent="0.3">
      <c r="A490" s="177">
        <v>45096</v>
      </c>
      <c r="B490" s="18" t="s">
        <v>1310</v>
      </c>
      <c r="C490" s="18" t="s">
        <v>1311</v>
      </c>
      <c r="D490" s="18" t="s">
        <v>158</v>
      </c>
      <c r="E490" s="18" t="s">
        <v>1312</v>
      </c>
      <c r="F490" s="19" t="s">
        <v>52</v>
      </c>
      <c r="G490" s="25">
        <v>45131</v>
      </c>
      <c r="H490" s="25">
        <v>45135</v>
      </c>
      <c r="I490" s="178" t="s">
        <v>1313</v>
      </c>
      <c r="J490" s="26">
        <v>600000</v>
      </c>
      <c r="K490" s="26">
        <f t="shared" si="75"/>
        <v>11538.461538461539</v>
      </c>
      <c r="L490" s="27" t="s">
        <v>42</v>
      </c>
      <c r="M490" s="179" t="s">
        <v>94</v>
      </c>
      <c r="N490" s="180" t="s">
        <v>371</v>
      </c>
      <c r="O490" s="181" t="s">
        <v>10</v>
      </c>
      <c r="P490" s="25" t="s">
        <v>21</v>
      </c>
      <c r="Q490" s="157" t="s">
        <v>1736</v>
      </c>
      <c r="R490" s="182">
        <v>0.97299999999999998</v>
      </c>
      <c r="S490" s="182">
        <v>0.83899999999999997</v>
      </c>
      <c r="T490" s="183">
        <v>104471.82</v>
      </c>
      <c r="U490" s="161">
        <f t="shared" si="72"/>
        <v>5432534.6400000006</v>
      </c>
      <c r="V490" s="162">
        <f t="shared" si="70"/>
        <v>9.0542244000000007</v>
      </c>
      <c r="W490" s="59" t="str">
        <f t="shared" si="71"/>
        <v>HIGH</v>
      </c>
      <c r="X490" s="59" t="str">
        <f t="shared" si="73"/>
        <v>EXPECTED</v>
      </c>
      <c r="Y490" s="18">
        <f t="shared" si="74"/>
        <v>4</v>
      </c>
      <c r="Z490" s="177"/>
    </row>
    <row r="491" spans="1:26" s="12" customFormat="1" ht="13.8" hidden="1" thickBot="1" x14ac:dyDescent="0.3">
      <c r="A491" s="149">
        <v>45096</v>
      </c>
      <c r="B491" s="151" t="s">
        <v>1310</v>
      </c>
      <c r="C491" s="151" t="s">
        <v>1311</v>
      </c>
      <c r="D491" s="151" t="s">
        <v>1314</v>
      </c>
      <c r="E491" s="151" t="s">
        <v>1315</v>
      </c>
      <c r="F491" s="152" t="s">
        <v>52</v>
      </c>
      <c r="G491" s="153">
        <v>45131</v>
      </c>
      <c r="H491" s="153">
        <v>45141</v>
      </c>
      <c r="I491" s="163" t="s">
        <v>1316</v>
      </c>
      <c r="J491" s="155">
        <v>600000</v>
      </c>
      <c r="K491" s="155">
        <f t="shared" si="75"/>
        <v>11538.461538461539</v>
      </c>
      <c r="L491" s="156" t="s">
        <v>43</v>
      </c>
      <c r="M491" s="157" t="s">
        <v>94</v>
      </c>
      <c r="N491" s="166" t="s">
        <v>371</v>
      </c>
      <c r="O491" s="159" t="s">
        <v>10</v>
      </c>
      <c r="P491" s="153" t="s">
        <v>21</v>
      </c>
      <c r="Q491" s="157" t="s">
        <v>188</v>
      </c>
      <c r="R491" s="160">
        <v>0.94599999999999995</v>
      </c>
      <c r="S491" s="160">
        <v>0.995</v>
      </c>
      <c r="T491" s="161">
        <v>84097.67</v>
      </c>
      <c r="U491" s="161">
        <f t="shared" si="72"/>
        <v>4373078.84</v>
      </c>
      <c r="V491" s="162">
        <f t="shared" si="70"/>
        <v>7.288464733333333</v>
      </c>
      <c r="W491" s="59" t="str">
        <f t="shared" si="71"/>
        <v>HIGH</v>
      </c>
      <c r="X491" s="59" t="str">
        <f t="shared" ref="X491:X522" si="76">IF(Y491&lt;15, "EXPECTED", IF(Y491&gt;30, "SIGNIFICANT", "DELAYED"))</f>
        <v>EXPECTED</v>
      </c>
      <c r="Y491" s="18">
        <f t="shared" si="74"/>
        <v>10</v>
      </c>
      <c r="Z491" s="149"/>
    </row>
    <row r="492" spans="1:26" s="12" customFormat="1" ht="13.8" hidden="1" thickBot="1" x14ac:dyDescent="0.3">
      <c r="A492" s="149">
        <v>45118</v>
      </c>
      <c r="B492" s="151" t="s">
        <v>534</v>
      </c>
      <c r="C492" s="151" t="s">
        <v>114</v>
      </c>
      <c r="D492" s="151" t="s">
        <v>1460</v>
      </c>
      <c r="E492" s="151" t="s">
        <v>1501</v>
      </c>
      <c r="F492" s="152" t="s">
        <v>52</v>
      </c>
      <c r="G492" s="153">
        <v>45131</v>
      </c>
      <c r="H492" s="153">
        <v>45166</v>
      </c>
      <c r="I492" s="163" t="s">
        <v>1502</v>
      </c>
      <c r="J492" s="155">
        <v>600000</v>
      </c>
      <c r="K492" s="155">
        <f t="shared" si="75"/>
        <v>11538.461538461539</v>
      </c>
      <c r="L492" s="156" t="s">
        <v>42</v>
      </c>
      <c r="M492" s="157" t="s">
        <v>145</v>
      </c>
      <c r="N492" s="166" t="s">
        <v>28</v>
      </c>
      <c r="O492" s="159" t="s">
        <v>10</v>
      </c>
      <c r="P492" s="153" t="s">
        <v>21</v>
      </c>
      <c r="Q492" s="157" t="s">
        <v>203</v>
      </c>
      <c r="R492" s="160">
        <v>0.99</v>
      </c>
      <c r="S492" s="160">
        <v>1</v>
      </c>
      <c r="T492" s="161">
        <v>8973.57</v>
      </c>
      <c r="U492" s="161">
        <f t="shared" si="72"/>
        <v>466625.64</v>
      </c>
      <c r="V492" s="162">
        <f t="shared" si="70"/>
        <v>0.77770939999999988</v>
      </c>
      <c r="W492" s="59" t="str">
        <f t="shared" si="71"/>
        <v>L0W</v>
      </c>
      <c r="X492" s="59" t="str">
        <f t="shared" si="76"/>
        <v>SIGNIFICANT</v>
      </c>
      <c r="Y492" s="18">
        <f t="shared" si="74"/>
        <v>35</v>
      </c>
      <c r="Z492" s="149"/>
    </row>
    <row r="493" spans="1:26" s="12" customFormat="1" ht="15" hidden="1" thickBot="1" x14ac:dyDescent="0.35">
      <c r="A493" s="202">
        <v>45118</v>
      </c>
      <c r="B493" s="203" t="s">
        <v>204</v>
      </c>
      <c r="C493" s="203" t="s">
        <v>1494</v>
      </c>
      <c r="D493" s="203" t="s">
        <v>1460</v>
      </c>
      <c r="E493" s="203" t="s">
        <v>1495</v>
      </c>
      <c r="F493" s="204" t="s">
        <v>52</v>
      </c>
      <c r="G493" s="205">
        <v>45132</v>
      </c>
      <c r="H493" s="205"/>
      <c r="I493" s="242" t="s">
        <v>1496</v>
      </c>
      <c r="J493" s="207">
        <v>1200000</v>
      </c>
      <c r="K493" s="207">
        <f t="shared" si="75"/>
        <v>23076.923076923078</v>
      </c>
      <c r="L493" s="208" t="s">
        <v>42</v>
      </c>
      <c r="M493" s="209" t="s">
        <v>145</v>
      </c>
      <c r="N493" s="210" t="s">
        <v>71</v>
      </c>
      <c r="O493" s="211" t="s">
        <v>10</v>
      </c>
      <c r="P493" s="205" t="s">
        <v>21</v>
      </c>
      <c r="Q493" s="209" t="s">
        <v>56</v>
      </c>
      <c r="R493" s="212"/>
      <c r="S493" s="212"/>
      <c r="T493" s="213"/>
      <c r="U493" s="213">
        <f t="shared" si="72"/>
        <v>0</v>
      </c>
      <c r="V493" s="214">
        <f t="shared" si="70"/>
        <v>0</v>
      </c>
      <c r="W493" s="214" t="str">
        <f t="shared" si="71"/>
        <v>L0W</v>
      </c>
      <c r="X493" s="214" t="e">
        <f t="shared" si="76"/>
        <v>#NUM!</v>
      </c>
      <c r="Y493" s="203" t="e">
        <f t="shared" si="74"/>
        <v>#NUM!</v>
      </c>
      <c r="Z493" s="202"/>
    </row>
    <row r="494" spans="1:26" s="12" customFormat="1" ht="15" hidden="1" thickBot="1" x14ac:dyDescent="0.35">
      <c r="A494" s="202">
        <v>45090</v>
      </c>
      <c r="B494" s="203" t="s">
        <v>533</v>
      </c>
      <c r="C494" s="203" t="s">
        <v>156</v>
      </c>
      <c r="D494" s="203" t="s">
        <v>158</v>
      </c>
      <c r="E494" s="203" t="s">
        <v>566</v>
      </c>
      <c r="F494" s="204" t="s">
        <v>52</v>
      </c>
      <c r="G494" s="205">
        <v>45133</v>
      </c>
      <c r="H494" s="205"/>
      <c r="I494" s="242" t="s">
        <v>567</v>
      </c>
      <c r="J494" s="207">
        <v>480000</v>
      </c>
      <c r="K494" s="207">
        <f t="shared" si="75"/>
        <v>9230.7692307692305</v>
      </c>
      <c r="L494" s="208" t="s">
        <v>42</v>
      </c>
      <c r="M494" s="209" t="s">
        <v>94</v>
      </c>
      <c r="N494" s="210" t="s">
        <v>28</v>
      </c>
      <c r="O494" s="211" t="s">
        <v>10</v>
      </c>
      <c r="P494" s="205" t="s">
        <v>21</v>
      </c>
      <c r="Q494" s="209" t="s">
        <v>56</v>
      </c>
      <c r="R494" s="212"/>
      <c r="S494" s="212"/>
      <c r="T494" s="213"/>
      <c r="U494" s="213">
        <f t="shared" si="72"/>
        <v>0</v>
      </c>
      <c r="V494" s="214">
        <f t="shared" si="70"/>
        <v>0</v>
      </c>
      <c r="W494" s="214" t="str">
        <f t="shared" si="71"/>
        <v>L0W</v>
      </c>
      <c r="X494" s="214" t="e">
        <f t="shared" si="76"/>
        <v>#NUM!</v>
      </c>
      <c r="Y494" s="203" t="e">
        <f t="shared" si="74"/>
        <v>#NUM!</v>
      </c>
      <c r="Z494" s="202"/>
    </row>
    <row r="495" spans="1:26" s="12" customFormat="1" ht="13.8" hidden="1" thickBot="1" x14ac:dyDescent="0.3">
      <c r="A495" s="149">
        <v>45138</v>
      </c>
      <c r="B495" s="151" t="s">
        <v>520</v>
      </c>
      <c r="C495" s="151" t="s">
        <v>101</v>
      </c>
      <c r="D495" s="151" t="s">
        <v>158</v>
      </c>
      <c r="E495" s="151" t="s">
        <v>1573</v>
      </c>
      <c r="F495" s="152" t="s">
        <v>52</v>
      </c>
      <c r="G495" s="153">
        <v>45135</v>
      </c>
      <c r="H495" s="153">
        <v>45176</v>
      </c>
      <c r="I495" s="163" t="s">
        <v>1574</v>
      </c>
      <c r="J495" s="155">
        <v>600000</v>
      </c>
      <c r="K495" s="155">
        <f t="shared" si="75"/>
        <v>11538.461538461539</v>
      </c>
      <c r="L495" s="156" t="s">
        <v>42</v>
      </c>
      <c r="M495" s="157" t="s">
        <v>115</v>
      </c>
      <c r="N495" s="166" t="s">
        <v>160</v>
      </c>
      <c r="O495" s="159" t="s">
        <v>10</v>
      </c>
      <c r="P495" s="153" t="s">
        <v>21</v>
      </c>
      <c r="Q495" s="157" t="s">
        <v>1862</v>
      </c>
      <c r="R495" s="160">
        <v>0.98499999999999999</v>
      </c>
      <c r="S495" s="160">
        <v>0.997</v>
      </c>
      <c r="T495" s="161">
        <v>23661.759999999998</v>
      </c>
      <c r="U495" s="161">
        <f t="shared" si="72"/>
        <v>1230411.52</v>
      </c>
      <c r="V495" s="162">
        <f t="shared" si="70"/>
        <v>2.0506858666666665</v>
      </c>
      <c r="W495" s="59" t="str">
        <f t="shared" si="71"/>
        <v>HIGH</v>
      </c>
      <c r="X495" s="59" t="str">
        <f t="shared" si="76"/>
        <v>SIGNIFICANT</v>
      </c>
      <c r="Y495" s="18">
        <f t="shared" si="74"/>
        <v>41</v>
      </c>
      <c r="Z495" s="149"/>
    </row>
    <row r="496" spans="1:26" s="12" customFormat="1" ht="15" hidden="1" thickBot="1" x14ac:dyDescent="0.35">
      <c r="A496" s="202">
        <v>45118</v>
      </c>
      <c r="B496" s="203"/>
      <c r="C496" s="203" t="s">
        <v>728</v>
      </c>
      <c r="D496" s="203" t="s">
        <v>15</v>
      </c>
      <c r="E496" s="203" t="s">
        <v>1484</v>
      </c>
      <c r="F496" s="204" t="s">
        <v>52</v>
      </c>
      <c r="G496" s="205">
        <v>45137</v>
      </c>
      <c r="H496" s="205"/>
      <c r="I496" s="242" t="s">
        <v>1485</v>
      </c>
      <c r="J496" s="207">
        <v>900000</v>
      </c>
      <c r="K496" s="207">
        <f t="shared" si="75"/>
        <v>17307.692307692309</v>
      </c>
      <c r="L496" s="208" t="s">
        <v>42</v>
      </c>
      <c r="M496" s="209" t="s">
        <v>94</v>
      </c>
      <c r="N496" s="210" t="s">
        <v>71</v>
      </c>
      <c r="O496" s="211" t="s">
        <v>10</v>
      </c>
      <c r="P496" s="205" t="s">
        <v>21</v>
      </c>
      <c r="Q496" s="209" t="s">
        <v>56</v>
      </c>
      <c r="R496" s="212"/>
      <c r="S496" s="212"/>
      <c r="T496" s="213"/>
      <c r="U496" s="213">
        <f t="shared" si="72"/>
        <v>0</v>
      </c>
      <c r="V496" s="214">
        <f t="shared" si="70"/>
        <v>0</v>
      </c>
      <c r="W496" s="214" t="str">
        <f t="shared" si="71"/>
        <v>L0W</v>
      </c>
      <c r="X496" s="214" t="e">
        <f t="shared" si="76"/>
        <v>#NUM!</v>
      </c>
      <c r="Y496" s="203" t="e">
        <f t="shared" si="74"/>
        <v>#NUM!</v>
      </c>
      <c r="Z496" s="202"/>
    </row>
    <row r="497" spans="1:26" s="12" customFormat="1" ht="13.8" hidden="1" thickBot="1" x14ac:dyDescent="0.3">
      <c r="A497" s="149">
        <v>45090</v>
      </c>
      <c r="B497" s="150"/>
      <c r="C497" s="151" t="s">
        <v>494</v>
      </c>
      <c r="D497" s="151" t="s">
        <v>158</v>
      </c>
      <c r="E497" s="150" t="s">
        <v>568</v>
      </c>
      <c r="F497" s="152" t="s">
        <v>52</v>
      </c>
      <c r="G497" s="153">
        <v>45138</v>
      </c>
      <c r="H497" s="153">
        <v>45166</v>
      </c>
      <c r="I497" s="154" t="s">
        <v>569</v>
      </c>
      <c r="J497" s="155">
        <v>5557764</v>
      </c>
      <c r="K497" s="155">
        <f t="shared" si="75"/>
        <v>106880.07692307692</v>
      </c>
      <c r="L497" s="156"/>
      <c r="M497" s="157"/>
      <c r="N497" s="158" t="s">
        <v>28</v>
      </c>
      <c r="O497" s="159" t="s">
        <v>10</v>
      </c>
      <c r="P497" s="153" t="s">
        <v>21</v>
      </c>
      <c r="Q497" s="157" t="s">
        <v>203</v>
      </c>
      <c r="R497" s="160">
        <v>0.94599999999999995</v>
      </c>
      <c r="S497" s="160">
        <v>0.999</v>
      </c>
      <c r="T497" s="161">
        <v>2497.13</v>
      </c>
      <c r="U497" s="161">
        <f t="shared" si="72"/>
        <v>129850.76000000001</v>
      </c>
      <c r="V497" s="162">
        <f t="shared" si="70"/>
        <v>2.3363849202664957E-2</v>
      </c>
      <c r="W497" s="59" t="str">
        <f t="shared" si="71"/>
        <v>L0W</v>
      </c>
      <c r="X497" s="59" t="str">
        <f t="shared" si="76"/>
        <v>DELAYED</v>
      </c>
      <c r="Y497" s="18">
        <f t="shared" si="74"/>
        <v>28</v>
      </c>
      <c r="Z497" s="149"/>
    </row>
    <row r="498" spans="1:26" s="12" customFormat="1" ht="29.4" hidden="1" thickBot="1" x14ac:dyDescent="0.35">
      <c r="A498" s="202">
        <v>45118</v>
      </c>
      <c r="B498" s="203" t="s">
        <v>168</v>
      </c>
      <c r="C498" s="203" t="s">
        <v>418</v>
      </c>
      <c r="D498" s="203" t="s">
        <v>1460</v>
      </c>
      <c r="E498" s="203" t="s">
        <v>1476</v>
      </c>
      <c r="F498" s="204" t="s">
        <v>52</v>
      </c>
      <c r="G498" s="205">
        <v>45138</v>
      </c>
      <c r="H498" s="205"/>
      <c r="I498" s="242" t="s">
        <v>1477</v>
      </c>
      <c r="J498" s="207">
        <v>4800000</v>
      </c>
      <c r="K498" s="207">
        <f t="shared" si="75"/>
        <v>92307.692307692312</v>
      </c>
      <c r="L498" s="208" t="s">
        <v>41</v>
      </c>
      <c r="M498" s="209" t="s">
        <v>99</v>
      </c>
      <c r="N498" s="210" t="s">
        <v>71</v>
      </c>
      <c r="O498" s="211" t="s">
        <v>10</v>
      </c>
      <c r="P498" s="205" t="s">
        <v>21</v>
      </c>
      <c r="Q498" s="209" t="s">
        <v>56</v>
      </c>
      <c r="R498" s="212"/>
      <c r="S498" s="212"/>
      <c r="T498" s="213"/>
      <c r="U498" s="213">
        <f t="shared" si="72"/>
        <v>0</v>
      </c>
      <c r="V498" s="214">
        <f t="shared" si="70"/>
        <v>0</v>
      </c>
      <c r="W498" s="214" t="str">
        <f t="shared" si="71"/>
        <v>L0W</v>
      </c>
      <c r="X498" s="214" t="e">
        <f t="shared" si="76"/>
        <v>#NUM!</v>
      </c>
      <c r="Y498" s="203" t="e">
        <f t="shared" si="74"/>
        <v>#NUM!</v>
      </c>
      <c r="Z498" s="202"/>
    </row>
    <row r="499" spans="1:26" s="12" customFormat="1" ht="15" hidden="1" thickBot="1" x14ac:dyDescent="0.35">
      <c r="A499" s="202">
        <v>45117</v>
      </c>
      <c r="B499" s="203" t="s">
        <v>57</v>
      </c>
      <c r="C499" s="203" t="s">
        <v>1459</v>
      </c>
      <c r="D499" s="203" t="s">
        <v>1460</v>
      </c>
      <c r="E499" s="203" t="s">
        <v>1461</v>
      </c>
      <c r="F499" s="204" t="s">
        <v>52</v>
      </c>
      <c r="G499" s="205">
        <v>45138</v>
      </c>
      <c r="H499" s="205"/>
      <c r="I499" s="242" t="s">
        <v>1462</v>
      </c>
      <c r="J499" s="207">
        <v>1200000</v>
      </c>
      <c r="K499" s="207">
        <f t="shared" si="75"/>
        <v>23076.923076923078</v>
      </c>
      <c r="L499" s="208" t="s">
        <v>42</v>
      </c>
      <c r="M499" s="209" t="s">
        <v>94</v>
      </c>
      <c r="N499" s="210" t="s">
        <v>66</v>
      </c>
      <c r="O499" s="211" t="s">
        <v>10</v>
      </c>
      <c r="P499" s="205" t="s">
        <v>21</v>
      </c>
      <c r="Q499" s="209" t="s">
        <v>56</v>
      </c>
      <c r="R499" s="212"/>
      <c r="S499" s="212"/>
      <c r="T499" s="213"/>
      <c r="U499" s="213">
        <f t="shared" si="72"/>
        <v>0</v>
      </c>
      <c r="V499" s="214">
        <f t="shared" si="70"/>
        <v>0</v>
      </c>
      <c r="W499" s="214" t="str">
        <f t="shared" si="71"/>
        <v>L0W</v>
      </c>
      <c r="X499" s="214" t="e">
        <f t="shared" si="76"/>
        <v>#NUM!</v>
      </c>
      <c r="Y499" s="203" t="e">
        <f t="shared" si="74"/>
        <v>#NUM!</v>
      </c>
      <c r="Z499" s="202"/>
    </row>
    <row r="500" spans="1:26" s="12" customFormat="1" ht="13.8" hidden="1" thickBot="1" x14ac:dyDescent="0.3">
      <c r="A500" s="149">
        <v>45138</v>
      </c>
      <c r="B500" s="150" t="s">
        <v>519</v>
      </c>
      <c r="C500" s="151" t="s">
        <v>63</v>
      </c>
      <c r="D500" s="151" t="s">
        <v>26</v>
      </c>
      <c r="E500" s="150" t="s">
        <v>1583</v>
      </c>
      <c r="F500" s="152" t="s">
        <v>52</v>
      </c>
      <c r="G500" s="153">
        <v>45138</v>
      </c>
      <c r="H500" s="153">
        <v>45166</v>
      </c>
      <c r="I500" s="154" t="s">
        <v>1584</v>
      </c>
      <c r="J500" s="155">
        <v>900000</v>
      </c>
      <c r="K500" s="155">
        <f t="shared" si="75"/>
        <v>17307.692307692309</v>
      </c>
      <c r="L500" s="156" t="s">
        <v>42</v>
      </c>
      <c r="M500" s="157" t="s">
        <v>145</v>
      </c>
      <c r="N500" s="158" t="s">
        <v>71</v>
      </c>
      <c r="O500" s="159" t="s">
        <v>10</v>
      </c>
      <c r="P500" s="153" t="s">
        <v>21</v>
      </c>
      <c r="Q500" s="157" t="s">
        <v>222</v>
      </c>
      <c r="R500" s="160">
        <v>0.997</v>
      </c>
      <c r="S500" s="160">
        <v>0.997</v>
      </c>
      <c r="T500" s="161">
        <v>31408.07</v>
      </c>
      <c r="U500" s="161">
        <f t="shared" si="72"/>
        <v>1633219.64</v>
      </c>
      <c r="V500" s="162">
        <f t="shared" si="70"/>
        <v>1.8146884888888888</v>
      </c>
      <c r="W500" s="59" t="str">
        <f t="shared" si="71"/>
        <v>HIGH</v>
      </c>
      <c r="X500" s="59" t="str">
        <f t="shared" si="76"/>
        <v>DELAYED</v>
      </c>
      <c r="Y500" s="18">
        <f t="shared" si="74"/>
        <v>28</v>
      </c>
      <c r="Z500" s="149"/>
    </row>
    <row r="501" spans="1:26" s="12" customFormat="1" ht="15" hidden="1" thickBot="1" x14ac:dyDescent="0.35">
      <c r="A501" s="202">
        <v>45109</v>
      </c>
      <c r="B501" s="203"/>
      <c r="C501" s="203" t="s">
        <v>728</v>
      </c>
      <c r="D501" s="203" t="s">
        <v>15</v>
      </c>
      <c r="E501" s="203" t="s">
        <v>1346</v>
      </c>
      <c r="F501" s="204" t="s">
        <v>52</v>
      </c>
      <c r="G501" s="205">
        <v>45138</v>
      </c>
      <c r="H501" s="205"/>
      <c r="I501" s="242" t="s">
        <v>1347</v>
      </c>
      <c r="J501" s="207">
        <v>900000</v>
      </c>
      <c r="K501" s="207">
        <f t="shared" si="75"/>
        <v>17307.692307692309</v>
      </c>
      <c r="L501" s="208" t="s">
        <v>42</v>
      </c>
      <c r="M501" s="209" t="s">
        <v>94</v>
      </c>
      <c r="N501" s="210" t="s">
        <v>71</v>
      </c>
      <c r="O501" s="211" t="s">
        <v>10</v>
      </c>
      <c r="P501" s="205" t="s">
        <v>21</v>
      </c>
      <c r="Q501" s="209" t="s">
        <v>56</v>
      </c>
      <c r="R501" s="212"/>
      <c r="S501" s="212"/>
      <c r="T501" s="213"/>
      <c r="U501" s="213">
        <f t="shared" si="72"/>
        <v>0</v>
      </c>
      <c r="V501" s="214">
        <f t="shared" si="70"/>
        <v>0</v>
      </c>
      <c r="W501" s="214" t="str">
        <f t="shared" si="71"/>
        <v>L0W</v>
      </c>
      <c r="X501" s="214" t="e">
        <f t="shared" si="76"/>
        <v>#NUM!</v>
      </c>
      <c r="Y501" s="203" t="e">
        <f t="shared" si="74"/>
        <v>#NUM!</v>
      </c>
      <c r="Z501" s="202"/>
    </row>
    <row r="502" spans="1:26" s="12" customFormat="1" ht="79.8" hidden="1" thickBot="1" x14ac:dyDescent="0.3">
      <c r="A502" s="149">
        <v>45090</v>
      </c>
      <c r="B502" s="151" t="s">
        <v>168</v>
      </c>
      <c r="C502" s="151" t="s">
        <v>129</v>
      </c>
      <c r="D502" s="151" t="s">
        <v>15</v>
      </c>
      <c r="E502" s="151" t="s">
        <v>504</v>
      </c>
      <c r="F502" s="152" t="s">
        <v>52</v>
      </c>
      <c r="G502" s="153">
        <v>45139</v>
      </c>
      <c r="H502" s="153">
        <v>45141</v>
      </c>
      <c r="I502" s="163" t="s">
        <v>1458</v>
      </c>
      <c r="J502" s="155">
        <v>10200000</v>
      </c>
      <c r="K502" s="155">
        <f t="shared" si="75"/>
        <v>196153.84615384616</v>
      </c>
      <c r="L502" s="156" t="s">
        <v>41</v>
      </c>
      <c r="M502" s="157" t="s">
        <v>99</v>
      </c>
      <c r="N502" s="166" t="s">
        <v>104</v>
      </c>
      <c r="O502" s="159" t="s">
        <v>10</v>
      </c>
      <c r="P502" s="153" t="s">
        <v>21</v>
      </c>
      <c r="Q502" s="157" t="s">
        <v>1851</v>
      </c>
      <c r="R502" s="160">
        <v>0.93400000000000005</v>
      </c>
      <c r="S502" s="160">
        <v>0.98899999999999999</v>
      </c>
      <c r="T502" s="161">
        <v>165827.48000000001</v>
      </c>
      <c r="U502" s="161">
        <f t="shared" si="72"/>
        <v>8623028.9600000009</v>
      </c>
      <c r="V502" s="162">
        <f t="shared" si="70"/>
        <v>0.84539499607843138</v>
      </c>
      <c r="W502" s="59" t="str">
        <f t="shared" si="71"/>
        <v>W/IN</v>
      </c>
      <c r="X502" s="59" t="str">
        <f t="shared" si="76"/>
        <v>EXPECTED</v>
      </c>
      <c r="Y502" s="18">
        <f t="shared" si="74"/>
        <v>2</v>
      </c>
      <c r="Z502" s="149"/>
    </row>
    <row r="503" spans="1:26" s="12" customFormat="1" ht="15" hidden="1" thickBot="1" x14ac:dyDescent="0.35">
      <c r="A503" s="202">
        <v>45118</v>
      </c>
      <c r="B503" s="203"/>
      <c r="C503" s="203" t="s">
        <v>430</v>
      </c>
      <c r="D503" s="203" t="s">
        <v>90</v>
      </c>
      <c r="E503" s="203" t="s">
        <v>1482</v>
      </c>
      <c r="F503" s="204" t="s">
        <v>52</v>
      </c>
      <c r="G503" s="205">
        <v>45139</v>
      </c>
      <c r="H503" s="205"/>
      <c r="I503" s="242" t="s">
        <v>1483</v>
      </c>
      <c r="J503" s="207">
        <v>7800000</v>
      </c>
      <c r="K503" s="207">
        <f t="shared" si="75"/>
        <v>150000</v>
      </c>
      <c r="L503" s="208" t="s">
        <v>41</v>
      </c>
      <c r="M503" s="209" t="s">
        <v>99</v>
      </c>
      <c r="N503" s="210" t="s">
        <v>79</v>
      </c>
      <c r="O503" s="211" t="s">
        <v>10</v>
      </c>
      <c r="P503" s="205" t="s">
        <v>21</v>
      </c>
      <c r="Q503" s="209" t="s">
        <v>56</v>
      </c>
      <c r="R503" s="212"/>
      <c r="S503" s="212"/>
      <c r="T503" s="213"/>
      <c r="U503" s="213">
        <f t="shared" si="72"/>
        <v>0</v>
      </c>
      <c r="V503" s="214">
        <f t="shared" si="70"/>
        <v>0</v>
      </c>
      <c r="W503" s="214" t="str">
        <f t="shared" si="71"/>
        <v>L0W</v>
      </c>
      <c r="X503" s="214" t="e">
        <f t="shared" si="76"/>
        <v>#NUM!</v>
      </c>
      <c r="Y503" s="203" t="e">
        <f t="shared" si="74"/>
        <v>#NUM!</v>
      </c>
      <c r="Z503" s="202"/>
    </row>
    <row r="504" spans="1:26" s="12" customFormat="1" ht="29.4" hidden="1" thickBot="1" x14ac:dyDescent="0.35">
      <c r="A504" s="202">
        <v>45134</v>
      </c>
      <c r="B504" s="203"/>
      <c r="C504" s="203" t="s">
        <v>1459</v>
      </c>
      <c r="D504" s="203" t="s">
        <v>307</v>
      </c>
      <c r="E504" s="203" t="s">
        <v>1549</v>
      </c>
      <c r="F504" s="204" t="s">
        <v>52</v>
      </c>
      <c r="G504" s="205">
        <v>45139</v>
      </c>
      <c r="H504" s="205"/>
      <c r="I504" s="242" t="s">
        <v>1551</v>
      </c>
      <c r="J504" s="207">
        <f>4320000+3300000</f>
        <v>7620000</v>
      </c>
      <c r="K504" s="207">
        <f t="shared" ref="K504:K520" si="77">J504/52</f>
        <v>146538.46153846153</v>
      </c>
      <c r="L504" s="208" t="s">
        <v>42</v>
      </c>
      <c r="M504" s="209" t="s">
        <v>1550</v>
      </c>
      <c r="N504" s="210">
        <v>8147</v>
      </c>
      <c r="O504" s="211" t="s">
        <v>10</v>
      </c>
      <c r="P504" s="205" t="s">
        <v>21</v>
      </c>
      <c r="Q504" s="209" t="s">
        <v>56</v>
      </c>
      <c r="R504" s="212"/>
      <c r="S504" s="212"/>
      <c r="T504" s="213"/>
      <c r="U504" s="213"/>
      <c r="V504" s="214">
        <f t="shared" si="70"/>
        <v>0</v>
      </c>
      <c r="W504" s="214" t="str">
        <f t="shared" si="71"/>
        <v>L0W</v>
      </c>
      <c r="X504" s="214" t="e">
        <f t="shared" si="76"/>
        <v>#NUM!</v>
      </c>
      <c r="Y504" s="203" t="e">
        <f t="shared" si="74"/>
        <v>#NUM!</v>
      </c>
      <c r="Z504" s="202"/>
    </row>
    <row r="505" spans="1:26" s="12" customFormat="1" ht="15" hidden="1" thickBot="1" x14ac:dyDescent="0.35">
      <c r="A505" s="202">
        <v>45120</v>
      </c>
      <c r="B505" s="203"/>
      <c r="C505" s="203" t="s">
        <v>129</v>
      </c>
      <c r="D505" s="203"/>
      <c r="E505" s="203" t="s">
        <v>1514</v>
      </c>
      <c r="F505" s="204" t="s">
        <v>52</v>
      </c>
      <c r="G505" s="205">
        <v>45139</v>
      </c>
      <c r="H505" s="205"/>
      <c r="I505" s="242" t="s">
        <v>1515</v>
      </c>
      <c r="J505" s="207">
        <v>6000000</v>
      </c>
      <c r="K505" s="207">
        <f t="shared" si="77"/>
        <v>115384.61538461539</v>
      </c>
      <c r="L505" s="208" t="s">
        <v>41</v>
      </c>
      <c r="M505" s="209" t="s">
        <v>99</v>
      </c>
      <c r="N505" s="210" t="s">
        <v>66</v>
      </c>
      <c r="O505" s="211" t="s">
        <v>10</v>
      </c>
      <c r="P505" s="205" t="s">
        <v>21</v>
      </c>
      <c r="Q505" s="209" t="s">
        <v>56</v>
      </c>
      <c r="R505" s="212"/>
      <c r="S505" s="212"/>
      <c r="T505" s="213"/>
      <c r="U505" s="213">
        <f>T505*52</f>
        <v>0</v>
      </c>
      <c r="V505" s="214">
        <f t="shared" si="70"/>
        <v>0</v>
      </c>
      <c r="W505" s="214" t="str">
        <f t="shared" si="71"/>
        <v>L0W</v>
      </c>
      <c r="X505" s="214" t="e">
        <f t="shared" si="76"/>
        <v>#NUM!</v>
      </c>
      <c r="Y505" s="203" t="e">
        <f t="shared" si="74"/>
        <v>#NUM!</v>
      </c>
      <c r="Z505" s="202"/>
    </row>
    <row r="506" spans="1:26" s="12" customFormat="1" ht="15" hidden="1" thickBot="1" x14ac:dyDescent="0.35">
      <c r="A506" s="202">
        <v>45109</v>
      </c>
      <c r="B506" s="203" t="s">
        <v>168</v>
      </c>
      <c r="C506" s="203" t="s">
        <v>68</v>
      </c>
      <c r="D506" s="203" t="s">
        <v>14</v>
      </c>
      <c r="E506" s="203" t="s">
        <v>1336</v>
      </c>
      <c r="F506" s="204" t="s">
        <v>52</v>
      </c>
      <c r="G506" s="205">
        <v>45139</v>
      </c>
      <c r="H506" s="205"/>
      <c r="I506" s="242" t="s">
        <v>1337</v>
      </c>
      <c r="J506" s="207">
        <v>3473388</v>
      </c>
      <c r="K506" s="207">
        <f t="shared" si="77"/>
        <v>66795.923076923078</v>
      </c>
      <c r="L506" s="208" t="s">
        <v>41</v>
      </c>
      <c r="M506" s="209" t="s">
        <v>99</v>
      </c>
      <c r="N506" s="210" t="s">
        <v>23</v>
      </c>
      <c r="O506" s="211" t="s">
        <v>10</v>
      </c>
      <c r="P506" s="205" t="s">
        <v>21</v>
      </c>
      <c r="Q506" s="209" t="s">
        <v>56</v>
      </c>
      <c r="R506" s="212"/>
      <c r="S506" s="212"/>
      <c r="T506" s="213"/>
      <c r="U506" s="213">
        <f>T506*52</f>
        <v>0</v>
      </c>
      <c r="V506" s="214">
        <f t="shared" si="70"/>
        <v>0</v>
      </c>
      <c r="W506" s="214" t="str">
        <f t="shared" si="71"/>
        <v>L0W</v>
      </c>
      <c r="X506" s="214" t="e">
        <f t="shared" si="76"/>
        <v>#NUM!</v>
      </c>
      <c r="Y506" s="203" t="e">
        <f t="shared" si="74"/>
        <v>#NUM!</v>
      </c>
      <c r="Z506" s="202"/>
    </row>
    <row r="507" spans="1:26" s="12" customFormat="1" ht="13.8" hidden="1" thickBot="1" x14ac:dyDescent="0.3">
      <c r="A507" s="149">
        <v>45090</v>
      </c>
      <c r="B507" s="151" t="s">
        <v>57</v>
      </c>
      <c r="C507" s="151" t="s">
        <v>510</v>
      </c>
      <c r="D507" s="151" t="s">
        <v>15</v>
      </c>
      <c r="E507" s="151" t="s">
        <v>511</v>
      </c>
      <c r="F507" s="152" t="s">
        <v>52</v>
      </c>
      <c r="G507" s="153">
        <v>45139</v>
      </c>
      <c r="H507" s="153">
        <v>45141</v>
      </c>
      <c r="I507" s="163" t="s">
        <v>512</v>
      </c>
      <c r="J507" s="155">
        <v>2880000</v>
      </c>
      <c r="K507" s="155">
        <f t="shared" si="77"/>
        <v>55384.615384615383</v>
      </c>
      <c r="L507" s="156" t="s">
        <v>42</v>
      </c>
      <c r="M507" s="157" t="s">
        <v>94</v>
      </c>
      <c r="N507" s="166" t="s">
        <v>130</v>
      </c>
      <c r="O507" s="159" t="s">
        <v>10</v>
      </c>
      <c r="P507" s="153" t="s">
        <v>21</v>
      </c>
      <c r="Q507" s="157" t="s">
        <v>1852</v>
      </c>
      <c r="R507" s="160">
        <v>0.97699999999999998</v>
      </c>
      <c r="S507" s="160">
        <v>9.98</v>
      </c>
      <c r="T507" s="161">
        <v>47286.17</v>
      </c>
      <c r="U507" s="161">
        <f>T507*52</f>
        <v>2458880.84</v>
      </c>
      <c r="V507" s="162">
        <f t="shared" si="70"/>
        <v>0.85377806944444445</v>
      </c>
      <c r="W507" s="59" t="str">
        <f t="shared" si="71"/>
        <v>W/IN</v>
      </c>
      <c r="X507" s="59" t="str">
        <f t="shared" si="76"/>
        <v>EXPECTED</v>
      </c>
      <c r="Y507" s="18">
        <f t="shared" si="74"/>
        <v>2</v>
      </c>
      <c r="Z507" s="149"/>
    </row>
    <row r="508" spans="1:26" s="12" customFormat="1" ht="15" hidden="1" thickBot="1" x14ac:dyDescent="0.35">
      <c r="A508" s="202">
        <v>45146</v>
      </c>
      <c r="B508" s="203"/>
      <c r="C508" s="203" t="s">
        <v>70</v>
      </c>
      <c r="D508" s="203" t="s">
        <v>14</v>
      </c>
      <c r="E508" s="203" t="s">
        <v>1612</v>
      </c>
      <c r="F508" s="204" t="s">
        <v>52</v>
      </c>
      <c r="G508" s="205">
        <v>45139</v>
      </c>
      <c r="H508" s="205"/>
      <c r="I508" s="242" t="s">
        <v>1613</v>
      </c>
      <c r="J508" s="207">
        <v>2400000</v>
      </c>
      <c r="K508" s="207">
        <f t="shared" si="77"/>
        <v>46153.846153846156</v>
      </c>
      <c r="L508" s="208" t="s">
        <v>42</v>
      </c>
      <c r="M508" s="209" t="s">
        <v>100</v>
      </c>
      <c r="N508" s="210" t="s">
        <v>71</v>
      </c>
      <c r="O508" s="211" t="s">
        <v>10</v>
      </c>
      <c r="P508" s="205" t="s">
        <v>21</v>
      </c>
      <c r="Q508" s="209" t="s">
        <v>56</v>
      </c>
      <c r="R508" s="212"/>
      <c r="S508" s="212"/>
      <c r="T508" s="213"/>
      <c r="U508" s="213"/>
      <c r="V508" s="214">
        <f t="shared" si="70"/>
        <v>0</v>
      </c>
      <c r="W508" s="214" t="str">
        <f t="shared" si="71"/>
        <v>L0W</v>
      </c>
      <c r="X508" s="214" t="e">
        <f t="shared" si="76"/>
        <v>#NUM!</v>
      </c>
      <c r="Y508" s="203" t="e">
        <f t="shared" si="74"/>
        <v>#NUM!</v>
      </c>
      <c r="Z508" s="202"/>
    </row>
    <row r="509" spans="1:26" s="12" customFormat="1" ht="15" hidden="1" thickBot="1" x14ac:dyDescent="0.35">
      <c r="A509" s="202">
        <v>45117</v>
      </c>
      <c r="B509" s="203" t="s">
        <v>533</v>
      </c>
      <c r="C509" s="203" t="s">
        <v>176</v>
      </c>
      <c r="D509" s="203" t="s">
        <v>1460</v>
      </c>
      <c r="E509" s="203" t="s">
        <v>1469</v>
      </c>
      <c r="F509" s="204" t="s">
        <v>52</v>
      </c>
      <c r="G509" s="205">
        <v>45139</v>
      </c>
      <c r="H509" s="205"/>
      <c r="I509" s="242" t="s">
        <v>1470</v>
      </c>
      <c r="J509" s="207">
        <v>2400000</v>
      </c>
      <c r="K509" s="207">
        <f t="shared" si="77"/>
        <v>46153.846153846156</v>
      </c>
      <c r="L509" s="208" t="s">
        <v>42</v>
      </c>
      <c r="M509" s="209" t="s">
        <v>115</v>
      </c>
      <c r="N509" s="210" t="s">
        <v>72</v>
      </c>
      <c r="O509" s="211" t="s">
        <v>10</v>
      </c>
      <c r="P509" s="205" t="s">
        <v>21</v>
      </c>
      <c r="Q509" s="209" t="s">
        <v>56</v>
      </c>
      <c r="R509" s="212"/>
      <c r="S509" s="212"/>
      <c r="T509" s="213"/>
      <c r="U509" s="213">
        <f t="shared" ref="U509:U540" si="78">T509*52</f>
        <v>0</v>
      </c>
      <c r="V509" s="214">
        <f t="shared" si="70"/>
        <v>0</v>
      </c>
      <c r="W509" s="214" t="str">
        <f t="shared" si="71"/>
        <v>L0W</v>
      </c>
      <c r="X509" s="214" t="e">
        <f t="shared" si="76"/>
        <v>#NUM!</v>
      </c>
      <c r="Y509" s="203" t="e">
        <f t="shared" si="74"/>
        <v>#NUM!</v>
      </c>
      <c r="Z509" s="202"/>
    </row>
    <row r="510" spans="1:26" s="12" customFormat="1" ht="15" hidden="1" thickBot="1" x14ac:dyDescent="0.35">
      <c r="A510" s="202">
        <v>45109</v>
      </c>
      <c r="B510" s="203" t="s">
        <v>533</v>
      </c>
      <c r="C510" s="203" t="s">
        <v>68</v>
      </c>
      <c r="D510" s="203" t="s">
        <v>14</v>
      </c>
      <c r="E510" s="203" t="s">
        <v>1340</v>
      </c>
      <c r="F510" s="204" t="s">
        <v>52</v>
      </c>
      <c r="G510" s="205">
        <v>45139</v>
      </c>
      <c r="H510" s="205"/>
      <c r="I510" s="242" t="s">
        <v>1341</v>
      </c>
      <c r="J510" s="207">
        <v>2100000</v>
      </c>
      <c r="K510" s="207">
        <f t="shared" si="77"/>
        <v>40384.615384615383</v>
      </c>
      <c r="L510" s="208" t="s">
        <v>42</v>
      </c>
      <c r="M510" s="209" t="s">
        <v>94</v>
      </c>
      <c r="N510" s="210" t="s">
        <v>23</v>
      </c>
      <c r="O510" s="211" t="s">
        <v>10</v>
      </c>
      <c r="P510" s="205" t="s">
        <v>21</v>
      </c>
      <c r="Q510" s="209" t="s">
        <v>56</v>
      </c>
      <c r="R510" s="212"/>
      <c r="S510" s="212"/>
      <c r="T510" s="213"/>
      <c r="U510" s="213">
        <f t="shared" si="78"/>
        <v>0</v>
      </c>
      <c r="V510" s="214">
        <f t="shared" si="70"/>
        <v>0</v>
      </c>
      <c r="W510" s="214" t="str">
        <f t="shared" si="71"/>
        <v>L0W</v>
      </c>
      <c r="X510" s="214" t="e">
        <f t="shared" si="76"/>
        <v>#NUM!</v>
      </c>
      <c r="Y510" s="203" t="e">
        <f t="shared" si="74"/>
        <v>#NUM!</v>
      </c>
      <c r="Z510" s="202"/>
    </row>
    <row r="511" spans="1:26" s="12" customFormat="1" ht="15" hidden="1" thickBot="1" x14ac:dyDescent="0.35">
      <c r="A511" s="202">
        <v>45109</v>
      </c>
      <c r="B511" s="203" t="s">
        <v>533</v>
      </c>
      <c r="C511" s="203" t="s">
        <v>68</v>
      </c>
      <c r="D511" s="203" t="s">
        <v>14</v>
      </c>
      <c r="E511" s="203" t="s">
        <v>1338</v>
      </c>
      <c r="F511" s="204" t="s">
        <v>52</v>
      </c>
      <c r="G511" s="205">
        <v>45139</v>
      </c>
      <c r="H511" s="205"/>
      <c r="I511" s="242" t="s">
        <v>1339</v>
      </c>
      <c r="J511" s="207">
        <v>2100000</v>
      </c>
      <c r="K511" s="207">
        <f t="shared" si="77"/>
        <v>40384.615384615383</v>
      </c>
      <c r="L511" s="208" t="s">
        <v>42</v>
      </c>
      <c r="M511" s="209" t="s">
        <v>94</v>
      </c>
      <c r="N511" s="210" t="s">
        <v>23</v>
      </c>
      <c r="O511" s="211" t="s">
        <v>10</v>
      </c>
      <c r="P511" s="205" t="s">
        <v>21</v>
      </c>
      <c r="Q511" s="209" t="s">
        <v>56</v>
      </c>
      <c r="R511" s="212"/>
      <c r="S511" s="212"/>
      <c r="T511" s="213"/>
      <c r="U511" s="213">
        <f t="shared" si="78"/>
        <v>0</v>
      </c>
      <c r="V511" s="214">
        <f t="shared" si="70"/>
        <v>0</v>
      </c>
      <c r="W511" s="214" t="str">
        <f t="shared" si="71"/>
        <v>L0W</v>
      </c>
      <c r="X511" s="214" t="e">
        <f t="shared" si="76"/>
        <v>#NUM!</v>
      </c>
      <c r="Y511" s="203" t="e">
        <f t="shared" si="74"/>
        <v>#NUM!</v>
      </c>
      <c r="Z511" s="202"/>
    </row>
    <row r="512" spans="1:26" s="12" customFormat="1" ht="13.8" hidden="1" thickBot="1" x14ac:dyDescent="0.3">
      <c r="A512" s="149">
        <v>45090</v>
      </c>
      <c r="B512" s="151"/>
      <c r="C512" s="151" t="s">
        <v>76</v>
      </c>
      <c r="D512" s="151" t="s">
        <v>14</v>
      </c>
      <c r="E512" s="151" t="s">
        <v>508</v>
      </c>
      <c r="F512" s="152" t="s">
        <v>52</v>
      </c>
      <c r="G512" s="153">
        <v>45139</v>
      </c>
      <c r="H512" s="153">
        <v>45166</v>
      </c>
      <c r="I512" s="163" t="s">
        <v>509</v>
      </c>
      <c r="J512" s="155">
        <v>2040000</v>
      </c>
      <c r="K512" s="155">
        <f t="shared" si="77"/>
        <v>39230.769230769234</v>
      </c>
      <c r="L512" s="156" t="s">
        <v>42</v>
      </c>
      <c r="M512" s="157" t="s">
        <v>94</v>
      </c>
      <c r="N512" s="166" t="s">
        <v>33</v>
      </c>
      <c r="O512" s="159" t="s">
        <v>10</v>
      </c>
      <c r="P512" s="153" t="s">
        <v>21</v>
      </c>
      <c r="Q512" s="157" t="s">
        <v>1852</v>
      </c>
      <c r="R512" s="160">
        <v>0.97</v>
      </c>
      <c r="S512" s="160">
        <v>0.995</v>
      </c>
      <c r="T512" s="161">
        <v>47156.44</v>
      </c>
      <c r="U512" s="161">
        <f t="shared" si="78"/>
        <v>2452134.88</v>
      </c>
      <c r="V512" s="162">
        <f t="shared" si="70"/>
        <v>1.2020269019607843</v>
      </c>
      <c r="W512" s="59" t="str">
        <f t="shared" si="71"/>
        <v>HIGH</v>
      </c>
      <c r="X512" s="59" t="str">
        <f t="shared" si="76"/>
        <v>DELAYED</v>
      </c>
      <c r="Y512" s="18">
        <f t="shared" si="74"/>
        <v>27</v>
      </c>
      <c r="Z512" s="149"/>
    </row>
    <row r="513" spans="1:26" s="107" customFormat="1" ht="15" hidden="1" thickBot="1" x14ac:dyDescent="0.35">
      <c r="A513" s="202">
        <v>45125</v>
      </c>
      <c r="B513" s="203" t="s">
        <v>676</v>
      </c>
      <c r="C513" s="203" t="s">
        <v>149</v>
      </c>
      <c r="D513" s="203" t="s">
        <v>363</v>
      </c>
      <c r="E513" s="203" t="s">
        <v>1529</v>
      </c>
      <c r="F513" s="204" t="s">
        <v>52</v>
      </c>
      <c r="G513" s="205">
        <v>45139</v>
      </c>
      <c r="H513" s="205"/>
      <c r="I513" s="242" t="s">
        <v>1530</v>
      </c>
      <c r="J513" s="207">
        <v>2040000</v>
      </c>
      <c r="K513" s="207">
        <f t="shared" si="77"/>
        <v>39230.769230769234</v>
      </c>
      <c r="L513" s="208" t="s">
        <v>42</v>
      </c>
      <c r="M513" s="209" t="s">
        <v>94</v>
      </c>
      <c r="N513" s="210" t="s">
        <v>20</v>
      </c>
      <c r="O513" s="211" t="s">
        <v>10</v>
      </c>
      <c r="P513" s="205" t="s">
        <v>21</v>
      </c>
      <c r="Q513" s="209" t="s">
        <v>56</v>
      </c>
      <c r="R513" s="212"/>
      <c r="S513" s="212"/>
      <c r="T513" s="213"/>
      <c r="U513" s="213">
        <f t="shared" si="78"/>
        <v>0</v>
      </c>
      <c r="V513" s="214">
        <f t="shared" si="70"/>
        <v>0</v>
      </c>
      <c r="W513" s="214" t="str">
        <f t="shared" si="71"/>
        <v>L0W</v>
      </c>
      <c r="X513" s="214" t="e">
        <f t="shared" si="76"/>
        <v>#NUM!</v>
      </c>
      <c r="Y513" s="203" t="e">
        <f t="shared" si="74"/>
        <v>#NUM!</v>
      </c>
      <c r="Z513" s="202"/>
    </row>
    <row r="514" spans="1:26" s="12" customFormat="1" ht="13.8" hidden="1" thickBot="1" x14ac:dyDescent="0.3">
      <c r="A514" s="149">
        <v>45125</v>
      </c>
      <c r="B514" s="151" t="s">
        <v>676</v>
      </c>
      <c r="C514" s="151" t="s">
        <v>149</v>
      </c>
      <c r="D514" s="151" t="s">
        <v>363</v>
      </c>
      <c r="E514" s="151" t="s">
        <v>1532</v>
      </c>
      <c r="F514" s="152" t="s">
        <v>52</v>
      </c>
      <c r="G514" s="153">
        <v>45139</v>
      </c>
      <c r="H514" s="153">
        <v>45191</v>
      </c>
      <c r="I514" s="163" t="s">
        <v>1531</v>
      </c>
      <c r="J514" s="155">
        <v>2040000</v>
      </c>
      <c r="K514" s="155">
        <f t="shared" si="77"/>
        <v>39230.769230769234</v>
      </c>
      <c r="L514" s="156" t="s">
        <v>42</v>
      </c>
      <c r="M514" s="157" t="s">
        <v>94</v>
      </c>
      <c r="N514" s="166" t="s">
        <v>20</v>
      </c>
      <c r="O514" s="159" t="s">
        <v>10</v>
      </c>
      <c r="P514" s="153" t="s">
        <v>21</v>
      </c>
      <c r="Q514" s="157" t="s">
        <v>203</v>
      </c>
      <c r="R514" s="160">
        <v>0.94799999999999995</v>
      </c>
      <c r="S514" s="160">
        <v>0.99299999999999999</v>
      </c>
      <c r="T514" s="161">
        <v>42827.12</v>
      </c>
      <c r="U514" s="161">
        <f t="shared" si="78"/>
        <v>2227010.2400000002</v>
      </c>
      <c r="V514" s="162">
        <f t="shared" ref="V514:V577" si="79">T514/K514</f>
        <v>1.0916716862745097</v>
      </c>
      <c r="W514" s="59" t="str">
        <f t="shared" ref="W514:W577" si="80">IF(V514&lt;0.8, "L0W", IF(V514&gt;1.2,"HIGH","W/IN"))</f>
        <v>W/IN</v>
      </c>
      <c r="X514" s="59" t="str">
        <f t="shared" si="76"/>
        <v>SIGNIFICANT</v>
      </c>
      <c r="Y514" s="18">
        <f t="shared" si="74"/>
        <v>52</v>
      </c>
      <c r="Z514" s="149"/>
    </row>
    <row r="515" spans="1:26" s="12" customFormat="1" ht="13.8" hidden="1" thickBot="1" x14ac:dyDescent="0.3">
      <c r="A515" s="149">
        <v>45118</v>
      </c>
      <c r="B515" s="151" t="s">
        <v>204</v>
      </c>
      <c r="C515" s="151" t="s">
        <v>61</v>
      </c>
      <c r="D515" s="151" t="s">
        <v>1460</v>
      </c>
      <c r="E515" s="151" t="s">
        <v>1497</v>
      </c>
      <c r="F515" s="152" t="s">
        <v>52</v>
      </c>
      <c r="G515" s="153">
        <v>45139</v>
      </c>
      <c r="H515" s="153">
        <v>45166</v>
      </c>
      <c r="I515" s="163" t="s">
        <v>1498</v>
      </c>
      <c r="J515" s="155">
        <v>1800000</v>
      </c>
      <c r="K515" s="155">
        <f t="shared" si="77"/>
        <v>34615.384615384617</v>
      </c>
      <c r="L515" s="156" t="s">
        <v>42</v>
      </c>
      <c r="M515" s="157" t="s">
        <v>94</v>
      </c>
      <c r="N515" s="166" t="s">
        <v>8</v>
      </c>
      <c r="O515" s="159" t="s">
        <v>10</v>
      </c>
      <c r="P515" s="153" t="s">
        <v>21</v>
      </c>
      <c r="Q515" s="157" t="s">
        <v>1856</v>
      </c>
      <c r="R515" s="160">
        <v>0.877</v>
      </c>
      <c r="S515" s="160">
        <v>0.95299999999999996</v>
      </c>
      <c r="T515" s="161">
        <v>47811.66</v>
      </c>
      <c r="U515" s="161">
        <f t="shared" si="78"/>
        <v>2486206.3200000003</v>
      </c>
      <c r="V515" s="162">
        <f t="shared" si="79"/>
        <v>1.3812257333333333</v>
      </c>
      <c r="W515" s="59" t="str">
        <f t="shared" si="80"/>
        <v>HIGH</v>
      </c>
      <c r="X515" s="59" t="str">
        <f t="shared" si="76"/>
        <v>DELAYED</v>
      </c>
      <c r="Y515" s="18">
        <f t="shared" si="74"/>
        <v>27</v>
      </c>
      <c r="Z515" s="149"/>
    </row>
    <row r="516" spans="1:26" s="12" customFormat="1" ht="15" hidden="1" thickBot="1" x14ac:dyDescent="0.35">
      <c r="A516" s="202">
        <v>45090</v>
      </c>
      <c r="B516" s="203"/>
      <c r="C516" s="203" t="s">
        <v>505</v>
      </c>
      <c r="D516" s="203" t="s">
        <v>158</v>
      </c>
      <c r="E516" s="203" t="s">
        <v>506</v>
      </c>
      <c r="F516" s="204" t="s">
        <v>52</v>
      </c>
      <c r="G516" s="205">
        <v>45139</v>
      </c>
      <c r="H516" s="205"/>
      <c r="I516" s="242" t="s">
        <v>507</v>
      </c>
      <c r="J516" s="207">
        <v>1200000</v>
      </c>
      <c r="K516" s="207">
        <f t="shared" si="77"/>
        <v>23076.923076923078</v>
      </c>
      <c r="L516" s="208" t="s">
        <v>42</v>
      </c>
      <c r="M516" s="209" t="s">
        <v>94</v>
      </c>
      <c r="N516" s="210" t="s">
        <v>72</v>
      </c>
      <c r="O516" s="211" t="s">
        <v>10</v>
      </c>
      <c r="P516" s="205" t="s">
        <v>21</v>
      </c>
      <c r="Q516" s="209" t="s">
        <v>56</v>
      </c>
      <c r="R516" s="212"/>
      <c r="S516" s="212"/>
      <c r="T516" s="213"/>
      <c r="U516" s="213">
        <f t="shared" si="78"/>
        <v>0</v>
      </c>
      <c r="V516" s="214">
        <f t="shared" si="79"/>
        <v>0</v>
      </c>
      <c r="W516" s="214" t="str">
        <f t="shared" si="80"/>
        <v>L0W</v>
      </c>
      <c r="X516" s="214" t="e">
        <f t="shared" si="76"/>
        <v>#NUM!</v>
      </c>
      <c r="Y516" s="203" t="e">
        <f t="shared" si="74"/>
        <v>#NUM!</v>
      </c>
      <c r="Z516" s="202"/>
    </row>
    <row r="517" spans="1:26" s="12" customFormat="1" ht="15" hidden="1" thickBot="1" x14ac:dyDescent="0.35">
      <c r="A517" s="202">
        <v>45090</v>
      </c>
      <c r="B517" s="203"/>
      <c r="C517" s="203" t="s">
        <v>494</v>
      </c>
      <c r="D517" s="203" t="s">
        <v>158</v>
      </c>
      <c r="E517" s="203" t="s">
        <v>513</v>
      </c>
      <c r="F517" s="204" t="s">
        <v>52</v>
      </c>
      <c r="G517" s="205">
        <v>45139</v>
      </c>
      <c r="H517" s="205"/>
      <c r="I517" s="242" t="s">
        <v>514</v>
      </c>
      <c r="J517" s="207">
        <v>1092000</v>
      </c>
      <c r="K517" s="207">
        <f t="shared" si="77"/>
        <v>21000</v>
      </c>
      <c r="L517" s="208" t="s">
        <v>42</v>
      </c>
      <c r="M517" s="209" t="s">
        <v>94</v>
      </c>
      <c r="N517" s="210" t="s">
        <v>28</v>
      </c>
      <c r="O517" s="211" t="s">
        <v>10</v>
      </c>
      <c r="P517" s="205" t="s">
        <v>21</v>
      </c>
      <c r="Q517" s="209" t="s">
        <v>56</v>
      </c>
      <c r="R517" s="212"/>
      <c r="S517" s="212"/>
      <c r="T517" s="213"/>
      <c r="U517" s="213">
        <f t="shared" si="78"/>
        <v>0</v>
      </c>
      <c r="V517" s="214">
        <f t="shared" si="79"/>
        <v>0</v>
      </c>
      <c r="W517" s="214" t="str">
        <f t="shared" si="80"/>
        <v>L0W</v>
      </c>
      <c r="X517" s="214" t="e">
        <f t="shared" si="76"/>
        <v>#NUM!</v>
      </c>
      <c r="Y517" s="203" t="e">
        <f t="shared" si="74"/>
        <v>#NUM!</v>
      </c>
      <c r="Z517" s="202"/>
    </row>
    <row r="518" spans="1:26" s="12" customFormat="1" ht="15" hidden="1" thickBot="1" x14ac:dyDescent="0.35">
      <c r="A518" s="217">
        <v>45197</v>
      </c>
      <c r="B518" s="216"/>
      <c r="C518" s="216" t="s">
        <v>494</v>
      </c>
      <c r="D518" s="216" t="s">
        <v>1460</v>
      </c>
      <c r="E518" s="216" t="s">
        <v>1798</v>
      </c>
      <c r="F518" s="219" t="s">
        <v>52</v>
      </c>
      <c r="G518" s="220">
        <v>45139</v>
      </c>
      <c r="H518" s="220"/>
      <c r="I518" s="243" t="s">
        <v>514</v>
      </c>
      <c r="J518" s="222">
        <v>1092000</v>
      </c>
      <c r="K518" s="222">
        <f t="shared" si="77"/>
        <v>21000</v>
      </c>
      <c r="L518" s="223" t="s">
        <v>42</v>
      </c>
      <c r="M518" s="224" t="s">
        <v>100</v>
      </c>
      <c r="N518" s="225" t="s">
        <v>66</v>
      </c>
      <c r="O518" s="226" t="s">
        <v>10</v>
      </c>
      <c r="P518" s="205" t="s">
        <v>21</v>
      </c>
      <c r="Q518" s="224" t="s">
        <v>56</v>
      </c>
      <c r="R518" s="227"/>
      <c r="S518" s="227"/>
      <c r="T518" s="228"/>
      <c r="U518" s="213">
        <f t="shared" si="78"/>
        <v>0</v>
      </c>
      <c r="V518" s="215">
        <f t="shared" si="79"/>
        <v>0</v>
      </c>
      <c r="W518" s="215" t="str">
        <f t="shared" si="80"/>
        <v>L0W</v>
      </c>
      <c r="X518" s="215" t="e">
        <f t="shared" si="76"/>
        <v>#NUM!</v>
      </c>
      <c r="Y518" s="216" t="e">
        <f t="shared" si="74"/>
        <v>#NUM!</v>
      </c>
      <c r="Z518" s="217"/>
    </row>
    <row r="519" spans="1:26" s="12" customFormat="1" ht="15" hidden="1" thickBot="1" x14ac:dyDescent="0.35">
      <c r="A519" s="202">
        <v>45096</v>
      </c>
      <c r="B519" s="203" t="s">
        <v>520</v>
      </c>
      <c r="C519" s="203" t="s">
        <v>101</v>
      </c>
      <c r="D519" s="203" t="s">
        <v>15</v>
      </c>
      <c r="E519" s="203" t="s">
        <v>1319</v>
      </c>
      <c r="F519" s="204" t="s">
        <v>52</v>
      </c>
      <c r="G519" s="205">
        <v>45139</v>
      </c>
      <c r="H519" s="205"/>
      <c r="I519" s="242" t="s">
        <v>1320</v>
      </c>
      <c r="J519" s="207">
        <v>1080000</v>
      </c>
      <c r="K519" s="207">
        <f t="shared" si="77"/>
        <v>20769.23076923077</v>
      </c>
      <c r="L519" s="208" t="s">
        <v>42</v>
      </c>
      <c r="M519" s="209" t="s">
        <v>94</v>
      </c>
      <c r="N519" s="210" t="s">
        <v>160</v>
      </c>
      <c r="O519" s="211" t="s">
        <v>10</v>
      </c>
      <c r="P519" s="205" t="s">
        <v>21</v>
      </c>
      <c r="Q519" s="209" t="s">
        <v>56</v>
      </c>
      <c r="R519" s="212"/>
      <c r="S519" s="212"/>
      <c r="T519" s="213"/>
      <c r="U519" s="213">
        <f t="shared" si="78"/>
        <v>0</v>
      </c>
      <c r="V519" s="214">
        <f t="shared" si="79"/>
        <v>0</v>
      </c>
      <c r="W519" s="214" t="str">
        <f t="shared" si="80"/>
        <v>L0W</v>
      </c>
      <c r="X519" s="214" t="e">
        <f t="shared" si="76"/>
        <v>#NUM!</v>
      </c>
      <c r="Y519" s="203" t="e">
        <f t="shared" si="74"/>
        <v>#NUM!</v>
      </c>
      <c r="Z519" s="202"/>
    </row>
    <row r="520" spans="1:26" s="12" customFormat="1" ht="13.8" hidden="1" thickBot="1" x14ac:dyDescent="0.3">
      <c r="A520" s="149">
        <v>45146</v>
      </c>
      <c r="B520" s="151" t="s">
        <v>519</v>
      </c>
      <c r="C520" s="151" t="s">
        <v>125</v>
      </c>
      <c r="D520" s="151" t="s">
        <v>15</v>
      </c>
      <c r="E520" s="151" t="s">
        <v>1606</v>
      </c>
      <c r="F520" s="152" t="s">
        <v>52</v>
      </c>
      <c r="G520" s="153">
        <v>45139</v>
      </c>
      <c r="H520" s="153">
        <v>45191</v>
      </c>
      <c r="I520" s="163" t="s">
        <v>1607</v>
      </c>
      <c r="J520" s="155">
        <v>900000</v>
      </c>
      <c r="K520" s="155">
        <f t="shared" si="77"/>
        <v>17307.692307692309</v>
      </c>
      <c r="L520" s="156" t="s">
        <v>42</v>
      </c>
      <c r="M520" s="157" t="s">
        <v>115</v>
      </c>
      <c r="N520" s="166" t="s">
        <v>71</v>
      </c>
      <c r="O520" s="159" t="s">
        <v>10</v>
      </c>
      <c r="P520" s="153" t="s">
        <v>21</v>
      </c>
      <c r="Q520" s="157" t="s">
        <v>1943</v>
      </c>
      <c r="R520" s="160">
        <v>1</v>
      </c>
      <c r="S520" s="160">
        <v>1</v>
      </c>
      <c r="T520" s="161">
        <v>1783.99</v>
      </c>
      <c r="U520" s="161">
        <f t="shared" si="78"/>
        <v>92767.48</v>
      </c>
      <c r="V520" s="162">
        <f t="shared" si="79"/>
        <v>0.10307497777777777</v>
      </c>
      <c r="W520" s="59" t="str">
        <f t="shared" si="80"/>
        <v>L0W</v>
      </c>
      <c r="X520" s="59" t="str">
        <f t="shared" si="76"/>
        <v>SIGNIFICANT</v>
      </c>
      <c r="Y520" s="18">
        <f t="shared" si="74"/>
        <v>52</v>
      </c>
      <c r="Z520" s="149"/>
    </row>
    <row r="521" spans="1:26" s="12" customFormat="1" ht="13.8" hidden="1" thickBot="1" x14ac:dyDescent="0.3">
      <c r="A521" s="149">
        <v>45090</v>
      </c>
      <c r="B521" s="150" t="s">
        <v>1331</v>
      </c>
      <c r="C521" s="151" t="s">
        <v>87</v>
      </c>
      <c r="D521" s="151" t="s">
        <v>15</v>
      </c>
      <c r="E521" s="150" t="s">
        <v>1857</v>
      </c>
      <c r="F521" s="152" t="s">
        <v>52</v>
      </c>
      <c r="G521" s="153">
        <v>45139</v>
      </c>
      <c r="H521" s="153">
        <v>45166</v>
      </c>
      <c r="I521" s="154" t="s">
        <v>561</v>
      </c>
      <c r="J521" s="155">
        <v>900000</v>
      </c>
      <c r="K521" s="155">
        <f>J521/12</f>
        <v>75000</v>
      </c>
      <c r="L521" s="156" t="s">
        <v>43</v>
      </c>
      <c r="M521" s="157" t="s">
        <v>94</v>
      </c>
      <c r="N521" s="158" t="s">
        <v>11</v>
      </c>
      <c r="O521" s="159" t="s">
        <v>10</v>
      </c>
      <c r="P521" s="153" t="s">
        <v>21</v>
      </c>
      <c r="Q521" s="157" t="s">
        <v>188</v>
      </c>
      <c r="R521" s="160">
        <v>0.92900000000000005</v>
      </c>
      <c r="S521" s="160">
        <v>1</v>
      </c>
      <c r="T521" s="161">
        <v>17425.34</v>
      </c>
      <c r="U521" s="161">
        <f t="shared" si="78"/>
        <v>906117.68</v>
      </c>
      <c r="V521" s="162">
        <f t="shared" si="79"/>
        <v>0.23233786666666667</v>
      </c>
      <c r="W521" s="59" t="str">
        <f t="shared" si="80"/>
        <v>L0W</v>
      </c>
      <c r="X521" s="59" t="str">
        <f t="shared" si="76"/>
        <v>DELAYED</v>
      </c>
      <c r="Y521" s="18">
        <f t="shared" si="74"/>
        <v>27</v>
      </c>
      <c r="Z521" s="149"/>
    </row>
    <row r="522" spans="1:26" s="12" customFormat="1" ht="13.8" hidden="1" thickBot="1" x14ac:dyDescent="0.3">
      <c r="A522" s="177">
        <v>45138</v>
      </c>
      <c r="B522" s="18" t="s">
        <v>519</v>
      </c>
      <c r="C522" s="18" t="s">
        <v>63</v>
      </c>
      <c r="D522" s="18" t="s">
        <v>26</v>
      </c>
      <c r="E522" s="18" t="s">
        <v>1566</v>
      </c>
      <c r="F522" s="19" t="s">
        <v>52</v>
      </c>
      <c r="G522" s="25">
        <v>45139</v>
      </c>
      <c r="H522" s="25">
        <v>45141</v>
      </c>
      <c r="I522" s="178" t="s">
        <v>1567</v>
      </c>
      <c r="J522" s="26">
        <v>900000</v>
      </c>
      <c r="K522" s="26">
        <f t="shared" ref="K522:K553" si="81">J522/52</f>
        <v>17307.692307692309</v>
      </c>
      <c r="L522" s="27" t="s">
        <v>43</v>
      </c>
      <c r="M522" s="179" t="s">
        <v>94</v>
      </c>
      <c r="N522" s="180" t="s">
        <v>71</v>
      </c>
      <c r="O522" s="181" t="s">
        <v>10</v>
      </c>
      <c r="P522" s="153" t="s">
        <v>21</v>
      </c>
      <c r="Q522" s="157" t="s">
        <v>1855</v>
      </c>
      <c r="R522" s="182">
        <v>0.94499999999999995</v>
      </c>
      <c r="S522" s="182">
        <v>1</v>
      </c>
      <c r="T522" s="183">
        <v>33983.56</v>
      </c>
      <c r="U522" s="161">
        <f t="shared" si="78"/>
        <v>1767145.1199999999</v>
      </c>
      <c r="V522" s="162">
        <f t="shared" si="79"/>
        <v>1.9634945777777775</v>
      </c>
      <c r="W522" s="59" t="str">
        <f t="shared" si="80"/>
        <v>HIGH</v>
      </c>
      <c r="X522" s="59" t="str">
        <f t="shared" si="76"/>
        <v>EXPECTED</v>
      </c>
      <c r="Y522" s="18">
        <f t="shared" si="74"/>
        <v>2</v>
      </c>
      <c r="Z522" s="177"/>
    </row>
    <row r="523" spans="1:26" s="12" customFormat="1" ht="15" hidden="1" thickBot="1" x14ac:dyDescent="0.35">
      <c r="A523" s="202">
        <v>45138</v>
      </c>
      <c r="B523" s="203"/>
      <c r="C523" s="203" t="s">
        <v>137</v>
      </c>
      <c r="D523" s="203"/>
      <c r="E523" s="203" t="s">
        <v>1585</v>
      </c>
      <c r="F523" s="204" t="s">
        <v>52</v>
      </c>
      <c r="G523" s="205">
        <v>45139</v>
      </c>
      <c r="H523" s="205"/>
      <c r="I523" s="242" t="s">
        <v>1586</v>
      </c>
      <c r="J523" s="207">
        <v>660000</v>
      </c>
      <c r="K523" s="207">
        <f t="shared" si="81"/>
        <v>12692.307692307691</v>
      </c>
      <c r="L523" s="208" t="s">
        <v>42</v>
      </c>
      <c r="M523" s="209" t="s">
        <v>94</v>
      </c>
      <c r="N523" s="210" t="s">
        <v>130</v>
      </c>
      <c r="O523" s="211" t="s">
        <v>10</v>
      </c>
      <c r="P523" s="205" t="s">
        <v>21</v>
      </c>
      <c r="Q523" s="209" t="s">
        <v>56</v>
      </c>
      <c r="R523" s="212"/>
      <c r="S523" s="212"/>
      <c r="T523" s="213"/>
      <c r="U523" s="213">
        <f t="shared" si="78"/>
        <v>0</v>
      </c>
      <c r="V523" s="214">
        <f t="shared" si="79"/>
        <v>0</v>
      </c>
      <c r="W523" s="214" t="str">
        <f t="shared" si="80"/>
        <v>L0W</v>
      </c>
      <c r="X523" s="214" t="e">
        <f t="shared" ref="X523" si="82">IF(Y523&lt;15, "EXPECTED", IF(Y523&gt;30, "SIGNIFICANT", "DELAYED"))</f>
        <v>#NUM!</v>
      </c>
      <c r="Y523" s="203" t="e">
        <f t="shared" si="74"/>
        <v>#NUM!</v>
      </c>
      <c r="Z523" s="202"/>
    </row>
    <row r="524" spans="1:26" s="12" customFormat="1" ht="13.8" hidden="1" thickBot="1" x14ac:dyDescent="0.3">
      <c r="A524" s="177">
        <v>45103</v>
      </c>
      <c r="B524" s="18"/>
      <c r="C524" s="18" t="s">
        <v>141</v>
      </c>
      <c r="D524" s="18" t="s">
        <v>14</v>
      </c>
      <c r="E524" s="18" t="s">
        <v>542</v>
      </c>
      <c r="F524" s="19" t="s">
        <v>52</v>
      </c>
      <c r="G524" s="25">
        <v>45139</v>
      </c>
      <c r="H524" s="25">
        <v>45134</v>
      </c>
      <c r="I524" s="178" t="s">
        <v>527</v>
      </c>
      <c r="J524" s="26">
        <v>300000</v>
      </c>
      <c r="K524" s="26">
        <f t="shared" si="81"/>
        <v>5769.2307692307695</v>
      </c>
      <c r="L524" s="27" t="s">
        <v>42</v>
      </c>
      <c r="M524" s="179" t="s">
        <v>94</v>
      </c>
      <c r="N524" s="180" t="s">
        <v>79</v>
      </c>
      <c r="O524" s="181" t="s">
        <v>10</v>
      </c>
      <c r="P524" s="25" t="s">
        <v>21</v>
      </c>
      <c r="Q524" s="157" t="s">
        <v>203</v>
      </c>
      <c r="R524" s="182">
        <v>0.96299999999999997</v>
      </c>
      <c r="S524" s="182">
        <v>0.997</v>
      </c>
      <c r="T524" s="183">
        <v>33256.99</v>
      </c>
      <c r="U524" s="161">
        <f t="shared" si="78"/>
        <v>1729363.48</v>
      </c>
      <c r="V524" s="162">
        <f t="shared" si="79"/>
        <v>5.7645449333333323</v>
      </c>
      <c r="W524" s="59" t="str">
        <f t="shared" si="80"/>
        <v>HIGH</v>
      </c>
      <c r="X524" s="59" t="s">
        <v>2059</v>
      </c>
      <c r="Y524" s="18" t="e">
        <f t="shared" si="74"/>
        <v>#NUM!</v>
      </c>
      <c r="Z524" s="177"/>
    </row>
    <row r="525" spans="1:26" s="12" customFormat="1" ht="13.8" hidden="1" thickBot="1" x14ac:dyDescent="0.3">
      <c r="A525" s="149">
        <v>45118</v>
      </c>
      <c r="B525" s="150" t="s">
        <v>533</v>
      </c>
      <c r="C525" s="151" t="s">
        <v>69</v>
      </c>
      <c r="D525" s="151" t="s">
        <v>1460</v>
      </c>
      <c r="E525" s="150" t="s">
        <v>1499</v>
      </c>
      <c r="F525" s="152" t="s">
        <v>52</v>
      </c>
      <c r="G525" s="153">
        <v>45139</v>
      </c>
      <c r="H525" s="153">
        <v>45166</v>
      </c>
      <c r="I525" s="154" t="s">
        <v>1500</v>
      </c>
      <c r="J525" s="155">
        <v>600000</v>
      </c>
      <c r="K525" s="155">
        <f t="shared" si="81"/>
        <v>11538.461538461539</v>
      </c>
      <c r="L525" s="156" t="s">
        <v>42</v>
      </c>
      <c r="M525" s="157" t="s">
        <v>94</v>
      </c>
      <c r="N525" s="158" t="s">
        <v>9</v>
      </c>
      <c r="O525" s="159" t="s">
        <v>10</v>
      </c>
      <c r="P525" s="153" t="s">
        <v>21</v>
      </c>
      <c r="Q525" s="157" t="s">
        <v>1855</v>
      </c>
      <c r="R525" s="160">
        <v>0.99</v>
      </c>
      <c r="S525" s="160">
        <v>0.998</v>
      </c>
      <c r="T525" s="161">
        <v>2002.14</v>
      </c>
      <c r="U525" s="161">
        <f t="shared" si="78"/>
        <v>104111.28</v>
      </c>
      <c r="V525" s="162">
        <f t="shared" si="79"/>
        <v>0.1735188</v>
      </c>
      <c r="W525" s="59" t="str">
        <f t="shared" si="80"/>
        <v>L0W</v>
      </c>
      <c r="X525" s="59" t="str">
        <f t="shared" ref="X525:X556" si="83">IF(Y525&lt;15, "EXPECTED", IF(Y525&gt;30, "SIGNIFICANT", "DELAYED"))</f>
        <v>DELAYED</v>
      </c>
      <c r="Y525" s="18">
        <f t="shared" si="74"/>
        <v>27</v>
      </c>
      <c r="Z525" s="149"/>
    </row>
    <row r="526" spans="1:26" s="12" customFormat="1" ht="13.8" hidden="1" thickBot="1" x14ac:dyDescent="0.3">
      <c r="A526" s="149">
        <v>45118</v>
      </c>
      <c r="B526" s="151" t="s">
        <v>204</v>
      </c>
      <c r="C526" s="151" t="s">
        <v>69</v>
      </c>
      <c r="D526" s="151" t="s">
        <v>14</v>
      </c>
      <c r="E526" s="151" t="s">
        <v>1486</v>
      </c>
      <c r="F526" s="152" t="s">
        <v>52</v>
      </c>
      <c r="G526" s="153">
        <v>45139</v>
      </c>
      <c r="H526" s="153">
        <v>45155</v>
      </c>
      <c r="I526" s="163" t="s">
        <v>1487</v>
      </c>
      <c r="J526" s="155">
        <v>276000</v>
      </c>
      <c r="K526" s="155">
        <f t="shared" si="81"/>
        <v>5307.6923076923076</v>
      </c>
      <c r="L526" s="156" t="s">
        <v>42</v>
      </c>
      <c r="M526" s="157" t="s">
        <v>94</v>
      </c>
      <c r="N526" s="166" t="s">
        <v>9</v>
      </c>
      <c r="O526" s="159" t="s">
        <v>10</v>
      </c>
      <c r="P526" s="153" t="s">
        <v>21</v>
      </c>
      <c r="Q526" s="157" t="s">
        <v>1852</v>
      </c>
      <c r="R526" s="160">
        <v>0.99299999999999999</v>
      </c>
      <c r="S526" s="160">
        <v>0.997</v>
      </c>
      <c r="T526" s="161">
        <v>10983.51</v>
      </c>
      <c r="U526" s="161">
        <f t="shared" si="78"/>
        <v>571142.52</v>
      </c>
      <c r="V526" s="162">
        <f t="shared" si="79"/>
        <v>2.0693569565217391</v>
      </c>
      <c r="W526" s="59" t="str">
        <f t="shared" si="80"/>
        <v>HIGH</v>
      </c>
      <c r="X526" s="59" t="str">
        <f t="shared" si="83"/>
        <v>DELAYED</v>
      </c>
      <c r="Y526" s="18">
        <f t="shared" si="74"/>
        <v>16</v>
      </c>
      <c r="Z526" s="149"/>
    </row>
    <row r="527" spans="1:26" s="12" customFormat="1" ht="13.8" hidden="1" thickBot="1" x14ac:dyDescent="0.3">
      <c r="A527" s="149">
        <v>45090</v>
      </c>
      <c r="B527" s="150"/>
      <c r="C527" s="151" t="s">
        <v>156</v>
      </c>
      <c r="D527" s="151" t="s">
        <v>158</v>
      </c>
      <c r="E527" s="150" t="s">
        <v>515</v>
      </c>
      <c r="F527" s="152" t="s">
        <v>52</v>
      </c>
      <c r="G527" s="153">
        <v>45141</v>
      </c>
      <c r="H527" s="153">
        <v>45166</v>
      </c>
      <c r="I527" s="154" t="s">
        <v>516</v>
      </c>
      <c r="J527" s="155">
        <v>1200000</v>
      </c>
      <c r="K527" s="155">
        <f t="shared" si="81"/>
        <v>23076.923076923078</v>
      </c>
      <c r="L527" s="156" t="s">
        <v>43</v>
      </c>
      <c r="M527" s="157" t="s">
        <v>94</v>
      </c>
      <c r="N527" s="158" t="s">
        <v>28</v>
      </c>
      <c r="O527" s="159" t="s">
        <v>10</v>
      </c>
      <c r="P527" s="153" t="s">
        <v>21</v>
      </c>
      <c r="Q527" s="157" t="s">
        <v>203</v>
      </c>
      <c r="R527" s="160">
        <v>0.96099999999999997</v>
      </c>
      <c r="S527" s="160">
        <v>0.995</v>
      </c>
      <c r="T527" s="161">
        <v>17199.259999999998</v>
      </c>
      <c r="U527" s="161">
        <f t="shared" si="78"/>
        <v>894361.5199999999</v>
      </c>
      <c r="V527" s="162">
        <f t="shared" si="79"/>
        <v>0.74530126666666652</v>
      </c>
      <c r="W527" s="59" t="str">
        <f t="shared" si="80"/>
        <v>L0W</v>
      </c>
      <c r="X527" s="59" t="str">
        <f t="shared" si="83"/>
        <v>DELAYED</v>
      </c>
      <c r="Y527" s="18">
        <f t="shared" si="74"/>
        <v>25</v>
      </c>
      <c r="Z527" s="149"/>
    </row>
    <row r="528" spans="1:26" s="12" customFormat="1" ht="13.8" hidden="1" thickBot="1" x14ac:dyDescent="0.3">
      <c r="A528" s="149">
        <v>45152</v>
      </c>
      <c r="B528" s="151" t="s">
        <v>57</v>
      </c>
      <c r="C528" s="151" t="s">
        <v>418</v>
      </c>
      <c r="D528" s="151" t="s">
        <v>26</v>
      </c>
      <c r="E528" s="151" t="s">
        <v>1623</v>
      </c>
      <c r="F528" s="152" t="s">
        <v>52</v>
      </c>
      <c r="G528" s="153">
        <v>45152</v>
      </c>
      <c r="H528" s="153">
        <v>45162</v>
      </c>
      <c r="I528" s="163" t="s">
        <v>1624</v>
      </c>
      <c r="J528" s="155">
        <v>1500000</v>
      </c>
      <c r="K528" s="155">
        <f t="shared" si="81"/>
        <v>28846.153846153848</v>
      </c>
      <c r="L528" s="156" t="s">
        <v>42</v>
      </c>
      <c r="M528" s="157" t="s">
        <v>115</v>
      </c>
      <c r="N528" s="166" t="s">
        <v>71</v>
      </c>
      <c r="O528" s="159" t="s">
        <v>10</v>
      </c>
      <c r="P528" s="153" t="s">
        <v>21</v>
      </c>
      <c r="Q528" s="157" t="s">
        <v>203</v>
      </c>
      <c r="R528" s="160">
        <v>0.97499999999999998</v>
      </c>
      <c r="S528" s="160">
        <v>0.997</v>
      </c>
      <c r="T528" s="161">
        <v>38725.71</v>
      </c>
      <c r="U528" s="161">
        <f t="shared" si="78"/>
        <v>2013736.92</v>
      </c>
      <c r="V528" s="162">
        <f t="shared" si="79"/>
        <v>1.34249128</v>
      </c>
      <c r="W528" s="59" t="str">
        <f t="shared" si="80"/>
        <v>HIGH</v>
      </c>
      <c r="X528" s="59" t="str">
        <f t="shared" si="83"/>
        <v>EXPECTED</v>
      </c>
      <c r="Y528" s="18">
        <f t="shared" si="74"/>
        <v>10</v>
      </c>
      <c r="Z528" s="149"/>
    </row>
    <row r="529" spans="1:26" s="12" customFormat="1" ht="13.8" hidden="1" thickBot="1" x14ac:dyDescent="0.3">
      <c r="A529" s="149">
        <v>45148</v>
      </c>
      <c r="B529" s="151" t="s">
        <v>519</v>
      </c>
      <c r="C529" s="151" t="s">
        <v>63</v>
      </c>
      <c r="D529" s="151" t="s">
        <v>26</v>
      </c>
      <c r="E529" s="151" t="s">
        <v>1614</v>
      </c>
      <c r="F529" s="152" t="s">
        <v>52</v>
      </c>
      <c r="G529" s="153">
        <v>45152</v>
      </c>
      <c r="H529" s="153">
        <v>45162</v>
      </c>
      <c r="I529" s="163" t="s">
        <v>1615</v>
      </c>
      <c r="J529" s="155">
        <v>1200000</v>
      </c>
      <c r="K529" s="155">
        <f t="shared" si="81"/>
        <v>23076.923076923078</v>
      </c>
      <c r="L529" s="156" t="s">
        <v>42</v>
      </c>
      <c r="M529" s="157" t="s">
        <v>115</v>
      </c>
      <c r="N529" s="166" t="s">
        <v>71</v>
      </c>
      <c r="O529" s="159" t="s">
        <v>10</v>
      </c>
      <c r="P529" s="153" t="s">
        <v>21</v>
      </c>
      <c r="Q529" s="157" t="s">
        <v>188</v>
      </c>
      <c r="R529" s="160">
        <v>1</v>
      </c>
      <c r="S529" s="160">
        <v>1</v>
      </c>
      <c r="T529" s="161">
        <v>23445.45</v>
      </c>
      <c r="U529" s="161">
        <f t="shared" si="78"/>
        <v>1219163.4000000001</v>
      </c>
      <c r="V529" s="162">
        <f t="shared" si="79"/>
        <v>1.0159695</v>
      </c>
      <c r="W529" s="59" t="str">
        <f t="shared" si="80"/>
        <v>W/IN</v>
      </c>
      <c r="X529" s="59" t="str">
        <f t="shared" si="83"/>
        <v>EXPECTED</v>
      </c>
      <c r="Y529" s="18">
        <f t="shared" si="74"/>
        <v>10</v>
      </c>
      <c r="Z529" s="149"/>
    </row>
    <row r="530" spans="1:26" s="12" customFormat="1" ht="15" hidden="1" thickBot="1" x14ac:dyDescent="0.35">
      <c r="A530" s="202">
        <v>45134</v>
      </c>
      <c r="B530" s="203" t="s">
        <v>533</v>
      </c>
      <c r="C530" s="203" t="s">
        <v>65</v>
      </c>
      <c r="D530" s="203" t="s">
        <v>14</v>
      </c>
      <c r="E530" s="203" t="s">
        <v>1562</v>
      </c>
      <c r="F530" s="204" t="s">
        <v>52</v>
      </c>
      <c r="G530" s="205">
        <v>45153</v>
      </c>
      <c r="H530" s="205"/>
      <c r="I530" s="242" t="s">
        <v>1563</v>
      </c>
      <c r="J530" s="207">
        <v>3000000</v>
      </c>
      <c r="K530" s="207">
        <f t="shared" si="81"/>
        <v>57692.307692307695</v>
      </c>
      <c r="L530" s="208" t="s">
        <v>42</v>
      </c>
      <c r="M530" s="209" t="s">
        <v>94</v>
      </c>
      <c r="N530" s="210" t="s">
        <v>371</v>
      </c>
      <c r="O530" s="211" t="s">
        <v>10</v>
      </c>
      <c r="P530" s="205" t="s">
        <v>21</v>
      </c>
      <c r="Q530" s="209" t="s">
        <v>1935</v>
      </c>
      <c r="R530" s="212"/>
      <c r="S530" s="212"/>
      <c r="T530" s="213"/>
      <c r="U530" s="213">
        <f t="shared" si="78"/>
        <v>0</v>
      </c>
      <c r="V530" s="214">
        <f t="shared" si="79"/>
        <v>0</v>
      </c>
      <c r="W530" s="214" t="str">
        <f t="shared" si="80"/>
        <v>L0W</v>
      </c>
      <c r="X530" s="214" t="e">
        <f t="shared" si="83"/>
        <v>#NUM!</v>
      </c>
      <c r="Y530" s="203" t="e">
        <f t="shared" si="74"/>
        <v>#NUM!</v>
      </c>
      <c r="Z530" s="202"/>
    </row>
    <row r="531" spans="1:26" s="12" customFormat="1" ht="15" hidden="1" thickBot="1" x14ac:dyDescent="0.35">
      <c r="A531" s="202">
        <v>45134</v>
      </c>
      <c r="B531" s="203" t="s">
        <v>533</v>
      </c>
      <c r="C531" s="203" t="s">
        <v>65</v>
      </c>
      <c r="D531" s="203" t="s">
        <v>14</v>
      </c>
      <c r="E531" s="203" t="s">
        <v>1564</v>
      </c>
      <c r="F531" s="204" t="s">
        <v>52</v>
      </c>
      <c r="G531" s="205">
        <v>45153</v>
      </c>
      <c r="H531" s="205"/>
      <c r="I531" s="242" t="s">
        <v>1565</v>
      </c>
      <c r="J531" s="207">
        <v>3000000</v>
      </c>
      <c r="K531" s="207">
        <f t="shared" si="81"/>
        <v>57692.307692307695</v>
      </c>
      <c r="L531" s="208" t="s">
        <v>42</v>
      </c>
      <c r="M531" s="209" t="s">
        <v>94</v>
      </c>
      <c r="N531" s="210" t="s">
        <v>371</v>
      </c>
      <c r="O531" s="211" t="s">
        <v>10</v>
      </c>
      <c r="P531" s="205" t="s">
        <v>21</v>
      </c>
      <c r="Q531" s="209" t="s">
        <v>1935</v>
      </c>
      <c r="R531" s="212"/>
      <c r="S531" s="212"/>
      <c r="T531" s="213"/>
      <c r="U531" s="213">
        <f t="shared" si="78"/>
        <v>0</v>
      </c>
      <c r="V531" s="214">
        <f t="shared" si="79"/>
        <v>0</v>
      </c>
      <c r="W531" s="214" t="str">
        <f t="shared" si="80"/>
        <v>L0W</v>
      </c>
      <c r="X531" s="214" t="e">
        <f t="shared" si="83"/>
        <v>#NUM!</v>
      </c>
      <c r="Y531" s="203" t="e">
        <f t="shared" si="74"/>
        <v>#NUM!</v>
      </c>
      <c r="Z531" s="202"/>
    </row>
    <row r="532" spans="1:26" s="12" customFormat="1" ht="15" hidden="1" thickBot="1" x14ac:dyDescent="0.35">
      <c r="A532" s="202">
        <v>45134</v>
      </c>
      <c r="B532" s="203" t="s">
        <v>533</v>
      </c>
      <c r="C532" s="203" t="s">
        <v>65</v>
      </c>
      <c r="D532" s="203" t="s">
        <v>14</v>
      </c>
      <c r="E532" s="203" t="s">
        <v>1558</v>
      </c>
      <c r="F532" s="204" t="s">
        <v>52</v>
      </c>
      <c r="G532" s="205">
        <v>45153</v>
      </c>
      <c r="H532" s="205"/>
      <c r="I532" s="242" t="s">
        <v>1559</v>
      </c>
      <c r="J532" s="207">
        <v>2400000</v>
      </c>
      <c r="K532" s="207">
        <f t="shared" si="81"/>
        <v>46153.846153846156</v>
      </c>
      <c r="L532" s="208" t="s">
        <v>42</v>
      </c>
      <c r="M532" s="209" t="s">
        <v>94</v>
      </c>
      <c r="N532" s="210" t="s">
        <v>371</v>
      </c>
      <c r="O532" s="211" t="s">
        <v>10</v>
      </c>
      <c r="P532" s="205" t="s">
        <v>21</v>
      </c>
      <c r="Q532" s="209" t="s">
        <v>1935</v>
      </c>
      <c r="R532" s="212"/>
      <c r="S532" s="212"/>
      <c r="T532" s="213"/>
      <c r="U532" s="213">
        <f t="shared" si="78"/>
        <v>0</v>
      </c>
      <c r="V532" s="214">
        <f t="shared" si="79"/>
        <v>0</v>
      </c>
      <c r="W532" s="214" t="str">
        <f t="shared" si="80"/>
        <v>L0W</v>
      </c>
      <c r="X532" s="214" t="e">
        <f t="shared" si="83"/>
        <v>#NUM!</v>
      </c>
      <c r="Y532" s="203" t="e">
        <f t="shared" si="74"/>
        <v>#NUM!</v>
      </c>
      <c r="Z532" s="202"/>
    </row>
    <row r="533" spans="1:26" s="107" customFormat="1" ht="15" hidden="1" thickBot="1" x14ac:dyDescent="0.35">
      <c r="A533" s="202">
        <v>45134</v>
      </c>
      <c r="B533" s="203" t="s">
        <v>533</v>
      </c>
      <c r="C533" s="203" t="s">
        <v>65</v>
      </c>
      <c r="D533" s="203" t="s">
        <v>14</v>
      </c>
      <c r="E533" s="203" t="s">
        <v>1560</v>
      </c>
      <c r="F533" s="204" t="s">
        <v>52</v>
      </c>
      <c r="G533" s="205">
        <v>45153</v>
      </c>
      <c r="H533" s="205"/>
      <c r="I533" s="242" t="s">
        <v>1561</v>
      </c>
      <c r="J533" s="207">
        <v>2400000</v>
      </c>
      <c r="K533" s="207">
        <f t="shared" si="81"/>
        <v>46153.846153846156</v>
      </c>
      <c r="L533" s="208" t="s">
        <v>42</v>
      </c>
      <c r="M533" s="209" t="s">
        <v>94</v>
      </c>
      <c r="N533" s="210" t="s">
        <v>371</v>
      </c>
      <c r="O533" s="211" t="s">
        <v>10</v>
      </c>
      <c r="P533" s="205" t="s">
        <v>21</v>
      </c>
      <c r="Q533" s="209" t="s">
        <v>1935</v>
      </c>
      <c r="R533" s="212"/>
      <c r="S533" s="212"/>
      <c r="T533" s="213"/>
      <c r="U533" s="213">
        <f t="shared" si="78"/>
        <v>0</v>
      </c>
      <c r="V533" s="214">
        <f t="shared" si="79"/>
        <v>0</v>
      </c>
      <c r="W533" s="214" t="str">
        <f t="shared" si="80"/>
        <v>L0W</v>
      </c>
      <c r="X533" s="214" t="e">
        <f t="shared" si="83"/>
        <v>#NUM!</v>
      </c>
      <c r="Y533" s="203" t="e">
        <f t="shared" ref="Y533:Y596" si="84">DATEDIF(G533,H533,"d")</f>
        <v>#NUM!</v>
      </c>
      <c r="Z533" s="202"/>
    </row>
    <row r="534" spans="1:26" s="12" customFormat="1" ht="13.8" hidden="1" thickBot="1" x14ac:dyDescent="0.3">
      <c r="A534" s="177">
        <v>45090</v>
      </c>
      <c r="B534" s="18" t="s">
        <v>519</v>
      </c>
      <c r="C534" s="18" t="s">
        <v>418</v>
      </c>
      <c r="D534" s="18" t="s">
        <v>158</v>
      </c>
      <c r="E534" s="18" t="s">
        <v>517</v>
      </c>
      <c r="F534" s="19" t="s">
        <v>52</v>
      </c>
      <c r="G534" s="25">
        <v>45153</v>
      </c>
      <c r="H534" s="25">
        <v>45155</v>
      </c>
      <c r="I534" s="178" t="s">
        <v>518</v>
      </c>
      <c r="J534" s="26">
        <v>600000</v>
      </c>
      <c r="K534" s="26">
        <f t="shared" si="81"/>
        <v>11538.461538461539</v>
      </c>
      <c r="L534" s="27" t="s">
        <v>42</v>
      </c>
      <c r="M534" s="179" t="s">
        <v>94</v>
      </c>
      <c r="N534" s="180" t="s">
        <v>71</v>
      </c>
      <c r="O534" s="181" t="s">
        <v>10</v>
      </c>
      <c r="P534" s="153" t="s">
        <v>21</v>
      </c>
      <c r="Q534" s="157" t="s">
        <v>1853</v>
      </c>
      <c r="R534" s="182">
        <v>0.83099999999999996</v>
      </c>
      <c r="S534" s="182">
        <v>0.97899999999999998</v>
      </c>
      <c r="T534" s="183">
        <v>4415.72</v>
      </c>
      <c r="U534" s="161">
        <f t="shared" si="78"/>
        <v>229617.44</v>
      </c>
      <c r="V534" s="162">
        <f t="shared" si="79"/>
        <v>0.38269573333333334</v>
      </c>
      <c r="W534" s="59" t="str">
        <f t="shared" si="80"/>
        <v>L0W</v>
      </c>
      <c r="X534" s="59" t="str">
        <f t="shared" si="83"/>
        <v>EXPECTED</v>
      </c>
      <c r="Y534" s="18">
        <f t="shared" si="84"/>
        <v>2</v>
      </c>
      <c r="Z534" s="177"/>
    </row>
    <row r="535" spans="1:26" s="12" customFormat="1" ht="15" hidden="1" thickBot="1" x14ac:dyDescent="0.35">
      <c r="A535" s="202">
        <v>45142</v>
      </c>
      <c r="B535" s="203"/>
      <c r="C535" s="203" t="s">
        <v>186</v>
      </c>
      <c r="D535" s="203" t="s">
        <v>1460</v>
      </c>
      <c r="E535" s="203" t="s">
        <v>1594</v>
      </c>
      <c r="F535" s="204" t="s">
        <v>52</v>
      </c>
      <c r="G535" s="205">
        <v>45153</v>
      </c>
      <c r="H535" s="205"/>
      <c r="I535" s="242" t="s">
        <v>1595</v>
      </c>
      <c r="J535" s="207">
        <v>600000</v>
      </c>
      <c r="K535" s="207">
        <f t="shared" si="81"/>
        <v>11538.461538461539</v>
      </c>
      <c r="L535" s="208" t="s">
        <v>42</v>
      </c>
      <c r="M535" s="209" t="s">
        <v>115</v>
      </c>
      <c r="N535" s="210" t="s">
        <v>371</v>
      </c>
      <c r="O535" s="211" t="s">
        <v>10</v>
      </c>
      <c r="P535" s="205" t="s">
        <v>21</v>
      </c>
      <c r="Q535" s="209" t="s">
        <v>1935</v>
      </c>
      <c r="R535" s="212"/>
      <c r="S535" s="212"/>
      <c r="T535" s="213"/>
      <c r="U535" s="213">
        <f t="shared" si="78"/>
        <v>0</v>
      </c>
      <c r="V535" s="214">
        <f t="shared" si="79"/>
        <v>0</v>
      </c>
      <c r="W535" s="214" t="str">
        <f t="shared" si="80"/>
        <v>L0W</v>
      </c>
      <c r="X535" s="214" t="e">
        <f t="shared" si="83"/>
        <v>#NUM!</v>
      </c>
      <c r="Y535" s="203" t="e">
        <f t="shared" si="84"/>
        <v>#NUM!</v>
      </c>
      <c r="Z535" s="202"/>
    </row>
    <row r="536" spans="1:26" s="12" customFormat="1" ht="13.8" hidden="1" thickBot="1" x14ac:dyDescent="0.3">
      <c r="A536" s="149">
        <v>45142</v>
      </c>
      <c r="B536" s="151"/>
      <c r="C536" s="151" t="s">
        <v>186</v>
      </c>
      <c r="D536" s="151" t="s">
        <v>1460</v>
      </c>
      <c r="E536" s="151" t="s">
        <v>1598</v>
      </c>
      <c r="F536" s="152" t="s">
        <v>52</v>
      </c>
      <c r="G536" s="153">
        <v>45153</v>
      </c>
      <c r="H536" s="153">
        <v>45204</v>
      </c>
      <c r="I536" s="163" t="s">
        <v>1599</v>
      </c>
      <c r="J536" s="155">
        <v>600000</v>
      </c>
      <c r="K536" s="155">
        <f t="shared" si="81"/>
        <v>11538.461538461539</v>
      </c>
      <c r="L536" s="156" t="s">
        <v>42</v>
      </c>
      <c r="M536" s="157" t="s">
        <v>115</v>
      </c>
      <c r="N536" s="166" t="s">
        <v>371</v>
      </c>
      <c r="O536" s="159" t="s">
        <v>10</v>
      </c>
      <c r="P536" s="153" t="s">
        <v>21</v>
      </c>
      <c r="Q536" s="157" t="s">
        <v>1288</v>
      </c>
      <c r="R536" s="160">
        <v>1</v>
      </c>
      <c r="S536" s="160">
        <v>1</v>
      </c>
      <c r="T536" s="161">
        <v>132.76</v>
      </c>
      <c r="U536" s="161">
        <f t="shared" si="78"/>
        <v>6903.5199999999995</v>
      </c>
      <c r="V536" s="162">
        <f t="shared" si="79"/>
        <v>1.1505866666666665E-2</v>
      </c>
      <c r="W536" s="59" t="str">
        <f t="shared" si="80"/>
        <v>L0W</v>
      </c>
      <c r="X536" s="59" t="str">
        <f t="shared" si="83"/>
        <v>SIGNIFICANT</v>
      </c>
      <c r="Y536" s="18">
        <f t="shared" si="84"/>
        <v>51</v>
      </c>
      <c r="Z536" s="149"/>
    </row>
    <row r="537" spans="1:26" s="12" customFormat="1" ht="13.8" hidden="1" thickBot="1" x14ac:dyDescent="0.3">
      <c r="A537" s="149">
        <v>45142</v>
      </c>
      <c r="B537" s="151"/>
      <c r="C537" s="151" t="s">
        <v>186</v>
      </c>
      <c r="D537" s="151" t="s">
        <v>1460</v>
      </c>
      <c r="E537" s="151" t="s">
        <v>1596</v>
      </c>
      <c r="F537" s="152" t="s">
        <v>52</v>
      </c>
      <c r="G537" s="153">
        <v>45153</v>
      </c>
      <c r="H537" s="153">
        <v>45212</v>
      </c>
      <c r="I537" s="163" t="s">
        <v>1597</v>
      </c>
      <c r="J537" s="155">
        <v>600000</v>
      </c>
      <c r="K537" s="155">
        <f t="shared" si="81"/>
        <v>11538.461538461539</v>
      </c>
      <c r="L537" s="156" t="s">
        <v>42</v>
      </c>
      <c r="M537" s="157" t="s">
        <v>115</v>
      </c>
      <c r="N537" s="166" t="s">
        <v>371</v>
      </c>
      <c r="O537" s="159" t="s">
        <v>10</v>
      </c>
      <c r="P537" s="153" t="s">
        <v>21</v>
      </c>
      <c r="Q537" s="157" t="s">
        <v>1988</v>
      </c>
      <c r="R537" s="160">
        <v>1</v>
      </c>
      <c r="S537" s="160">
        <v>1</v>
      </c>
      <c r="T537" s="161">
        <v>145.86000000000001</v>
      </c>
      <c r="U537" s="161">
        <f t="shared" si="78"/>
        <v>7584.7200000000012</v>
      </c>
      <c r="V537" s="162">
        <f t="shared" si="79"/>
        <v>1.26412E-2</v>
      </c>
      <c r="W537" s="59" t="str">
        <f t="shared" si="80"/>
        <v>L0W</v>
      </c>
      <c r="X537" s="59" t="str">
        <f t="shared" si="83"/>
        <v>SIGNIFICANT</v>
      </c>
      <c r="Y537" s="18">
        <f t="shared" si="84"/>
        <v>59</v>
      </c>
      <c r="Z537" s="149"/>
    </row>
    <row r="538" spans="1:26" s="12" customFormat="1" ht="13.8" hidden="1" thickBot="1" x14ac:dyDescent="0.3">
      <c r="A538" s="149">
        <v>45141</v>
      </c>
      <c r="B538" s="151"/>
      <c r="C538" s="151" t="s">
        <v>186</v>
      </c>
      <c r="D538" s="151" t="s">
        <v>1460</v>
      </c>
      <c r="E538" s="151" t="s">
        <v>1592</v>
      </c>
      <c r="F538" s="152" t="s">
        <v>52</v>
      </c>
      <c r="G538" s="153">
        <v>45153</v>
      </c>
      <c r="H538" s="153">
        <v>45240</v>
      </c>
      <c r="I538" s="163" t="s">
        <v>1593</v>
      </c>
      <c r="J538" s="155">
        <v>600000</v>
      </c>
      <c r="K538" s="155">
        <f t="shared" si="81"/>
        <v>11538.461538461539</v>
      </c>
      <c r="L538" s="156" t="s">
        <v>42</v>
      </c>
      <c r="M538" s="157" t="s">
        <v>115</v>
      </c>
      <c r="N538" s="166" t="s">
        <v>371</v>
      </c>
      <c r="O538" s="159" t="s">
        <v>10</v>
      </c>
      <c r="P538" s="153" t="s">
        <v>21</v>
      </c>
      <c r="Q538" s="157" t="s">
        <v>1854</v>
      </c>
      <c r="R538" s="160">
        <v>1</v>
      </c>
      <c r="S538" s="160">
        <v>1</v>
      </c>
      <c r="T538" s="161">
        <v>133.76</v>
      </c>
      <c r="U538" s="161">
        <f t="shared" si="78"/>
        <v>6955.5199999999995</v>
      </c>
      <c r="V538" s="162">
        <f t="shared" si="79"/>
        <v>1.1592533333333332E-2</v>
      </c>
      <c r="W538" s="59" t="str">
        <f t="shared" si="80"/>
        <v>L0W</v>
      </c>
      <c r="X538" s="59" t="str">
        <f t="shared" si="83"/>
        <v>SIGNIFICANT</v>
      </c>
      <c r="Y538" s="18">
        <f t="shared" si="84"/>
        <v>87</v>
      </c>
      <c r="Z538" s="149"/>
    </row>
    <row r="539" spans="1:26" s="12" customFormat="1" ht="13.8" hidden="1" thickBot="1" x14ac:dyDescent="0.3">
      <c r="A539" s="149">
        <v>45138</v>
      </c>
      <c r="B539" s="151"/>
      <c r="C539" s="151" t="s">
        <v>87</v>
      </c>
      <c r="D539" s="151" t="s">
        <v>1460</v>
      </c>
      <c r="E539" s="151" t="s">
        <v>1581</v>
      </c>
      <c r="F539" s="152" t="s">
        <v>52</v>
      </c>
      <c r="G539" s="153">
        <v>45155</v>
      </c>
      <c r="H539" s="153">
        <v>45183</v>
      </c>
      <c r="I539" s="163" t="s">
        <v>1582</v>
      </c>
      <c r="J539" s="155">
        <v>600000</v>
      </c>
      <c r="K539" s="155">
        <f t="shared" si="81"/>
        <v>11538.461538461539</v>
      </c>
      <c r="L539" s="156" t="s">
        <v>42</v>
      </c>
      <c r="M539" s="157" t="s">
        <v>94</v>
      </c>
      <c r="N539" s="166" t="s">
        <v>11</v>
      </c>
      <c r="O539" s="159" t="s">
        <v>10</v>
      </c>
      <c r="P539" s="153" t="s">
        <v>21</v>
      </c>
      <c r="Q539" s="157" t="s">
        <v>188</v>
      </c>
      <c r="R539" s="160">
        <v>0.996</v>
      </c>
      <c r="S539" s="160">
        <v>1</v>
      </c>
      <c r="T539" s="161">
        <v>14361.88</v>
      </c>
      <c r="U539" s="161">
        <f t="shared" si="78"/>
        <v>746817.76</v>
      </c>
      <c r="V539" s="162">
        <f t="shared" si="79"/>
        <v>1.2446962666666666</v>
      </c>
      <c r="W539" s="59" t="str">
        <f t="shared" si="80"/>
        <v>HIGH</v>
      </c>
      <c r="X539" s="59" t="str">
        <f t="shared" si="83"/>
        <v>DELAYED</v>
      </c>
      <c r="Y539" s="18">
        <f t="shared" si="84"/>
        <v>28</v>
      </c>
      <c r="Z539" s="149"/>
    </row>
    <row r="540" spans="1:26" s="12" customFormat="1" ht="13.8" hidden="1" thickBot="1" x14ac:dyDescent="0.3">
      <c r="A540" s="149">
        <v>45163</v>
      </c>
      <c r="B540" s="151"/>
      <c r="C540" s="151" t="s">
        <v>70</v>
      </c>
      <c r="D540" s="151" t="s">
        <v>26</v>
      </c>
      <c r="E540" s="151" t="s">
        <v>1702</v>
      </c>
      <c r="F540" s="152" t="s">
        <v>52</v>
      </c>
      <c r="G540" s="153">
        <v>45156</v>
      </c>
      <c r="H540" s="153">
        <v>45168</v>
      </c>
      <c r="I540" s="163" t="s">
        <v>1703</v>
      </c>
      <c r="J540" s="155">
        <v>600000</v>
      </c>
      <c r="K540" s="155">
        <f t="shared" si="81"/>
        <v>11538.461538461539</v>
      </c>
      <c r="L540" s="156" t="s">
        <v>42</v>
      </c>
      <c r="M540" s="157" t="s">
        <v>1663</v>
      </c>
      <c r="N540" s="166">
        <v>8160</v>
      </c>
      <c r="O540" s="159" t="s">
        <v>10</v>
      </c>
      <c r="P540" s="153" t="s">
        <v>21</v>
      </c>
      <c r="Q540" s="157" t="s">
        <v>1854</v>
      </c>
      <c r="R540" s="160">
        <v>0.98199999999999998</v>
      </c>
      <c r="S540" s="160">
        <v>1</v>
      </c>
      <c r="T540" s="161">
        <v>1668.59</v>
      </c>
      <c r="U540" s="161">
        <f t="shared" si="78"/>
        <v>86766.68</v>
      </c>
      <c r="V540" s="162">
        <f t="shared" si="79"/>
        <v>0.14461113333333331</v>
      </c>
      <c r="W540" s="59" t="str">
        <f t="shared" si="80"/>
        <v>L0W</v>
      </c>
      <c r="X540" s="59" t="str">
        <f t="shared" si="83"/>
        <v>EXPECTED</v>
      </c>
      <c r="Y540" s="18">
        <f t="shared" si="84"/>
        <v>12</v>
      </c>
      <c r="Z540" s="149"/>
    </row>
    <row r="541" spans="1:26" s="12" customFormat="1" ht="27" hidden="1" thickBot="1" x14ac:dyDescent="0.3">
      <c r="A541" s="149">
        <v>45134</v>
      </c>
      <c r="B541" s="151"/>
      <c r="C541" s="151" t="s">
        <v>77</v>
      </c>
      <c r="D541" s="151" t="s">
        <v>14</v>
      </c>
      <c r="E541" s="151" t="s">
        <v>1548</v>
      </c>
      <c r="F541" s="152" t="s">
        <v>52</v>
      </c>
      <c r="G541" s="153">
        <v>45159</v>
      </c>
      <c r="H541" s="153">
        <v>45176</v>
      </c>
      <c r="I541" s="163" t="s">
        <v>1552</v>
      </c>
      <c r="J541" s="155">
        <v>2400000</v>
      </c>
      <c r="K541" s="155">
        <f t="shared" si="81"/>
        <v>46153.846153846156</v>
      </c>
      <c r="L541" s="156" t="s">
        <v>41</v>
      </c>
      <c r="M541" s="157" t="s">
        <v>99</v>
      </c>
      <c r="N541" s="166">
        <v>8138</v>
      </c>
      <c r="O541" s="159" t="s">
        <v>10</v>
      </c>
      <c r="P541" s="153" t="s">
        <v>21</v>
      </c>
      <c r="Q541" s="184" t="s">
        <v>188</v>
      </c>
      <c r="R541" s="160">
        <v>0.98699999999999999</v>
      </c>
      <c r="S541" s="160">
        <v>0.996</v>
      </c>
      <c r="T541" s="161">
        <v>36083.300000000003</v>
      </c>
      <c r="U541" s="161">
        <f t="shared" ref="U541:U571" si="85">T541*52</f>
        <v>1876331.6</v>
      </c>
      <c r="V541" s="351">
        <f t="shared" si="79"/>
        <v>0.78180483333333339</v>
      </c>
      <c r="W541" s="59" t="str">
        <f t="shared" si="80"/>
        <v>L0W</v>
      </c>
      <c r="X541" s="352" t="str">
        <f t="shared" si="83"/>
        <v>DELAYED</v>
      </c>
      <c r="Y541" s="353">
        <f t="shared" si="84"/>
        <v>17</v>
      </c>
      <c r="Z541" s="149"/>
    </row>
    <row r="542" spans="1:26" s="12" customFormat="1" ht="13.8" hidden="1" thickBot="1" x14ac:dyDescent="0.3">
      <c r="A542" s="149">
        <v>45146</v>
      </c>
      <c r="B542" s="151" t="s">
        <v>519</v>
      </c>
      <c r="C542" s="151" t="s">
        <v>418</v>
      </c>
      <c r="D542" s="151" t="s">
        <v>26</v>
      </c>
      <c r="E542" s="151" t="s">
        <v>1608</v>
      </c>
      <c r="F542" s="152" t="s">
        <v>52</v>
      </c>
      <c r="G542" s="153">
        <v>45159</v>
      </c>
      <c r="H542" s="153">
        <v>45167</v>
      </c>
      <c r="I542" s="163" t="s">
        <v>1609</v>
      </c>
      <c r="J542" s="155">
        <v>1500000</v>
      </c>
      <c r="K542" s="155">
        <f t="shared" si="81"/>
        <v>28846.153846153848</v>
      </c>
      <c r="L542" s="156" t="s">
        <v>42</v>
      </c>
      <c r="M542" s="157" t="s">
        <v>115</v>
      </c>
      <c r="N542" s="166" t="s">
        <v>71</v>
      </c>
      <c r="O542" s="159" t="s">
        <v>10</v>
      </c>
      <c r="P542" s="153" t="s">
        <v>21</v>
      </c>
      <c r="Q542" s="157" t="s">
        <v>203</v>
      </c>
      <c r="R542" s="160">
        <v>0.89800000000000002</v>
      </c>
      <c r="S542" s="164">
        <v>0.99</v>
      </c>
      <c r="T542" s="161">
        <v>2267.44</v>
      </c>
      <c r="U542" s="161">
        <f t="shared" si="85"/>
        <v>117906.88</v>
      </c>
      <c r="V542" s="162">
        <f t="shared" si="79"/>
        <v>7.860458666666667E-2</v>
      </c>
      <c r="W542" s="59" t="str">
        <f t="shared" si="80"/>
        <v>L0W</v>
      </c>
      <c r="X542" s="59" t="str">
        <f t="shared" si="83"/>
        <v>EXPECTED</v>
      </c>
      <c r="Y542" s="18">
        <f t="shared" si="84"/>
        <v>8</v>
      </c>
      <c r="Z542" s="149"/>
    </row>
    <row r="543" spans="1:26" s="12" customFormat="1" ht="13.8" hidden="1" thickBot="1" x14ac:dyDescent="0.3">
      <c r="A543" s="149">
        <v>45170</v>
      </c>
      <c r="B543" s="151"/>
      <c r="C543" s="151" t="s">
        <v>1732</v>
      </c>
      <c r="D543" s="151" t="s">
        <v>15</v>
      </c>
      <c r="E543" s="151" t="s">
        <v>1733</v>
      </c>
      <c r="F543" s="152" t="s">
        <v>52</v>
      </c>
      <c r="G543" s="153">
        <v>45161</v>
      </c>
      <c r="H543" s="153">
        <v>45198</v>
      </c>
      <c r="I543" s="163" t="s">
        <v>1734</v>
      </c>
      <c r="J543" s="155">
        <v>2400000</v>
      </c>
      <c r="K543" s="155">
        <f t="shared" si="81"/>
        <v>46153.846153846156</v>
      </c>
      <c r="L543" s="156" t="s">
        <v>42</v>
      </c>
      <c r="M543" s="157" t="s">
        <v>94</v>
      </c>
      <c r="N543" s="166" t="s">
        <v>8</v>
      </c>
      <c r="O543" s="159" t="s">
        <v>10</v>
      </c>
      <c r="P543" s="153" t="s">
        <v>21</v>
      </c>
      <c r="Q543" s="157" t="s">
        <v>1936</v>
      </c>
      <c r="R543" s="160">
        <v>0.97499999999999998</v>
      </c>
      <c r="S543" s="160">
        <v>0.98799999999999999</v>
      </c>
      <c r="T543" s="161">
        <v>47706.98</v>
      </c>
      <c r="U543" s="161">
        <f t="shared" si="85"/>
        <v>2480762.96</v>
      </c>
      <c r="V543" s="162">
        <f t="shared" si="79"/>
        <v>1.0336512333333334</v>
      </c>
      <c r="W543" s="59" t="str">
        <f t="shared" si="80"/>
        <v>W/IN</v>
      </c>
      <c r="X543" s="59" t="str">
        <f t="shared" si="83"/>
        <v>SIGNIFICANT</v>
      </c>
      <c r="Y543" s="18">
        <f t="shared" si="84"/>
        <v>37</v>
      </c>
      <c r="Z543" s="149"/>
    </row>
    <row r="544" spans="1:26" s="12" customFormat="1" ht="13.8" hidden="1" thickBot="1" x14ac:dyDescent="0.3">
      <c r="A544" s="149">
        <v>45146</v>
      </c>
      <c r="B544" s="151"/>
      <c r="C544" s="151" t="s">
        <v>461</v>
      </c>
      <c r="D544" s="151" t="s">
        <v>158</v>
      </c>
      <c r="E544" s="151" t="s">
        <v>1610</v>
      </c>
      <c r="F544" s="152" t="s">
        <v>52</v>
      </c>
      <c r="G544" s="153">
        <v>45163</v>
      </c>
      <c r="H544" s="153">
        <v>45183</v>
      </c>
      <c r="I544" s="163" t="s">
        <v>1611</v>
      </c>
      <c r="J544" s="155">
        <v>720000</v>
      </c>
      <c r="K544" s="155">
        <f t="shared" si="81"/>
        <v>13846.153846153846</v>
      </c>
      <c r="L544" s="156" t="s">
        <v>42</v>
      </c>
      <c r="M544" s="157" t="s">
        <v>115</v>
      </c>
      <c r="N544" s="166" t="s">
        <v>160</v>
      </c>
      <c r="O544" s="159" t="s">
        <v>10</v>
      </c>
      <c r="P544" s="153" t="s">
        <v>21</v>
      </c>
      <c r="Q544" s="157" t="s">
        <v>203</v>
      </c>
      <c r="R544" s="160">
        <v>0.95399999999999996</v>
      </c>
      <c r="S544" s="160">
        <v>1</v>
      </c>
      <c r="T544" s="161">
        <v>52461.72</v>
      </c>
      <c r="U544" s="161">
        <f t="shared" si="85"/>
        <v>2728009.44</v>
      </c>
      <c r="V544" s="162">
        <f t="shared" si="79"/>
        <v>3.7889020000000002</v>
      </c>
      <c r="W544" s="59" t="str">
        <f t="shared" si="80"/>
        <v>HIGH</v>
      </c>
      <c r="X544" s="59" t="str">
        <f t="shared" si="83"/>
        <v>DELAYED</v>
      </c>
      <c r="Y544" s="18">
        <f t="shared" si="84"/>
        <v>20</v>
      </c>
      <c r="Z544" s="149"/>
    </row>
    <row r="545" spans="1:26" s="12" customFormat="1" ht="15" hidden="1" thickBot="1" x14ac:dyDescent="0.35">
      <c r="A545" s="186">
        <v>45152</v>
      </c>
      <c r="B545" s="187"/>
      <c r="C545" s="187" t="s">
        <v>418</v>
      </c>
      <c r="D545" s="187" t="s">
        <v>158</v>
      </c>
      <c r="E545" s="187" t="s">
        <v>1625</v>
      </c>
      <c r="F545" s="188" t="s">
        <v>52</v>
      </c>
      <c r="G545" s="189">
        <v>45166</v>
      </c>
      <c r="H545" s="189"/>
      <c r="I545" s="190" t="s">
        <v>1626</v>
      </c>
      <c r="J545" s="191">
        <v>1200000</v>
      </c>
      <c r="K545" s="191">
        <f t="shared" si="81"/>
        <v>23076.923076923078</v>
      </c>
      <c r="L545" s="192" t="s">
        <v>42</v>
      </c>
      <c r="M545" s="193" t="s">
        <v>115</v>
      </c>
      <c r="N545" s="194" t="s">
        <v>71</v>
      </c>
      <c r="O545" s="195" t="s">
        <v>10</v>
      </c>
      <c r="P545" s="189" t="s">
        <v>21</v>
      </c>
      <c r="Q545" s="193" t="s">
        <v>56</v>
      </c>
      <c r="R545" s="196"/>
      <c r="S545" s="196"/>
      <c r="T545" s="197"/>
      <c r="U545" s="197">
        <f t="shared" si="85"/>
        <v>0</v>
      </c>
      <c r="V545" s="198">
        <f t="shared" si="79"/>
        <v>0</v>
      </c>
      <c r="W545" s="198" t="str">
        <f t="shared" si="80"/>
        <v>L0W</v>
      </c>
      <c r="X545" s="198" t="e">
        <f t="shared" si="83"/>
        <v>#NUM!</v>
      </c>
      <c r="Y545" s="187" t="e">
        <f t="shared" si="84"/>
        <v>#NUM!</v>
      </c>
      <c r="Z545" s="186"/>
    </row>
    <row r="546" spans="1:26" s="12" customFormat="1" ht="15" hidden="1" thickBot="1" x14ac:dyDescent="0.35">
      <c r="A546" s="186">
        <v>45152</v>
      </c>
      <c r="B546" s="187" t="s">
        <v>204</v>
      </c>
      <c r="C546" s="187" t="s">
        <v>418</v>
      </c>
      <c r="D546" s="187" t="s">
        <v>158</v>
      </c>
      <c r="E546" s="187" t="s">
        <v>1629</v>
      </c>
      <c r="F546" s="188" t="s">
        <v>52</v>
      </c>
      <c r="G546" s="189">
        <v>45166</v>
      </c>
      <c r="H546" s="189"/>
      <c r="I546" s="190" t="s">
        <v>1630</v>
      </c>
      <c r="J546" s="191">
        <v>900000</v>
      </c>
      <c r="K546" s="191">
        <f t="shared" si="81"/>
        <v>17307.692307692309</v>
      </c>
      <c r="L546" s="192" t="s">
        <v>42</v>
      </c>
      <c r="M546" s="193" t="s">
        <v>94</v>
      </c>
      <c r="N546" s="194" t="s">
        <v>71</v>
      </c>
      <c r="O546" s="195" t="s">
        <v>10</v>
      </c>
      <c r="P546" s="189" t="s">
        <v>21</v>
      </c>
      <c r="Q546" s="193" t="s">
        <v>56</v>
      </c>
      <c r="R546" s="196"/>
      <c r="S546" s="196"/>
      <c r="T546" s="197"/>
      <c r="U546" s="197">
        <f t="shared" si="85"/>
        <v>0</v>
      </c>
      <c r="V546" s="198">
        <f t="shared" si="79"/>
        <v>0</v>
      </c>
      <c r="W546" s="198" t="str">
        <f t="shared" si="80"/>
        <v>L0W</v>
      </c>
      <c r="X546" s="198" t="e">
        <f t="shared" si="83"/>
        <v>#NUM!</v>
      </c>
      <c r="Y546" s="187" t="e">
        <f t="shared" si="84"/>
        <v>#NUM!</v>
      </c>
      <c r="Z546" s="186"/>
    </row>
    <row r="547" spans="1:26" s="12" customFormat="1" ht="13.8" hidden="1" thickBot="1" x14ac:dyDescent="0.3">
      <c r="A547" s="149">
        <v>45156</v>
      </c>
      <c r="B547" s="151"/>
      <c r="C547" s="151" t="s">
        <v>70</v>
      </c>
      <c r="D547" s="151" t="s">
        <v>26</v>
      </c>
      <c r="E547" s="151" t="s">
        <v>1659</v>
      </c>
      <c r="F547" s="152" t="s">
        <v>52</v>
      </c>
      <c r="G547" s="153">
        <v>45169</v>
      </c>
      <c r="H547" s="153">
        <v>45191</v>
      </c>
      <c r="I547" s="163" t="s">
        <v>1660</v>
      </c>
      <c r="J547" s="155">
        <v>4800000</v>
      </c>
      <c r="K547" s="155">
        <f t="shared" si="81"/>
        <v>92307.692307692312</v>
      </c>
      <c r="L547" s="156" t="s">
        <v>41</v>
      </c>
      <c r="M547" s="157"/>
      <c r="N547" s="166" t="s">
        <v>71</v>
      </c>
      <c r="O547" s="159" t="s">
        <v>10</v>
      </c>
      <c r="P547" s="153" t="s">
        <v>21</v>
      </c>
      <c r="Q547" s="157" t="s">
        <v>203</v>
      </c>
      <c r="R547" s="160">
        <v>0.91800000000000004</v>
      </c>
      <c r="S547" s="160">
        <v>1</v>
      </c>
      <c r="T547" s="161">
        <v>17645.689999999999</v>
      </c>
      <c r="U547" s="161">
        <f t="shared" si="85"/>
        <v>917575.87999999989</v>
      </c>
      <c r="V547" s="162">
        <f t="shared" si="79"/>
        <v>0.19116164166666663</v>
      </c>
      <c r="W547" s="59" t="str">
        <f t="shared" si="80"/>
        <v>L0W</v>
      </c>
      <c r="X547" s="59" t="str">
        <f t="shared" si="83"/>
        <v>DELAYED</v>
      </c>
      <c r="Y547" s="18">
        <f t="shared" si="84"/>
        <v>22</v>
      </c>
      <c r="Z547" s="149"/>
    </row>
    <row r="548" spans="1:26" s="12" customFormat="1" ht="13.8" hidden="1" thickBot="1" x14ac:dyDescent="0.3">
      <c r="A548" s="149">
        <v>45156</v>
      </c>
      <c r="B548" s="151"/>
      <c r="C548" s="151" t="s">
        <v>70</v>
      </c>
      <c r="D548" s="151" t="s">
        <v>26</v>
      </c>
      <c r="E548" s="151" t="s">
        <v>1651</v>
      </c>
      <c r="F548" s="152" t="s">
        <v>52</v>
      </c>
      <c r="G548" s="153">
        <v>45169</v>
      </c>
      <c r="H548" s="153">
        <v>45190</v>
      </c>
      <c r="I548" s="163" t="s">
        <v>1652</v>
      </c>
      <c r="J548" s="155">
        <v>2400000</v>
      </c>
      <c r="K548" s="155">
        <f t="shared" si="81"/>
        <v>46153.846153846156</v>
      </c>
      <c r="L548" s="156" t="s">
        <v>41</v>
      </c>
      <c r="M548" s="157"/>
      <c r="N548" s="166" t="s">
        <v>71</v>
      </c>
      <c r="O548" s="159" t="s">
        <v>10</v>
      </c>
      <c r="P548" s="153" t="s">
        <v>21</v>
      </c>
      <c r="Q548" s="157" t="s">
        <v>1940</v>
      </c>
      <c r="R548" s="160">
        <v>0.94099999999999995</v>
      </c>
      <c r="S548" s="160">
        <v>0.97799999999999998</v>
      </c>
      <c r="T548" s="161">
        <v>42506.41</v>
      </c>
      <c r="U548" s="161">
        <f t="shared" si="85"/>
        <v>2210333.3200000003</v>
      </c>
      <c r="V548" s="162">
        <f t="shared" si="79"/>
        <v>0.92097221666666673</v>
      </c>
      <c r="W548" s="59" t="str">
        <f t="shared" si="80"/>
        <v>W/IN</v>
      </c>
      <c r="X548" s="59" t="str">
        <f t="shared" si="83"/>
        <v>DELAYED</v>
      </c>
      <c r="Y548" s="18">
        <f t="shared" si="84"/>
        <v>21</v>
      </c>
      <c r="Z548" s="149"/>
    </row>
    <row r="549" spans="1:26" s="12" customFormat="1" ht="13.8" hidden="1" thickBot="1" x14ac:dyDescent="0.3">
      <c r="A549" s="149">
        <v>45156</v>
      </c>
      <c r="B549" s="151"/>
      <c r="C549" s="151" t="s">
        <v>70</v>
      </c>
      <c r="D549" s="151" t="s">
        <v>26</v>
      </c>
      <c r="E549" s="151" t="s">
        <v>1646</v>
      </c>
      <c r="F549" s="152" t="s">
        <v>52</v>
      </c>
      <c r="G549" s="153">
        <v>45169</v>
      </c>
      <c r="H549" s="153">
        <v>45191</v>
      </c>
      <c r="I549" s="163" t="s">
        <v>1647</v>
      </c>
      <c r="J549" s="155">
        <v>2400000</v>
      </c>
      <c r="K549" s="155">
        <f t="shared" si="81"/>
        <v>46153.846153846156</v>
      </c>
      <c r="L549" s="156" t="s">
        <v>41</v>
      </c>
      <c r="M549" s="157"/>
      <c r="N549" s="166" t="s">
        <v>71</v>
      </c>
      <c r="O549" s="159" t="s">
        <v>10</v>
      </c>
      <c r="P549" s="153" t="s">
        <v>21</v>
      </c>
      <c r="Q549" s="157" t="s">
        <v>1941</v>
      </c>
      <c r="R549" s="160">
        <v>0.78600000000000003</v>
      </c>
      <c r="S549" s="160">
        <v>0.82</v>
      </c>
      <c r="T549" s="161">
        <v>1430.52</v>
      </c>
      <c r="U549" s="161">
        <f t="shared" si="85"/>
        <v>74387.039999999994</v>
      </c>
      <c r="V549" s="162">
        <f t="shared" si="79"/>
        <v>3.0994599999999997E-2</v>
      </c>
      <c r="W549" s="59" t="str">
        <f t="shared" si="80"/>
        <v>L0W</v>
      </c>
      <c r="X549" s="59" t="str">
        <f t="shared" si="83"/>
        <v>DELAYED</v>
      </c>
      <c r="Y549" s="18">
        <f t="shared" si="84"/>
        <v>22</v>
      </c>
      <c r="Z549" s="149"/>
    </row>
    <row r="550" spans="1:26" s="12" customFormat="1" ht="13.8" hidden="1" thickBot="1" x14ac:dyDescent="0.3">
      <c r="A550" s="149">
        <v>45156</v>
      </c>
      <c r="B550" s="151"/>
      <c r="C550" s="151" t="s">
        <v>70</v>
      </c>
      <c r="D550" s="151" t="s">
        <v>26</v>
      </c>
      <c r="E550" s="151" t="s">
        <v>1653</v>
      </c>
      <c r="F550" s="152" t="s">
        <v>52</v>
      </c>
      <c r="G550" s="153">
        <v>45169</v>
      </c>
      <c r="H550" s="153">
        <v>45191</v>
      </c>
      <c r="I550" s="163" t="s">
        <v>1650</v>
      </c>
      <c r="J550" s="155">
        <v>2400000</v>
      </c>
      <c r="K550" s="155">
        <f t="shared" si="81"/>
        <v>46153.846153846156</v>
      </c>
      <c r="L550" s="156" t="s">
        <v>41</v>
      </c>
      <c r="M550" s="157"/>
      <c r="N550" s="166" t="s">
        <v>71</v>
      </c>
      <c r="O550" s="159" t="s">
        <v>10</v>
      </c>
      <c r="P550" s="153" t="s">
        <v>21</v>
      </c>
      <c r="Q550" s="157" t="s">
        <v>203</v>
      </c>
      <c r="R550" s="160">
        <v>0.99099999999999999</v>
      </c>
      <c r="S550" s="160">
        <v>1</v>
      </c>
      <c r="T550" s="161">
        <v>1430.52</v>
      </c>
      <c r="U550" s="161">
        <f t="shared" si="85"/>
        <v>74387.039999999994</v>
      </c>
      <c r="V550" s="162">
        <f t="shared" si="79"/>
        <v>3.0994599999999997E-2</v>
      </c>
      <c r="W550" s="59" t="str">
        <f t="shared" si="80"/>
        <v>L0W</v>
      </c>
      <c r="X550" s="59" t="str">
        <f t="shared" si="83"/>
        <v>DELAYED</v>
      </c>
      <c r="Y550" s="18">
        <f t="shared" si="84"/>
        <v>22</v>
      </c>
      <c r="Z550" s="149"/>
    </row>
    <row r="551" spans="1:26" s="12" customFormat="1" ht="13.8" hidden="1" thickBot="1" x14ac:dyDescent="0.3">
      <c r="A551" s="149">
        <v>45156</v>
      </c>
      <c r="B551" s="151"/>
      <c r="C551" s="151" t="s">
        <v>70</v>
      </c>
      <c r="D551" s="151" t="s">
        <v>26</v>
      </c>
      <c r="E551" s="151" t="s">
        <v>1648</v>
      </c>
      <c r="F551" s="152" t="s">
        <v>52</v>
      </c>
      <c r="G551" s="153">
        <v>45169</v>
      </c>
      <c r="H551" s="153">
        <v>45191</v>
      </c>
      <c r="I551" s="163" t="s">
        <v>1649</v>
      </c>
      <c r="J551" s="155">
        <v>2400000</v>
      </c>
      <c r="K551" s="155">
        <f t="shared" si="81"/>
        <v>46153.846153846156</v>
      </c>
      <c r="L551" s="156" t="s">
        <v>41</v>
      </c>
      <c r="M551" s="157"/>
      <c r="N551" s="166" t="s">
        <v>71</v>
      </c>
      <c r="O551" s="159" t="s">
        <v>10</v>
      </c>
      <c r="P551" s="153" t="s">
        <v>21</v>
      </c>
      <c r="Q551" s="157" t="s">
        <v>1942</v>
      </c>
      <c r="R551" s="160">
        <v>0.73</v>
      </c>
      <c r="S551" s="160">
        <v>0.95499999999999996</v>
      </c>
      <c r="T551" s="161">
        <v>11425.47</v>
      </c>
      <c r="U551" s="161">
        <f t="shared" si="85"/>
        <v>594124.43999999994</v>
      </c>
      <c r="V551" s="162">
        <f t="shared" si="79"/>
        <v>0.24755184999999996</v>
      </c>
      <c r="W551" s="59" t="str">
        <f t="shared" si="80"/>
        <v>L0W</v>
      </c>
      <c r="X551" s="59" t="str">
        <f t="shared" si="83"/>
        <v>DELAYED</v>
      </c>
      <c r="Y551" s="18">
        <f t="shared" si="84"/>
        <v>22</v>
      </c>
      <c r="Z551" s="149"/>
    </row>
    <row r="552" spans="1:26" s="12" customFormat="1" ht="15" hidden="1" thickBot="1" x14ac:dyDescent="0.35">
      <c r="A552" s="186">
        <v>45143</v>
      </c>
      <c r="B552" s="187"/>
      <c r="C552" s="187" t="s">
        <v>55</v>
      </c>
      <c r="D552" s="187" t="s">
        <v>1460</v>
      </c>
      <c r="E552" s="187" t="s">
        <v>1602</v>
      </c>
      <c r="F552" s="188" t="s">
        <v>52</v>
      </c>
      <c r="G552" s="189">
        <v>45169</v>
      </c>
      <c r="H552" s="189"/>
      <c r="I552" s="190" t="s">
        <v>1603</v>
      </c>
      <c r="J552" s="191">
        <v>1200000</v>
      </c>
      <c r="K552" s="191">
        <f t="shared" si="81"/>
        <v>23076.923076923078</v>
      </c>
      <c r="L552" s="192" t="s">
        <v>42</v>
      </c>
      <c r="M552" s="193" t="s">
        <v>94</v>
      </c>
      <c r="N552" s="194" t="s">
        <v>9</v>
      </c>
      <c r="O552" s="195" t="s">
        <v>10</v>
      </c>
      <c r="P552" s="189" t="s">
        <v>21</v>
      </c>
      <c r="Q552" s="193" t="s">
        <v>56</v>
      </c>
      <c r="R552" s="196"/>
      <c r="S552" s="196"/>
      <c r="T552" s="197"/>
      <c r="U552" s="197">
        <f t="shared" si="85"/>
        <v>0</v>
      </c>
      <c r="V552" s="198">
        <f t="shared" si="79"/>
        <v>0</v>
      </c>
      <c r="W552" s="198" t="str">
        <f t="shared" si="80"/>
        <v>L0W</v>
      </c>
      <c r="X552" s="198" t="e">
        <f t="shared" si="83"/>
        <v>#NUM!</v>
      </c>
      <c r="Y552" s="187" t="e">
        <f t="shared" si="84"/>
        <v>#NUM!</v>
      </c>
      <c r="Z552" s="186"/>
    </row>
    <row r="553" spans="1:26" s="12" customFormat="1" ht="13.8" hidden="1" thickBot="1" x14ac:dyDescent="0.3">
      <c r="A553" s="149">
        <v>45118</v>
      </c>
      <c r="B553" s="151"/>
      <c r="C553" s="151" t="s">
        <v>728</v>
      </c>
      <c r="D553" s="151" t="s">
        <v>158</v>
      </c>
      <c r="E553" s="151" t="s">
        <v>1488</v>
      </c>
      <c r="F553" s="152" t="s">
        <v>52</v>
      </c>
      <c r="G553" s="153">
        <v>45169</v>
      </c>
      <c r="H553" s="153">
        <v>45240</v>
      </c>
      <c r="I553" s="163" t="s">
        <v>1489</v>
      </c>
      <c r="J553" s="155">
        <v>900000</v>
      </c>
      <c r="K553" s="155">
        <f t="shared" si="81"/>
        <v>17307.692307692309</v>
      </c>
      <c r="L553" s="156" t="s">
        <v>42</v>
      </c>
      <c r="M553" s="157" t="s">
        <v>94</v>
      </c>
      <c r="N553" s="166" t="s">
        <v>71</v>
      </c>
      <c r="O553" s="159" t="s">
        <v>10</v>
      </c>
      <c r="P553" s="153" t="s">
        <v>21</v>
      </c>
      <c r="Q553" s="157" t="s">
        <v>188</v>
      </c>
      <c r="R553" s="160">
        <v>0.96299999999999997</v>
      </c>
      <c r="S553" s="160">
        <v>0.996</v>
      </c>
      <c r="T553" s="161">
        <v>1267.0899999999999</v>
      </c>
      <c r="U553" s="161">
        <f t="shared" si="85"/>
        <v>65888.679999999993</v>
      </c>
      <c r="V553" s="162">
        <f t="shared" si="79"/>
        <v>7.320964444444443E-2</v>
      </c>
      <c r="W553" s="59" t="str">
        <f t="shared" si="80"/>
        <v>L0W</v>
      </c>
      <c r="X553" s="59" t="str">
        <f t="shared" si="83"/>
        <v>SIGNIFICANT</v>
      </c>
      <c r="Y553" s="18">
        <f t="shared" si="84"/>
        <v>71</v>
      </c>
      <c r="Z553" s="149"/>
    </row>
    <row r="554" spans="1:26" s="12" customFormat="1" ht="15" hidden="1" thickBot="1" x14ac:dyDescent="0.35">
      <c r="A554" s="186">
        <v>45138</v>
      </c>
      <c r="B554" s="187" t="s">
        <v>57</v>
      </c>
      <c r="C554" s="187" t="s">
        <v>494</v>
      </c>
      <c r="D554" s="187" t="s">
        <v>18</v>
      </c>
      <c r="E554" s="187" t="s">
        <v>1568</v>
      </c>
      <c r="F554" s="188" t="s">
        <v>52</v>
      </c>
      <c r="G554" s="189">
        <v>45169</v>
      </c>
      <c r="H554" s="189"/>
      <c r="I554" s="190" t="s">
        <v>1569</v>
      </c>
      <c r="J554" s="191">
        <v>720000</v>
      </c>
      <c r="K554" s="191">
        <f t="shared" ref="K554:K585" si="86">J554/52</f>
        <v>13846.153846153846</v>
      </c>
      <c r="L554" s="192" t="s">
        <v>42</v>
      </c>
      <c r="M554" s="193" t="s">
        <v>94</v>
      </c>
      <c r="N554" s="194" t="s">
        <v>148</v>
      </c>
      <c r="O554" s="195" t="s">
        <v>10</v>
      </c>
      <c r="P554" s="189" t="s">
        <v>21</v>
      </c>
      <c r="Q554" s="193" t="s">
        <v>56</v>
      </c>
      <c r="R554" s="196"/>
      <c r="S554" s="196"/>
      <c r="T554" s="197"/>
      <c r="U554" s="197">
        <f t="shared" si="85"/>
        <v>0</v>
      </c>
      <c r="V554" s="198">
        <f t="shared" si="79"/>
        <v>0</v>
      </c>
      <c r="W554" s="198" t="str">
        <f t="shared" si="80"/>
        <v>L0W</v>
      </c>
      <c r="X554" s="198" t="e">
        <f t="shared" si="83"/>
        <v>#NUM!</v>
      </c>
      <c r="Y554" s="187" t="e">
        <f t="shared" si="84"/>
        <v>#NUM!</v>
      </c>
      <c r="Z554" s="186"/>
    </row>
    <row r="555" spans="1:26" s="12" customFormat="1" ht="15" hidden="1" thickBot="1" x14ac:dyDescent="0.35">
      <c r="A555" s="186">
        <v>45178</v>
      </c>
      <c r="B555" s="187"/>
      <c r="C555" s="187" t="s">
        <v>418</v>
      </c>
      <c r="D555" s="187" t="s">
        <v>206</v>
      </c>
      <c r="E555" s="187" t="s">
        <v>1743</v>
      </c>
      <c r="F555" s="188" t="s">
        <v>52</v>
      </c>
      <c r="G555" s="189">
        <v>45169</v>
      </c>
      <c r="H555" s="189"/>
      <c r="I555" s="190" t="s">
        <v>1744</v>
      </c>
      <c r="J555" s="191">
        <v>600000</v>
      </c>
      <c r="K555" s="191">
        <f t="shared" si="86"/>
        <v>11538.461538461539</v>
      </c>
      <c r="L555" s="192" t="s">
        <v>42</v>
      </c>
      <c r="M555" s="193" t="s">
        <v>100</v>
      </c>
      <c r="N555" s="194" t="s">
        <v>9</v>
      </c>
      <c r="O555" s="195" t="s">
        <v>10</v>
      </c>
      <c r="P555" s="189" t="s">
        <v>21</v>
      </c>
      <c r="Q555" s="193" t="s">
        <v>56</v>
      </c>
      <c r="R555" s="196"/>
      <c r="S555" s="196"/>
      <c r="T555" s="197"/>
      <c r="U555" s="197">
        <f t="shared" si="85"/>
        <v>0</v>
      </c>
      <c r="V555" s="198">
        <f t="shared" si="79"/>
        <v>0</v>
      </c>
      <c r="W555" s="198" t="str">
        <f t="shared" si="80"/>
        <v>L0W</v>
      </c>
      <c r="X555" s="198" t="e">
        <f t="shared" si="83"/>
        <v>#NUM!</v>
      </c>
      <c r="Y555" s="187" t="e">
        <f t="shared" si="84"/>
        <v>#NUM!</v>
      </c>
      <c r="Z555" s="186"/>
    </row>
    <row r="556" spans="1:26" s="12" customFormat="1" ht="15" hidden="1" thickBot="1" x14ac:dyDescent="0.35">
      <c r="A556" s="186">
        <v>45191</v>
      </c>
      <c r="B556" s="187"/>
      <c r="C556" s="187" t="s">
        <v>125</v>
      </c>
      <c r="D556" s="187" t="s">
        <v>18</v>
      </c>
      <c r="E556" s="187" t="s">
        <v>1771</v>
      </c>
      <c r="F556" s="188" t="s">
        <v>52</v>
      </c>
      <c r="G556" s="189">
        <v>45170</v>
      </c>
      <c r="H556" s="189"/>
      <c r="I556" s="190" t="s">
        <v>1772</v>
      </c>
      <c r="J556" s="191">
        <v>18000000</v>
      </c>
      <c r="K556" s="191">
        <f t="shared" si="86"/>
        <v>346153.84615384613</v>
      </c>
      <c r="L556" s="192" t="s">
        <v>41</v>
      </c>
      <c r="M556" s="193" t="s">
        <v>100</v>
      </c>
      <c r="N556" s="194" t="s">
        <v>160</v>
      </c>
      <c r="O556" s="195" t="s">
        <v>10</v>
      </c>
      <c r="P556" s="189" t="s">
        <v>21</v>
      </c>
      <c r="Q556" s="193" t="s">
        <v>56</v>
      </c>
      <c r="R556" s="196"/>
      <c r="S556" s="196"/>
      <c r="T556" s="197"/>
      <c r="U556" s="197">
        <f t="shared" si="85"/>
        <v>0</v>
      </c>
      <c r="V556" s="198">
        <f t="shared" si="79"/>
        <v>0</v>
      </c>
      <c r="W556" s="198" t="str">
        <f t="shared" si="80"/>
        <v>L0W</v>
      </c>
      <c r="X556" s="198" t="e">
        <f t="shared" si="83"/>
        <v>#NUM!</v>
      </c>
      <c r="Y556" s="187" t="e">
        <f t="shared" si="84"/>
        <v>#NUM!</v>
      </c>
      <c r="Z556" s="186"/>
    </row>
    <row r="557" spans="1:26" s="12" customFormat="1" ht="13.8" hidden="1" thickBot="1" x14ac:dyDescent="0.3">
      <c r="A557" s="177">
        <v>45138</v>
      </c>
      <c r="B557" s="18"/>
      <c r="C557" s="18" t="s">
        <v>210</v>
      </c>
      <c r="D557" s="18" t="s">
        <v>363</v>
      </c>
      <c r="E557" s="18" t="s">
        <v>1579</v>
      </c>
      <c r="F557" s="19" t="s">
        <v>52</v>
      </c>
      <c r="G557" s="25">
        <v>45170</v>
      </c>
      <c r="H557" s="25">
        <v>45176</v>
      </c>
      <c r="I557" s="178" t="s">
        <v>1580</v>
      </c>
      <c r="J557" s="26">
        <v>5000000</v>
      </c>
      <c r="K557" s="26">
        <f t="shared" si="86"/>
        <v>96153.846153846156</v>
      </c>
      <c r="L557" s="27" t="s">
        <v>41</v>
      </c>
      <c r="M557" s="179"/>
      <c r="N557" s="180" t="s">
        <v>11</v>
      </c>
      <c r="O557" s="181" t="s">
        <v>10</v>
      </c>
      <c r="P557" s="153" t="s">
        <v>21</v>
      </c>
      <c r="Q557" s="179" t="s">
        <v>188</v>
      </c>
      <c r="R557" s="182">
        <v>0.91200000000000003</v>
      </c>
      <c r="S557" s="182">
        <v>0.98799999999999999</v>
      </c>
      <c r="T557" s="183">
        <v>54819.91</v>
      </c>
      <c r="U557" s="161">
        <f t="shared" si="85"/>
        <v>2850635.3200000003</v>
      </c>
      <c r="V557" s="162">
        <f t="shared" si="79"/>
        <v>0.57012706400000002</v>
      </c>
      <c r="W557" s="59" t="str">
        <f t="shared" si="80"/>
        <v>L0W</v>
      </c>
      <c r="X557" s="59" t="str">
        <f t="shared" ref="X557:X586" si="87">IF(Y557&lt;15, "EXPECTED", IF(Y557&gt;30, "SIGNIFICANT", "DELAYED"))</f>
        <v>EXPECTED</v>
      </c>
      <c r="Y557" s="18">
        <f t="shared" si="84"/>
        <v>6</v>
      </c>
      <c r="Z557" s="177"/>
    </row>
    <row r="558" spans="1:26" s="12" customFormat="1" ht="13.8" hidden="1" thickBot="1" x14ac:dyDescent="0.3">
      <c r="A558" s="177">
        <v>45138</v>
      </c>
      <c r="B558" s="18"/>
      <c r="C558" s="18" t="s">
        <v>121</v>
      </c>
      <c r="D558" s="18" t="s">
        <v>363</v>
      </c>
      <c r="E558" s="18" t="s">
        <v>1577</v>
      </c>
      <c r="F558" s="19" t="s">
        <v>52</v>
      </c>
      <c r="G558" s="25">
        <v>45170</v>
      </c>
      <c r="H558" s="25">
        <v>45176</v>
      </c>
      <c r="I558" s="178" t="s">
        <v>1578</v>
      </c>
      <c r="J558" s="26">
        <v>2800000</v>
      </c>
      <c r="K558" s="26">
        <f t="shared" si="86"/>
        <v>53846.153846153844</v>
      </c>
      <c r="L558" s="27" t="s">
        <v>41</v>
      </c>
      <c r="M558" s="179"/>
      <c r="N558" s="180" t="s">
        <v>20</v>
      </c>
      <c r="O558" s="181" t="s">
        <v>10</v>
      </c>
      <c r="P558" s="153" t="s">
        <v>21</v>
      </c>
      <c r="Q558" s="179" t="s">
        <v>188</v>
      </c>
      <c r="R558" s="182">
        <v>0.96499999999999997</v>
      </c>
      <c r="S558" s="182">
        <v>1</v>
      </c>
      <c r="T558" s="183">
        <v>4322.45</v>
      </c>
      <c r="U558" s="161">
        <f t="shared" si="85"/>
        <v>224767.4</v>
      </c>
      <c r="V558" s="162">
        <f t="shared" si="79"/>
        <v>8.0274071428571431E-2</v>
      </c>
      <c r="W558" s="59" t="str">
        <f t="shared" si="80"/>
        <v>L0W</v>
      </c>
      <c r="X558" s="59" t="str">
        <f t="shared" si="87"/>
        <v>EXPECTED</v>
      </c>
      <c r="Y558" s="18">
        <f t="shared" si="84"/>
        <v>6</v>
      </c>
      <c r="Z558" s="177"/>
    </row>
    <row r="559" spans="1:26" s="12" customFormat="1" ht="15" hidden="1" thickBot="1" x14ac:dyDescent="0.35">
      <c r="A559" s="186">
        <v>45156</v>
      </c>
      <c r="B559" s="187"/>
      <c r="C559" s="187" t="s">
        <v>61</v>
      </c>
      <c r="D559" s="187" t="s">
        <v>14</v>
      </c>
      <c r="E559" s="187" t="s">
        <v>1644</v>
      </c>
      <c r="F559" s="188" t="s">
        <v>52</v>
      </c>
      <c r="G559" s="189">
        <v>45170</v>
      </c>
      <c r="H559" s="189"/>
      <c r="I559" s="190" t="s">
        <v>1645</v>
      </c>
      <c r="J559" s="191">
        <v>2400000</v>
      </c>
      <c r="K559" s="191">
        <f t="shared" si="86"/>
        <v>46153.846153846156</v>
      </c>
      <c r="L559" s="192" t="s">
        <v>42</v>
      </c>
      <c r="M559" s="193" t="s">
        <v>115</v>
      </c>
      <c r="N559" s="194" t="s">
        <v>8</v>
      </c>
      <c r="O559" s="195" t="s">
        <v>10</v>
      </c>
      <c r="P559" s="189" t="s">
        <v>21</v>
      </c>
      <c r="Q559" s="193" t="s">
        <v>56</v>
      </c>
      <c r="R559" s="196"/>
      <c r="S559" s="196"/>
      <c r="T559" s="197"/>
      <c r="U559" s="197">
        <f t="shared" si="85"/>
        <v>0</v>
      </c>
      <c r="V559" s="198">
        <f t="shared" si="79"/>
        <v>0</v>
      </c>
      <c r="W559" s="198" t="str">
        <f t="shared" si="80"/>
        <v>L0W</v>
      </c>
      <c r="X559" s="198" t="e">
        <f t="shared" si="87"/>
        <v>#NUM!</v>
      </c>
      <c r="Y559" s="187" t="e">
        <f t="shared" si="84"/>
        <v>#NUM!</v>
      </c>
      <c r="Z559" s="186"/>
    </row>
    <row r="560" spans="1:26" s="12" customFormat="1" ht="13.8" hidden="1" thickBot="1" x14ac:dyDescent="0.3">
      <c r="A560" s="177">
        <v>45131</v>
      </c>
      <c r="B560" s="18"/>
      <c r="C560" s="18" t="s">
        <v>679</v>
      </c>
      <c r="D560" s="18" t="s">
        <v>1460</v>
      </c>
      <c r="E560" s="18" t="s">
        <v>1535</v>
      </c>
      <c r="F560" s="19" t="s">
        <v>52</v>
      </c>
      <c r="G560" s="25">
        <v>45170</v>
      </c>
      <c r="H560" s="25">
        <v>45170</v>
      </c>
      <c r="I560" s="178" t="s">
        <v>1536</v>
      </c>
      <c r="J560" s="26">
        <f>150000*12</f>
        <v>1800000</v>
      </c>
      <c r="K560" s="26">
        <f t="shared" si="86"/>
        <v>34615.384615384617</v>
      </c>
      <c r="L560" s="27" t="s">
        <v>42</v>
      </c>
      <c r="M560" s="179" t="s">
        <v>94</v>
      </c>
      <c r="N560" s="180" t="s">
        <v>23</v>
      </c>
      <c r="O560" s="181" t="s">
        <v>10</v>
      </c>
      <c r="P560" s="153" t="s">
        <v>21</v>
      </c>
      <c r="Q560" s="179" t="s">
        <v>188</v>
      </c>
      <c r="R560" s="182">
        <v>0.97699999999999998</v>
      </c>
      <c r="S560" s="182">
        <v>0.997</v>
      </c>
      <c r="T560" s="183">
        <v>38972.99</v>
      </c>
      <c r="U560" s="161">
        <f t="shared" si="85"/>
        <v>2026595.48</v>
      </c>
      <c r="V560" s="162">
        <f t="shared" si="79"/>
        <v>1.1258863777777777</v>
      </c>
      <c r="W560" s="59" t="str">
        <f t="shared" si="80"/>
        <v>W/IN</v>
      </c>
      <c r="X560" s="59" t="str">
        <f t="shared" si="87"/>
        <v>EXPECTED</v>
      </c>
      <c r="Y560" s="18">
        <f t="shared" si="84"/>
        <v>0</v>
      </c>
      <c r="Z560" s="177"/>
    </row>
    <row r="561" spans="1:26" s="12" customFormat="1" ht="13.8" hidden="1" thickBot="1" x14ac:dyDescent="0.3">
      <c r="A561" s="149">
        <v>45156</v>
      </c>
      <c r="B561" s="151"/>
      <c r="C561" s="151" t="s">
        <v>189</v>
      </c>
      <c r="D561" s="151" t="s">
        <v>158</v>
      </c>
      <c r="E561" s="151" t="s">
        <v>1666</v>
      </c>
      <c r="F561" s="152" t="s">
        <v>52</v>
      </c>
      <c r="G561" s="153">
        <v>45170</v>
      </c>
      <c r="H561" s="153">
        <v>45247</v>
      </c>
      <c r="I561" s="163" t="s">
        <v>1667</v>
      </c>
      <c r="J561" s="155">
        <v>1200000</v>
      </c>
      <c r="K561" s="155">
        <f t="shared" si="86"/>
        <v>23076.923076923078</v>
      </c>
      <c r="L561" s="156" t="s">
        <v>42</v>
      </c>
      <c r="M561" s="157" t="s">
        <v>1663</v>
      </c>
      <c r="N561" s="166" t="s">
        <v>23</v>
      </c>
      <c r="O561" s="159" t="s">
        <v>10</v>
      </c>
      <c r="P561" s="153" t="s">
        <v>21</v>
      </c>
      <c r="Q561" s="157" t="s">
        <v>1288</v>
      </c>
      <c r="R561" s="160">
        <v>1</v>
      </c>
      <c r="S561" s="160">
        <v>1</v>
      </c>
      <c r="T561" s="161">
        <v>398.93</v>
      </c>
      <c r="U561" s="161">
        <f t="shared" si="85"/>
        <v>20744.36</v>
      </c>
      <c r="V561" s="162">
        <f t="shared" si="79"/>
        <v>1.7286966666666667E-2</v>
      </c>
      <c r="W561" s="59" t="str">
        <f t="shared" si="80"/>
        <v>L0W</v>
      </c>
      <c r="X561" s="59" t="str">
        <f t="shared" si="87"/>
        <v>SIGNIFICANT</v>
      </c>
      <c r="Y561" s="18">
        <f t="shared" si="84"/>
        <v>77</v>
      </c>
      <c r="Z561" s="149"/>
    </row>
    <row r="562" spans="1:26" s="12" customFormat="1" ht="15" hidden="1" thickBot="1" x14ac:dyDescent="0.35">
      <c r="A562" s="186">
        <v>45132</v>
      </c>
      <c r="B562" s="187" t="s">
        <v>57</v>
      </c>
      <c r="C562" s="187" t="s">
        <v>118</v>
      </c>
      <c r="D562" s="187" t="s">
        <v>1460</v>
      </c>
      <c r="E562" s="187" t="s">
        <v>1546</v>
      </c>
      <c r="F562" s="188" t="s">
        <v>52</v>
      </c>
      <c r="G562" s="189">
        <v>45170</v>
      </c>
      <c r="H562" s="189"/>
      <c r="I562" s="190" t="s">
        <v>1547</v>
      </c>
      <c r="J562" s="191">
        <v>1032000</v>
      </c>
      <c r="K562" s="191">
        <f t="shared" si="86"/>
        <v>19846.153846153848</v>
      </c>
      <c r="L562" s="192" t="s">
        <v>42</v>
      </c>
      <c r="M562" s="193" t="s">
        <v>94</v>
      </c>
      <c r="N562" s="194" t="s">
        <v>20</v>
      </c>
      <c r="O562" s="195" t="s">
        <v>10</v>
      </c>
      <c r="P562" s="189" t="s">
        <v>21</v>
      </c>
      <c r="Q562" s="193" t="s">
        <v>56</v>
      </c>
      <c r="R562" s="196"/>
      <c r="S562" s="196"/>
      <c r="T562" s="197"/>
      <c r="U562" s="197">
        <f t="shared" si="85"/>
        <v>0</v>
      </c>
      <c r="V562" s="198">
        <f t="shared" si="79"/>
        <v>0</v>
      </c>
      <c r="W562" s="198" t="str">
        <f t="shared" si="80"/>
        <v>L0W</v>
      </c>
      <c r="X562" s="198" t="e">
        <f t="shared" si="87"/>
        <v>#NUM!</v>
      </c>
      <c r="Y562" s="187" t="e">
        <f t="shared" si="84"/>
        <v>#NUM!</v>
      </c>
      <c r="Z562" s="186"/>
    </row>
    <row r="563" spans="1:26" s="12" customFormat="1" ht="13.8" hidden="1" thickBot="1" x14ac:dyDescent="0.3">
      <c r="A563" s="177">
        <v>45131</v>
      </c>
      <c r="B563" s="18" t="s">
        <v>520</v>
      </c>
      <c r="C563" s="18" t="s">
        <v>101</v>
      </c>
      <c r="D563" s="18" t="s">
        <v>14</v>
      </c>
      <c r="E563" s="18" t="s">
        <v>1537</v>
      </c>
      <c r="F563" s="19" t="s">
        <v>52</v>
      </c>
      <c r="G563" s="25">
        <v>45170</v>
      </c>
      <c r="H563" s="25">
        <v>45170</v>
      </c>
      <c r="I563" s="178" t="s">
        <v>1538</v>
      </c>
      <c r="J563" s="26">
        <v>720000</v>
      </c>
      <c r="K563" s="26">
        <f t="shared" si="86"/>
        <v>13846.153846153846</v>
      </c>
      <c r="L563" s="27" t="s">
        <v>42</v>
      </c>
      <c r="M563" s="179" t="s">
        <v>94</v>
      </c>
      <c r="N563" s="180" t="s">
        <v>160</v>
      </c>
      <c r="O563" s="181" t="s">
        <v>10</v>
      </c>
      <c r="P563" s="153" t="s">
        <v>21</v>
      </c>
      <c r="Q563" s="179" t="s">
        <v>188</v>
      </c>
      <c r="R563" s="182">
        <v>0.98</v>
      </c>
      <c r="S563" s="182">
        <v>0.997</v>
      </c>
      <c r="T563" s="183">
        <v>16442.23</v>
      </c>
      <c r="U563" s="161">
        <f t="shared" si="85"/>
        <v>854995.96</v>
      </c>
      <c r="V563" s="162">
        <f t="shared" si="79"/>
        <v>1.1874943888888889</v>
      </c>
      <c r="W563" s="59" t="str">
        <f t="shared" si="80"/>
        <v>W/IN</v>
      </c>
      <c r="X563" s="59" t="str">
        <f t="shared" si="87"/>
        <v>EXPECTED</v>
      </c>
      <c r="Y563" s="18">
        <f t="shared" si="84"/>
        <v>0</v>
      </c>
      <c r="Z563" s="177"/>
    </row>
    <row r="564" spans="1:26" s="12" customFormat="1" ht="15" hidden="1" thickBot="1" x14ac:dyDescent="0.35">
      <c r="A564" s="186">
        <v>45132</v>
      </c>
      <c r="B564" s="187"/>
      <c r="C564" s="187" t="s">
        <v>1543</v>
      </c>
      <c r="D564" s="187" t="s">
        <v>1460</v>
      </c>
      <c r="E564" s="187" t="s">
        <v>1544</v>
      </c>
      <c r="F564" s="188" t="s">
        <v>52</v>
      </c>
      <c r="G564" s="189">
        <v>45170</v>
      </c>
      <c r="H564" s="189"/>
      <c r="I564" s="190" t="s">
        <v>1545</v>
      </c>
      <c r="J564" s="191">
        <v>600000</v>
      </c>
      <c r="K564" s="191">
        <f t="shared" si="86"/>
        <v>11538.461538461539</v>
      </c>
      <c r="L564" s="192" t="s">
        <v>42</v>
      </c>
      <c r="M564" s="193" t="s">
        <v>94</v>
      </c>
      <c r="N564" s="194" t="s">
        <v>66</v>
      </c>
      <c r="O564" s="195" t="s">
        <v>10</v>
      </c>
      <c r="P564" s="189" t="s">
        <v>21</v>
      </c>
      <c r="Q564" s="193" t="s">
        <v>56</v>
      </c>
      <c r="R564" s="196"/>
      <c r="S564" s="196"/>
      <c r="T564" s="197"/>
      <c r="U564" s="197">
        <f t="shared" si="85"/>
        <v>0</v>
      </c>
      <c r="V564" s="198">
        <f t="shared" si="79"/>
        <v>0</v>
      </c>
      <c r="W564" s="198" t="str">
        <f t="shared" si="80"/>
        <v>L0W</v>
      </c>
      <c r="X564" s="198" t="e">
        <f t="shared" si="87"/>
        <v>#NUM!</v>
      </c>
      <c r="Y564" s="187" t="e">
        <f t="shared" si="84"/>
        <v>#NUM!</v>
      </c>
      <c r="Z564" s="186"/>
    </row>
    <row r="565" spans="1:26" s="12" customFormat="1" ht="15" hidden="1" thickBot="1" x14ac:dyDescent="0.35">
      <c r="A565" s="186">
        <v>45156</v>
      </c>
      <c r="B565" s="187" t="s">
        <v>519</v>
      </c>
      <c r="C565" s="187" t="s">
        <v>70</v>
      </c>
      <c r="D565" s="187" t="s">
        <v>26</v>
      </c>
      <c r="E565" s="187" t="s">
        <v>1661</v>
      </c>
      <c r="F565" s="188" t="s">
        <v>52</v>
      </c>
      <c r="G565" s="189">
        <v>45170</v>
      </c>
      <c r="H565" s="189"/>
      <c r="I565" s="190" t="s">
        <v>1662</v>
      </c>
      <c r="J565" s="191">
        <v>600000</v>
      </c>
      <c r="K565" s="191">
        <f t="shared" si="86"/>
        <v>11538.461538461539</v>
      </c>
      <c r="L565" s="192" t="s">
        <v>42</v>
      </c>
      <c r="M565" s="193" t="s">
        <v>1663</v>
      </c>
      <c r="N565" s="194" t="s">
        <v>71</v>
      </c>
      <c r="O565" s="195" t="s">
        <v>10</v>
      </c>
      <c r="P565" s="189" t="s">
        <v>21</v>
      </c>
      <c r="Q565" s="193" t="s">
        <v>56</v>
      </c>
      <c r="R565" s="196"/>
      <c r="S565" s="196"/>
      <c r="T565" s="197"/>
      <c r="U565" s="197">
        <f t="shared" si="85"/>
        <v>0</v>
      </c>
      <c r="V565" s="198">
        <f t="shared" si="79"/>
        <v>0</v>
      </c>
      <c r="W565" s="198" t="str">
        <f t="shared" si="80"/>
        <v>L0W</v>
      </c>
      <c r="X565" s="198" t="e">
        <f t="shared" si="87"/>
        <v>#NUM!</v>
      </c>
      <c r="Y565" s="187" t="e">
        <f t="shared" si="84"/>
        <v>#NUM!</v>
      </c>
      <c r="Z565" s="186"/>
    </row>
    <row r="566" spans="1:26" s="12" customFormat="1" ht="13.8" hidden="1" thickBot="1" x14ac:dyDescent="0.3">
      <c r="A566" s="149">
        <v>45133</v>
      </c>
      <c r="B566" s="151"/>
      <c r="C566" s="151" t="s">
        <v>137</v>
      </c>
      <c r="D566" s="151" t="s">
        <v>157</v>
      </c>
      <c r="E566" s="151" t="s">
        <v>1553</v>
      </c>
      <c r="F566" s="152" t="s">
        <v>52</v>
      </c>
      <c r="G566" s="153">
        <v>45170</v>
      </c>
      <c r="H566" s="153">
        <v>45198</v>
      </c>
      <c r="I566" s="163" t="s">
        <v>1554</v>
      </c>
      <c r="J566" s="155">
        <v>300000</v>
      </c>
      <c r="K566" s="155">
        <f t="shared" si="86"/>
        <v>5769.2307692307695</v>
      </c>
      <c r="L566" s="156" t="s">
        <v>42</v>
      </c>
      <c r="M566" s="157" t="s">
        <v>94</v>
      </c>
      <c r="N566" s="166">
        <v>8113</v>
      </c>
      <c r="O566" s="159" t="s">
        <v>10</v>
      </c>
      <c r="P566" s="153" t="s">
        <v>21</v>
      </c>
      <c r="Q566" s="157" t="s">
        <v>203</v>
      </c>
      <c r="R566" s="160">
        <v>1</v>
      </c>
      <c r="S566" s="160">
        <v>1</v>
      </c>
      <c r="T566" s="161">
        <v>2633.55</v>
      </c>
      <c r="U566" s="161">
        <f t="shared" si="85"/>
        <v>136944.6</v>
      </c>
      <c r="V566" s="162">
        <f t="shared" si="79"/>
        <v>0.456482</v>
      </c>
      <c r="W566" s="59" t="str">
        <f t="shared" si="80"/>
        <v>L0W</v>
      </c>
      <c r="X566" s="59" t="str">
        <f t="shared" si="87"/>
        <v>DELAYED</v>
      </c>
      <c r="Y566" s="18">
        <f t="shared" si="84"/>
        <v>28</v>
      </c>
      <c r="Z566" s="149"/>
    </row>
    <row r="567" spans="1:26" s="12" customFormat="1" ht="13.8" hidden="1" thickBot="1" x14ac:dyDescent="0.3">
      <c r="A567" s="149">
        <v>45159</v>
      </c>
      <c r="B567" s="151" t="s">
        <v>57</v>
      </c>
      <c r="C567" s="151" t="s">
        <v>214</v>
      </c>
      <c r="D567" s="151" t="s">
        <v>1460</v>
      </c>
      <c r="E567" s="151" t="s">
        <v>1679</v>
      </c>
      <c r="F567" s="152" t="s">
        <v>52</v>
      </c>
      <c r="G567" s="153">
        <v>45170</v>
      </c>
      <c r="H567" s="153">
        <v>45219</v>
      </c>
      <c r="I567" s="163" t="s">
        <v>1678</v>
      </c>
      <c r="J567" s="155">
        <v>60000</v>
      </c>
      <c r="K567" s="155">
        <f t="shared" si="86"/>
        <v>1153.8461538461538</v>
      </c>
      <c r="L567" s="156" t="s">
        <v>42</v>
      </c>
      <c r="M567" s="157" t="s">
        <v>94</v>
      </c>
      <c r="N567" s="166">
        <v>8131</v>
      </c>
      <c r="O567" s="159" t="s">
        <v>10</v>
      </c>
      <c r="P567" s="153" t="s">
        <v>21</v>
      </c>
      <c r="Q567" s="157" t="s">
        <v>170</v>
      </c>
      <c r="R567" s="160">
        <v>1</v>
      </c>
      <c r="S567" s="160">
        <v>1</v>
      </c>
      <c r="T567" s="161">
        <v>836.98</v>
      </c>
      <c r="U567" s="161">
        <f t="shared" si="85"/>
        <v>43522.96</v>
      </c>
      <c r="V567" s="162">
        <f t="shared" si="79"/>
        <v>0.72538266666666673</v>
      </c>
      <c r="W567" s="59" t="str">
        <f t="shared" si="80"/>
        <v>L0W</v>
      </c>
      <c r="X567" s="59" t="str">
        <f t="shared" si="87"/>
        <v>SIGNIFICANT</v>
      </c>
      <c r="Y567" s="18">
        <f t="shared" si="84"/>
        <v>49</v>
      </c>
      <c r="Z567" s="149"/>
    </row>
    <row r="568" spans="1:26" s="12" customFormat="1" ht="15" hidden="1" thickBot="1" x14ac:dyDescent="0.35">
      <c r="A568" s="186">
        <v>45163</v>
      </c>
      <c r="B568" s="187" t="s">
        <v>57</v>
      </c>
      <c r="C568" s="187" t="s">
        <v>172</v>
      </c>
      <c r="D568" s="187" t="s">
        <v>1460</v>
      </c>
      <c r="E568" s="187" t="s">
        <v>1700</v>
      </c>
      <c r="F568" s="188" t="s">
        <v>52</v>
      </c>
      <c r="G568" s="189">
        <v>45170</v>
      </c>
      <c r="H568" s="189"/>
      <c r="I568" s="190" t="s">
        <v>1701</v>
      </c>
      <c r="J568" s="191">
        <v>60000</v>
      </c>
      <c r="K568" s="191">
        <f t="shared" si="86"/>
        <v>1153.8461538461538</v>
      </c>
      <c r="L568" s="192" t="s">
        <v>42</v>
      </c>
      <c r="M568" s="193" t="s">
        <v>94</v>
      </c>
      <c r="N568" s="194">
        <v>8147</v>
      </c>
      <c r="O568" s="195" t="s">
        <v>10</v>
      </c>
      <c r="P568" s="189" t="s">
        <v>21</v>
      </c>
      <c r="Q568" s="193" t="s">
        <v>56</v>
      </c>
      <c r="R568" s="196"/>
      <c r="S568" s="196"/>
      <c r="T568" s="197"/>
      <c r="U568" s="197">
        <f t="shared" si="85"/>
        <v>0</v>
      </c>
      <c r="V568" s="198">
        <f t="shared" si="79"/>
        <v>0</v>
      </c>
      <c r="W568" s="198" t="str">
        <f t="shared" si="80"/>
        <v>L0W</v>
      </c>
      <c r="X568" s="198" t="e">
        <f t="shared" si="87"/>
        <v>#NUM!</v>
      </c>
      <c r="Y568" s="187" t="e">
        <f t="shared" si="84"/>
        <v>#NUM!</v>
      </c>
      <c r="Z568" s="186"/>
    </row>
    <row r="569" spans="1:26" s="12" customFormat="1" ht="13.8" hidden="1" thickBot="1" x14ac:dyDescent="0.3">
      <c r="A569" s="149">
        <v>45190</v>
      </c>
      <c r="B569" s="151" t="s">
        <v>1511</v>
      </c>
      <c r="C569" s="151" t="s">
        <v>196</v>
      </c>
      <c r="D569" s="151" t="s">
        <v>1460</v>
      </c>
      <c r="E569" s="151" t="s">
        <v>1683</v>
      </c>
      <c r="F569" s="152" t="s">
        <v>52</v>
      </c>
      <c r="G569" s="153">
        <v>45170</v>
      </c>
      <c r="H569" s="153">
        <v>45191</v>
      </c>
      <c r="I569" s="163" t="s">
        <v>1684</v>
      </c>
      <c r="J569" s="155">
        <v>60000</v>
      </c>
      <c r="K569" s="155">
        <f t="shared" si="86"/>
        <v>1153.8461538461538</v>
      </c>
      <c r="L569" s="156" t="s">
        <v>42</v>
      </c>
      <c r="M569" s="157" t="s">
        <v>94</v>
      </c>
      <c r="N569" s="166">
        <v>8149</v>
      </c>
      <c r="O569" s="159" t="s">
        <v>10</v>
      </c>
      <c r="P569" s="153" t="s">
        <v>21</v>
      </c>
      <c r="Q569" s="157" t="s">
        <v>188</v>
      </c>
      <c r="R569" s="160">
        <v>1</v>
      </c>
      <c r="S569" s="160">
        <v>1</v>
      </c>
      <c r="T569" s="161">
        <v>1161.6099999999999</v>
      </c>
      <c r="U569" s="161">
        <f t="shared" si="85"/>
        <v>60403.719999999994</v>
      </c>
      <c r="V569" s="162">
        <f t="shared" si="79"/>
        <v>1.0067286666666666</v>
      </c>
      <c r="W569" s="59" t="str">
        <f t="shared" si="80"/>
        <v>W/IN</v>
      </c>
      <c r="X569" s="59" t="str">
        <f t="shared" si="87"/>
        <v>DELAYED</v>
      </c>
      <c r="Y569" s="18">
        <f t="shared" si="84"/>
        <v>21</v>
      </c>
      <c r="Z569" s="149"/>
    </row>
    <row r="570" spans="1:26" s="12" customFormat="1" ht="15" hidden="1" thickBot="1" x14ac:dyDescent="0.35">
      <c r="A570" s="186">
        <v>45190</v>
      </c>
      <c r="B570" s="187" t="s">
        <v>204</v>
      </c>
      <c r="C570" s="187" t="s">
        <v>1673</v>
      </c>
      <c r="D570" s="187" t="s">
        <v>1460</v>
      </c>
      <c r="E570" s="187" t="s">
        <v>1685</v>
      </c>
      <c r="F570" s="188" t="s">
        <v>52</v>
      </c>
      <c r="G570" s="189">
        <v>45170</v>
      </c>
      <c r="H570" s="189"/>
      <c r="I570" s="190" t="s">
        <v>1686</v>
      </c>
      <c r="J570" s="191">
        <v>60000</v>
      </c>
      <c r="K570" s="191">
        <f t="shared" si="86"/>
        <v>1153.8461538461538</v>
      </c>
      <c r="L570" s="192" t="s">
        <v>42</v>
      </c>
      <c r="M570" s="193" t="s">
        <v>94</v>
      </c>
      <c r="N570" s="194">
        <v>8149</v>
      </c>
      <c r="O570" s="195" t="s">
        <v>10</v>
      </c>
      <c r="P570" s="189" t="s">
        <v>21</v>
      </c>
      <c r="Q570" s="193" t="s">
        <v>56</v>
      </c>
      <c r="R570" s="196"/>
      <c r="S570" s="196"/>
      <c r="T570" s="197"/>
      <c r="U570" s="197">
        <f t="shared" si="85"/>
        <v>0</v>
      </c>
      <c r="V570" s="198">
        <f t="shared" si="79"/>
        <v>0</v>
      </c>
      <c r="W570" s="198" t="str">
        <f t="shared" si="80"/>
        <v>L0W</v>
      </c>
      <c r="X570" s="198" t="e">
        <f t="shared" si="87"/>
        <v>#NUM!</v>
      </c>
      <c r="Y570" s="187" t="e">
        <f t="shared" si="84"/>
        <v>#NUM!</v>
      </c>
      <c r="Z570" s="186"/>
    </row>
    <row r="571" spans="1:26" s="12" customFormat="1" ht="27" hidden="1" thickBot="1" x14ac:dyDescent="0.3">
      <c r="A571" s="149">
        <v>45160</v>
      </c>
      <c r="B571" s="151" t="s">
        <v>533</v>
      </c>
      <c r="C571" s="151" t="s">
        <v>1673</v>
      </c>
      <c r="D571" s="151" t="s">
        <v>1460</v>
      </c>
      <c r="E571" s="151" t="s">
        <v>1674</v>
      </c>
      <c r="F571" s="152" t="s">
        <v>52</v>
      </c>
      <c r="G571" s="153">
        <v>45170</v>
      </c>
      <c r="H571" s="153">
        <v>45240</v>
      </c>
      <c r="I571" s="163" t="s">
        <v>1675</v>
      </c>
      <c r="J571" s="155">
        <v>60000</v>
      </c>
      <c r="K571" s="155">
        <f t="shared" si="86"/>
        <v>1153.8461538461538</v>
      </c>
      <c r="L571" s="156" t="s">
        <v>42</v>
      </c>
      <c r="M571" s="157" t="s">
        <v>94</v>
      </c>
      <c r="N571" s="166">
        <v>8149</v>
      </c>
      <c r="O571" s="159" t="s">
        <v>10</v>
      </c>
      <c r="P571" s="153" t="s">
        <v>21</v>
      </c>
      <c r="Q571" s="157" t="s">
        <v>2058</v>
      </c>
      <c r="R571" s="160">
        <v>0.90500000000000003</v>
      </c>
      <c r="S571" s="160">
        <v>0.95</v>
      </c>
      <c r="T571" s="161">
        <v>28674.560000000001</v>
      </c>
      <c r="U571" s="161">
        <f t="shared" si="85"/>
        <v>1491077.1200000001</v>
      </c>
      <c r="V571" s="162">
        <f t="shared" si="79"/>
        <v>24.851285333333337</v>
      </c>
      <c r="W571" s="59" t="str">
        <f t="shared" si="80"/>
        <v>HIGH</v>
      </c>
      <c r="X571" s="59" t="str">
        <f t="shared" si="87"/>
        <v>SIGNIFICANT</v>
      </c>
      <c r="Y571" s="18">
        <f t="shared" si="84"/>
        <v>70</v>
      </c>
      <c r="Z571" s="149"/>
    </row>
    <row r="572" spans="1:26" s="12" customFormat="1" ht="13.8" hidden="1" thickBot="1" x14ac:dyDescent="0.3">
      <c r="A572" s="149">
        <v>45159</v>
      </c>
      <c r="B572" s="151" t="s">
        <v>204</v>
      </c>
      <c r="C572" s="151" t="s">
        <v>1680</v>
      </c>
      <c r="D572" s="151" t="s">
        <v>1460</v>
      </c>
      <c r="E572" s="151" t="s">
        <v>1681</v>
      </c>
      <c r="F572" s="152" t="s">
        <v>52</v>
      </c>
      <c r="G572" s="153">
        <v>45170</v>
      </c>
      <c r="H572" s="153">
        <v>45226</v>
      </c>
      <c r="I572" s="163" t="s">
        <v>1682</v>
      </c>
      <c r="J572" s="155">
        <v>60000</v>
      </c>
      <c r="K572" s="155">
        <f t="shared" si="86"/>
        <v>1153.8461538461538</v>
      </c>
      <c r="L572" s="156" t="s">
        <v>42</v>
      </c>
      <c r="M572" s="157" t="s">
        <v>94</v>
      </c>
      <c r="N572" s="166">
        <v>8120</v>
      </c>
      <c r="O572" s="159" t="s">
        <v>10</v>
      </c>
      <c r="P572" s="153" t="s">
        <v>21</v>
      </c>
      <c r="Q572" s="157" t="s">
        <v>1941</v>
      </c>
      <c r="R572" s="160">
        <v>0.91</v>
      </c>
      <c r="S572" s="160">
        <v>0.91400000000000003</v>
      </c>
      <c r="T572" s="161">
        <v>1648.68</v>
      </c>
      <c r="U572" s="161">
        <v>1426.2</v>
      </c>
      <c r="V572" s="162">
        <f t="shared" si="79"/>
        <v>1.4288560000000001</v>
      </c>
      <c r="W572" s="59" t="str">
        <f t="shared" si="80"/>
        <v>HIGH</v>
      </c>
      <c r="X572" s="59" t="str">
        <f t="shared" si="87"/>
        <v>SIGNIFICANT</v>
      </c>
      <c r="Y572" s="18">
        <f t="shared" si="84"/>
        <v>56</v>
      </c>
      <c r="Z572" s="149"/>
    </row>
    <row r="573" spans="1:26" s="12" customFormat="1" ht="15" hidden="1" thickBot="1" x14ac:dyDescent="0.35">
      <c r="A573" s="186">
        <v>45170</v>
      </c>
      <c r="B573" s="187"/>
      <c r="C573" s="187" t="s">
        <v>95</v>
      </c>
      <c r="D573" s="187" t="s">
        <v>18</v>
      </c>
      <c r="E573" s="187" t="s">
        <v>1722</v>
      </c>
      <c r="F573" s="188" t="s">
        <v>52</v>
      </c>
      <c r="G573" s="189">
        <v>45173</v>
      </c>
      <c r="H573" s="189"/>
      <c r="I573" s="190" t="s">
        <v>1723</v>
      </c>
      <c r="J573" s="191">
        <v>1200000</v>
      </c>
      <c r="K573" s="191">
        <f t="shared" si="86"/>
        <v>23076.923076923078</v>
      </c>
      <c r="L573" s="192" t="s">
        <v>42</v>
      </c>
      <c r="M573" s="193" t="s">
        <v>115</v>
      </c>
      <c r="N573" s="194" t="s">
        <v>371</v>
      </c>
      <c r="O573" s="195" t="s">
        <v>10</v>
      </c>
      <c r="P573" s="189" t="s">
        <v>21</v>
      </c>
      <c r="Q573" s="193" t="s">
        <v>56</v>
      </c>
      <c r="R573" s="196"/>
      <c r="S573" s="196"/>
      <c r="T573" s="197"/>
      <c r="U573" s="197">
        <f t="shared" ref="U573:U604" si="88">T573*52</f>
        <v>0</v>
      </c>
      <c r="V573" s="198">
        <f t="shared" si="79"/>
        <v>0</v>
      </c>
      <c r="W573" s="198" t="str">
        <f t="shared" si="80"/>
        <v>L0W</v>
      </c>
      <c r="X573" s="198" t="e">
        <f t="shared" si="87"/>
        <v>#NUM!</v>
      </c>
      <c r="Y573" s="187" t="e">
        <f t="shared" si="84"/>
        <v>#NUM!</v>
      </c>
      <c r="Z573" s="186"/>
    </row>
    <row r="574" spans="1:26" s="12" customFormat="1" ht="15" hidden="1" thickBot="1" x14ac:dyDescent="0.35">
      <c r="A574" s="186">
        <v>45140</v>
      </c>
      <c r="B574" s="187" t="s">
        <v>571</v>
      </c>
      <c r="C574" s="187" t="s">
        <v>1587</v>
      </c>
      <c r="D574" s="187" t="s">
        <v>158</v>
      </c>
      <c r="E574" s="187" t="s">
        <v>1588</v>
      </c>
      <c r="F574" s="188" t="s">
        <v>52</v>
      </c>
      <c r="G574" s="189">
        <v>45173</v>
      </c>
      <c r="H574" s="189"/>
      <c r="I574" s="190" t="s">
        <v>1589</v>
      </c>
      <c r="J574" s="191">
        <v>600000</v>
      </c>
      <c r="K574" s="191">
        <f t="shared" si="86"/>
        <v>11538.461538461539</v>
      </c>
      <c r="L574" s="192" t="s">
        <v>42</v>
      </c>
      <c r="M574" s="193" t="s">
        <v>94</v>
      </c>
      <c r="N574" s="194" t="s">
        <v>371</v>
      </c>
      <c r="O574" s="195" t="s">
        <v>10</v>
      </c>
      <c r="P574" s="189" t="s">
        <v>21</v>
      </c>
      <c r="Q574" s="193" t="s">
        <v>56</v>
      </c>
      <c r="R574" s="196"/>
      <c r="S574" s="196"/>
      <c r="T574" s="197"/>
      <c r="U574" s="197">
        <f t="shared" si="88"/>
        <v>0</v>
      </c>
      <c r="V574" s="198">
        <f t="shared" si="79"/>
        <v>0</v>
      </c>
      <c r="W574" s="198" t="str">
        <f t="shared" si="80"/>
        <v>L0W</v>
      </c>
      <c r="X574" s="198" t="e">
        <f t="shared" si="87"/>
        <v>#NUM!</v>
      </c>
      <c r="Y574" s="187" t="e">
        <f t="shared" si="84"/>
        <v>#NUM!</v>
      </c>
      <c r="Z574" s="186"/>
    </row>
    <row r="575" spans="1:26" s="12" customFormat="1" ht="13.8" hidden="1" thickBot="1" x14ac:dyDescent="0.3">
      <c r="A575" s="149">
        <v>45120</v>
      </c>
      <c r="B575" s="151"/>
      <c r="C575" s="151" t="s">
        <v>121</v>
      </c>
      <c r="D575" s="151" t="s">
        <v>676</v>
      </c>
      <c r="E575" s="151" t="s">
        <v>1503</v>
      </c>
      <c r="F575" s="152" t="s">
        <v>52</v>
      </c>
      <c r="G575" s="153">
        <v>45173</v>
      </c>
      <c r="H575" s="153">
        <v>45198</v>
      </c>
      <c r="I575" s="163" t="s">
        <v>1504</v>
      </c>
      <c r="J575" s="155">
        <v>600000</v>
      </c>
      <c r="K575" s="155">
        <f t="shared" si="86"/>
        <v>11538.461538461539</v>
      </c>
      <c r="L575" s="156" t="s">
        <v>42</v>
      </c>
      <c r="M575" s="157" t="s">
        <v>94</v>
      </c>
      <c r="N575" s="166" t="s">
        <v>20</v>
      </c>
      <c r="O575" s="159" t="s">
        <v>10</v>
      </c>
      <c r="P575" s="153" t="s">
        <v>21</v>
      </c>
      <c r="Q575" s="157" t="s">
        <v>203</v>
      </c>
      <c r="R575" s="160">
        <v>0.98699999999999999</v>
      </c>
      <c r="S575" s="160">
        <v>0.98899999999999999</v>
      </c>
      <c r="T575" s="161">
        <v>11269.12</v>
      </c>
      <c r="U575" s="161">
        <f t="shared" si="88"/>
        <v>585994.23999999999</v>
      </c>
      <c r="V575" s="162">
        <f t="shared" si="79"/>
        <v>0.97665706666666674</v>
      </c>
      <c r="W575" s="59" t="str">
        <f t="shared" si="80"/>
        <v>W/IN</v>
      </c>
      <c r="X575" s="59" t="str">
        <f t="shared" si="87"/>
        <v>DELAYED</v>
      </c>
      <c r="Y575" s="18">
        <f t="shared" si="84"/>
        <v>25</v>
      </c>
      <c r="Z575" s="149"/>
    </row>
    <row r="576" spans="1:26" s="12" customFormat="1" ht="13.8" hidden="1" thickBot="1" x14ac:dyDescent="0.3">
      <c r="A576" s="177">
        <v>45168</v>
      </c>
      <c r="B576" s="18"/>
      <c r="C576" s="18" t="s">
        <v>114</v>
      </c>
      <c r="D576" s="18" t="s">
        <v>15</v>
      </c>
      <c r="E576" s="18" t="s">
        <v>1720</v>
      </c>
      <c r="F576" s="19" t="s">
        <v>52</v>
      </c>
      <c r="G576" s="25">
        <v>45174</v>
      </c>
      <c r="H576" s="25">
        <v>45176</v>
      </c>
      <c r="I576" s="178" t="s">
        <v>1721</v>
      </c>
      <c r="J576" s="26">
        <v>720000</v>
      </c>
      <c r="K576" s="26">
        <f t="shared" si="86"/>
        <v>13846.153846153846</v>
      </c>
      <c r="L576" s="27" t="s">
        <v>43</v>
      </c>
      <c r="M576" s="179" t="s">
        <v>115</v>
      </c>
      <c r="N576" s="180" t="s">
        <v>28</v>
      </c>
      <c r="O576" s="181" t="s">
        <v>10</v>
      </c>
      <c r="P576" s="153" t="s">
        <v>21</v>
      </c>
      <c r="Q576" s="179" t="s">
        <v>222</v>
      </c>
      <c r="R576" s="182">
        <v>1</v>
      </c>
      <c r="S576" s="182">
        <v>1</v>
      </c>
      <c r="T576" s="183">
        <v>11324.04</v>
      </c>
      <c r="U576" s="161">
        <f t="shared" si="88"/>
        <v>588850.08000000007</v>
      </c>
      <c r="V576" s="162">
        <f t="shared" si="79"/>
        <v>0.81784733333333337</v>
      </c>
      <c r="W576" s="59" t="str">
        <f t="shared" si="80"/>
        <v>W/IN</v>
      </c>
      <c r="X576" s="59" t="str">
        <f t="shared" si="87"/>
        <v>EXPECTED</v>
      </c>
      <c r="Y576" s="18">
        <f t="shared" si="84"/>
        <v>2</v>
      </c>
      <c r="Z576" s="177"/>
    </row>
    <row r="577" spans="1:26" s="12" customFormat="1" ht="13.8" hidden="1" thickBot="1" x14ac:dyDescent="0.3">
      <c r="A577" s="149">
        <v>45148</v>
      </c>
      <c r="B577" s="151" t="s">
        <v>204</v>
      </c>
      <c r="C577" s="151" t="s">
        <v>1616</v>
      </c>
      <c r="D577" s="151" t="s">
        <v>158</v>
      </c>
      <c r="E577" s="151" t="s">
        <v>1617</v>
      </c>
      <c r="F577" s="152" t="s">
        <v>52</v>
      </c>
      <c r="G577" s="153">
        <v>45174</v>
      </c>
      <c r="H577" s="153">
        <v>45208</v>
      </c>
      <c r="I577" s="163" t="s">
        <v>1618</v>
      </c>
      <c r="J577" s="155">
        <f>25000*12</f>
        <v>300000</v>
      </c>
      <c r="K577" s="155">
        <f t="shared" si="86"/>
        <v>5769.2307692307695</v>
      </c>
      <c r="L577" s="156" t="s">
        <v>42</v>
      </c>
      <c r="M577" s="157" t="s">
        <v>94</v>
      </c>
      <c r="N577" s="166" t="s">
        <v>48</v>
      </c>
      <c r="O577" s="159" t="s">
        <v>10</v>
      </c>
      <c r="P577" s="153" t="s">
        <v>21</v>
      </c>
      <c r="Q577" s="157" t="s">
        <v>203</v>
      </c>
      <c r="R577" s="160">
        <v>0.96</v>
      </c>
      <c r="S577" s="160">
        <v>0.99199999999999999</v>
      </c>
      <c r="T577" s="161">
        <v>9589.43</v>
      </c>
      <c r="U577" s="161">
        <f t="shared" si="88"/>
        <v>498650.36</v>
      </c>
      <c r="V577" s="162">
        <f t="shared" si="79"/>
        <v>1.6621678666666666</v>
      </c>
      <c r="W577" s="59" t="str">
        <f t="shared" si="80"/>
        <v>HIGH</v>
      </c>
      <c r="X577" s="59" t="str">
        <f t="shared" si="87"/>
        <v>SIGNIFICANT</v>
      </c>
      <c r="Y577" s="18">
        <f t="shared" si="84"/>
        <v>34</v>
      </c>
      <c r="Z577" s="149"/>
    </row>
    <row r="578" spans="1:26" s="12" customFormat="1" ht="13.8" hidden="1" thickBot="1" x14ac:dyDescent="0.3">
      <c r="A578" s="177">
        <v>45118</v>
      </c>
      <c r="B578" s="18" t="s">
        <v>57</v>
      </c>
      <c r="C578" s="18" t="s">
        <v>728</v>
      </c>
      <c r="D578" s="18" t="s">
        <v>158</v>
      </c>
      <c r="E578" s="18" t="s">
        <v>1492</v>
      </c>
      <c r="F578" s="19" t="s">
        <v>52</v>
      </c>
      <c r="G578" s="25">
        <v>45176</v>
      </c>
      <c r="H578" s="25">
        <v>45177</v>
      </c>
      <c r="I578" s="178" t="s">
        <v>1493</v>
      </c>
      <c r="J578" s="26">
        <v>10800000</v>
      </c>
      <c r="K578" s="26">
        <f t="shared" si="86"/>
        <v>207692.30769230769</v>
      </c>
      <c r="L578" s="27" t="s">
        <v>41</v>
      </c>
      <c r="M578" s="179" t="s">
        <v>99</v>
      </c>
      <c r="N578" s="180" t="s">
        <v>71</v>
      </c>
      <c r="O578" s="181" t="s">
        <v>10</v>
      </c>
      <c r="P578" s="153" t="s">
        <v>21</v>
      </c>
      <c r="Q578" s="179" t="s">
        <v>203</v>
      </c>
      <c r="R578" s="182">
        <v>0.995</v>
      </c>
      <c r="S578" s="182">
        <v>1</v>
      </c>
      <c r="T578" s="183">
        <v>739.31</v>
      </c>
      <c r="U578" s="161">
        <f t="shared" si="88"/>
        <v>38444.119999999995</v>
      </c>
      <c r="V578" s="162">
        <f t="shared" ref="V578:V641" si="89">T578/K578</f>
        <v>3.5596407407407406E-3</v>
      </c>
      <c r="W578" s="59" t="str">
        <f t="shared" ref="W578:W641" si="90">IF(V578&lt;0.8, "L0W", IF(V578&gt;1.2,"HIGH","W/IN"))</f>
        <v>L0W</v>
      </c>
      <c r="X578" s="59" t="str">
        <f t="shared" si="87"/>
        <v>EXPECTED</v>
      </c>
      <c r="Y578" s="18">
        <f t="shared" si="84"/>
        <v>1</v>
      </c>
      <c r="Z578" s="177"/>
    </row>
    <row r="579" spans="1:26" s="12" customFormat="1" ht="15" hidden="1" thickBot="1" x14ac:dyDescent="0.35">
      <c r="A579" s="186">
        <v>45156</v>
      </c>
      <c r="B579" s="187"/>
      <c r="C579" s="187" t="s">
        <v>70</v>
      </c>
      <c r="D579" s="187" t="s">
        <v>26</v>
      </c>
      <c r="E579" s="187" t="s">
        <v>1657</v>
      </c>
      <c r="F579" s="188" t="s">
        <v>52</v>
      </c>
      <c r="G579" s="189">
        <v>45177</v>
      </c>
      <c r="H579" s="189"/>
      <c r="I579" s="190" t="s">
        <v>1658</v>
      </c>
      <c r="J579" s="191">
        <v>10800000</v>
      </c>
      <c r="K579" s="191">
        <f t="shared" si="86"/>
        <v>207692.30769230769</v>
      </c>
      <c r="L579" s="192" t="s">
        <v>41</v>
      </c>
      <c r="M579" s="193"/>
      <c r="N579" s="194" t="s">
        <v>71</v>
      </c>
      <c r="O579" s="195" t="s">
        <v>10</v>
      </c>
      <c r="P579" s="189" t="s">
        <v>21</v>
      </c>
      <c r="Q579" s="193" t="s">
        <v>56</v>
      </c>
      <c r="R579" s="196"/>
      <c r="S579" s="196"/>
      <c r="T579" s="197"/>
      <c r="U579" s="197">
        <f t="shared" si="88"/>
        <v>0</v>
      </c>
      <c r="V579" s="198">
        <f t="shared" si="89"/>
        <v>0</v>
      </c>
      <c r="W579" s="198" t="str">
        <f t="shared" si="90"/>
        <v>L0W</v>
      </c>
      <c r="X579" s="198" t="e">
        <f t="shared" si="87"/>
        <v>#NUM!</v>
      </c>
      <c r="Y579" s="187" t="e">
        <f t="shared" si="84"/>
        <v>#NUM!</v>
      </c>
      <c r="Z579" s="186"/>
    </row>
    <row r="580" spans="1:26" s="12" customFormat="1" ht="15" hidden="1" thickBot="1" x14ac:dyDescent="0.35">
      <c r="A580" s="186">
        <v>45233</v>
      </c>
      <c r="B580" s="187" t="s">
        <v>1523</v>
      </c>
      <c r="C580" s="187" t="s">
        <v>1903</v>
      </c>
      <c r="D580" s="187" t="s">
        <v>136</v>
      </c>
      <c r="E580" s="187" t="s">
        <v>1904</v>
      </c>
      <c r="F580" s="188" t="s">
        <v>52</v>
      </c>
      <c r="G580" s="189">
        <v>45177</v>
      </c>
      <c r="H580" s="189"/>
      <c r="I580" s="190" t="s">
        <v>1905</v>
      </c>
      <c r="J580" s="191">
        <f>75000*12</f>
        <v>900000</v>
      </c>
      <c r="K580" s="191">
        <f t="shared" si="86"/>
        <v>17307.692307692309</v>
      </c>
      <c r="L580" s="192" t="s">
        <v>42</v>
      </c>
      <c r="M580" s="193" t="s">
        <v>94</v>
      </c>
      <c r="N580" s="194" t="s">
        <v>71</v>
      </c>
      <c r="O580" s="195" t="s">
        <v>10</v>
      </c>
      <c r="P580" s="189" t="s">
        <v>21</v>
      </c>
      <c r="Q580" s="193" t="s">
        <v>56</v>
      </c>
      <c r="R580" s="196"/>
      <c r="S580" s="196"/>
      <c r="T580" s="197"/>
      <c r="U580" s="197">
        <f t="shared" si="88"/>
        <v>0</v>
      </c>
      <c r="V580" s="198">
        <f t="shared" si="89"/>
        <v>0</v>
      </c>
      <c r="W580" s="198" t="str">
        <f t="shared" si="90"/>
        <v>L0W</v>
      </c>
      <c r="X580" s="198" t="e">
        <f t="shared" si="87"/>
        <v>#NUM!</v>
      </c>
      <c r="Y580" s="187" t="e">
        <f t="shared" si="84"/>
        <v>#NUM!</v>
      </c>
      <c r="Z580" s="186"/>
    </row>
    <row r="581" spans="1:26" s="12" customFormat="1" ht="13.8" hidden="1" thickBot="1" x14ac:dyDescent="0.3">
      <c r="A581" s="149">
        <v>45184</v>
      </c>
      <c r="B581" s="151" t="s">
        <v>533</v>
      </c>
      <c r="C581" s="151" t="s">
        <v>55</v>
      </c>
      <c r="D581" s="151" t="s">
        <v>15</v>
      </c>
      <c r="E581" s="151" t="s">
        <v>1757</v>
      </c>
      <c r="F581" s="152" t="s">
        <v>52</v>
      </c>
      <c r="G581" s="153">
        <v>45177</v>
      </c>
      <c r="H581" s="153">
        <v>45233</v>
      </c>
      <c r="I581" s="163" t="s">
        <v>1758</v>
      </c>
      <c r="J581" s="155">
        <v>900000</v>
      </c>
      <c r="K581" s="155">
        <f t="shared" si="86"/>
        <v>17307.692307692309</v>
      </c>
      <c r="L581" s="156" t="s">
        <v>42</v>
      </c>
      <c r="M581" s="157" t="s">
        <v>100</v>
      </c>
      <c r="N581" s="166" t="s">
        <v>9</v>
      </c>
      <c r="O581" s="159" t="s">
        <v>10</v>
      </c>
      <c r="P581" s="153" t="s">
        <v>21</v>
      </c>
      <c r="Q581" s="157" t="s">
        <v>188</v>
      </c>
      <c r="R581" s="160">
        <v>0.97499999999999998</v>
      </c>
      <c r="S581" s="160">
        <v>0.995</v>
      </c>
      <c r="T581" s="161">
        <v>2221.4899999999998</v>
      </c>
      <c r="U581" s="161">
        <f t="shared" si="88"/>
        <v>115517.47999999998</v>
      </c>
      <c r="V581" s="162">
        <f t="shared" si="89"/>
        <v>0.12835275555555553</v>
      </c>
      <c r="W581" s="59" t="str">
        <f t="shared" si="90"/>
        <v>L0W</v>
      </c>
      <c r="X581" s="59" t="str">
        <f t="shared" si="87"/>
        <v>SIGNIFICANT</v>
      </c>
      <c r="Y581" s="18">
        <f t="shared" si="84"/>
        <v>56</v>
      </c>
      <c r="Z581" s="149"/>
    </row>
    <row r="582" spans="1:26" s="12" customFormat="1" ht="13.8" hidden="1" thickBot="1" x14ac:dyDescent="0.3">
      <c r="A582" s="149">
        <v>45156</v>
      </c>
      <c r="B582" s="151" t="s">
        <v>519</v>
      </c>
      <c r="C582" s="151" t="s">
        <v>70</v>
      </c>
      <c r="D582" s="151" t="s">
        <v>158</v>
      </c>
      <c r="E582" s="151" t="s">
        <v>1665</v>
      </c>
      <c r="F582" s="152" t="s">
        <v>52</v>
      </c>
      <c r="G582" s="153">
        <v>45177</v>
      </c>
      <c r="H582" s="153">
        <v>45233</v>
      </c>
      <c r="I582" s="163" t="s">
        <v>1664</v>
      </c>
      <c r="J582" s="155">
        <v>600000</v>
      </c>
      <c r="K582" s="155">
        <f t="shared" si="86"/>
        <v>11538.461538461539</v>
      </c>
      <c r="L582" s="156" t="s">
        <v>42</v>
      </c>
      <c r="M582" s="157" t="s">
        <v>1663</v>
      </c>
      <c r="N582" s="166" t="s">
        <v>71</v>
      </c>
      <c r="O582" s="159" t="s">
        <v>10</v>
      </c>
      <c r="P582" s="153" t="s">
        <v>21</v>
      </c>
      <c r="Q582" s="157" t="s">
        <v>188</v>
      </c>
      <c r="R582" s="160">
        <v>0.97399999999999998</v>
      </c>
      <c r="S582" s="160">
        <v>1</v>
      </c>
      <c r="T582" s="161">
        <v>8577.48</v>
      </c>
      <c r="U582" s="161">
        <f t="shared" si="88"/>
        <v>446028.95999999996</v>
      </c>
      <c r="V582" s="162">
        <f t="shared" si="89"/>
        <v>0.74338159999999998</v>
      </c>
      <c r="W582" s="59" t="str">
        <f t="shared" si="90"/>
        <v>L0W</v>
      </c>
      <c r="X582" s="59" t="str">
        <f t="shared" si="87"/>
        <v>SIGNIFICANT</v>
      </c>
      <c r="Y582" s="18">
        <f t="shared" si="84"/>
        <v>56</v>
      </c>
      <c r="Z582" s="149"/>
    </row>
    <row r="583" spans="1:26" s="12" customFormat="1" ht="15" hidden="1" thickBot="1" x14ac:dyDescent="0.35">
      <c r="A583" s="186">
        <v>45140</v>
      </c>
      <c r="B583" s="187" t="s">
        <v>520</v>
      </c>
      <c r="C583" s="187" t="s">
        <v>87</v>
      </c>
      <c r="D583" s="187" t="s">
        <v>14</v>
      </c>
      <c r="E583" s="187" t="s">
        <v>1590</v>
      </c>
      <c r="F583" s="188" t="s">
        <v>52</v>
      </c>
      <c r="G583" s="189">
        <v>45180</v>
      </c>
      <c r="H583" s="189"/>
      <c r="I583" s="190" t="s">
        <v>1591</v>
      </c>
      <c r="J583" s="191">
        <v>960000</v>
      </c>
      <c r="K583" s="191">
        <f t="shared" si="86"/>
        <v>18461.538461538461</v>
      </c>
      <c r="L583" s="192" t="s">
        <v>42</v>
      </c>
      <c r="M583" s="193" t="s">
        <v>94</v>
      </c>
      <c r="N583" s="194" t="s">
        <v>11</v>
      </c>
      <c r="O583" s="195" t="s">
        <v>10</v>
      </c>
      <c r="P583" s="189" t="s">
        <v>21</v>
      </c>
      <c r="Q583" s="193" t="s">
        <v>56</v>
      </c>
      <c r="R583" s="196"/>
      <c r="S583" s="196"/>
      <c r="T583" s="197"/>
      <c r="U583" s="197">
        <f t="shared" si="88"/>
        <v>0</v>
      </c>
      <c r="V583" s="198">
        <f t="shared" si="89"/>
        <v>0</v>
      </c>
      <c r="W583" s="198" t="str">
        <f t="shared" si="90"/>
        <v>L0W</v>
      </c>
      <c r="X583" s="198" t="e">
        <f t="shared" si="87"/>
        <v>#NUM!</v>
      </c>
      <c r="Y583" s="187" t="e">
        <f t="shared" si="84"/>
        <v>#NUM!</v>
      </c>
      <c r="Z583" s="186"/>
    </row>
    <row r="584" spans="1:26" s="12" customFormat="1" ht="13.8" hidden="1" thickBot="1" x14ac:dyDescent="0.3">
      <c r="A584" s="177">
        <v>45167</v>
      </c>
      <c r="B584" s="18" t="s">
        <v>534</v>
      </c>
      <c r="C584" s="18" t="s">
        <v>114</v>
      </c>
      <c r="D584" s="18" t="s">
        <v>15</v>
      </c>
      <c r="E584" s="18" t="s">
        <v>1710</v>
      </c>
      <c r="F584" s="19" t="s">
        <v>52</v>
      </c>
      <c r="G584" s="25">
        <v>45180</v>
      </c>
      <c r="H584" s="25">
        <v>45546</v>
      </c>
      <c r="I584" s="178" t="s">
        <v>1711</v>
      </c>
      <c r="J584" s="26">
        <v>480000</v>
      </c>
      <c r="K584" s="26">
        <f t="shared" si="86"/>
        <v>9230.7692307692305</v>
      </c>
      <c r="L584" s="27" t="s">
        <v>42</v>
      </c>
      <c r="M584" s="179" t="s">
        <v>115</v>
      </c>
      <c r="N584" s="180" t="s">
        <v>28</v>
      </c>
      <c r="O584" s="181" t="s">
        <v>10</v>
      </c>
      <c r="P584" s="153" t="s">
        <v>21</v>
      </c>
      <c r="Q584" s="179" t="s">
        <v>203</v>
      </c>
      <c r="R584" s="182">
        <v>0.97499999999999998</v>
      </c>
      <c r="S584" s="182">
        <v>0.99299999999999999</v>
      </c>
      <c r="T584" s="183">
        <v>16805.560000000001</v>
      </c>
      <c r="U584" s="161">
        <f t="shared" si="88"/>
        <v>873889.12000000011</v>
      </c>
      <c r="V584" s="162">
        <f t="shared" si="89"/>
        <v>1.8206023333333334</v>
      </c>
      <c r="W584" s="59" t="str">
        <f t="shared" si="90"/>
        <v>HIGH</v>
      </c>
      <c r="X584" s="59" t="str">
        <f t="shared" si="87"/>
        <v>SIGNIFICANT</v>
      </c>
      <c r="Y584" s="18">
        <f t="shared" si="84"/>
        <v>366</v>
      </c>
      <c r="Z584" s="177"/>
    </row>
    <row r="585" spans="1:26" s="12" customFormat="1" ht="13.8" hidden="1" thickBot="1" x14ac:dyDescent="0.3">
      <c r="A585" s="149">
        <v>45152</v>
      </c>
      <c r="B585" s="151" t="s">
        <v>204</v>
      </c>
      <c r="C585" s="151" t="s">
        <v>418</v>
      </c>
      <c r="D585" s="151" t="s">
        <v>158</v>
      </c>
      <c r="E585" s="151" t="s">
        <v>1627</v>
      </c>
      <c r="F585" s="152" t="s">
        <v>52</v>
      </c>
      <c r="G585" s="153">
        <v>45180</v>
      </c>
      <c r="H585" s="153">
        <v>45219</v>
      </c>
      <c r="I585" s="163" t="s">
        <v>1628</v>
      </c>
      <c r="J585" s="155">
        <v>900000</v>
      </c>
      <c r="K585" s="155">
        <f t="shared" si="86"/>
        <v>17307.692307692309</v>
      </c>
      <c r="L585" s="156" t="s">
        <v>43</v>
      </c>
      <c r="M585" s="157" t="s">
        <v>94</v>
      </c>
      <c r="N585" s="166" t="s">
        <v>71</v>
      </c>
      <c r="O585" s="159" t="s">
        <v>10</v>
      </c>
      <c r="P585" s="153" t="s">
        <v>21</v>
      </c>
      <c r="Q585" s="157" t="s">
        <v>155</v>
      </c>
      <c r="R585" s="160">
        <v>1</v>
      </c>
      <c r="S585" s="160">
        <v>1</v>
      </c>
      <c r="T585" s="161">
        <v>925.12</v>
      </c>
      <c r="U585" s="161">
        <f t="shared" si="88"/>
        <v>48106.239999999998</v>
      </c>
      <c r="V585" s="162">
        <f t="shared" si="89"/>
        <v>5.3451377777777774E-2</v>
      </c>
      <c r="W585" s="59" t="str">
        <f t="shared" si="90"/>
        <v>L0W</v>
      </c>
      <c r="X585" s="59" t="str">
        <f t="shared" si="87"/>
        <v>SIGNIFICANT</v>
      </c>
      <c r="Y585" s="18">
        <f t="shared" si="84"/>
        <v>39</v>
      </c>
      <c r="Z585" s="149"/>
    </row>
    <row r="586" spans="1:26" s="12" customFormat="1" ht="15" hidden="1" thickBot="1" x14ac:dyDescent="0.35">
      <c r="A586" s="186">
        <v>45177</v>
      </c>
      <c r="B586" s="187"/>
      <c r="C586" s="187" t="s">
        <v>178</v>
      </c>
      <c r="D586" s="187" t="s">
        <v>1460</v>
      </c>
      <c r="E586" s="187" t="s">
        <v>1737</v>
      </c>
      <c r="F586" s="188" t="s">
        <v>52</v>
      </c>
      <c r="G586" s="189">
        <v>45180</v>
      </c>
      <c r="H586" s="189"/>
      <c r="I586" s="190" t="s">
        <v>1738</v>
      </c>
      <c r="J586" s="191">
        <v>120000</v>
      </c>
      <c r="K586" s="191">
        <f t="shared" ref="K586:K617" si="91">J586/52</f>
        <v>2307.6923076923076</v>
      </c>
      <c r="L586" s="192" t="s">
        <v>43</v>
      </c>
      <c r="M586" s="193" t="s">
        <v>115</v>
      </c>
      <c r="N586" s="194" t="s">
        <v>85</v>
      </c>
      <c r="O586" s="195" t="s">
        <v>10</v>
      </c>
      <c r="P586" s="189" t="s">
        <v>21</v>
      </c>
      <c r="Q586" s="193" t="s">
        <v>56</v>
      </c>
      <c r="R586" s="196"/>
      <c r="S586" s="196"/>
      <c r="T586" s="197"/>
      <c r="U586" s="197">
        <f t="shared" si="88"/>
        <v>0</v>
      </c>
      <c r="V586" s="198">
        <f t="shared" si="89"/>
        <v>0</v>
      </c>
      <c r="W586" s="198" t="str">
        <f t="shared" si="90"/>
        <v>L0W</v>
      </c>
      <c r="X586" s="198" t="e">
        <f t="shared" si="87"/>
        <v>#NUM!</v>
      </c>
      <c r="Y586" s="187" t="e">
        <f t="shared" si="84"/>
        <v>#NUM!</v>
      </c>
      <c r="Z586" s="186"/>
    </row>
    <row r="587" spans="1:26" s="12" customFormat="1" ht="13.8" hidden="1" thickBot="1" x14ac:dyDescent="0.3">
      <c r="A587" s="177">
        <v>45170</v>
      </c>
      <c r="B587" s="18"/>
      <c r="C587" s="18" t="s">
        <v>156</v>
      </c>
      <c r="D587" s="18" t="s">
        <v>90</v>
      </c>
      <c r="E587" s="18" t="s">
        <v>1730</v>
      </c>
      <c r="F587" s="19" t="s">
        <v>52</v>
      </c>
      <c r="G587" s="25">
        <v>45183</v>
      </c>
      <c r="H587" s="25">
        <v>45182</v>
      </c>
      <c r="I587" s="178" t="s">
        <v>1731</v>
      </c>
      <c r="J587" s="26">
        <v>1200000</v>
      </c>
      <c r="K587" s="26">
        <f t="shared" si="91"/>
        <v>23076.923076923078</v>
      </c>
      <c r="L587" s="27" t="s">
        <v>42</v>
      </c>
      <c r="M587" s="179" t="s">
        <v>94</v>
      </c>
      <c r="N587" s="180" t="s">
        <v>28</v>
      </c>
      <c r="O587" s="181" t="s">
        <v>10</v>
      </c>
      <c r="P587" s="153" t="s">
        <v>21</v>
      </c>
      <c r="Q587" s="185" t="s">
        <v>203</v>
      </c>
      <c r="R587" s="182">
        <v>0.97</v>
      </c>
      <c r="S587" s="182">
        <v>0.999</v>
      </c>
      <c r="T587" s="183">
        <v>7067.32</v>
      </c>
      <c r="U587" s="161">
        <f t="shared" si="88"/>
        <v>367500.64</v>
      </c>
      <c r="V587" s="162">
        <f t="shared" si="89"/>
        <v>0.3062505333333333</v>
      </c>
      <c r="W587" s="59" t="str">
        <f t="shared" si="90"/>
        <v>L0W</v>
      </c>
      <c r="X587" s="59" t="s">
        <v>2059</v>
      </c>
      <c r="Y587" s="18" t="e">
        <f t="shared" si="84"/>
        <v>#NUM!</v>
      </c>
      <c r="Z587" s="177"/>
    </row>
    <row r="588" spans="1:26" s="12" customFormat="1" ht="15" hidden="1" thickBot="1" x14ac:dyDescent="0.35">
      <c r="A588" s="186">
        <v>45156</v>
      </c>
      <c r="B588" s="187"/>
      <c r="C588" s="187" t="s">
        <v>70</v>
      </c>
      <c r="D588" s="187" t="s">
        <v>26</v>
      </c>
      <c r="E588" s="187" t="s">
        <v>1655</v>
      </c>
      <c r="F588" s="188" t="s">
        <v>52</v>
      </c>
      <c r="G588" s="189">
        <v>45184</v>
      </c>
      <c r="H588" s="189"/>
      <c r="I588" s="190" t="s">
        <v>1656</v>
      </c>
      <c r="J588" s="191">
        <v>900000</v>
      </c>
      <c r="K588" s="191">
        <f t="shared" si="91"/>
        <v>17307.692307692309</v>
      </c>
      <c r="L588" s="192" t="s">
        <v>42</v>
      </c>
      <c r="M588" s="193" t="s">
        <v>1654</v>
      </c>
      <c r="N588" s="194" t="s">
        <v>71</v>
      </c>
      <c r="O588" s="195" t="s">
        <v>10</v>
      </c>
      <c r="P588" s="189" t="s">
        <v>21</v>
      </c>
      <c r="Q588" s="193" t="s">
        <v>56</v>
      </c>
      <c r="R588" s="196"/>
      <c r="S588" s="196"/>
      <c r="T588" s="197"/>
      <c r="U588" s="197">
        <f t="shared" si="88"/>
        <v>0</v>
      </c>
      <c r="V588" s="198">
        <f t="shared" si="89"/>
        <v>0</v>
      </c>
      <c r="W588" s="198" t="str">
        <f t="shared" si="90"/>
        <v>L0W</v>
      </c>
      <c r="X588" s="198" t="e">
        <f t="shared" ref="X588:X632" si="92">IF(Y588&lt;15, "EXPECTED", IF(Y588&gt;30, "SIGNIFICANT", "DELAYED"))</f>
        <v>#NUM!</v>
      </c>
      <c r="Y588" s="187" t="e">
        <f t="shared" si="84"/>
        <v>#NUM!</v>
      </c>
      <c r="Z588" s="186"/>
    </row>
    <row r="589" spans="1:26" s="12" customFormat="1" ht="15" hidden="1" thickBot="1" x14ac:dyDescent="0.35">
      <c r="A589" s="186">
        <v>45161</v>
      </c>
      <c r="B589" s="187" t="s">
        <v>519</v>
      </c>
      <c r="C589" s="187" t="s">
        <v>70</v>
      </c>
      <c r="D589" s="187" t="s">
        <v>158</v>
      </c>
      <c r="E589" s="187" t="s">
        <v>1687</v>
      </c>
      <c r="F589" s="188" t="s">
        <v>52</v>
      </c>
      <c r="G589" s="189">
        <v>45184</v>
      </c>
      <c r="H589" s="189"/>
      <c r="I589" s="190" t="s">
        <v>1688</v>
      </c>
      <c r="J589" s="191">
        <v>600000</v>
      </c>
      <c r="K589" s="191">
        <f t="shared" si="91"/>
        <v>11538.461538461539</v>
      </c>
      <c r="L589" s="192" t="s">
        <v>42</v>
      </c>
      <c r="M589" s="193" t="s">
        <v>94</v>
      </c>
      <c r="N589" s="194">
        <v>8160</v>
      </c>
      <c r="O589" s="195" t="s">
        <v>10</v>
      </c>
      <c r="P589" s="189" t="s">
        <v>21</v>
      </c>
      <c r="Q589" s="193" t="s">
        <v>56</v>
      </c>
      <c r="R589" s="196"/>
      <c r="S589" s="196"/>
      <c r="T589" s="197"/>
      <c r="U589" s="197">
        <f t="shared" si="88"/>
        <v>0</v>
      </c>
      <c r="V589" s="198">
        <f t="shared" si="89"/>
        <v>0</v>
      </c>
      <c r="W589" s="198" t="str">
        <f t="shared" si="90"/>
        <v>L0W</v>
      </c>
      <c r="X589" s="198" t="e">
        <f t="shared" si="92"/>
        <v>#NUM!</v>
      </c>
      <c r="Y589" s="187" t="e">
        <f t="shared" si="84"/>
        <v>#NUM!</v>
      </c>
      <c r="Z589" s="186"/>
    </row>
    <row r="590" spans="1:26" s="12" customFormat="1" ht="13.8" hidden="1" thickBot="1" x14ac:dyDescent="0.3">
      <c r="A590" s="149">
        <v>45170</v>
      </c>
      <c r="B590" s="151"/>
      <c r="C590" s="151" t="s">
        <v>178</v>
      </c>
      <c r="D590" s="151" t="s">
        <v>1460</v>
      </c>
      <c r="E590" s="151" t="s">
        <v>1728</v>
      </c>
      <c r="F590" s="152" t="s">
        <v>52</v>
      </c>
      <c r="G590" s="153">
        <v>45184</v>
      </c>
      <c r="H590" s="153">
        <v>45226</v>
      </c>
      <c r="I590" s="163" t="s">
        <v>1729</v>
      </c>
      <c r="J590" s="155">
        <v>240000</v>
      </c>
      <c r="K590" s="155">
        <f t="shared" si="91"/>
        <v>4615.3846153846152</v>
      </c>
      <c r="L590" s="156" t="s">
        <v>42</v>
      </c>
      <c r="M590" s="157" t="s">
        <v>94</v>
      </c>
      <c r="N590" s="166" t="s">
        <v>33</v>
      </c>
      <c r="O590" s="159" t="s">
        <v>10</v>
      </c>
      <c r="P590" s="153" t="s">
        <v>21</v>
      </c>
      <c r="Q590" s="157" t="s">
        <v>155</v>
      </c>
      <c r="R590" s="160">
        <v>1</v>
      </c>
      <c r="S590" s="160">
        <v>1</v>
      </c>
      <c r="T590" s="161">
        <v>1824</v>
      </c>
      <c r="U590" s="161">
        <f t="shared" si="88"/>
        <v>94848</v>
      </c>
      <c r="V590" s="162">
        <f t="shared" si="89"/>
        <v>0.3952</v>
      </c>
      <c r="W590" s="59" t="str">
        <f t="shared" si="90"/>
        <v>L0W</v>
      </c>
      <c r="X590" s="59" t="str">
        <f t="shared" si="92"/>
        <v>SIGNIFICANT</v>
      </c>
      <c r="Y590" s="18">
        <f t="shared" si="84"/>
        <v>42</v>
      </c>
      <c r="Z590" s="149"/>
    </row>
    <row r="591" spans="1:26" s="12" customFormat="1" ht="13.8" hidden="1" thickBot="1" x14ac:dyDescent="0.3">
      <c r="A591" s="149">
        <v>45162</v>
      </c>
      <c r="B591" s="151" t="s">
        <v>1511</v>
      </c>
      <c r="C591" s="151" t="s">
        <v>617</v>
      </c>
      <c r="D591" s="151" t="s">
        <v>1460</v>
      </c>
      <c r="E591" s="151" t="s">
        <v>1690</v>
      </c>
      <c r="F591" s="152" t="s">
        <v>52</v>
      </c>
      <c r="G591" s="153">
        <v>45184</v>
      </c>
      <c r="H591" s="153">
        <v>45198</v>
      </c>
      <c r="I591" s="163" t="s">
        <v>1691</v>
      </c>
      <c r="J591" s="155">
        <v>60000</v>
      </c>
      <c r="K591" s="155">
        <f t="shared" si="91"/>
        <v>1153.8461538461538</v>
      </c>
      <c r="L591" s="156" t="s">
        <v>42</v>
      </c>
      <c r="M591" s="157" t="s">
        <v>94</v>
      </c>
      <c r="N591" s="166">
        <v>8165</v>
      </c>
      <c r="O591" s="159" t="s">
        <v>10</v>
      </c>
      <c r="P591" s="153" t="s">
        <v>21</v>
      </c>
      <c r="Q591" s="179" t="s">
        <v>203</v>
      </c>
      <c r="R591" s="160">
        <v>0.91800000000000004</v>
      </c>
      <c r="S591" s="160">
        <v>1</v>
      </c>
      <c r="T591" s="161">
        <v>17645.990000000002</v>
      </c>
      <c r="U591" s="161">
        <f t="shared" si="88"/>
        <v>917591.4800000001</v>
      </c>
      <c r="V591" s="162">
        <f t="shared" si="89"/>
        <v>15.293191333333334</v>
      </c>
      <c r="W591" s="59" t="str">
        <f t="shared" si="90"/>
        <v>HIGH</v>
      </c>
      <c r="X591" s="59" t="str">
        <f t="shared" si="92"/>
        <v>EXPECTED</v>
      </c>
      <c r="Y591" s="18">
        <f t="shared" si="84"/>
        <v>14</v>
      </c>
      <c r="Z591" s="149"/>
    </row>
    <row r="592" spans="1:26" s="12" customFormat="1" ht="13.8" hidden="1" thickBot="1" x14ac:dyDescent="0.3">
      <c r="A592" s="177">
        <v>45163</v>
      </c>
      <c r="B592" s="18"/>
      <c r="C592" s="18" t="s">
        <v>196</v>
      </c>
      <c r="D592" s="18" t="s">
        <v>1460</v>
      </c>
      <c r="E592" s="18" t="s">
        <v>1704</v>
      </c>
      <c r="F592" s="19" t="s">
        <v>52</v>
      </c>
      <c r="G592" s="25">
        <v>45184</v>
      </c>
      <c r="H592" s="25">
        <v>45191</v>
      </c>
      <c r="I592" s="178" t="s">
        <v>1705</v>
      </c>
      <c r="J592" s="26">
        <v>60000</v>
      </c>
      <c r="K592" s="26">
        <f t="shared" si="91"/>
        <v>1153.8461538461538</v>
      </c>
      <c r="L592" s="27" t="s">
        <v>42</v>
      </c>
      <c r="M592" s="179" t="s">
        <v>94</v>
      </c>
      <c r="N592" s="180">
        <v>8149</v>
      </c>
      <c r="O592" s="181" t="s">
        <v>10</v>
      </c>
      <c r="P592" s="153" t="s">
        <v>21</v>
      </c>
      <c r="Q592" s="179" t="s">
        <v>203</v>
      </c>
      <c r="R592" s="182">
        <v>0.95199999999999996</v>
      </c>
      <c r="S592" s="182">
        <v>0.95199999999999996</v>
      </c>
      <c r="T592" s="183">
        <v>16799.14</v>
      </c>
      <c r="U592" s="161">
        <f t="shared" si="88"/>
        <v>873555.28</v>
      </c>
      <c r="V592" s="162">
        <f t="shared" si="89"/>
        <v>14.559254666666666</v>
      </c>
      <c r="W592" s="59" t="str">
        <f t="shared" si="90"/>
        <v>HIGH</v>
      </c>
      <c r="X592" s="59" t="str">
        <f t="shared" si="92"/>
        <v>EXPECTED</v>
      </c>
      <c r="Y592" s="18">
        <f t="shared" si="84"/>
        <v>7</v>
      </c>
      <c r="Z592" s="177"/>
    </row>
    <row r="593" spans="1:26" s="12" customFormat="1" ht="15" hidden="1" thickBot="1" x14ac:dyDescent="0.35">
      <c r="A593" s="186">
        <v>45163</v>
      </c>
      <c r="B593" s="187" t="s">
        <v>520</v>
      </c>
      <c r="C593" s="187" t="s">
        <v>132</v>
      </c>
      <c r="D593" s="187" t="s">
        <v>307</v>
      </c>
      <c r="E593" s="187" t="s">
        <v>1694</v>
      </c>
      <c r="F593" s="188" t="s">
        <v>52</v>
      </c>
      <c r="G593" s="189">
        <v>45184</v>
      </c>
      <c r="H593" s="189"/>
      <c r="I593" s="190" t="s">
        <v>1695</v>
      </c>
      <c r="J593" s="191">
        <v>300</v>
      </c>
      <c r="K593" s="191">
        <f t="shared" si="91"/>
        <v>5.7692307692307692</v>
      </c>
      <c r="L593" s="192" t="s">
        <v>42</v>
      </c>
      <c r="M593" s="193" t="s">
        <v>94</v>
      </c>
      <c r="N593" s="194">
        <v>8162</v>
      </c>
      <c r="O593" s="195" t="s">
        <v>10</v>
      </c>
      <c r="P593" s="189" t="s">
        <v>21</v>
      </c>
      <c r="Q593" s="193" t="s">
        <v>56</v>
      </c>
      <c r="R593" s="196"/>
      <c r="S593" s="196"/>
      <c r="T593" s="197"/>
      <c r="U593" s="197">
        <f t="shared" si="88"/>
        <v>0</v>
      </c>
      <c r="V593" s="198">
        <f t="shared" si="89"/>
        <v>0</v>
      </c>
      <c r="W593" s="198" t="str">
        <f t="shared" si="90"/>
        <v>L0W</v>
      </c>
      <c r="X593" s="198" t="e">
        <f t="shared" si="92"/>
        <v>#NUM!</v>
      </c>
      <c r="Y593" s="187" t="e">
        <f t="shared" si="84"/>
        <v>#NUM!</v>
      </c>
      <c r="Z593" s="186"/>
    </row>
    <row r="594" spans="1:26" s="12" customFormat="1" ht="13.8" hidden="1" thickBot="1" x14ac:dyDescent="0.3">
      <c r="A594" s="149">
        <v>45170</v>
      </c>
      <c r="B594" s="151" t="s">
        <v>534</v>
      </c>
      <c r="C594" s="151" t="s">
        <v>114</v>
      </c>
      <c r="D594" s="151" t="s">
        <v>15</v>
      </c>
      <c r="E594" s="151" t="s">
        <v>1724</v>
      </c>
      <c r="F594" s="152" t="s">
        <v>52</v>
      </c>
      <c r="G594" s="153">
        <v>45187</v>
      </c>
      <c r="H594" s="153">
        <v>45205</v>
      </c>
      <c r="I594" s="163" t="s">
        <v>1725</v>
      </c>
      <c r="J594" s="155">
        <v>480000</v>
      </c>
      <c r="K594" s="155">
        <f t="shared" si="91"/>
        <v>9230.7692307692305</v>
      </c>
      <c r="L594" s="156" t="s">
        <v>42</v>
      </c>
      <c r="M594" s="157" t="s">
        <v>115</v>
      </c>
      <c r="N594" s="166" t="s">
        <v>28</v>
      </c>
      <c r="O594" s="159" t="s">
        <v>10</v>
      </c>
      <c r="P594" s="153" t="s">
        <v>21</v>
      </c>
      <c r="Q594" s="157" t="s">
        <v>188</v>
      </c>
      <c r="R594" s="160">
        <v>0.94499999999999995</v>
      </c>
      <c r="S594" s="160">
        <v>0.998</v>
      </c>
      <c r="T594" s="161">
        <v>13732.34</v>
      </c>
      <c r="U594" s="161">
        <f t="shared" si="88"/>
        <v>714081.68</v>
      </c>
      <c r="V594" s="162">
        <f t="shared" si="89"/>
        <v>1.4876701666666667</v>
      </c>
      <c r="W594" s="59" t="str">
        <f t="shared" si="90"/>
        <v>HIGH</v>
      </c>
      <c r="X594" s="59" t="str">
        <f t="shared" si="92"/>
        <v>DELAYED</v>
      </c>
      <c r="Y594" s="18">
        <f t="shared" si="84"/>
        <v>18</v>
      </c>
      <c r="Z594" s="149"/>
    </row>
    <row r="595" spans="1:26" s="12" customFormat="1" ht="15" hidden="1" thickBot="1" x14ac:dyDescent="0.35">
      <c r="A595" s="186">
        <v>45190</v>
      </c>
      <c r="B595" s="187"/>
      <c r="C595" s="187" t="s">
        <v>141</v>
      </c>
      <c r="D595" s="187"/>
      <c r="E595" s="187" t="s">
        <v>1767</v>
      </c>
      <c r="F595" s="188" t="s">
        <v>52</v>
      </c>
      <c r="G595" s="189">
        <v>45190</v>
      </c>
      <c r="H595" s="189"/>
      <c r="I595" s="190" t="s">
        <v>1768</v>
      </c>
      <c r="J595" s="191">
        <v>600000</v>
      </c>
      <c r="K595" s="191">
        <f t="shared" si="91"/>
        <v>11538.461538461539</v>
      </c>
      <c r="L595" s="192" t="s">
        <v>42</v>
      </c>
      <c r="M595" s="193" t="s">
        <v>115</v>
      </c>
      <c r="N595" s="194" t="s">
        <v>79</v>
      </c>
      <c r="O595" s="195" t="s">
        <v>10</v>
      </c>
      <c r="P595" s="189" t="s">
        <v>21</v>
      </c>
      <c r="Q595" s="193" t="s">
        <v>56</v>
      </c>
      <c r="R595" s="196"/>
      <c r="S595" s="196"/>
      <c r="T595" s="197"/>
      <c r="U595" s="197">
        <f t="shared" si="88"/>
        <v>0</v>
      </c>
      <c r="V595" s="198">
        <f t="shared" si="89"/>
        <v>0</v>
      </c>
      <c r="W595" s="198" t="str">
        <f t="shared" si="90"/>
        <v>L0W</v>
      </c>
      <c r="X595" s="198" t="e">
        <f t="shared" si="92"/>
        <v>#NUM!</v>
      </c>
      <c r="Y595" s="187" t="e">
        <f t="shared" si="84"/>
        <v>#NUM!</v>
      </c>
      <c r="Z595" s="186"/>
    </row>
    <row r="596" spans="1:26" s="12" customFormat="1" ht="15" hidden="1" thickBot="1" x14ac:dyDescent="0.35">
      <c r="A596" s="186">
        <v>45167</v>
      </c>
      <c r="B596" s="187"/>
      <c r="C596" s="187" t="s">
        <v>87</v>
      </c>
      <c r="D596" s="187" t="s">
        <v>15</v>
      </c>
      <c r="E596" s="187" t="s">
        <v>1708</v>
      </c>
      <c r="F596" s="188" t="s">
        <v>52</v>
      </c>
      <c r="G596" s="189">
        <v>45194</v>
      </c>
      <c r="H596" s="189"/>
      <c r="I596" s="190" t="s">
        <v>1709</v>
      </c>
      <c r="J596" s="191">
        <v>4200000</v>
      </c>
      <c r="K596" s="191">
        <f t="shared" si="91"/>
        <v>80769.230769230766</v>
      </c>
      <c r="L596" s="192" t="s">
        <v>41</v>
      </c>
      <c r="M596" s="193"/>
      <c r="N596" s="194" t="s">
        <v>11</v>
      </c>
      <c r="O596" s="195" t="s">
        <v>10</v>
      </c>
      <c r="P596" s="189" t="s">
        <v>21</v>
      </c>
      <c r="Q596" s="193" t="s">
        <v>56</v>
      </c>
      <c r="R596" s="196"/>
      <c r="S596" s="196"/>
      <c r="T596" s="197"/>
      <c r="U596" s="197">
        <f t="shared" si="88"/>
        <v>0</v>
      </c>
      <c r="V596" s="198">
        <f t="shared" si="89"/>
        <v>0</v>
      </c>
      <c r="W596" s="198" t="str">
        <f t="shared" si="90"/>
        <v>L0W</v>
      </c>
      <c r="X596" s="198" t="e">
        <f t="shared" si="92"/>
        <v>#NUM!</v>
      </c>
      <c r="Y596" s="187" t="e">
        <f t="shared" si="84"/>
        <v>#NUM!</v>
      </c>
      <c r="Z596" s="186"/>
    </row>
    <row r="597" spans="1:26" s="12" customFormat="1" ht="15" hidden="1" thickBot="1" x14ac:dyDescent="0.35">
      <c r="A597" s="186">
        <v>45168</v>
      </c>
      <c r="B597" s="187"/>
      <c r="C597" s="187" t="s">
        <v>427</v>
      </c>
      <c r="D597" s="187" t="s">
        <v>18</v>
      </c>
      <c r="E597" s="187" t="s">
        <v>1718</v>
      </c>
      <c r="F597" s="188" t="s">
        <v>52</v>
      </c>
      <c r="G597" s="189">
        <v>45194</v>
      </c>
      <c r="H597" s="189"/>
      <c r="I597" s="190" t="s">
        <v>1719</v>
      </c>
      <c r="J597" s="191">
        <v>600000</v>
      </c>
      <c r="K597" s="191">
        <f t="shared" si="91"/>
        <v>11538.461538461539</v>
      </c>
      <c r="L597" s="192" t="s">
        <v>42</v>
      </c>
      <c r="M597" s="193" t="s">
        <v>94</v>
      </c>
      <c r="N597" s="194" t="s">
        <v>28</v>
      </c>
      <c r="O597" s="195" t="s">
        <v>10</v>
      </c>
      <c r="P597" s="189" t="s">
        <v>21</v>
      </c>
      <c r="Q597" s="193" t="s">
        <v>56</v>
      </c>
      <c r="R597" s="196"/>
      <c r="S597" s="196"/>
      <c r="T597" s="197"/>
      <c r="U597" s="197">
        <f t="shared" si="88"/>
        <v>0</v>
      </c>
      <c r="V597" s="198">
        <f t="shared" si="89"/>
        <v>0</v>
      </c>
      <c r="W597" s="198" t="str">
        <f t="shared" si="90"/>
        <v>L0W</v>
      </c>
      <c r="X597" s="198" t="e">
        <f t="shared" si="92"/>
        <v>#NUM!</v>
      </c>
      <c r="Y597" s="187" t="e">
        <f t="shared" ref="Y597:Y660" si="93">DATEDIF(G597,H597,"d")</f>
        <v>#NUM!</v>
      </c>
      <c r="Z597" s="186"/>
    </row>
    <row r="598" spans="1:26" s="12" customFormat="1" ht="13.8" hidden="1" thickBot="1" x14ac:dyDescent="0.3">
      <c r="A598" s="149">
        <v>45192</v>
      </c>
      <c r="B598" s="151" t="s">
        <v>204</v>
      </c>
      <c r="C598" s="151" t="s">
        <v>95</v>
      </c>
      <c r="D598" s="151" t="s">
        <v>18</v>
      </c>
      <c r="E598" s="151" t="s">
        <v>1775</v>
      </c>
      <c r="F598" s="152" t="s">
        <v>52</v>
      </c>
      <c r="G598" s="153">
        <v>45195</v>
      </c>
      <c r="H598" s="153">
        <v>45226</v>
      </c>
      <c r="I598" s="163" t="s">
        <v>1776</v>
      </c>
      <c r="J598" s="155">
        <v>1200000</v>
      </c>
      <c r="K598" s="155">
        <f t="shared" si="91"/>
        <v>23076.923076923078</v>
      </c>
      <c r="L598" s="156" t="s">
        <v>42</v>
      </c>
      <c r="M598" s="157" t="s">
        <v>100</v>
      </c>
      <c r="N598" s="166" t="s">
        <v>371</v>
      </c>
      <c r="O598" s="159" t="s">
        <v>10</v>
      </c>
      <c r="P598" s="153" t="s">
        <v>21</v>
      </c>
      <c r="Q598" s="157" t="s">
        <v>2027</v>
      </c>
      <c r="R598" s="160">
        <v>0.999</v>
      </c>
      <c r="S598" s="160">
        <v>0.999</v>
      </c>
      <c r="T598" s="161">
        <v>13644.81</v>
      </c>
      <c r="U598" s="161">
        <f t="shared" si="88"/>
        <v>709530.12</v>
      </c>
      <c r="V598" s="162">
        <f t="shared" si="89"/>
        <v>0.59127509999999994</v>
      </c>
      <c r="W598" s="59" t="str">
        <f t="shared" si="90"/>
        <v>L0W</v>
      </c>
      <c r="X598" s="59" t="str">
        <f t="shared" si="92"/>
        <v>SIGNIFICANT</v>
      </c>
      <c r="Y598" s="18">
        <f t="shared" si="93"/>
        <v>31</v>
      </c>
      <c r="Z598" s="149"/>
    </row>
    <row r="599" spans="1:26" s="12" customFormat="1" ht="15" hidden="1" thickBot="1" x14ac:dyDescent="0.35">
      <c r="A599" s="186">
        <v>45184</v>
      </c>
      <c r="B599" s="187" t="s">
        <v>533</v>
      </c>
      <c r="C599" s="187" t="s">
        <v>55</v>
      </c>
      <c r="D599" s="187" t="s">
        <v>14</v>
      </c>
      <c r="E599" s="187" t="s">
        <v>1759</v>
      </c>
      <c r="F599" s="188" t="s">
        <v>52</v>
      </c>
      <c r="G599" s="189">
        <v>45198</v>
      </c>
      <c r="H599" s="189"/>
      <c r="I599" s="190" t="s">
        <v>1760</v>
      </c>
      <c r="J599" s="191">
        <v>1200000</v>
      </c>
      <c r="K599" s="191">
        <f t="shared" si="91"/>
        <v>23076.923076923078</v>
      </c>
      <c r="L599" s="192" t="s">
        <v>42</v>
      </c>
      <c r="M599" s="193" t="s">
        <v>115</v>
      </c>
      <c r="N599" s="194" t="s">
        <v>9</v>
      </c>
      <c r="O599" s="195" t="s">
        <v>10</v>
      </c>
      <c r="P599" s="189" t="s">
        <v>21</v>
      </c>
      <c r="Q599" s="193" t="s">
        <v>56</v>
      </c>
      <c r="R599" s="196"/>
      <c r="S599" s="196"/>
      <c r="T599" s="197"/>
      <c r="U599" s="197">
        <f t="shared" si="88"/>
        <v>0</v>
      </c>
      <c r="V599" s="198">
        <f t="shared" si="89"/>
        <v>0</v>
      </c>
      <c r="W599" s="198" t="str">
        <f t="shared" si="90"/>
        <v>L0W</v>
      </c>
      <c r="X599" s="198" t="e">
        <f t="shared" si="92"/>
        <v>#NUM!</v>
      </c>
      <c r="Y599" s="187" t="e">
        <f t="shared" si="93"/>
        <v>#NUM!</v>
      </c>
      <c r="Z599" s="186"/>
    </row>
    <row r="600" spans="1:26" s="12" customFormat="1" ht="15" hidden="1" thickBot="1" x14ac:dyDescent="0.35">
      <c r="A600" s="186">
        <v>45168</v>
      </c>
      <c r="B600" s="187"/>
      <c r="C600" s="187" t="s">
        <v>91</v>
      </c>
      <c r="D600" s="187" t="s">
        <v>15</v>
      </c>
      <c r="E600" s="187" t="s">
        <v>1716</v>
      </c>
      <c r="F600" s="188" t="s">
        <v>52</v>
      </c>
      <c r="G600" s="189">
        <v>45198</v>
      </c>
      <c r="H600" s="189"/>
      <c r="I600" s="190" t="s">
        <v>1717</v>
      </c>
      <c r="J600" s="191">
        <v>900000</v>
      </c>
      <c r="K600" s="191">
        <f t="shared" si="91"/>
        <v>17307.692307692309</v>
      </c>
      <c r="L600" s="192" t="s">
        <v>42</v>
      </c>
      <c r="M600" s="193" t="s">
        <v>94</v>
      </c>
      <c r="N600" s="194" t="s">
        <v>28</v>
      </c>
      <c r="O600" s="195" t="s">
        <v>10</v>
      </c>
      <c r="P600" s="189" t="s">
        <v>21</v>
      </c>
      <c r="Q600" s="193" t="s">
        <v>56</v>
      </c>
      <c r="R600" s="196"/>
      <c r="S600" s="196"/>
      <c r="T600" s="197"/>
      <c r="U600" s="197">
        <f t="shared" si="88"/>
        <v>0</v>
      </c>
      <c r="V600" s="198">
        <f t="shared" si="89"/>
        <v>0</v>
      </c>
      <c r="W600" s="198" t="str">
        <f t="shared" si="90"/>
        <v>L0W</v>
      </c>
      <c r="X600" s="198" t="e">
        <f t="shared" si="92"/>
        <v>#NUM!</v>
      </c>
      <c r="Y600" s="187" t="e">
        <f t="shared" si="93"/>
        <v>#NUM!</v>
      </c>
      <c r="Z600" s="186"/>
    </row>
    <row r="601" spans="1:26" s="12" customFormat="1" ht="15" hidden="1" thickBot="1" x14ac:dyDescent="0.35">
      <c r="A601" s="186">
        <v>45168</v>
      </c>
      <c r="B601" s="187" t="s">
        <v>57</v>
      </c>
      <c r="C601" s="187" t="s">
        <v>1713</v>
      </c>
      <c r="D601" s="187" t="s">
        <v>14</v>
      </c>
      <c r="E601" s="187" t="s">
        <v>1714</v>
      </c>
      <c r="F601" s="188" t="s">
        <v>52</v>
      </c>
      <c r="G601" s="189">
        <v>45199</v>
      </c>
      <c r="H601" s="189"/>
      <c r="I601" s="190" t="s">
        <v>1715</v>
      </c>
      <c r="J601" s="191">
        <v>2340000</v>
      </c>
      <c r="K601" s="191">
        <f t="shared" si="91"/>
        <v>45000</v>
      </c>
      <c r="L601" s="192" t="s">
        <v>42</v>
      </c>
      <c r="M601" s="193" t="s">
        <v>94</v>
      </c>
      <c r="N601" s="194" t="s">
        <v>66</v>
      </c>
      <c r="O601" s="195" t="s">
        <v>10</v>
      </c>
      <c r="P601" s="189" t="s">
        <v>21</v>
      </c>
      <c r="Q601" s="193" t="s">
        <v>56</v>
      </c>
      <c r="R601" s="196"/>
      <c r="S601" s="196"/>
      <c r="T601" s="197"/>
      <c r="U601" s="197">
        <f t="shared" si="88"/>
        <v>0</v>
      </c>
      <c r="V601" s="198">
        <f t="shared" si="89"/>
        <v>0</v>
      </c>
      <c r="W601" s="198" t="str">
        <f t="shared" si="90"/>
        <v>L0W</v>
      </c>
      <c r="X601" s="198" t="e">
        <f t="shared" si="92"/>
        <v>#NUM!</v>
      </c>
      <c r="Y601" s="187" t="e">
        <f t="shared" si="93"/>
        <v>#NUM!</v>
      </c>
      <c r="Z601" s="186"/>
    </row>
    <row r="602" spans="1:26" s="12" customFormat="1" ht="15" hidden="1" thickBot="1" x14ac:dyDescent="0.35">
      <c r="A602" s="186">
        <v>45120</v>
      </c>
      <c r="B602" s="187" t="s">
        <v>1507</v>
      </c>
      <c r="C602" s="187" t="s">
        <v>1508</v>
      </c>
      <c r="D602" s="187" t="s">
        <v>120</v>
      </c>
      <c r="E602" s="187" t="s">
        <v>1509</v>
      </c>
      <c r="F602" s="188" t="s">
        <v>52</v>
      </c>
      <c r="G602" s="189">
        <v>45199</v>
      </c>
      <c r="H602" s="189"/>
      <c r="I602" s="190" t="s">
        <v>1510</v>
      </c>
      <c r="J602" s="191">
        <v>900000</v>
      </c>
      <c r="K602" s="191">
        <f t="shared" si="91"/>
        <v>17307.692307692309</v>
      </c>
      <c r="L602" s="192" t="s">
        <v>43</v>
      </c>
      <c r="M602" s="193" t="s">
        <v>94</v>
      </c>
      <c r="N602" s="194" t="s">
        <v>371</v>
      </c>
      <c r="O602" s="195" t="s">
        <v>10</v>
      </c>
      <c r="P602" s="189" t="s">
        <v>21</v>
      </c>
      <c r="Q602" s="193" t="s">
        <v>56</v>
      </c>
      <c r="R602" s="196"/>
      <c r="S602" s="196"/>
      <c r="T602" s="197"/>
      <c r="U602" s="197">
        <f t="shared" si="88"/>
        <v>0</v>
      </c>
      <c r="V602" s="198">
        <f t="shared" si="89"/>
        <v>0</v>
      </c>
      <c r="W602" s="198" t="str">
        <f t="shared" si="90"/>
        <v>L0W</v>
      </c>
      <c r="X602" s="198" t="e">
        <f t="shared" si="92"/>
        <v>#NUM!</v>
      </c>
      <c r="Y602" s="187" t="e">
        <f t="shared" si="93"/>
        <v>#NUM!</v>
      </c>
      <c r="Z602" s="186"/>
    </row>
    <row r="603" spans="1:26" s="12" customFormat="1" ht="15" hidden="1" thickBot="1" x14ac:dyDescent="0.35">
      <c r="A603" s="186">
        <v>45120</v>
      </c>
      <c r="B603" s="187" t="s">
        <v>1511</v>
      </c>
      <c r="C603" s="187" t="s">
        <v>1508</v>
      </c>
      <c r="D603" s="187" t="s">
        <v>120</v>
      </c>
      <c r="E603" s="187" t="s">
        <v>1512</v>
      </c>
      <c r="F603" s="188" t="s">
        <v>52</v>
      </c>
      <c r="G603" s="189">
        <v>45199</v>
      </c>
      <c r="H603" s="189"/>
      <c r="I603" s="190" t="s">
        <v>1513</v>
      </c>
      <c r="J603" s="191">
        <v>900000</v>
      </c>
      <c r="K603" s="191">
        <f t="shared" si="91"/>
        <v>17307.692307692309</v>
      </c>
      <c r="L603" s="192" t="s">
        <v>43</v>
      </c>
      <c r="M603" s="193" t="s">
        <v>94</v>
      </c>
      <c r="N603" s="194" t="s">
        <v>371</v>
      </c>
      <c r="O603" s="195" t="s">
        <v>10</v>
      </c>
      <c r="P603" s="189" t="s">
        <v>21</v>
      </c>
      <c r="Q603" s="193" t="s">
        <v>56</v>
      </c>
      <c r="R603" s="196"/>
      <c r="S603" s="196"/>
      <c r="T603" s="197"/>
      <c r="U603" s="197">
        <f t="shared" si="88"/>
        <v>0</v>
      </c>
      <c r="V603" s="126">
        <f t="shared" si="89"/>
        <v>0</v>
      </c>
      <c r="W603" s="198" t="str">
        <f t="shared" si="90"/>
        <v>L0W</v>
      </c>
      <c r="X603" s="126" t="e">
        <f t="shared" si="92"/>
        <v>#NUM!</v>
      </c>
      <c r="Y603" s="124" t="e">
        <f t="shared" si="93"/>
        <v>#NUM!</v>
      </c>
      <c r="Z603" s="186"/>
    </row>
    <row r="604" spans="1:26" s="12" customFormat="1" ht="13.8" hidden="1" thickBot="1" x14ac:dyDescent="0.3">
      <c r="A604" s="177">
        <v>45182</v>
      </c>
      <c r="B604" s="18" t="s">
        <v>204</v>
      </c>
      <c r="C604" s="18" t="s">
        <v>461</v>
      </c>
      <c r="D604" s="18" t="s">
        <v>14</v>
      </c>
      <c r="E604" s="18" t="s">
        <v>1753</v>
      </c>
      <c r="F604" s="19" t="s">
        <v>52</v>
      </c>
      <c r="G604" s="25">
        <v>45199</v>
      </c>
      <c r="H604" s="25">
        <v>45199</v>
      </c>
      <c r="I604" s="178" t="s">
        <v>1754</v>
      </c>
      <c r="J604" s="26">
        <v>720000</v>
      </c>
      <c r="K604" s="26">
        <f t="shared" si="91"/>
        <v>13846.153846153846</v>
      </c>
      <c r="L604" s="27" t="s">
        <v>42</v>
      </c>
      <c r="M604" s="179" t="s">
        <v>115</v>
      </c>
      <c r="N604" s="180" t="s">
        <v>160</v>
      </c>
      <c r="O604" s="181" t="s">
        <v>10</v>
      </c>
      <c r="P604" s="153" t="s">
        <v>21</v>
      </c>
      <c r="Q604" s="179" t="s">
        <v>203</v>
      </c>
      <c r="R604" s="182">
        <v>1</v>
      </c>
      <c r="S604" s="182">
        <v>1</v>
      </c>
      <c r="T604" s="183">
        <v>13750.83</v>
      </c>
      <c r="U604" s="161">
        <f t="shared" si="88"/>
        <v>715043.16</v>
      </c>
      <c r="V604" s="162">
        <f t="shared" si="89"/>
        <v>0.99311550000000004</v>
      </c>
      <c r="W604" s="59" t="str">
        <f t="shared" si="90"/>
        <v>W/IN</v>
      </c>
      <c r="X604" s="59" t="str">
        <f t="shared" si="92"/>
        <v>EXPECTED</v>
      </c>
      <c r="Y604" s="18">
        <f t="shared" si="93"/>
        <v>0</v>
      </c>
      <c r="Z604" s="177"/>
    </row>
    <row r="605" spans="1:26" s="12" customFormat="1" ht="13.8" hidden="1" thickBot="1" x14ac:dyDescent="0.3">
      <c r="A605" s="149">
        <v>45201</v>
      </c>
      <c r="B605" s="151"/>
      <c r="C605" s="151" t="s">
        <v>105</v>
      </c>
      <c r="D605" s="151" t="s">
        <v>14</v>
      </c>
      <c r="E605" s="151" t="s">
        <v>1171</v>
      </c>
      <c r="F605" s="152" t="s">
        <v>52</v>
      </c>
      <c r="G605" s="153">
        <v>45200</v>
      </c>
      <c r="H605" s="153">
        <v>45261</v>
      </c>
      <c r="I605" s="163" t="s">
        <v>1806</v>
      </c>
      <c r="J605" s="155">
        <v>3600000</v>
      </c>
      <c r="K605" s="155">
        <f t="shared" si="91"/>
        <v>69230.769230769234</v>
      </c>
      <c r="L605" s="156" t="s">
        <v>42</v>
      </c>
      <c r="M605" s="157" t="s">
        <v>100</v>
      </c>
      <c r="N605" s="166" t="s">
        <v>8</v>
      </c>
      <c r="O605" s="159" t="s">
        <v>10</v>
      </c>
      <c r="P605" s="153" t="s">
        <v>21</v>
      </c>
      <c r="Q605" s="157" t="s">
        <v>188</v>
      </c>
      <c r="R605" s="160">
        <v>0.90100000000000002</v>
      </c>
      <c r="S605" s="160">
        <v>0.98699999999999999</v>
      </c>
      <c r="T605" s="161">
        <v>21862.51</v>
      </c>
      <c r="U605" s="161">
        <f t="shared" ref="U605:U624" si="94">T605*52</f>
        <v>1136850.52</v>
      </c>
      <c r="V605" s="162">
        <f t="shared" si="89"/>
        <v>0.3157918111111111</v>
      </c>
      <c r="W605" s="59" t="str">
        <f t="shared" si="90"/>
        <v>L0W</v>
      </c>
      <c r="X605" s="59" t="str">
        <f t="shared" si="92"/>
        <v>SIGNIFICANT</v>
      </c>
      <c r="Y605" s="18">
        <f t="shared" si="93"/>
        <v>61</v>
      </c>
      <c r="Z605" s="149"/>
    </row>
    <row r="606" spans="1:26" s="12" customFormat="1" ht="15" hidden="1" thickBot="1" x14ac:dyDescent="0.35">
      <c r="A606" s="186">
        <v>45142</v>
      </c>
      <c r="B606" s="187"/>
      <c r="C606" s="187" t="s">
        <v>1041</v>
      </c>
      <c r="D606" s="187" t="s">
        <v>15</v>
      </c>
      <c r="E606" s="187" t="s">
        <v>1600</v>
      </c>
      <c r="F606" s="188" t="s">
        <v>52</v>
      </c>
      <c r="G606" s="189">
        <v>45200</v>
      </c>
      <c r="H606" s="189"/>
      <c r="I606" s="190" t="s">
        <v>1601</v>
      </c>
      <c r="J606" s="191">
        <v>2600000</v>
      </c>
      <c r="K606" s="191">
        <f t="shared" si="91"/>
        <v>50000</v>
      </c>
      <c r="L606" s="192" t="s">
        <v>41</v>
      </c>
      <c r="M606" s="193" t="s">
        <v>94</v>
      </c>
      <c r="N606" s="194" t="s">
        <v>160</v>
      </c>
      <c r="O606" s="195" t="s">
        <v>10</v>
      </c>
      <c r="P606" s="189" t="s">
        <v>21</v>
      </c>
      <c r="Q606" s="193" t="s">
        <v>56</v>
      </c>
      <c r="R606" s="196"/>
      <c r="S606" s="196"/>
      <c r="T606" s="197"/>
      <c r="U606" s="197">
        <f t="shared" si="94"/>
        <v>0</v>
      </c>
      <c r="V606" s="198">
        <f t="shared" si="89"/>
        <v>0</v>
      </c>
      <c r="W606" s="198" t="str">
        <f t="shared" si="90"/>
        <v>L0W</v>
      </c>
      <c r="X606" s="198" t="e">
        <f t="shared" si="92"/>
        <v>#NUM!</v>
      </c>
      <c r="Y606" s="187" t="e">
        <f t="shared" si="93"/>
        <v>#NUM!</v>
      </c>
      <c r="Z606" s="186"/>
    </row>
    <row r="607" spans="1:26" s="12" customFormat="1" ht="15" hidden="1" thickBot="1" x14ac:dyDescent="0.35">
      <c r="A607" s="186">
        <v>45160</v>
      </c>
      <c r="B607" s="187" t="s">
        <v>533</v>
      </c>
      <c r="C607" s="187" t="s">
        <v>176</v>
      </c>
      <c r="D607" s="187" t="s">
        <v>307</v>
      </c>
      <c r="E607" s="187" t="s">
        <v>1676</v>
      </c>
      <c r="F607" s="188" t="s">
        <v>52</v>
      </c>
      <c r="G607" s="189">
        <v>45200</v>
      </c>
      <c r="H607" s="189"/>
      <c r="I607" s="190" t="s">
        <v>1677</v>
      </c>
      <c r="J607" s="191">
        <v>2100000</v>
      </c>
      <c r="K607" s="191">
        <f t="shared" si="91"/>
        <v>40384.615384615383</v>
      </c>
      <c r="L607" s="192" t="s">
        <v>42</v>
      </c>
      <c r="M607" s="193" t="s">
        <v>1550</v>
      </c>
      <c r="N607" s="194">
        <v>8126</v>
      </c>
      <c r="O607" s="195" t="s">
        <v>10</v>
      </c>
      <c r="P607" s="189" t="s">
        <v>21</v>
      </c>
      <c r="Q607" s="193" t="s">
        <v>56</v>
      </c>
      <c r="R607" s="196"/>
      <c r="S607" s="196"/>
      <c r="T607" s="197"/>
      <c r="U607" s="197">
        <f t="shared" si="94"/>
        <v>0</v>
      </c>
      <c r="V607" s="198">
        <f t="shared" si="89"/>
        <v>0</v>
      </c>
      <c r="W607" s="198" t="str">
        <f t="shared" si="90"/>
        <v>L0W</v>
      </c>
      <c r="X607" s="198" t="e">
        <f t="shared" si="92"/>
        <v>#NUM!</v>
      </c>
      <c r="Y607" s="187" t="e">
        <f t="shared" si="93"/>
        <v>#NUM!</v>
      </c>
      <c r="Z607" s="186"/>
    </row>
    <row r="608" spans="1:26" s="12" customFormat="1" ht="15" hidden="1" thickBot="1" x14ac:dyDescent="0.35">
      <c r="A608" s="186">
        <v>45166</v>
      </c>
      <c r="B608" s="187"/>
      <c r="C608" s="187" t="s">
        <v>146</v>
      </c>
      <c r="D608" s="187" t="s">
        <v>307</v>
      </c>
      <c r="E608" s="187" t="s">
        <v>1698</v>
      </c>
      <c r="F608" s="188" t="s">
        <v>52</v>
      </c>
      <c r="G608" s="189">
        <v>45200</v>
      </c>
      <c r="H608" s="189"/>
      <c r="I608" s="190" t="s">
        <v>1699</v>
      </c>
      <c r="J608" s="191">
        <v>1620000</v>
      </c>
      <c r="K608" s="191">
        <f t="shared" si="91"/>
        <v>31153.846153846152</v>
      </c>
      <c r="L608" s="192" t="s">
        <v>42</v>
      </c>
      <c r="M608" s="193" t="s">
        <v>1550</v>
      </c>
      <c r="N608" s="194">
        <v>8126</v>
      </c>
      <c r="O608" s="195" t="s">
        <v>10</v>
      </c>
      <c r="P608" s="189" t="s">
        <v>21</v>
      </c>
      <c r="Q608" s="193" t="s">
        <v>56</v>
      </c>
      <c r="R608" s="196"/>
      <c r="S608" s="196"/>
      <c r="T608" s="197"/>
      <c r="U608" s="197">
        <f t="shared" si="94"/>
        <v>0</v>
      </c>
      <c r="V608" s="198">
        <f t="shared" si="89"/>
        <v>0</v>
      </c>
      <c r="W608" s="198" t="str">
        <f t="shared" si="90"/>
        <v>L0W</v>
      </c>
      <c r="X608" s="198" t="e">
        <f t="shared" si="92"/>
        <v>#NUM!</v>
      </c>
      <c r="Y608" s="187" t="e">
        <f t="shared" si="93"/>
        <v>#NUM!</v>
      </c>
      <c r="Z608" s="186"/>
    </row>
    <row r="609" spans="1:26" s="12" customFormat="1" ht="15" hidden="1" thickBot="1" x14ac:dyDescent="0.35">
      <c r="A609" s="186">
        <v>45190</v>
      </c>
      <c r="B609" s="187" t="s">
        <v>519</v>
      </c>
      <c r="C609" s="187" t="s">
        <v>61</v>
      </c>
      <c r="D609" s="187" t="s">
        <v>26</v>
      </c>
      <c r="E609" s="187" t="s">
        <v>1769</v>
      </c>
      <c r="F609" s="188" t="s">
        <v>52</v>
      </c>
      <c r="G609" s="189">
        <v>45200</v>
      </c>
      <c r="H609" s="189"/>
      <c r="I609" s="190" t="s">
        <v>1770</v>
      </c>
      <c r="J609" s="191">
        <v>900000</v>
      </c>
      <c r="K609" s="191">
        <f t="shared" si="91"/>
        <v>17307.692307692309</v>
      </c>
      <c r="L609" s="192" t="s">
        <v>42</v>
      </c>
      <c r="M609" s="193" t="s">
        <v>115</v>
      </c>
      <c r="N609" s="194" t="s">
        <v>8</v>
      </c>
      <c r="O609" s="195" t="s">
        <v>10</v>
      </c>
      <c r="P609" s="189" t="s">
        <v>21</v>
      </c>
      <c r="Q609" s="193" t="s">
        <v>56</v>
      </c>
      <c r="R609" s="196"/>
      <c r="S609" s="196"/>
      <c r="T609" s="197"/>
      <c r="U609" s="197">
        <f t="shared" si="94"/>
        <v>0</v>
      </c>
      <c r="V609" s="198">
        <f t="shared" si="89"/>
        <v>0</v>
      </c>
      <c r="W609" s="198" t="str">
        <f t="shared" si="90"/>
        <v>L0W</v>
      </c>
      <c r="X609" s="198" t="e">
        <f t="shared" si="92"/>
        <v>#NUM!</v>
      </c>
      <c r="Y609" s="187" t="e">
        <f t="shared" si="93"/>
        <v>#NUM!</v>
      </c>
      <c r="Z609" s="186"/>
    </row>
    <row r="610" spans="1:26" s="12" customFormat="1" ht="15" hidden="1" thickBot="1" x14ac:dyDescent="0.35">
      <c r="A610" s="186">
        <v>45182</v>
      </c>
      <c r="B610" s="187"/>
      <c r="C610" s="187" t="s">
        <v>178</v>
      </c>
      <c r="D610" s="187" t="s">
        <v>1460</v>
      </c>
      <c r="E610" s="187" t="s">
        <v>1755</v>
      </c>
      <c r="F610" s="188" t="s">
        <v>52</v>
      </c>
      <c r="G610" s="189">
        <v>45200</v>
      </c>
      <c r="H610" s="189"/>
      <c r="I610" s="190" t="s">
        <v>1756</v>
      </c>
      <c r="J610" s="191">
        <v>720000</v>
      </c>
      <c r="K610" s="191">
        <f t="shared" si="91"/>
        <v>13846.153846153846</v>
      </c>
      <c r="L610" s="192" t="s">
        <v>42</v>
      </c>
      <c r="M610" s="193" t="s">
        <v>115</v>
      </c>
      <c r="N610" s="194" t="s">
        <v>85</v>
      </c>
      <c r="O610" s="195" t="s">
        <v>10</v>
      </c>
      <c r="P610" s="189" t="s">
        <v>21</v>
      </c>
      <c r="Q610" s="193" t="s">
        <v>56</v>
      </c>
      <c r="R610" s="196"/>
      <c r="S610" s="196"/>
      <c r="T610" s="197"/>
      <c r="U610" s="197">
        <f t="shared" si="94"/>
        <v>0</v>
      </c>
      <c r="V610" s="198">
        <f t="shared" si="89"/>
        <v>0</v>
      </c>
      <c r="W610" s="198" t="str">
        <f t="shared" si="90"/>
        <v>L0W</v>
      </c>
      <c r="X610" s="198" t="e">
        <f t="shared" si="92"/>
        <v>#NUM!</v>
      </c>
      <c r="Y610" s="187" t="e">
        <f t="shared" si="93"/>
        <v>#NUM!</v>
      </c>
      <c r="Z610" s="186"/>
    </row>
    <row r="611" spans="1:26" s="12" customFormat="1" ht="15" hidden="1" thickBot="1" x14ac:dyDescent="0.35">
      <c r="A611" s="186">
        <v>45196</v>
      </c>
      <c r="B611" s="187"/>
      <c r="C611" s="187" t="s">
        <v>84</v>
      </c>
      <c r="D611" s="187" t="s">
        <v>15</v>
      </c>
      <c r="E611" s="187" t="s">
        <v>1783</v>
      </c>
      <c r="F611" s="188" t="s">
        <v>52</v>
      </c>
      <c r="G611" s="189">
        <v>45201</v>
      </c>
      <c r="H611" s="189"/>
      <c r="I611" s="190" t="s">
        <v>1784</v>
      </c>
      <c r="J611" s="191">
        <v>1440000</v>
      </c>
      <c r="K611" s="191">
        <f t="shared" si="91"/>
        <v>27692.307692307691</v>
      </c>
      <c r="L611" s="192" t="s">
        <v>42</v>
      </c>
      <c r="M611" s="193" t="s">
        <v>94</v>
      </c>
      <c r="N611" s="194" t="s">
        <v>9</v>
      </c>
      <c r="O611" s="195" t="s">
        <v>10</v>
      </c>
      <c r="P611" s="189" t="s">
        <v>21</v>
      </c>
      <c r="Q611" s="193" t="s">
        <v>56</v>
      </c>
      <c r="R611" s="196"/>
      <c r="S611" s="196"/>
      <c r="T611" s="197"/>
      <c r="U611" s="197">
        <f t="shared" si="94"/>
        <v>0</v>
      </c>
      <c r="V611" s="198">
        <f t="shared" si="89"/>
        <v>0</v>
      </c>
      <c r="W611" s="198" t="str">
        <f t="shared" si="90"/>
        <v>L0W</v>
      </c>
      <c r="X611" s="198" t="e">
        <f t="shared" si="92"/>
        <v>#NUM!</v>
      </c>
      <c r="Y611" s="187" t="e">
        <f t="shared" si="93"/>
        <v>#NUM!</v>
      </c>
      <c r="Z611" s="186"/>
    </row>
    <row r="612" spans="1:26" s="12" customFormat="1" ht="15" hidden="1" thickBot="1" x14ac:dyDescent="0.35">
      <c r="A612" s="186">
        <v>45166</v>
      </c>
      <c r="B612" s="187"/>
      <c r="C612" s="187" t="s">
        <v>80</v>
      </c>
      <c r="D612" s="187" t="s">
        <v>307</v>
      </c>
      <c r="E612" s="187" t="s">
        <v>1696</v>
      </c>
      <c r="F612" s="188" t="s">
        <v>52</v>
      </c>
      <c r="G612" s="189">
        <v>45201</v>
      </c>
      <c r="H612" s="189"/>
      <c r="I612" s="190" t="s">
        <v>1697</v>
      </c>
      <c r="J612" s="191">
        <v>900000</v>
      </c>
      <c r="K612" s="191">
        <f t="shared" si="91"/>
        <v>17307.692307692309</v>
      </c>
      <c r="L612" s="192" t="s">
        <v>42</v>
      </c>
      <c r="M612" s="193" t="s">
        <v>1550</v>
      </c>
      <c r="N612" s="194">
        <v>8126</v>
      </c>
      <c r="O612" s="195" t="s">
        <v>10</v>
      </c>
      <c r="P612" s="189" t="s">
        <v>21</v>
      </c>
      <c r="Q612" s="193" t="s">
        <v>56</v>
      </c>
      <c r="R612" s="196"/>
      <c r="S612" s="196"/>
      <c r="T612" s="197"/>
      <c r="U612" s="197">
        <f t="shared" si="94"/>
        <v>0</v>
      </c>
      <c r="V612" s="198">
        <f t="shared" si="89"/>
        <v>0</v>
      </c>
      <c r="W612" s="198" t="str">
        <f t="shared" si="90"/>
        <v>L0W</v>
      </c>
      <c r="X612" s="198" t="e">
        <f t="shared" si="92"/>
        <v>#NUM!</v>
      </c>
      <c r="Y612" s="187" t="e">
        <f t="shared" si="93"/>
        <v>#NUM!</v>
      </c>
      <c r="Z612" s="186"/>
    </row>
    <row r="613" spans="1:26" s="12" customFormat="1" ht="13.8" hidden="1" thickBot="1" x14ac:dyDescent="0.3">
      <c r="A613" s="149">
        <v>45118</v>
      </c>
      <c r="B613" s="151"/>
      <c r="C613" s="151" t="s">
        <v>494</v>
      </c>
      <c r="D613" s="151" t="s">
        <v>1460</v>
      </c>
      <c r="E613" s="151" t="s">
        <v>1472</v>
      </c>
      <c r="F613" s="152" t="s">
        <v>52</v>
      </c>
      <c r="G613" s="153">
        <v>45201</v>
      </c>
      <c r="H613" s="153">
        <v>45254</v>
      </c>
      <c r="I613" s="163" t="s">
        <v>1473</v>
      </c>
      <c r="J613" s="155">
        <v>876000</v>
      </c>
      <c r="K613" s="155">
        <f t="shared" si="91"/>
        <v>16846.153846153848</v>
      </c>
      <c r="L613" s="156" t="s">
        <v>42</v>
      </c>
      <c r="M613" s="157" t="s">
        <v>94</v>
      </c>
      <c r="N613" s="166" t="s">
        <v>85</v>
      </c>
      <c r="O613" s="159" t="s">
        <v>10</v>
      </c>
      <c r="P613" s="153" t="s">
        <v>21</v>
      </c>
      <c r="Q613" s="157" t="s">
        <v>1288</v>
      </c>
      <c r="R613" s="160">
        <v>0.875</v>
      </c>
      <c r="S613" s="160">
        <v>1</v>
      </c>
      <c r="T613" s="161">
        <v>268.29000000000002</v>
      </c>
      <c r="U613" s="161">
        <f t="shared" si="94"/>
        <v>13951.080000000002</v>
      </c>
      <c r="V613" s="162">
        <f t="shared" si="89"/>
        <v>1.5925890410958904E-2</v>
      </c>
      <c r="W613" s="59" t="str">
        <f t="shared" si="90"/>
        <v>L0W</v>
      </c>
      <c r="X613" s="59" t="str">
        <f t="shared" si="92"/>
        <v>SIGNIFICANT</v>
      </c>
      <c r="Y613" s="18">
        <f t="shared" si="93"/>
        <v>53</v>
      </c>
      <c r="Z613" s="149"/>
    </row>
    <row r="614" spans="1:26" s="12" customFormat="1" ht="15" hidden="1" thickBot="1" x14ac:dyDescent="0.35">
      <c r="A614" s="186">
        <v>45090</v>
      </c>
      <c r="B614" s="187"/>
      <c r="C614" s="187" t="s">
        <v>494</v>
      </c>
      <c r="D614" s="187" t="s">
        <v>158</v>
      </c>
      <c r="E614" s="187" t="s">
        <v>501</v>
      </c>
      <c r="F614" s="188" t="s">
        <v>52</v>
      </c>
      <c r="G614" s="189">
        <v>45201</v>
      </c>
      <c r="H614" s="189"/>
      <c r="I614" s="190" t="s">
        <v>500</v>
      </c>
      <c r="J614" s="191">
        <v>720000</v>
      </c>
      <c r="K614" s="191">
        <f t="shared" si="91"/>
        <v>13846.153846153846</v>
      </c>
      <c r="L614" s="192" t="s">
        <v>42</v>
      </c>
      <c r="M614" s="193" t="s">
        <v>94</v>
      </c>
      <c r="N614" s="194" t="s">
        <v>66</v>
      </c>
      <c r="O614" s="195" t="s">
        <v>10</v>
      </c>
      <c r="P614" s="189" t="s">
        <v>21</v>
      </c>
      <c r="Q614" s="193" t="s">
        <v>56</v>
      </c>
      <c r="R614" s="196"/>
      <c r="S614" s="196"/>
      <c r="T614" s="197"/>
      <c r="U614" s="197">
        <f t="shared" si="94"/>
        <v>0</v>
      </c>
      <c r="V614" s="198">
        <f t="shared" si="89"/>
        <v>0</v>
      </c>
      <c r="W614" s="198" t="str">
        <f t="shared" si="90"/>
        <v>L0W</v>
      </c>
      <c r="X614" s="198" t="e">
        <f t="shared" si="92"/>
        <v>#NUM!</v>
      </c>
      <c r="Y614" s="187" t="e">
        <f t="shared" si="93"/>
        <v>#NUM!</v>
      </c>
      <c r="Z614" s="186"/>
    </row>
    <row r="615" spans="1:26" s="12" customFormat="1" ht="15" hidden="1" thickBot="1" x14ac:dyDescent="0.35">
      <c r="A615" s="186">
        <v>45189</v>
      </c>
      <c r="B615" s="187"/>
      <c r="C615" s="187" t="s">
        <v>178</v>
      </c>
      <c r="D615" s="187" t="s">
        <v>158</v>
      </c>
      <c r="E615" s="187" t="s">
        <v>1765</v>
      </c>
      <c r="F615" s="188" t="s">
        <v>52</v>
      </c>
      <c r="G615" s="189">
        <v>45201</v>
      </c>
      <c r="H615" s="189"/>
      <c r="I615" s="190" t="s">
        <v>1766</v>
      </c>
      <c r="J615" s="191">
        <v>720000</v>
      </c>
      <c r="K615" s="191">
        <f t="shared" si="91"/>
        <v>13846.153846153846</v>
      </c>
      <c r="L615" s="192" t="s">
        <v>42</v>
      </c>
      <c r="M615" s="193" t="s">
        <v>94</v>
      </c>
      <c r="N615" s="194" t="s">
        <v>85</v>
      </c>
      <c r="O615" s="195" t="s">
        <v>10</v>
      </c>
      <c r="P615" s="189" t="s">
        <v>21</v>
      </c>
      <c r="Q615" s="193" t="s">
        <v>56</v>
      </c>
      <c r="R615" s="196"/>
      <c r="S615" s="196"/>
      <c r="T615" s="197"/>
      <c r="U615" s="197">
        <f t="shared" si="94"/>
        <v>0</v>
      </c>
      <c r="V615" s="198">
        <f t="shared" si="89"/>
        <v>0</v>
      </c>
      <c r="W615" s="198" t="str">
        <f t="shared" si="90"/>
        <v>L0W</v>
      </c>
      <c r="X615" s="198" t="e">
        <f t="shared" si="92"/>
        <v>#NUM!</v>
      </c>
      <c r="Y615" s="187" t="e">
        <f t="shared" si="93"/>
        <v>#NUM!</v>
      </c>
      <c r="Z615" s="186"/>
    </row>
    <row r="616" spans="1:26" s="12" customFormat="1" ht="15" hidden="1" thickBot="1" x14ac:dyDescent="0.35">
      <c r="A616" s="186">
        <v>45197</v>
      </c>
      <c r="B616" s="187" t="s">
        <v>204</v>
      </c>
      <c r="C616" s="187" t="s">
        <v>106</v>
      </c>
      <c r="D616" s="187" t="s">
        <v>1799</v>
      </c>
      <c r="E616" s="187" t="s">
        <v>1800</v>
      </c>
      <c r="F616" s="188" t="s">
        <v>52</v>
      </c>
      <c r="G616" s="189">
        <v>45201</v>
      </c>
      <c r="H616" s="189"/>
      <c r="I616" s="190" t="s">
        <v>1801</v>
      </c>
      <c r="J616" s="191">
        <v>180000</v>
      </c>
      <c r="K616" s="191">
        <f t="shared" si="91"/>
        <v>3461.5384615384614</v>
      </c>
      <c r="L616" s="192" t="s">
        <v>42</v>
      </c>
      <c r="M616" s="193" t="s">
        <v>94</v>
      </c>
      <c r="N616" s="194" t="s">
        <v>9</v>
      </c>
      <c r="O616" s="195" t="s">
        <v>10</v>
      </c>
      <c r="P616" s="189" t="s">
        <v>21</v>
      </c>
      <c r="Q616" s="193" t="s">
        <v>56</v>
      </c>
      <c r="R616" s="196"/>
      <c r="S616" s="196"/>
      <c r="T616" s="197"/>
      <c r="U616" s="197">
        <f t="shared" si="94"/>
        <v>0</v>
      </c>
      <c r="V616" s="198">
        <f t="shared" si="89"/>
        <v>0</v>
      </c>
      <c r="W616" s="198" t="str">
        <f t="shared" si="90"/>
        <v>L0W</v>
      </c>
      <c r="X616" s="198" t="e">
        <f t="shared" si="92"/>
        <v>#NUM!</v>
      </c>
      <c r="Y616" s="187" t="e">
        <f t="shared" si="93"/>
        <v>#NUM!</v>
      </c>
      <c r="Z616" s="186"/>
    </row>
    <row r="617" spans="1:26" s="12" customFormat="1" ht="15" hidden="1" thickBot="1" x14ac:dyDescent="0.35">
      <c r="A617" s="186">
        <v>45184</v>
      </c>
      <c r="B617" s="187"/>
      <c r="C617" s="187" t="s">
        <v>77</v>
      </c>
      <c r="D617" s="187" t="s">
        <v>158</v>
      </c>
      <c r="E617" s="187" t="s">
        <v>1761</v>
      </c>
      <c r="F617" s="188" t="s">
        <v>52</v>
      </c>
      <c r="G617" s="189">
        <v>45204</v>
      </c>
      <c r="H617" s="189"/>
      <c r="I617" s="190" t="s">
        <v>1762</v>
      </c>
      <c r="J617" s="191">
        <v>4800000</v>
      </c>
      <c r="K617" s="191">
        <f t="shared" si="91"/>
        <v>92307.692307692312</v>
      </c>
      <c r="L617" s="192" t="s">
        <v>41</v>
      </c>
      <c r="M617" s="193"/>
      <c r="N617" s="194" t="s">
        <v>78</v>
      </c>
      <c r="O617" s="195" t="s">
        <v>10</v>
      </c>
      <c r="P617" s="189" t="s">
        <v>21</v>
      </c>
      <c r="Q617" s="193" t="s">
        <v>56</v>
      </c>
      <c r="R617" s="196"/>
      <c r="S617" s="196"/>
      <c r="T617" s="197"/>
      <c r="U617" s="197">
        <f t="shared" si="94"/>
        <v>0</v>
      </c>
      <c r="V617" s="198">
        <f t="shared" si="89"/>
        <v>0</v>
      </c>
      <c r="W617" s="198" t="str">
        <f t="shared" si="90"/>
        <v>L0W</v>
      </c>
      <c r="X617" s="198" t="e">
        <f t="shared" si="92"/>
        <v>#NUM!</v>
      </c>
      <c r="Y617" s="187" t="e">
        <f t="shared" si="93"/>
        <v>#NUM!</v>
      </c>
      <c r="Z617" s="186"/>
    </row>
    <row r="618" spans="1:26" s="12" customFormat="1" ht="15" hidden="1" thickBot="1" x14ac:dyDescent="0.35">
      <c r="A618" s="186">
        <v>45192</v>
      </c>
      <c r="B618" s="187" t="s">
        <v>204</v>
      </c>
      <c r="C618" s="187" t="s">
        <v>1117</v>
      </c>
      <c r="D618" s="187" t="s">
        <v>24</v>
      </c>
      <c r="E618" s="187" t="s">
        <v>1773</v>
      </c>
      <c r="F618" s="188" t="s">
        <v>52</v>
      </c>
      <c r="G618" s="189">
        <v>45205</v>
      </c>
      <c r="H618" s="189"/>
      <c r="I618" s="190" t="s">
        <v>1774</v>
      </c>
      <c r="J618" s="191">
        <v>1200000</v>
      </c>
      <c r="K618" s="191">
        <f t="shared" ref="K618:K649" si="95">J618/52</f>
        <v>23076.923076923078</v>
      </c>
      <c r="L618" s="192" t="s">
        <v>42</v>
      </c>
      <c r="M618" s="193"/>
      <c r="N618" s="194" t="s">
        <v>72</v>
      </c>
      <c r="O618" s="195" t="s">
        <v>10</v>
      </c>
      <c r="P618" s="189" t="s">
        <v>21</v>
      </c>
      <c r="Q618" s="193" t="s">
        <v>56</v>
      </c>
      <c r="R618" s="196"/>
      <c r="S618" s="196"/>
      <c r="T618" s="197"/>
      <c r="U618" s="197">
        <f t="shared" si="94"/>
        <v>0</v>
      </c>
      <c r="V618" s="198">
        <f t="shared" si="89"/>
        <v>0</v>
      </c>
      <c r="W618" s="198" t="str">
        <f t="shared" si="90"/>
        <v>L0W</v>
      </c>
      <c r="X618" s="198" t="e">
        <f t="shared" si="92"/>
        <v>#NUM!</v>
      </c>
      <c r="Y618" s="187" t="e">
        <f t="shared" si="93"/>
        <v>#NUM!</v>
      </c>
      <c r="Z618" s="186"/>
    </row>
    <row r="619" spans="1:26" s="12" customFormat="1" ht="15" hidden="1" thickBot="1" x14ac:dyDescent="0.35">
      <c r="A619" s="186">
        <v>45232</v>
      </c>
      <c r="B619" s="187" t="s">
        <v>204</v>
      </c>
      <c r="C619" s="187" t="s">
        <v>105</v>
      </c>
      <c r="D619" s="187" t="s">
        <v>90</v>
      </c>
      <c r="E619" s="187" t="s">
        <v>1884</v>
      </c>
      <c r="F619" s="188" t="s">
        <v>52</v>
      </c>
      <c r="G619" s="189">
        <v>45209</v>
      </c>
      <c r="H619" s="189"/>
      <c r="I619" s="190" t="s">
        <v>1885</v>
      </c>
      <c r="J619" s="191">
        <v>2160000</v>
      </c>
      <c r="K619" s="191">
        <f t="shared" si="95"/>
        <v>41538.461538461539</v>
      </c>
      <c r="L619" s="192" t="s">
        <v>42</v>
      </c>
      <c r="M619" s="193" t="s">
        <v>115</v>
      </c>
      <c r="N619" s="194" t="s">
        <v>79</v>
      </c>
      <c r="O619" s="195" t="s">
        <v>10</v>
      </c>
      <c r="P619" s="189" t="s">
        <v>21</v>
      </c>
      <c r="Q619" s="193" t="s">
        <v>56</v>
      </c>
      <c r="R619" s="196"/>
      <c r="S619" s="196"/>
      <c r="T619" s="197"/>
      <c r="U619" s="197">
        <f t="shared" si="94"/>
        <v>0</v>
      </c>
      <c r="V619" s="198">
        <f t="shared" si="89"/>
        <v>0</v>
      </c>
      <c r="W619" s="198" t="str">
        <f t="shared" si="90"/>
        <v>L0W</v>
      </c>
      <c r="X619" s="198" t="e">
        <f t="shared" si="92"/>
        <v>#NUM!</v>
      </c>
      <c r="Y619" s="187" t="e">
        <f t="shared" si="93"/>
        <v>#NUM!</v>
      </c>
      <c r="Z619" s="186"/>
    </row>
    <row r="620" spans="1:26" s="12" customFormat="1" ht="15" hidden="1" thickBot="1" x14ac:dyDescent="0.35">
      <c r="A620" s="186">
        <v>45232</v>
      </c>
      <c r="B620" s="187" t="s">
        <v>204</v>
      </c>
      <c r="C620" s="187" t="s">
        <v>105</v>
      </c>
      <c r="D620" s="187" t="s">
        <v>90</v>
      </c>
      <c r="E620" s="187" t="s">
        <v>1886</v>
      </c>
      <c r="F620" s="188" t="s">
        <v>52</v>
      </c>
      <c r="G620" s="189">
        <v>45209</v>
      </c>
      <c r="H620" s="189"/>
      <c r="I620" s="190" t="s">
        <v>1887</v>
      </c>
      <c r="J620" s="191">
        <v>2160000</v>
      </c>
      <c r="K620" s="191">
        <f t="shared" si="95"/>
        <v>41538.461538461539</v>
      </c>
      <c r="L620" s="192" t="s">
        <v>42</v>
      </c>
      <c r="M620" s="193" t="s">
        <v>115</v>
      </c>
      <c r="N620" s="194" t="s">
        <v>79</v>
      </c>
      <c r="O620" s="195" t="s">
        <v>10</v>
      </c>
      <c r="P620" s="189" t="s">
        <v>21</v>
      </c>
      <c r="Q620" s="193" t="s">
        <v>56</v>
      </c>
      <c r="R620" s="196"/>
      <c r="S620" s="196"/>
      <c r="T620" s="197"/>
      <c r="U620" s="197">
        <f t="shared" si="94"/>
        <v>0</v>
      </c>
      <c r="V620" s="198">
        <f t="shared" si="89"/>
        <v>0</v>
      </c>
      <c r="W620" s="198" t="str">
        <f t="shared" si="90"/>
        <v>L0W</v>
      </c>
      <c r="X620" s="198" t="e">
        <f t="shared" si="92"/>
        <v>#NUM!</v>
      </c>
      <c r="Y620" s="187" t="e">
        <f t="shared" si="93"/>
        <v>#NUM!</v>
      </c>
      <c r="Z620" s="186"/>
    </row>
    <row r="621" spans="1:26" s="12" customFormat="1" ht="15" hidden="1" thickBot="1" x14ac:dyDescent="0.35">
      <c r="A621" s="186">
        <v>45090</v>
      </c>
      <c r="B621" s="187"/>
      <c r="C621" s="187" t="s">
        <v>87</v>
      </c>
      <c r="D621" s="187" t="s">
        <v>158</v>
      </c>
      <c r="E621" s="187" t="s">
        <v>502</v>
      </c>
      <c r="F621" s="188" t="s">
        <v>52</v>
      </c>
      <c r="G621" s="189">
        <v>45209</v>
      </c>
      <c r="H621" s="189"/>
      <c r="I621" s="190" t="s">
        <v>503</v>
      </c>
      <c r="J621" s="191">
        <v>720000</v>
      </c>
      <c r="K621" s="191">
        <f t="shared" si="95"/>
        <v>13846.153846153846</v>
      </c>
      <c r="L621" s="192" t="s">
        <v>42</v>
      </c>
      <c r="M621" s="193" t="s">
        <v>94</v>
      </c>
      <c r="N621" s="194" t="s">
        <v>11</v>
      </c>
      <c r="O621" s="195" t="s">
        <v>10</v>
      </c>
      <c r="P621" s="189" t="s">
        <v>21</v>
      </c>
      <c r="Q621" s="193" t="s">
        <v>56</v>
      </c>
      <c r="R621" s="196"/>
      <c r="S621" s="196"/>
      <c r="T621" s="197"/>
      <c r="U621" s="197">
        <f t="shared" si="94"/>
        <v>0</v>
      </c>
      <c r="V621" s="198">
        <f t="shared" si="89"/>
        <v>0</v>
      </c>
      <c r="W621" s="198" t="str">
        <f t="shared" si="90"/>
        <v>L0W</v>
      </c>
      <c r="X621" s="198" t="e">
        <f t="shared" si="92"/>
        <v>#NUM!</v>
      </c>
      <c r="Y621" s="187" t="e">
        <f t="shared" si="93"/>
        <v>#NUM!</v>
      </c>
      <c r="Z621" s="186"/>
    </row>
    <row r="622" spans="1:26" s="12" customFormat="1" ht="13.8" hidden="1" thickBot="1" x14ac:dyDescent="0.3">
      <c r="A622" s="149">
        <v>45178</v>
      </c>
      <c r="B622" s="201">
        <v>45261</v>
      </c>
      <c r="C622" s="151" t="s">
        <v>105</v>
      </c>
      <c r="D622" s="151" t="s">
        <v>15</v>
      </c>
      <c r="E622" s="151" t="s">
        <v>1739</v>
      </c>
      <c r="F622" s="152" t="s">
        <v>52</v>
      </c>
      <c r="G622" s="153">
        <v>45210</v>
      </c>
      <c r="H622" s="153">
        <v>45261</v>
      </c>
      <c r="I622" s="163" t="s">
        <v>1740</v>
      </c>
      <c r="J622" s="155">
        <v>2000000</v>
      </c>
      <c r="K622" s="155">
        <f t="shared" si="95"/>
        <v>38461.538461538461</v>
      </c>
      <c r="L622" s="156" t="s">
        <v>43</v>
      </c>
      <c r="M622" s="157" t="s">
        <v>94</v>
      </c>
      <c r="N622" s="166" t="s">
        <v>79</v>
      </c>
      <c r="O622" s="159" t="s">
        <v>10</v>
      </c>
      <c r="P622" s="153" t="s">
        <v>21</v>
      </c>
      <c r="Q622" s="157" t="s">
        <v>188</v>
      </c>
      <c r="R622" s="160">
        <v>0.98</v>
      </c>
      <c r="S622" s="160">
        <v>0.997</v>
      </c>
      <c r="T622" s="161">
        <v>5096.38</v>
      </c>
      <c r="U622" s="161">
        <f t="shared" si="94"/>
        <v>265011.76</v>
      </c>
      <c r="V622" s="162">
        <f t="shared" si="89"/>
        <v>0.13250587999999999</v>
      </c>
      <c r="W622" s="59" t="str">
        <f t="shared" si="90"/>
        <v>L0W</v>
      </c>
      <c r="X622" s="59" t="str">
        <f t="shared" si="92"/>
        <v>SIGNIFICANT</v>
      </c>
      <c r="Y622" s="18">
        <f t="shared" si="93"/>
        <v>51</v>
      </c>
      <c r="Z622" s="149"/>
    </row>
    <row r="623" spans="1:26" s="12" customFormat="1" ht="15" hidden="1" thickBot="1" x14ac:dyDescent="0.35">
      <c r="A623" s="186">
        <v>45212</v>
      </c>
      <c r="B623" s="187"/>
      <c r="C623" s="187" t="s">
        <v>162</v>
      </c>
      <c r="D623" s="187" t="s">
        <v>158</v>
      </c>
      <c r="E623" s="187" t="s">
        <v>1821</v>
      </c>
      <c r="F623" s="188" t="s">
        <v>52</v>
      </c>
      <c r="G623" s="189">
        <v>45211</v>
      </c>
      <c r="H623" s="189"/>
      <c r="I623" s="190" t="s">
        <v>1822</v>
      </c>
      <c r="J623" s="191">
        <v>1800000</v>
      </c>
      <c r="K623" s="191">
        <f t="shared" si="95"/>
        <v>34615.384615384617</v>
      </c>
      <c r="L623" s="192" t="s">
        <v>42</v>
      </c>
      <c r="M623" s="193" t="s">
        <v>145</v>
      </c>
      <c r="N623" s="194" t="s">
        <v>28</v>
      </c>
      <c r="O623" s="195" t="s">
        <v>10</v>
      </c>
      <c r="P623" s="189" t="s">
        <v>21</v>
      </c>
      <c r="Q623" s="193" t="s">
        <v>56</v>
      </c>
      <c r="R623" s="196"/>
      <c r="S623" s="196"/>
      <c r="T623" s="197"/>
      <c r="U623" s="197">
        <f t="shared" si="94"/>
        <v>0</v>
      </c>
      <c r="V623" s="198">
        <f t="shared" si="89"/>
        <v>0</v>
      </c>
      <c r="W623" s="198" t="str">
        <f t="shared" si="90"/>
        <v>L0W</v>
      </c>
      <c r="X623" s="198" t="e">
        <f t="shared" si="92"/>
        <v>#NUM!</v>
      </c>
      <c r="Y623" s="187" t="e">
        <f t="shared" si="93"/>
        <v>#NUM!</v>
      </c>
      <c r="Z623" s="186"/>
    </row>
    <row r="624" spans="1:26" s="12" customFormat="1" ht="15" hidden="1" thickBot="1" x14ac:dyDescent="0.35">
      <c r="A624" s="186">
        <v>45214</v>
      </c>
      <c r="B624" s="187"/>
      <c r="C624" s="187" t="s">
        <v>186</v>
      </c>
      <c r="D624" s="187" t="s">
        <v>1460</v>
      </c>
      <c r="E624" s="187" t="s">
        <v>1819</v>
      </c>
      <c r="F624" s="188" t="s">
        <v>52</v>
      </c>
      <c r="G624" s="189">
        <v>45214</v>
      </c>
      <c r="H624" s="189"/>
      <c r="I624" s="190" t="s">
        <v>1820</v>
      </c>
      <c r="J624" s="191">
        <v>50000</v>
      </c>
      <c r="K624" s="191">
        <f t="shared" si="95"/>
        <v>961.53846153846155</v>
      </c>
      <c r="L624" s="192" t="s">
        <v>42</v>
      </c>
      <c r="M624" s="193" t="s">
        <v>94</v>
      </c>
      <c r="N624" s="194" t="s">
        <v>75</v>
      </c>
      <c r="O624" s="195" t="s">
        <v>10</v>
      </c>
      <c r="P624" s="189" t="s">
        <v>21</v>
      </c>
      <c r="Q624" s="193" t="s">
        <v>56</v>
      </c>
      <c r="R624" s="196"/>
      <c r="S624" s="196"/>
      <c r="T624" s="197"/>
      <c r="U624" s="197">
        <f t="shared" si="94"/>
        <v>0</v>
      </c>
      <c r="V624" s="198">
        <f t="shared" si="89"/>
        <v>0</v>
      </c>
      <c r="W624" s="198" t="str">
        <f t="shared" si="90"/>
        <v>L0W</v>
      </c>
      <c r="X624" s="198" t="e">
        <f t="shared" si="92"/>
        <v>#NUM!</v>
      </c>
      <c r="Y624" s="187" t="e">
        <f t="shared" si="93"/>
        <v>#NUM!</v>
      </c>
      <c r="Z624" s="186"/>
    </row>
    <row r="625" spans="1:26" s="12" customFormat="1" ht="15" hidden="1" thickBot="1" x14ac:dyDescent="0.35">
      <c r="A625" s="186">
        <v>45247</v>
      </c>
      <c r="B625" s="187" t="s">
        <v>519</v>
      </c>
      <c r="C625" s="187" t="s">
        <v>418</v>
      </c>
      <c r="D625" s="187" t="s">
        <v>26</v>
      </c>
      <c r="E625" s="187" t="s">
        <v>1931</v>
      </c>
      <c r="F625" s="188" t="s">
        <v>52</v>
      </c>
      <c r="G625" s="189">
        <v>45215</v>
      </c>
      <c r="H625" s="189"/>
      <c r="I625" s="190" t="s">
        <v>1932</v>
      </c>
      <c r="J625" s="191">
        <v>900000</v>
      </c>
      <c r="K625" s="191">
        <f t="shared" si="95"/>
        <v>17307.692307692309</v>
      </c>
      <c r="L625" s="192" t="s">
        <v>42</v>
      </c>
      <c r="M625" s="193" t="s">
        <v>94</v>
      </c>
      <c r="N625" s="194" t="s">
        <v>71</v>
      </c>
      <c r="O625" s="195" t="s">
        <v>10</v>
      </c>
      <c r="P625" s="189" t="s">
        <v>21</v>
      </c>
      <c r="Q625" s="193" t="s">
        <v>56</v>
      </c>
      <c r="R625" s="196"/>
      <c r="S625" s="196"/>
      <c r="T625" s="197"/>
      <c r="U625" s="197"/>
      <c r="V625" s="198">
        <f t="shared" si="89"/>
        <v>0</v>
      </c>
      <c r="W625" s="198" t="str">
        <f t="shared" si="90"/>
        <v>L0W</v>
      </c>
      <c r="X625" s="198" t="e">
        <f t="shared" si="92"/>
        <v>#NUM!</v>
      </c>
      <c r="Y625" s="187" t="e">
        <f t="shared" si="93"/>
        <v>#NUM!</v>
      </c>
      <c r="Z625" s="186"/>
    </row>
    <row r="626" spans="1:26" s="12" customFormat="1" ht="15" hidden="1" thickBot="1" x14ac:dyDescent="0.35">
      <c r="A626" s="186">
        <v>45208</v>
      </c>
      <c r="B626" s="187"/>
      <c r="C626" s="187" t="s">
        <v>178</v>
      </c>
      <c r="D626" s="187" t="s">
        <v>1460</v>
      </c>
      <c r="E626" s="187" t="s">
        <v>1811</v>
      </c>
      <c r="F626" s="188" t="s">
        <v>52</v>
      </c>
      <c r="G626" s="189">
        <v>45215</v>
      </c>
      <c r="H626" s="189"/>
      <c r="I626" s="190" t="s">
        <v>1812</v>
      </c>
      <c r="J626" s="191">
        <v>300000</v>
      </c>
      <c r="K626" s="191">
        <f t="shared" si="95"/>
        <v>5769.2307692307695</v>
      </c>
      <c r="L626" s="192" t="s">
        <v>42</v>
      </c>
      <c r="M626" s="193" t="s">
        <v>94</v>
      </c>
      <c r="N626" s="194" t="s">
        <v>9</v>
      </c>
      <c r="O626" s="195" t="s">
        <v>10</v>
      </c>
      <c r="P626" s="189" t="s">
        <v>21</v>
      </c>
      <c r="Q626" s="193" t="s">
        <v>56</v>
      </c>
      <c r="R626" s="196"/>
      <c r="S626" s="196"/>
      <c r="T626" s="197"/>
      <c r="U626" s="197">
        <f t="shared" ref="U626:U666" si="96">T626*52</f>
        <v>0</v>
      </c>
      <c r="V626" s="198">
        <f t="shared" si="89"/>
        <v>0</v>
      </c>
      <c r="W626" s="198" t="str">
        <f t="shared" si="90"/>
        <v>L0W</v>
      </c>
      <c r="X626" s="198" t="e">
        <f t="shared" si="92"/>
        <v>#NUM!</v>
      </c>
      <c r="Y626" s="187" t="e">
        <f t="shared" si="93"/>
        <v>#NUM!</v>
      </c>
      <c r="Z626" s="186"/>
    </row>
    <row r="627" spans="1:26" s="12" customFormat="1" ht="13.8" hidden="1" thickBot="1" x14ac:dyDescent="0.3">
      <c r="A627" s="149">
        <v>45208</v>
      </c>
      <c r="B627" s="151"/>
      <c r="C627" s="151" t="s">
        <v>178</v>
      </c>
      <c r="D627" s="151" t="s">
        <v>1460</v>
      </c>
      <c r="E627" s="151" t="s">
        <v>1809</v>
      </c>
      <c r="F627" s="152" t="s">
        <v>52</v>
      </c>
      <c r="G627" s="153">
        <v>45215</v>
      </c>
      <c r="H627" s="153">
        <v>45296</v>
      </c>
      <c r="I627" s="163" t="s">
        <v>1810</v>
      </c>
      <c r="J627" s="155">
        <v>300000</v>
      </c>
      <c r="K627" s="155">
        <f t="shared" si="95"/>
        <v>5769.2307692307695</v>
      </c>
      <c r="L627" s="156" t="s">
        <v>43</v>
      </c>
      <c r="M627" s="157" t="s">
        <v>94</v>
      </c>
      <c r="N627" s="166" t="s">
        <v>33</v>
      </c>
      <c r="O627" s="159" t="s">
        <v>10</v>
      </c>
      <c r="P627" s="153" t="s">
        <v>21</v>
      </c>
      <c r="Q627" s="157" t="s">
        <v>2258</v>
      </c>
      <c r="R627" s="160">
        <v>0.77100000000000002</v>
      </c>
      <c r="S627" s="160">
        <v>0.997</v>
      </c>
      <c r="T627" s="161">
        <v>23887.23</v>
      </c>
      <c r="U627" s="161">
        <f t="shared" si="96"/>
        <v>1242135.96</v>
      </c>
      <c r="V627" s="162">
        <f t="shared" si="89"/>
        <v>4.1404531999999996</v>
      </c>
      <c r="W627" s="162" t="str">
        <f t="shared" si="90"/>
        <v>HIGH</v>
      </c>
      <c r="X627" s="162" t="str">
        <f t="shared" si="92"/>
        <v>SIGNIFICANT</v>
      </c>
      <c r="Y627" s="151">
        <f t="shared" si="93"/>
        <v>81</v>
      </c>
      <c r="Z627" s="149"/>
    </row>
    <row r="628" spans="1:26" s="12" customFormat="1" ht="15" hidden="1" thickBot="1" x14ac:dyDescent="0.35">
      <c r="A628" s="186">
        <v>45209</v>
      </c>
      <c r="B628" s="187"/>
      <c r="C628" s="187" t="s">
        <v>178</v>
      </c>
      <c r="D628" s="187" t="s">
        <v>1460</v>
      </c>
      <c r="E628" s="187" t="s">
        <v>1815</v>
      </c>
      <c r="F628" s="188" t="s">
        <v>52</v>
      </c>
      <c r="G628" s="189">
        <v>45215</v>
      </c>
      <c r="H628" s="189"/>
      <c r="I628" s="190" t="s">
        <v>1816</v>
      </c>
      <c r="J628" s="191">
        <v>300000</v>
      </c>
      <c r="K628" s="191">
        <f t="shared" si="95"/>
        <v>5769.2307692307695</v>
      </c>
      <c r="L628" s="192" t="s">
        <v>42</v>
      </c>
      <c r="M628" s="193" t="s">
        <v>94</v>
      </c>
      <c r="N628" s="194" t="s">
        <v>23</v>
      </c>
      <c r="O628" s="195" t="s">
        <v>10</v>
      </c>
      <c r="P628" s="189" t="s">
        <v>21</v>
      </c>
      <c r="Q628" s="193" t="s">
        <v>56</v>
      </c>
      <c r="R628" s="196"/>
      <c r="S628" s="196"/>
      <c r="T628" s="197"/>
      <c r="U628" s="197">
        <f t="shared" si="96"/>
        <v>0</v>
      </c>
      <c r="V628" s="198">
        <f t="shared" si="89"/>
        <v>0</v>
      </c>
      <c r="W628" s="198" t="str">
        <f t="shared" si="90"/>
        <v>L0W</v>
      </c>
      <c r="X628" s="198" t="e">
        <f t="shared" si="92"/>
        <v>#NUM!</v>
      </c>
      <c r="Y628" s="187" t="e">
        <f t="shared" si="93"/>
        <v>#NUM!</v>
      </c>
      <c r="Z628" s="186"/>
    </row>
    <row r="629" spans="1:26" s="12" customFormat="1" ht="13.8" hidden="1" thickBot="1" x14ac:dyDescent="0.3">
      <c r="A629" s="149">
        <v>45201</v>
      </c>
      <c r="B629" s="151"/>
      <c r="C629" s="151" t="s">
        <v>70</v>
      </c>
      <c r="D629" s="151" t="s">
        <v>14</v>
      </c>
      <c r="E629" s="151" t="s">
        <v>1807</v>
      </c>
      <c r="F629" s="152" t="s">
        <v>52</v>
      </c>
      <c r="G629" s="153">
        <v>45219</v>
      </c>
      <c r="H629" s="153">
        <v>45254</v>
      </c>
      <c r="I629" s="163" t="s">
        <v>1808</v>
      </c>
      <c r="J629" s="155">
        <v>2400000</v>
      </c>
      <c r="K629" s="155">
        <f t="shared" si="95"/>
        <v>46153.846153846156</v>
      </c>
      <c r="L629" s="156" t="s">
        <v>42</v>
      </c>
      <c r="M629" s="157" t="s">
        <v>100</v>
      </c>
      <c r="N629" s="166" t="s">
        <v>71</v>
      </c>
      <c r="O629" s="159" t="s">
        <v>10</v>
      </c>
      <c r="P629" s="153" t="s">
        <v>21</v>
      </c>
      <c r="Q629" s="157" t="s">
        <v>203</v>
      </c>
      <c r="R629" s="160">
        <v>0.96299999999999997</v>
      </c>
      <c r="S629" s="160">
        <v>0.998</v>
      </c>
      <c r="T629" s="161">
        <v>41323.19</v>
      </c>
      <c r="U629" s="161">
        <f t="shared" si="96"/>
        <v>2148805.88</v>
      </c>
      <c r="V629" s="162">
        <f t="shared" si="89"/>
        <v>0.8953357833333333</v>
      </c>
      <c r="W629" s="59" t="str">
        <f t="shared" si="90"/>
        <v>W/IN</v>
      </c>
      <c r="X629" s="59" t="str">
        <f t="shared" si="92"/>
        <v>SIGNIFICANT</v>
      </c>
      <c r="Y629" s="18">
        <f t="shared" si="93"/>
        <v>35</v>
      </c>
      <c r="Z629" s="149"/>
    </row>
    <row r="630" spans="1:26" s="12" customFormat="1" ht="13.8" hidden="1" thickBot="1" x14ac:dyDescent="0.3">
      <c r="A630" s="149">
        <v>45233</v>
      </c>
      <c r="B630" s="151" t="s">
        <v>534</v>
      </c>
      <c r="C630" s="151" t="s">
        <v>142</v>
      </c>
      <c r="D630" s="151" t="s">
        <v>158</v>
      </c>
      <c r="E630" s="151" t="s">
        <v>1896</v>
      </c>
      <c r="F630" s="152" t="s">
        <v>52</v>
      </c>
      <c r="G630" s="153">
        <v>45222</v>
      </c>
      <c r="H630" s="153">
        <v>45268</v>
      </c>
      <c r="I630" s="163" t="s">
        <v>1897</v>
      </c>
      <c r="J630" s="155">
        <v>5000000</v>
      </c>
      <c r="K630" s="155">
        <f t="shared" si="95"/>
        <v>96153.846153846156</v>
      </c>
      <c r="L630" s="156" t="s">
        <v>42</v>
      </c>
      <c r="M630" s="157" t="s">
        <v>100</v>
      </c>
      <c r="N630" s="166" t="s">
        <v>66</v>
      </c>
      <c r="O630" s="159" t="s">
        <v>10</v>
      </c>
      <c r="P630" s="153" t="s">
        <v>21</v>
      </c>
      <c r="Q630" s="157" t="s">
        <v>1288</v>
      </c>
      <c r="R630" s="160">
        <v>0.89200000000000002</v>
      </c>
      <c r="S630" s="160">
        <v>0.9</v>
      </c>
      <c r="T630" s="161">
        <v>913.47</v>
      </c>
      <c r="U630" s="161">
        <f t="shared" si="96"/>
        <v>47500.44</v>
      </c>
      <c r="V630" s="162">
        <f t="shared" si="89"/>
        <v>9.5000880000000003E-3</v>
      </c>
      <c r="W630" s="162" t="str">
        <f t="shared" si="90"/>
        <v>L0W</v>
      </c>
      <c r="X630" s="162" t="str">
        <f t="shared" si="92"/>
        <v>SIGNIFICANT</v>
      </c>
      <c r="Y630" s="151">
        <f t="shared" si="93"/>
        <v>46</v>
      </c>
      <c r="Z630" s="149"/>
    </row>
    <row r="631" spans="1:26" s="12" customFormat="1" ht="13.8" hidden="1" thickBot="1" x14ac:dyDescent="0.3">
      <c r="A631" s="149">
        <v>45225</v>
      </c>
      <c r="B631" s="151" t="s">
        <v>1523</v>
      </c>
      <c r="C631" s="151" t="s">
        <v>70</v>
      </c>
      <c r="D631" s="151" t="s">
        <v>26</v>
      </c>
      <c r="E631" s="151" t="s">
        <v>1870</v>
      </c>
      <c r="F631" s="152" t="s">
        <v>52</v>
      </c>
      <c r="G631" s="153">
        <v>45222</v>
      </c>
      <c r="H631" s="153">
        <v>45233</v>
      </c>
      <c r="I631" s="163" t="s">
        <v>1871</v>
      </c>
      <c r="J631" s="155">
        <v>600000</v>
      </c>
      <c r="K631" s="155">
        <f t="shared" si="95"/>
        <v>11538.461538461539</v>
      </c>
      <c r="L631" s="156" t="s">
        <v>42</v>
      </c>
      <c r="M631" s="157" t="s">
        <v>94</v>
      </c>
      <c r="N631" s="166" t="s">
        <v>71</v>
      </c>
      <c r="O631" s="159" t="s">
        <v>10</v>
      </c>
      <c r="P631" s="153" t="s">
        <v>21</v>
      </c>
      <c r="Q631" s="157" t="s">
        <v>188</v>
      </c>
      <c r="R631" s="160">
        <v>0.91</v>
      </c>
      <c r="S631" s="160">
        <v>0.98799999999999999</v>
      </c>
      <c r="T631" s="161">
        <v>25675.84</v>
      </c>
      <c r="U631" s="161">
        <f t="shared" si="96"/>
        <v>1335143.68</v>
      </c>
      <c r="V631" s="162">
        <f t="shared" si="89"/>
        <v>2.2252394666666664</v>
      </c>
      <c r="W631" s="59" t="str">
        <f t="shared" si="90"/>
        <v>HIGH</v>
      </c>
      <c r="X631" s="59" t="str">
        <f t="shared" si="92"/>
        <v>EXPECTED</v>
      </c>
      <c r="Y631" s="18">
        <f t="shared" si="93"/>
        <v>11</v>
      </c>
      <c r="Z631" s="149"/>
    </row>
    <row r="632" spans="1:26" s="12" customFormat="1" ht="13.8" hidden="1" thickBot="1" x14ac:dyDescent="0.3">
      <c r="A632" s="149">
        <v>45189</v>
      </c>
      <c r="B632" s="151" t="s">
        <v>678</v>
      </c>
      <c r="C632" s="151" t="s">
        <v>494</v>
      </c>
      <c r="D632" s="151" t="s">
        <v>158</v>
      </c>
      <c r="E632" s="151" t="s">
        <v>1763</v>
      </c>
      <c r="F632" s="152" t="s">
        <v>52</v>
      </c>
      <c r="G632" s="153">
        <v>45222</v>
      </c>
      <c r="H632" s="153">
        <v>45275</v>
      </c>
      <c r="I632" s="163" t="s">
        <v>1764</v>
      </c>
      <c r="J632" s="155">
        <v>600000</v>
      </c>
      <c r="K632" s="155">
        <f t="shared" si="95"/>
        <v>11538.461538461539</v>
      </c>
      <c r="L632" s="156" t="s">
        <v>42</v>
      </c>
      <c r="M632" s="157" t="s">
        <v>94</v>
      </c>
      <c r="N632" s="166" t="s">
        <v>104</v>
      </c>
      <c r="O632" s="159" t="s">
        <v>10</v>
      </c>
      <c r="P632" s="153" t="s">
        <v>21</v>
      </c>
      <c r="Q632" s="157" t="s">
        <v>188</v>
      </c>
      <c r="R632" s="160">
        <v>0.98899999999999999</v>
      </c>
      <c r="S632" s="160">
        <v>1</v>
      </c>
      <c r="T632" s="161">
        <v>4517.68</v>
      </c>
      <c r="U632" s="161">
        <f t="shared" si="96"/>
        <v>234919.36000000002</v>
      </c>
      <c r="V632" s="162">
        <f t="shared" si="89"/>
        <v>0.39153226666666668</v>
      </c>
      <c r="W632" s="162" t="str">
        <f t="shared" si="90"/>
        <v>L0W</v>
      </c>
      <c r="X632" s="162" t="str">
        <f t="shared" si="92"/>
        <v>SIGNIFICANT</v>
      </c>
      <c r="Y632" s="151">
        <f t="shared" si="93"/>
        <v>53</v>
      </c>
      <c r="Z632" s="149"/>
    </row>
    <row r="633" spans="1:26" s="12" customFormat="1" ht="13.8" hidden="1" thickBot="1" x14ac:dyDescent="0.3">
      <c r="A633" s="149">
        <v>45118</v>
      </c>
      <c r="B633" s="151"/>
      <c r="C633" s="151" t="s">
        <v>244</v>
      </c>
      <c r="D633" s="151" t="s">
        <v>158</v>
      </c>
      <c r="E633" s="151" t="s">
        <v>1480</v>
      </c>
      <c r="F633" s="152" t="s">
        <v>52</v>
      </c>
      <c r="G633" s="153">
        <v>45222</v>
      </c>
      <c r="H633" s="153">
        <v>45191</v>
      </c>
      <c r="I633" s="163" t="s">
        <v>1481</v>
      </c>
      <c r="J633" s="155">
        <v>600000</v>
      </c>
      <c r="K633" s="155">
        <f t="shared" si="95"/>
        <v>11538.461538461539</v>
      </c>
      <c r="L633" s="156" t="s">
        <v>42</v>
      </c>
      <c r="M633" s="157" t="s">
        <v>94</v>
      </c>
      <c r="N633" s="166" t="s">
        <v>109</v>
      </c>
      <c r="O633" s="159" t="s">
        <v>10</v>
      </c>
      <c r="P633" s="153" t="s">
        <v>21</v>
      </c>
      <c r="Q633" s="157" t="s">
        <v>1288</v>
      </c>
      <c r="R633" s="160">
        <v>0.76600000000000001</v>
      </c>
      <c r="S633" s="160">
        <v>1</v>
      </c>
      <c r="T633" s="161">
        <v>11564.9</v>
      </c>
      <c r="U633" s="161">
        <f t="shared" si="96"/>
        <v>601374.79999999993</v>
      </c>
      <c r="V633" s="162">
        <f t="shared" si="89"/>
        <v>1.0022913333333332</v>
      </c>
      <c r="W633" s="59" t="str">
        <f t="shared" si="90"/>
        <v>W/IN</v>
      </c>
      <c r="X633" s="59" t="s">
        <v>2059</v>
      </c>
      <c r="Y633" s="18" t="e">
        <f t="shared" si="93"/>
        <v>#NUM!</v>
      </c>
      <c r="Z633" s="149"/>
    </row>
    <row r="634" spans="1:26" s="12" customFormat="1" ht="13.8" hidden="1" thickBot="1" x14ac:dyDescent="0.3">
      <c r="A634" s="149">
        <v>45222</v>
      </c>
      <c r="B634" s="151"/>
      <c r="C634" s="151" t="s">
        <v>69</v>
      </c>
      <c r="D634" s="151" t="s">
        <v>158</v>
      </c>
      <c r="E634" s="151" t="s">
        <v>1864</v>
      </c>
      <c r="F634" s="152" t="s">
        <v>52</v>
      </c>
      <c r="G634" s="153">
        <v>45222</v>
      </c>
      <c r="H634" s="153">
        <v>45310</v>
      </c>
      <c r="I634" s="163" t="s">
        <v>1865</v>
      </c>
      <c r="J634" s="155">
        <v>60000</v>
      </c>
      <c r="K634" s="155">
        <f t="shared" si="95"/>
        <v>1153.8461538461538</v>
      </c>
      <c r="L634" s="156" t="s">
        <v>42</v>
      </c>
      <c r="M634" s="157" t="s">
        <v>115</v>
      </c>
      <c r="N634" s="166" t="s">
        <v>9</v>
      </c>
      <c r="O634" s="159" t="s">
        <v>10</v>
      </c>
      <c r="P634" s="153" t="s">
        <v>21</v>
      </c>
      <c r="Q634" s="157" t="s">
        <v>2213</v>
      </c>
      <c r="R634" s="160">
        <v>1</v>
      </c>
      <c r="S634" s="160">
        <v>1</v>
      </c>
      <c r="T634" s="161">
        <v>65.099999999999994</v>
      </c>
      <c r="U634" s="161">
        <f t="shared" si="96"/>
        <v>3385.2</v>
      </c>
      <c r="V634" s="162">
        <f t="shared" si="89"/>
        <v>5.6419999999999998E-2</v>
      </c>
      <c r="W634" s="162" t="str">
        <f t="shared" si="90"/>
        <v>L0W</v>
      </c>
      <c r="X634" s="162" t="str">
        <f t="shared" ref="X634:X646" si="97">IF(Y634&lt;15, "EXPECTED", IF(Y634&gt;30, "SIGNIFICANT", "DELAYED"))</f>
        <v>SIGNIFICANT</v>
      </c>
      <c r="Y634" s="151">
        <f t="shared" si="93"/>
        <v>88</v>
      </c>
      <c r="Z634" s="149"/>
    </row>
    <row r="635" spans="1:26" s="12" customFormat="1" ht="13.8" hidden="1" thickBot="1" x14ac:dyDescent="0.3">
      <c r="A635" s="149">
        <v>45212</v>
      </c>
      <c r="B635" s="151"/>
      <c r="C635" s="151" t="s">
        <v>70</v>
      </c>
      <c r="D635" s="151" t="s">
        <v>14</v>
      </c>
      <c r="E635" s="151" t="s">
        <v>1817</v>
      </c>
      <c r="F635" s="152" t="s">
        <v>52</v>
      </c>
      <c r="G635" s="153">
        <v>45226</v>
      </c>
      <c r="H635" s="153">
        <v>45261</v>
      </c>
      <c r="I635" s="163" t="s">
        <v>1818</v>
      </c>
      <c r="J635" s="155">
        <v>1200000</v>
      </c>
      <c r="K635" s="155">
        <f t="shared" si="95"/>
        <v>23076.923076923078</v>
      </c>
      <c r="L635" s="156" t="s">
        <v>42</v>
      </c>
      <c r="M635" s="157" t="s">
        <v>94</v>
      </c>
      <c r="N635" s="166" t="s">
        <v>71</v>
      </c>
      <c r="O635" s="159" t="s">
        <v>10</v>
      </c>
      <c r="P635" s="153" t="s">
        <v>21</v>
      </c>
      <c r="Q635" s="157" t="s">
        <v>203</v>
      </c>
      <c r="R635" s="160">
        <v>0.97499999999999998</v>
      </c>
      <c r="S635" s="160">
        <v>0.998</v>
      </c>
      <c r="T635" s="161">
        <v>17646.47</v>
      </c>
      <c r="U635" s="161">
        <f t="shared" si="96"/>
        <v>917616.44000000006</v>
      </c>
      <c r="V635" s="162">
        <f t="shared" si="89"/>
        <v>0.76468036666666672</v>
      </c>
      <c r="W635" s="59" t="str">
        <f t="shared" si="90"/>
        <v>L0W</v>
      </c>
      <c r="X635" s="59" t="str">
        <f t="shared" si="97"/>
        <v>SIGNIFICANT</v>
      </c>
      <c r="Y635" s="18">
        <f t="shared" si="93"/>
        <v>35</v>
      </c>
      <c r="Z635" s="149"/>
    </row>
    <row r="636" spans="1:26" s="12" customFormat="1" ht="15" hidden="1" thickBot="1" x14ac:dyDescent="0.35">
      <c r="A636" s="186">
        <v>45194</v>
      </c>
      <c r="B636" s="187" t="s">
        <v>57</v>
      </c>
      <c r="C636" s="187" t="s">
        <v>118</v>
      </c>
      <c r="D636" s="187" t="s">
        <v>363</v>
      </c>
      <c r="E636" s="187" t="s">
        <v>1781</v>
      </c>
      <c r="F636" s="188" t="s">
        <v>52</v>
      </c>
      <c r="G636" s="189">
        <v>45226</v>
      </c>
      <c r="H636" s="189"/>
      <c r="I636" s="190" t="s">
        <v>1782</v>
      </c>
      <c r="J636" s="191">
        <v>420000</v>
      </c>
      <c r="K636" s="191">
        <f t="shared" si="95"/>
        <v>8076.9230769230771</v>
      </c>
      <c r="L636" s="192" t="s">
        <v>42</v>
      </c>
      <c r="M636" s="193" t="s">
        <v>94</v>
      </c>
      <c r="N636" s="194" t="s">
        <v>20</v>
      </c>
      <c r="O636" s="195" t="s">
        <v>10</v>
      </c>
      <c r="P636" s="189" t="s">
        <v>21</v>
      </c>
      <c r="Q636" s="193" t="s">
        <v>56</v>
      </c>
      <c r="R636" s="196"/>
      <c r="S636" s="196"/>
      <c r="T636" s="197"/>
      <c r="U636" s="197">
        <f t="shared" si="96"/>
        <v>0</v>
      </c>
      <c r="V636" s="198">
        <f t="shared" si="89"/>
        <v>0</v>
      </c>
      <c r="W636" s="198" t="str">
        <f t="shared" si="90"/>
        <v>L0W</v>
      </c>
      <c r="X636" s="198" t="e">
        <f t="shared" si="97"/>
        <v>#NUM!</v>
      </c>
      <c r="Y636" s="187" t="e">
        <f t="shared" si="93"/>
        <v>#NUM!</v>
      </c>
      <c r="Z636" s="186"/>
    </row>
    <row r="637" spans="1:26" s="12" customFormat="1" ht="15" hidden="1" thickBot="1" x14ac:dyDescent="0.35">
      <c r="A637" s="186">
        <v>45225</v>
      </c>
      <c r="B637" s="187"/>
      <c r="C637" s="187" t="s">
        <v>178</v>
      </c>
      <c r="D637" s="187" t="s">
        <v>15</v>
      </c>
      <c r="E637" s="187" t="s">
        <v>1868</v>
      </c>
      <c r="F637" s="188" t="s">
        <v>52</v>
      </c>
      <c r="G637" s="189">
        <v>45229</v>
      </c>
      <c r="H637" s="189"/>
      <c r="I637" s="190" t="s">
        <v>1869</v>
      </c>
      <c r="J637" s="191">
        <v>3000000</v>
      </c>
      <c r="K637" s="191">
        <f t="shared" si="95"/>
        <v>57692.307692307695</v>
      </c>
      <c r="L637" s="192" t="s">
        <v>42</v>
      </c>
      <c r="M637" s="193" t="s">
        <v>100</v>
      </c>
      <c r="N637" s="194" t="s">
        <v>71</v>
      </c>
      <c r="O637" s="195" t="s">
        <v>10</v>
      </c>
      <c r="P637" s="189" t="s">
        <v>21</v>
      </c>
      <c r="Q637" s="193" t="s">
        <v>56</v>
      </c>
      <c r="R637" s="196"/>
      <c r="S637" s="196"/>
      <c r="T637" s="197"/>
      <c r="U637" s="197">
        <f t="shared" si="96"/>
        <v>0</v>
      </c>
      <c r="V637" s="198">
        <f t="shared" si="89"/>
        <v>0</v>
      </c>
      <c r="W637" s="198" t="str">
        <f t="shared" si="90"/>
        <v>L0W</v>
      </c>
      <c r="X637" s="198" t="e">
        <f t="shared" si="97"/>
        <v>#NUM!</v>
      </c>
      <c r="Y637" s="187" t="e">
        <f t="shared" si="93"/>
        <v>#NUM!</v>
      </c>
      <c r="Z637" s="186"/>
    </row>
    <row r="638" spans="1:26" s="12" customFormat="1" ht="13.8" hidden="1" thickBot="1" x14ac:dyDescent="0.3">
      <c r="A638" s="149">
        <v>45212</v>
      </c>
      <c r="B638" s="151"/>
      <c r="C638" s="151" t="s">
        <v>70</v>
      </c>
      <c r="D638" s="151" t="s">
        <v>158</v>
      </c>
      <c r="E638" s="151" t="s">
        <v>1824</v>
      </c>
      <c r="F638" s="152" t="s">
        <v>52</v>
      </c>
      <c r="G638" s="153">
        <v>45229</v>
      </c>
      <c r="H638" s="153">
        <v>45282</v>
      </c>
      <c r="I638" s="163" t="s">
        <v>1825</v>
      </c>
      <c r="J638" s="155">
        <v>1200000</v>
      </c>
      <c r="K638" s="155">
        <f t="shared" si="95"/>
        <v>23076.923076923078</v>
      </c>
      <c r="L638" s="156" t="s">
        <v>42</v>
      </c>
      <c r="M638" s="157" t="s">
        <v>94</v>
      </c>
      <c r="N638" s="166" t="s">
        <v>71</v>
      </c>
      <c r="O638" s="159" t="s">
        <v>10</v>
      </c>
      <c r="P638" s="153" t="s">
        <v>21</v>
      </c>
      <c r="Q638" s="157" t="s">
        <v>188</v>
      </c>
      <c r="R638" s="160">
        <v>0.97099999999999997</v>
      </c>
      <c r="S638" s="160">
        <v>0.97599999999999998</v>
      </c>
      <c r="T638" s="161">
        <v>1308.98</v>
      </c>
      <c r="U638" s="161">
        <f t="shared" si="96"/>
        <v>68066.960000000006</v>
      </c>
      <c r="V638" s="162">
        <f t="shared" si="89"/>
        <v>5.6722466666666665E-2</v>
      </c>
      <c r="W638" s="162" t="str">
        <f t="shared" si="90"/>
        <v>L0W</v>
      </c>
      <c r="X638" s="162" t="str">
        <f t="shared" si="97"/>
        <v>SIGNIFICANT</v>
      </c>
      <c r="Y638" s="151">
        <f t="shared" si="93"/>
        <v>53</v>
      </c>
      <c r="Z638" s="149"/>
    </row>
    <row r="639" spans="1:26" s="12" customFormat="1" ht="27" hidden="1" thickBot="1" x14ac:dyDescent="0.3">
      <c r="A639" s="149">
        <v>45236</v>
      </c>
      <c r="B639" s="151"/>
      <c r="C639" s="151" t="s">
        <v>1914</v>
      </c>
      <c r="D639" s="151" t="s">
        <v>14</v>
      </c>
      <c r="E639" s="151" t="s">
        <v>1915</v>
      </c>
      <c r="F639" s="152" t="s">
        <v>52</v>
      </c>
      <c r="G639" s="153">
        <v>45230</v>
      </c>
      <c r="H639" s="153">
        <v>45268</v>
      </c>
      <c r="I639" s="163" t="s">
        <v>1916</v>
      </c>
      <c r="J639" s="155">
        <v>10800000</v>
      </c>
      <c r="K639" s="155">
        <f t="shared" si="95"/>
        <v>207692.30769230769</v>
      </c>
      <c r="L639" s="156" t="s">
        <v>42</v>
      </c>
      <c r="M639" s="157" t="s">
        <v>100</v>
      </c>
      <c r="N639" s="166" t="s">
        <v>371</v>
      </c>
      <c r="O639" s="159" t="s">
        <v>10</v>
      </c>
      <c r="P639" s="153" t="s">
        <v>21</v>
      </c>
      <c r="Q639" s="157" t="s">
        <v>2070</v>
      </c>
      <c r="R639" s="160">
        <v>0.91700000000000004</v>
      </c>
      <c r="S639" s="160">
        <v>0.98299999999999998</v>
      </c>
      <c r="T639" s="161">
        <v>2439956.46</v>
      </c>
      <c r="U639" s="161">
        <f t="shared" si="96"/>
        <v>126877735.92</v>
      </c>
      <c r="V639" s="162">
        <f t="shared" si="89"/>
        <v>11.74793851111111</v>
      </c>
      <c r="W639" s="162" t="str">
        <f t="shared" si="90"/>
        <v>HIGH</v>
      </c>
      <c r="X639" s="162" t="str">
        <f t="shared" si="97"/>
        <v>SIGNIFICANT</v>
      </c>
      <c r="Y639" s="151">
        <f t="shared" si="93"/>
        <v>38</v>
      </c>
      <c r="Z639" s="149"/>
    </row>
    <row r="640" spans="1:26" s="12" customFormat="1" ht="15" hidden="1" thickBot="1" x14ac:dyDescent="0.35">
      <c r="A640" s="186">
        <v>45236</v>
      </c>
      <c r="B640" s="187"/>
      <c r="C640" s="187" t="s">
        <v>84</v>
      </c>
      <c r="D640" s="187" t="s">
        <v>14</v>
      </c>
      <c r="E640" s="187" t="s">
        <v>1912</v>
      </c>
      <c r="F640" s="188" t="s">
        <v>52</v>
      </c>
      <c r="G640" s="189">
        <v>45230</v>
      </c>
      <c r="H640" s="189"/>
      <c r="I640" s="190" t="s">
        <v>1913</v>
      </c>
      <c r="J640" s="191">
        <v>1920000</v>
      </c>
      <c r="K640" s="191">
        <f t="shared" si="95"/>
        <v>36923.076923076922</v>
      </c>
      <c r="L640" s="192" t="s">
        <v>42</v>
      </c>
      <c r="M640" s="193" t="s">
        <v>115</v>
      </c>
      <c r="N640" s="194" t="s">
        <v>23</v>
      </c>
      <c r="O640" s="195" t="s">
        <v>10</v>
      </c>
      <c r="P640" s="189" t="s">
        <v>21</v>
      </c>
      <c r="Q640" s="193" t="s">
        <v>56</v>
      </c>
      <c r="R640" s="196"/>
      <c r="S640" s="196"/>
      <c r="T640" s="197"/>
      <c r="U640" s="197">
        <f t="shared" si="96"/>
        <v>0</v>
      </c>
      <c r="V640" s="198">
        <f t="shared" si="89"/>
        <v>0</v>
      </c>
      <c r="W640" s="198" t="str">
        <f t="shared" si="90"/>
        <v>L0W</v>
      </c>
      <c r="X640" s="198" t="e">
        <f t="shared" si="97"/>
        <v>#NUM!</v>
      </c>
      <c r="Y640" s="187" t="e">
        <f t="shared" si="93"/>
        <v>#NUM!</v>
      </c>
      <c r="Z640" s="186"/>
    </row>
    <row r="641" spans="1:26" s="12" customFormat="1" ht="13.8" hidden="1" thickBot="1" x14ac:dyDescent="0.3">
      <c r="A641" s="149">
        <v>45178</v>
      </c>
      <c r="B641" s="151" t="s">
        <v>533</v>
      </c>
      <c r="C641" s="151" t="s">
        <v>76</v>
      </c>
      <c r="D641" s="151" t="s">
        <v>1460</v>
      </c>
      <c r="E641" s="151" t="s">
        <v>1741</v>
      </c>
      <c r="F641" s="152" t="s">
        <v>52</v>
      </c>
      <c r="G641" s="153">
        <v>45230</v>
      </c>
      <c r="H641" s="153">
        <v>45247</v>
      </c>
      <c r="I641" s="163" t="s">
        <v>1742</v>
      </c>
      <c r="J641" s="155">
        <v>1200000</v>
      </c>
      <c r="K641" s="155">
        <f t="shared" si="95"/>
        <v>23076.923076923078</v>
      </c>
      <c r="L641" s="156" t="s">
        <v>42</v>
      </c>
      <c r="M641" s="157" t="s">
        <v>94</v>
      </c>
      <c r="N641" s="166" t="s">
        <v>33</v>
      </c>
      <c r="O641" s="159" t="s">
        <v>10</v>
      </c>
      <c r="P641" s="153" t="s">
        <v>21</v>
      </c>
      <c r="Q641" s="157" t="s">
        <v>222</v>
      </c>
      <c r="R641" s="160">
        <v>0.98</v>
      </c>
      <c r="S641" s="160">
        <v>0.997</v>
      </c>
      <c r="T641" s="161">
        <v>5096.38</v>
      </c>
      <c r="U641" s="161">
        <f t="shared" si="96"/>
        <v>265011.76</v>
      </c>
      <c r="V641" s="162">
        <f t="shared" si="89"/>
        <v>0.22084313333333333</v>
      </c>
      <c r="W641" s="59" t="str">
        <f t="shared" si="90"/>
        <v>L0W</v>
      </c>
      <c r="X641" s="59" t="str">
        <f t="shared" si="97"/>
        <v>DELAYED</v>
      </c>
      <c r="Y641" s="18">
        <f t="shared" si="93"/>
        <v>17</v>
      </c>
      <c r="Z641" s="149"/>
    </row>
    <row r="642" spans="1:26" s="12" customFormat="1" ht="13.8" hidden="1" thickBot="1" x14ac:dyDescent="0.3">
      <c r="A642" s="177">
        <v>45230</v>
      </c>
      <c r="B642" s="18"/>
      <c r="C642" s="18" t="s">
        <v>628</v>
      </c>
      <c r="D642" s="18" t="s">
        <v>158</v>
      </c>
      <c r="E642" s="18" t="s">
        <v>1878</v>
      </c>
      <c r="F642" s="19" t="s">
        <v>52</v>
      </c>
      <c r="G642" s="25">
        <v>45230</v>
      </c>
      <c r="H642" s="25">
        <v>45247</v>
      </c>
      <c r="I642" s="178" t="s">
        <v>1879</v>
      </c>
      <c r="J642" s="26">
        <v>600000</v>
      </c>
      <c r="K642" s="26">
        <f t="shared" si="95"/>
        <v>11538.461538461539</v>
      </c>
      <c r="L642" s="27" t="s">
        <v>42</v>
      </c>
      <c r="M642" s="179" t="s">
        <v>115</v>
      </c>
      <c r="N642" s="180" t="s">
        <v>71</v>
      </c>
      <c r="O642" s="181" t="s">
        <v>10</v>
      </c>
      <c r="P642" s="153" t="s">
        <v>21</v>
      </c>
      <c r="Q642" s="157" t="s">
        <v>188</v>
      </c>
      <c r="R642" s="182">
        <v>0.874</v>
      </c>
      <c r="S642" s="182">
        <v>0.97699999999999998</v>
      </c>
      <c r="T642" s="183">
        <v>5274.77</v>
      </c>
      <c r="U642" s="161">
        <f t="shared" si="96"/>
        <v>274288.04000000004</v>
      </c>
      <c r="V642" s="162">
        <f t="shared" ref="V642:V702" si="98">T642/K642</f>
        <v>0.45714673333333333</v>
      </c>
      <c r="W642" s="59" t="str">
        <f t="shared" ref="W642:W705" si="99">IF(V642&lt;0.8, "L0W", IF(V642&gt;1.2,"HIGH","W/IN"))</f>
        <v>L0W</v>
      </c>
      <c r="X642" s="59" t="str">
        <f t="shared" si="97"/>
        <v>DELAYED</v>
      </c>
      <c r="Y642" s="18">
        <f t="shared" si="93"/>
        <v>17</v>
      </c>
      <c r="Z642" s="177"/>
    </row>
    <row r="643" spans="1:26" s="12" customFormat="1" ht="15" hidden="1" thickBot="1" x14ac:dyDescent="0.35">
      <c r="A643" s="186">
        <v>45192</v>
      </c>
      <c r="B643" s="187"/>
      <c r="C643" s="187" t="s">
        <v>55</v>
      </c>
      <c r="D643" s="187" t="s">
        <v>14</v>
      </c>
      <c r="E643" s="187" t="s">
        <v>1779</v>
      </c>
      <c r="F643" s="188" t="s">
        <v>52</v>
      </c>
      <c r="G643" s="189">
        <v>45230</v>
      </c>
      <c r="H643" s="189"/>
      <c r="I643" s="190" t="s">
        <v>1780</v>
      </c>
      <c r="J643" s="191">
        <v>600000</v>
      </c>
      <c r="K643" s="191">
        <f t="shared" si="95"/>
        <v>11538.461538461539</v>
      </c>
      <c r="L643" s="192" t="s">
        <v>42</v>
      </c>
      <c r="M643" s="193" t="s">
        <v>94</v>
      </c>
      <c r="N643" s="194" t="s">
        <v>9</v>
      </c>
      <c r="O643" s="195" t="s">
        <v>10</v>
      </c>
      <c r="P643" s="189" t="s">
        <v>21</v>
      </c>
      <c r="Q643" s="193" t="s">
        <v>56</v>
      </c>
      <c r="R643" s="196"/>
      <c r="S643" s="196"/>
      <c r="T643" s="197"/>
      <c r="U643" s="197">
        <f t="shared" si="96"/>
        <v>0</v>
      </c>
      <c r="V643" s="198">
        <f t="shared" si="98"/>
        <v>0</v>
      </c>
      <c r="W643" s="198" t="str">
        <f t="shared" si="99"/>
        <v>L0W</v>
      </c>
      <c r="X643" s="198" t="e">
        <f t="shared" si="97"/>
        <v>#NUM!</v>
      </c>
      <c r="Y643" s="187" t="e">
        <f t="shared" si="93"/>
        <v>#NUM!</v>
      </c>
      <c r="Z643" s="186"/>
    </row>
    <row r="644" spans="1:26" s="12" customFormat="1" ht="15" hidden="1" thickBot="1" x14ac:dyDescent="0.35">
      <c r="A644" s="186">
        <v>45236</v>
      </c>
      <c r="B644" s="187"/>
      <c r="C644" s="187" t="s">
        <v>68</v>
      </c>
      <c r="D644" s="187" t="s">
        <v>14</v>
      </c>
      <c r="E644" s="187" t="s">
        <v>681</v>
      </c>
      <c r="F644" s="188" t="s">
        <v>52</v>
      </c>
      <c r="G644" s="189">
        <v>45230</v>
      </c>
      <c r="H644" s="189"/>
      <c r="I644" s="190" t="s">
        <v>1906</v>
      </c>
      <c r="J644" s="191">
        <v>90000</v>
      </c>
      <c r="K644" s="191">
        <f t="shared" si="95"/>
        <v>1730.7692307692307</v>
      </c>
      <c r="L644" s="192" t="s">
        <v>42</v>
      </c>
      <c r="M644" s="193" t="s">
        <v>94</v>
      </c>
      <c r="N644" s="194" t="s">
        <v>23</v>
      </c>
      <c r="O644" s="195" t="s">
        <v>10</v>
      </c>
      <c r="P644" s="189" t="s">
        <v>21</v>
      </c>
      <c r="Q644" s="193" t="s">
        <v>56</v>
      </c>
      <c r="R644" s="196"/>
      <c r="S644" s="196"/>
      <c r="T644" s="197"/>
      <c r="U644" s="197">
        <f t="shared" si="96"/>
        <v>0</v>
      </c>
      <c r="V644" s="198">
        <f t="shared" si="98"/>
        <v>0</v>
      </c>
      <c r="W644" s="198" t="str">
        <f t="shared" si="99"/>
        <v>L0W</v>
      </c>
      <c r="X644" s="198" t="e">
        <f t="shared" si="97"/>
        <v>#NUM!</v>
      </c>
      <c r="Y644" s="187" t="e">
        <f t="shared" si="93"/>
        <v>#NUM!</v>
      </c>
      <c r="Z644" s="186"/>
    </row>
    <row r="645" spans="1:26" s="12" customFormat="1" ht="13.8" hidden="1" thickBot="1" x14ac:dyDescent="0.3">
      <c r="A645" s="177">
        <v>45215</v>
      </c>
      <c r="B645" s="18"/>
      <c r="C645" s="18" t="s">
        <v>129</v>
      </c>
      <c r="D645" s="18" t="s">
        <v>14</v>
      </c>
      <c r="E645" s="18" t="s">
        <v>1828</v>
      </c>
      <c r="F645" s="19" t="s">
        <v>52</v>
      </c>
      <c r="G645" s="25">
        <v>45231</v>
      </c>
      <c r="H645" s="25">
        <v>45232</v>
      </c>
      <c r="I645" s="178" t="s">
        <v>1829</v>
      </c>
      <c r="J645" s="26">
        <v>18000000</v>
      </c>
      <c r="K645" s="26">
        <f t="shared" si="95"/>
        <v>346153.84615384613</v>
      </c>
      <c r="L645" s="27" t="s">
        <v>41</v>
      </c>
      <c r="M645" s="179"/>
      <c r="N645" s="180" t="s">
        <v>33</v>
      </c>
      <c r="O645" s="181" t="s">
        <v>10</v>
      </c>
      <c r="P645" s="153" t="s">
        <v>21</v>
      </c>
      <c r="Q645" s="179" t="s">
        <v>188</v>
      </c>
      <c r="R645" s="182">
        <v>0.99199999999999999</v>
      </c>
      <c r="S645" s="182">
        <v>0.998</v>
      </c>
      <c r="T645" s="183">
        <v>292338.11</v>
      </c>
      <c r="U645" s="161">
        <f t="shared" si="96"/>
        <v>15201581.719999999</v>
      </c>
      <c r="V645" s="162">
        <f t="shared" si="98"/>
        <v>0.84453231777777782</v>
      </c>
      <c r="W645" s="59" t="str">
        <f t="shared" si="99"/>
        <v>W/IN</v>
      </c>
      <c r="X645" s="59" t="str">
        <f t="shared" si="97"/>
        <v>EXPECTED</v>
      </c>
      <c r="Y645" s="18">
        <f t="shared" si="93"/>
        <v>1</v>
      </c>
      <c r="Z645" s="177"/>
    </row>
    <row r="646" spans="1:26" s="12" customFormat="1" ht="13.8" hidden="1" thickBot="1" x14ac:dyDescent="0.3">
      <c r="A646" s="177">
        <v>45208</v>
      </c>
      <c r="B646" s="18" t="s">
        <v>204</v>
      </c>
      <c r="C646" s="18" t="s">
        <v>162</v>
      </c>
      <c r="D646" s="18" t="s">
        <v>14</v>
      </c>
      <c r="E646" s="18" t="s">
        <v>1813</v>
      </c>
      <c r="F646" s="19" t="s">
        <v>52</v>
      </c>
      <c r="G646" s="25">
        <v>45231</v>
      </c>
      <c r="H646" s="25">
        <v>45247</v>
      </c>
      <c r="I646" s="178" t="s">
        <v>1814</v>
      </c>
      <c r="J646" s="26">
        <v>7200000</v>
      </c>
      <c r="K646" s="26">
        <f t="shared" si="95"/>
        <v>138461.53846153847</v>
      </c>
      <c r="L646" s="27" t="s">
        <v>41</v>
      </c>
      <c r="M646" s="179" t="s">
        <v>99</v>
      </c>
      <c r="N646" s="180" t="s">
        <v>1937</v>
      </c>
      <c r="O646" s="181" t="s">
        <v>10</v>
      </c>
      <c r="P646" s="25" t="s">
        <v>21</v>
      </c>
      <c r="Q646" s="179" t="s">
        <v>188</v>
      </c>
      <c r="R646" s="182">
        <v>0.98299999999999998</v>
      </c>
      <c r="S646" s="182">
        <v>0.99099999999999999</v>
      </c>
      <c r="T646" s="183">
        <v>939.82</v>
      </c>
      <c r="U646" s="183">
        <f t="shared" si="96"/>
        <v>48870.64</v>
      </c>
      <c r="V646" s="162">
        <f t="shared" si="98"/>
        <v>6.7875888888888885E-3</v>
      </c>
      <c r="W646" s="59" t="str">
        <f t="shared" si="99"/>
        <v>L0W</v>
      </c>
      <c r="X646" s="59" t="str">
        <f t="shared" si="97"/>
        <v>DELAYED</v>
      </c>
      <c r="Y646" s="18">
        <f t="shared" si="93"/>
        <v>16</v>
      </c>
      <c r="Z646" s="177"/>
    </row>
    <row r="647" spans="1:26" s="12" customFormat="1" ht="13.8" hidden="1" thickBot="1" x14ac:dyDescent="0.3">
      <c r="A647" s="177">
        <v>45090</v>
      </c>
      <c r="B647" s="18"/>
      <c r="C647" s="18" t="s">
        <v>494</v>
      </c>
      <c r="D647" s="18" t="s">
        <v>158</v>
      </c>
      <c r="E647" s="18" t="s">
        <v>495</v>
      </c>
      <c r="F647" s="19" t="s">
        <v>52</v>
      </c>
      <c r="G647" s="25">
        <v>45231</v>
      </c>
      <c r="H647" s="25">
        <v>45205</v>
      </c>
      <c r="I647" s="178" t="s">
        <v>496</v>
      </c>
      <c r="J647" s="26">
        <v>900000</v>
      </c>
      <c r="K647" s="26">
        <f t="shared" si="95"/>
        <v>17307.692307692309</v>
      </c>
      <c r="L647" s="27" t="s">
        <v>42</v>
      </c>
      <c r="M647" s="179" t="s">
        <v>94</v>
      </c>
      <c r="N647" s="180" t="s">
        <v>66</v>
      </c>
      <c r="O647" s="181" t="s">
        <v>10</v>
      </c>
      <c r="P647" s="153" t="s">
        <v>21</v>
      </c>
      <c r="Q647" s="179" t="s">
        <v>188</v>
      </c>
      <c r="R647" s="182">
        <v>0.86099999999999999</v>
      </c>
      <c r="S647" s="182">
        <v>0.96299999999999997</v>
      </c>
      <c r="T647" s="183">
        <v>7548.1</v>
      </c>
      <c r="U647" s="161">
        <f t="shared" si="96"/>
        <v>392501.2</v>
      </c>
      <c r="V647" s="162">
        <f t="shared" si="98"/>
        <v>0.43611244444444447</v>
      </c>
      <c r="W647" s="59" t="str">
        <f t="shared" si="99"/>
        <v>L0W</v>
      </c>
      <c r="X647" s="59" t="s">
        <v>2059</v>
      </c>
      <c r="Y647" s="18" t="e">
        <f t="shared" si="93"/>
        <v>#NUM!</v>
      </c>
      <c r="Z647" s="177"/>
    </row>
    <row r="648" spans="1:26" s="12" customFormat="1" ht="15" hidden="1" thickBot="1" x14ac:dyDescent="0.35">
      <c r="A648" s="186">
        <v>45216</v>
      </c>
      <c r="B648" s="187"/>
      <c r="C648" s="187" t="s">
        <v>61</v>
      </c>
      <c r="D648" s="187" t="s">
        <v>15</v>
      </c>
      <c r="E648" s="187" t="s">
        <v>1830</v>
      </c>
      <c r="F648" s="188" t="s">
        <v>52</v>
      </c>
      <c r="G648" s="189">
        <v>45231</v>
      </c>
      <c r="H648" s="189"/>
      <c r="I648" s="190" t="s">
        <v>1831</v>
      </c>
      <c r="J648" s="191">
        <v>900000</v>
      </c>
      <c r="K648" s="191">
        <f t="shared" si="95"/>
        <v>17307.692307692309</v>
      </c>
      <c r="L648" s="192" t="s">
        <v>42</v>
      </c>
      <c r="M648" s="193" t="s">
        <v>94</v>
      </c>
      <c r="N648" s="194" t="s">
        <v>8</v>
      </c>
      <c r="O648" s="195" t="s">
        <v>10</v>
      </c>
      <c r="P648" s="189" t="s">
        <v>21</v>
      </c>
      <c r="Q648" s="193" t="s">
        <v>56</v>
      </c>
      <c r="R648" s="196"/>
      <c r="S648" s="196"/>
      <c r="T648" s="197"/>
      <c r="U648" s="197">
        <f t="shared" si="96"/>
        <v>0</v>
      </c>
      <c r="V648" s="198">
        <f t="shared" si="98"/>
        <v>0</v>
      </c>
      <c r="W648" s="198" t="str">
        <f t="shared" si="99"/>
        <v>L0W</v>
      </c>
      <c r="X648" s="198" t="e">
        <f t="shared" ref="X648:X679" si="100">IF(Y648&lt;15, "EXPECTED", IF(Y648&gt;30, "SIGNIFICANT", "DELAYED"))</f>
        <v>#NUM!</v>
      </c>
      <c r="Y648" s="187" t="e">
        <f t="shared" si="93"/>
        <v>#NUM!</v>
      </c>
      <c r="Z648" s="186"/>
    </row>
    <row r="649" spans="1:26" s="12" customFormat="1" ht="13.8" hidden="1" thickBot="1" x14ac:dyDescent="0.3">
      <c r="A649" s="177">
        <v>45215</v>
      </c>
      <c r="B649" s="18"/>
      <c r="C649" s="18" t="s">
        <v>461</v>
      </c>
      <c r="D649" s="18" t="s">
        <v>158</v>
      </c>
      <c r="E649" s="18" t="s">
        <v>1826</v>
      </c>
      <c r="F649" s="19" t="s">
        <v>52</v>
      </c>
      <c r="G649" s="25">
        <v>45231</v>
      </c>
      <c r="H649" s="25">
        <v>45240</v>
      </c>
      <c r="I649" s="178" t="s">
        <v>1827</v>
      </c>
      <c r="J649" s="26">
        <v>720000</v>
      </c>
      <c r="K649" s="26">
        <f t="shared" si="95"/>
        <v>13846.153846153846</v>
      </c>
      <c r="L649" s="27" t="s">
        <v>42</v>
      </c>
      <c r="M649" s="179" t="s">
        <v>94</v>
      </c>
      <c r="N649" s="180" t="s">
        <v>160</v>
      </c>
      <c r="O649" s="181" t="s">
        <v>10</v>
      </c>
      <c r="P649" s="153" t="s">
        <v>21</v>
      </c>
      <c r="Q649" s="179" t="s">
        <v>1855</v>
      </c>
      <c r="R649" s="182">
        <v>0.89749999999999996</v>
      </c>
      <c r="S649" s="182">
        <v>0.97299999999999998</v>
      </c>
      <c r="T649" s="183">
        <v>977.78</v>
      </c>
      <c r="U649" s="161">
        <f t="shared" si="96"/>
        <v>50844.56</v>
      </c>
      <c r="V649" s="162">
        <f t="shared" si="98"/>
        <v>7.0617444444444441E-2</v>
      </c>
      <c r="W649" s="59" t="str">
        <f t="shared" si="99"/>
        <v>L0W</v>
      </c>
      <c r="X649" s="59" t="str">
        <f t="shared" si="100"/>
        <v>EXPECTED</v>
      </c>
      <c r="Y649" s="18">
        <f t="shared" si="93"/>
        <v>9</v>
      </c>
      <c r="Z649" s="177"/>
    </row>
    <row r="650" spans="1:26" s="12" customFormat="1" ht="15" hidden="1" thickBot="1" x14ac:dyDescent="0.35">
      <c r="A650" s="186">
        <v>45218</v>
      </c>
      <c r="B650" s="187"/>
      <c r="C650" s="187" t="s">
        <v>186</v>
      </c>
      <c r="D650" s="187" t="s">
        <v>1460</v>
      </c>
      <c r="E650" s="187" t="s">
        <v>1838</v>
      </c>
      <c r="F650" s="188" t="s">
        <v>52</v>
      </c>
      <c r="G650" s="189">
        <v>45231</v>
      </c>
      <c r="H650" s="189"/>
      <c r="I650" s="190" t="s">
        <v>1839</v>
      </c>
      <c r="J650" s="191">
        <v>600000</v>
      </c>
      <c r="K650" s="191">
        <f t="shared" ref="K650:K681" si="101">J650/52</f>
        <v>11538.461538461539</v>
      </c>
      <c r="L650" s="192" t="s">
        <v>42</v>
      </c>
      <c r="M650" s="193" t="s">
        <v>94</v>
      </c>
      <c r="N650" s="194" t="s">
        <v>371</v>
      </c>
      <c r="O650" s="195" t="s">
        <v>10</v>
      </c>
      <c r="P650" s="189" t="s">
        <v>21</v>
      </c>
      <c r="Q650" s="193" t="s">
        <v>56</v>
      </c>
      <c r="R650" s="196"/>
      <c r="S650" s="196"/>
      <c r="T650" s="197"/>
      <c r="U650" s="197">
        <f t="shared" si="96"/>
        <v>0</v>
      </c>
      <c r="V650" s="198">
        <f t="shared" si="98"/>
        <v>0</v>
      </c>
      <c r="W650" s="198" t="str">
        <f t="shared" si="99"/>
        <v>L0W</v>
      </c>
      <c r="X650" s="198" t="e">
        <f t="shared" si="100"/>
        <v>#NUM!</v>
      </c>
      <c r="Y650" s="187" t="e">
        <f t="shared" si="93"/>
        <v>#NUM!</v>
      </c>
      <c r="Z650" s="186"/>
    </row>
    <row r="651" spans="1:26" s="12" customFormat="1" ht="15" hidden="1" thickBot="1" x14ac:dyDescent="0.35">
      <c r="A651" s="186">
        <v>45247</v>
      </c>
      <c r="B651" s="187"/>
      <c r="C651" s="187" t="s">
        <v>77</v>
      </c>
      <c r="D651" s="187" t="s">
        <v>14</v>
      </c>
      <c r="E651" s="187" t="s">
        <v>1917</v>
      </c>
      <c r="F651" s="188" t="s">
        <v>52</v>
      </c>
      <c r="G651" s="189">
        <v>45231</v>
      </c>
      <c r="H651" s="189"/>
      <c r="I651" s="190" t="s">
        <v>1918</v>
      </c>
      <c r="J651" s="191">
        <v>600000</v>
      </c>
      <c r="K651" s="191">
        <f t="shared" si="101"/>
        <v>11538.461538461539</v>
      </c>
      <c r="L651" s="192" t="s">
        <v>42</v>
      </c>
      <c r="M651" s="193" t="s">
        <v>94</v>
      </c>
      <c r="N651" s="194" t="s">
        <v>78</v>
      </c>
      <c r="O651" s="195" t="s">
        <v>10</v>
      </c>
      <c r="P651" s="189" t="s">
        <v>21</v>
      </c>
      <c r="Q651" s="193" t="s">
        <v>56</v>
      </c>
      <c r="R651" s="196"/>
      <c r="S651" s="196"/>
      <c r="T651" s="197"/>
      <c r="U651" s="197">
        <f t="shared" si="96"/>
        <v>0</v>
      </c>
      <c r="V651" s="198">
        <f t="shared" si="98"/>
        <v>0</v>
      </c>
      <c r="W651" s="198" t="str">
        <f t="shared" si="99"/>
        <v>L0W</v>
      </c>
      <c r="X651" s="198" t="e">
        <f t="shared" si="100"/>
        <v>#NUM!</v>
      </c>
      <c r="Y651" s="187" t="e">
        <f t="shared" si="93"/>
        <v>#NUM!</v>
      </c>
      <c r="Z651" s="186"/>
    </row>
    <row r="652" spans="1:26" s="12" customFormat="1" ht="15" hidden="1" thickBot="1" x14ac:dyDescent="0.35">
      <c r="A652" s="186">
        <v>45199</v>
      </c>
      <c r="B652" s="187" t="s">
        <v>534</v>
      </c>
      <c r="C652" s="187" t="s">
        <v>536</v>
      </c>
      <c r="D652" s="187" t="s">
        <v>158</v>
      </c>
      <c r="E652" s="187" t="s">
        <v>1802</v>
      </c>
      <c r="F652" s="188" t="s">
        <v>52</v>
      </c>
      <c r="G652" s="189">
        <v>45231</v>
      </c>
      <c r="H652" s="189"/>
      <c r="I652" s="190" t="s">
        <v>1803</v>
      </c>
      <c r="J652" s="191">
        <v>120000</v>
      </c>
      <c r="K652" s="191">
        <f t="shared" si="101"/>
        <v>2307.6923076923076</v>
      </c>
      <c r="L652" s="192" t="s">
        <v>42</v>
      </c>
      <c r="M652" s="193" t="s">
        <v>1804</v>
      </c>
      <c r="N652" s="194" t="s">
        <v>20</v>
      </c>
      <c r="O652" s="195" t="s">
        <v>10</v>
      </c>
      <c r="P652" s="189" t="s">
        <v>21</v>
      </c>
      <c r="Q652" s="193" t="s">
        <v>56</v>
      </c>
      <c r="R652" s="196"/>
      <c r="S652" s="196"/>
      <c r="T652" s="197"/>
      <c r="U652" s="197">
        <f t="shared" si="96"/>
        <v>0</v>
      </c>
      <c r="V652" s="198">
        <f t="shared" si="98"/>
        <v>0</v>
      </c>
      <c r="W652" s="198" t="str">
        <f t="shared" si="99"/>
        <v>L0W</v>
      </c>
      <c r="X652" s="198" t="e">
        <f t="shared" si="100"/>
        <v>#NUM!</v>
      </c>
      <c r="Y652" s="187" t="e">
        <f t="shared" si="93"/>
        <v>#NUM!</v>
      </c>
      <c r="Z652" s="186"/>
    </row>
    <row r="653" spans="1:26" s="12" customFormat="1" ht="15" hidden="1" thickBot="1" x14ac:dyDescent="0.35">
      <c r="A653" s="186">
        <v>45192</v>
      </c>
      <c r="B653" s="187" t="s">
        <v>534</v>
      </c>
      <c r="C653" s="187" t="s">
        <v>536</v>
      </c>
      <c r="D653" s="187" t="s">
        <v>18</v>
      </c>
      <c r="E653" s="187" t="s">
        <v>1777</v>
      </c>
      <c r="F653" s="188" t="s">
        <v>52</v>
      </c>
      <c r="G653" s="189">
        <v>45231</v>
      </c>
      <c r="H653" s="189"/>
      <c r="I653" s="190" t="s">
        <v>1778</v>
      </c>
      <c r="J653" s="191">
        <v>120000</v>
      </c>
      <c r="K653" s="191">
        <f t="shared" si="101"/>
        <v>2307.6923076923076</v>
      </c>
      <c r="L653" s="192" t="s">
        <v>42</v>
      </c>
      <c r="M653" s="193" t="s">
        <v>94</v>
      </c>
      <c r="N653" s="194" t="s">
        <v>130</v>
      </c>
      <c r="O653" s="195" t="s">
        <v>10</v>
      </c>
      <c r="P653" s="189" t="s">
        <v>21</v>
      </c>
      <c r="Q653" s="193" t="s">
        <v>56</v>
      </c>
      <c r="R653" s="196"/>
      <c r="S653" s="196"/>
      <c r="T653" s="197"/>
      <c r="U653" s="197">
        <f t="shared" si="96"/>
        <v>0</v>
      </c>
      <c r="V653" s="198">
        <f t="shared" si="98"/>
        <v>0</v>
      </c>
      <c r="W653" s="198" t="str">
        <f t="shared" si="99"/>
        <v>L0W</v>
      </c>
      <c r="X653" s="198" t="e">
        <f t="shared" si="100"/>
        <v>#NUM!</v>
      </c>
      <c r="Y653" s="187" t="e">
        <f t="shared" si="93"/>
        <v>#NUM!</v>
      </c>
      <c r="Z653" s="186"/>
    </row>
    <row r="654" spans="1:26" s="12" customFormat="1" ht="27" hidden="1" thickBot="1" x14ac:dyDescent="0.3">
      <c r="A654" s="149">
        <v>45236</v>
      </c>
      <c r="B654" s="151" t="s">
        <v>204</v>
      </c>
      <c r="C654" s="151" t="s">
        <v>628</v>
      </c>
      <c r="D654" s="151" t="s">
        <v>158</v>
      </c>
      <c r="E654" s="151" t="s">
        <v>1921</v>
      </c>
      <c r="F654" s="152" t="s">
        <v>52</v>
      </c>
      <c r="G654" s="153">
        <v>45236</v>
      </c>
      <c r="H654" s="153">
        <v>45268</v>
      </c>
      <c r="I654" s="163" t="s">
        <v>1922</v>
      </c>
      <c r="J654" s="155">
        <v>600000</v>
      </c>
      <c r="K654" s="155">
        <f t="shared" si="101"/>
        <v>11538.461538461539</v>
      </c>
      <c r="L654" s="156" t="s">
        <v>42</v>
      </c>
      <c r="M654" s="157" t="s">
        <v>94</v>
      </c>
      <c r="N654" s="166" t="s">
        <v>71</v>
      </c>
      <c r="O654" s="159" t="s">
        <v>10</v>
      </c>
      <c r="P654" s="153" t="s">
        <v>21</v>
      </c>
      <c r="Q654" s="157" t="s">
        <v>2071</v>
      </c>
      <c r="R654" s="160">
        <v>0.91300000000000003</v>
      </c>
      <c r="S654" s="160">
        <v>0.95899999999999996</v>
      </c>
      <c r="T654" s="161">
        <v>3704.89</v>
      </c>
      <c r="U654" s="161">
        <f t="shared" si="96"/>
        <v>192654.28</v>
      </c>
      <c r="V654" s="162">
        <f t="shared" si="98"/>
        <v>0.32109046666666663</v>
      </c>
      <c r="W654" s="162" t="str">
        <f t="shared" si="99"/>
        <v>L0W</v>
      </c>
      <c r="X654" s="162" t="str">
        <f t="shared" si="100"/>
        <v>SIGNIFICANT</v>
      </c>
      <c r="Y654" s="151">
        <f t="shared" si="93"/>
        <v>32</v>
      </c>
      <c r="Z654" s="149"/>
    </row>
    <row r="655" spans="1:26" s="12" customFormat="1" ht="13.8" hidden="1" thickBot="1" x14ac:dyDescent="0.3">
      <c r="A655" s="83">
        <v>45222</v>
      </c>
      <c r="B655" s="82"/>
      <c r="C655" s="82" t="s">
        <v>65</v>
      </c>
      <c r="D655" s="82" t="s">
        <v>206</v>
      </c>
      <c r="E655" s="82" t="s">
        <v>1866</v>
      </c>
      <c r="F655" s="84" t="s">
        <v>52</v>
      </c>
      <c r="G655" s="85">
        <v>45236</v>
      </c>
      <c r="H655" s="85"/>
      <c r="I655" s="115" t="s">
        <v>1867</v>
      </c>
      <c r="J655" s="86">
        <v>600000</v>
      </c>
      <c r="K655" s="86">
        <f t="shared" si="101"/>
        <v>11538.461538461539</v>
      </c>
      <c r="L655" s="87" t="s">
        <v>42</v>
      </c>
      <c r="M655" s="88" t="s">
        <v>94</v>
      </c>
      <c r="N655" s="90" t="s">
        <v>9</v>
      </c>
      <c r="O655" s="89" t="s">
        <v>10</v>
      </c>
      <c r="P655" s="85" t="s">
        <v>21</v>
      </c>
      <c r="Q655" s="88" t="s">
        <v>56</v>
      </c>
      <c r="R655" s="79"/>
      <c r="S655" s="79"/>
      <c r="T655" s="80"/>
      <c r="U655" s="80">
        <f t="shared" si="96"/>
        <v>0</v>
      </c>
      <c r="V655" s="81">
        <f t="shared" si="98"/>
        <v>0</v>
      </c>
      <c r="W655" s="81" t="str">
        <f t="shared" si="99"/>
        <v>L0W</v>
      </c>
      <c r="X655" s="81" t="e">
        <f t="shared" si="100"/>
        <v>#NUM!</v>
      </c>
      <c r="Y655" s="82" t="e">
        <f t="shared" si="93"/>
        <v>#NUM!</v>
      </c>
      <c r="Z655" s="83"/>
    </row>
    <row r="656" spans="1:26" s="12" customFormat="1" ht="15" hidden="1" thickBot="1" x14ac:dyDescent="0.35">
      <c r="A656" s="202">
        <v>45216</v>
      </c>
      <c r="B656" s="203"/>
      <c r="C656" s="203" t="s">
        <v>87</v>
      </c>
      <c r="D656" s="203" t="s">
        <v>1460</v>
      </c>
      <c r="E656" s="203" t="s">
        <v>1834</v>
      </c>
      <c r="F656" s="204" t="s">
        <v>52</v>
      </c>
      <c r="G656" s="205">
        <v>45236</v>
      </c>
      <c r="H656" s="205"/>
      <c r="I656" s="242" t="s">
        <v>1835</v>
      </c>
      <c r="J656" s="207">
        <v>500000</v>
      </c>
      <c r="K656" s="207">
        <f t="shared" si="101"/>
        <v>9615.3846153846152</v>
      </c>
      <c r="L656" s="208" t="s">
        <v>42</v>
      </c>
      <c r="M656" s="209" t="s">
        <v>94</v>
      </c>
      <c r="N656" s="210" t="s">
        <v>11</v>
      </c>
      <c r="O656" s="211" t="s">
        <v>10</v>
      </c>
      <c r="P656" s="205" t="s">
        <v>21</v>
      </c>
      <c r="Q656" s="209" t="s">
        <v>56</v>
      </c>
      <c r="R656" s="212"/>
      <c r="S656" s="212"/>
      <c r="T656" s="213"/>
      <c r="U656" s="213">
        <f t="shared" si="96"/>
        <v>0</v>
      </c>
      <c r="V656" s="214">
        <f t="shared" si="98"/>
        <v>0</v>
      </c>
      <c r="W656" s="214" t="str">
        <f t="shared" si="99"/>
        <v>L0W</v>
      </c>
      <c r="X656" s="214" t="e">
        <f t="shared" si="100"/>
        <v>#NUM!</v>
      </c>
      <c r="Y656" s="203" t="e">
        <f t="shared" si="93"/>
        <v>#NUM!</v>
      </c>
      <c r="Z656" s="202"/>
    </row>
    <row r="657" spans="1:29" ht="15" hidden="1" thickBot="1" x14ac:dyDescent="0.35">
      <c r="A657" s="202">
        <v>45233</v>
      </c>
      <c r="B657" s="203" t="s">
        <v>520</v>
      </c>
      <c r="C657" s="203" t="s">
        <v>55</v>
      </c>
      <c r="D657" s="203" t="s">
        <v>15</v>
      </c>
      <c r="E657" s="203" t="s">
        <v>1890</v>
      </c>
      <c r="F657" s="204" t="s">
        <v>52</v>
      </c>
      <c r="G657" s="205">
        <v>45240</v>
      </c>
      <c r="H657" s="205"/>
      <c r="I657" s="242" t="s">
        <v>1891</v>
      </c>
      <c r="J657" s="207">
        <v>1800000</v>
      </c>
      <c r="K657" s="207">
        <f t="shared" si="101"/>
        <v>34615.384615384617</v>
      </c>
      <c r="L657" s="208" t="s">
        <v>42</v>
      </c>
      <c r="M657" s="209" t="s">
        <v>115</v>
      </c>
      <c r="N657" s="210" t="s">
        <v>9</v>
      </c>
      <c r="O657" s="211" t="s">
        <v>10</v>
      </c>
      <c r="P657" s="205" t="s">
        <v>21</v>
      </c>
      <c r="Q657" s="209" t="s">
        <v>56</v>
      </c>
      <c r="R657" s="212"/>
      <c r="S657" s="212"/>
      <c r="T657" s="213"/>
      <c r="U657" s="213">
        <f t="shared" si="96"/>
        <v>0</v>
      </c>
      <c r="V657" s="214">
        <f t="shared" si="98"/>
        <v>0</v>
      </c>
      <c r="W657" s="214" t="str">
        <f t="shared" si="99"/>
        <v>L0W</v>
      </c>
      <c r="X657" s="214" t="e">
        <f t="shared" si="100"/>
        <v>#NUM!</v>
      </c>
      <c r="Y657" s="203" t="e">
        <f t="shared" si="93"/>
        <v>#NUM!</v>
      </c>
      <c r="Z657" s="202"/>
      <c r="AA657" s="12"/>
      <c r="AB657" s="12"/>
      <c r="AC657" s="12"/>
    </row>
    <row r="658" spans="1:29" ht="40.200000000000003" hidden="1" thickBot="1" x14ac:dyDescent="0.3">
      <c r="A658" s="149">
        <v>45236</v>
      </c>
      <c r="B658" s="151"/>
      <c r="C658" s="151" t="s">
        <v>1907</v>
      </c>
      <c r="D658" s="151" t="s">
        <v>15</v>
      </c>
      <c r="E658" s="151" t="s">
        <v>1908</v>
      </c>
      <c r="F658" s="152" t="s">
        <v>52</v>
      </c>
      <c r="G658" s="153">
        <v>45240</v>
      </c>
      <c r="H658" s="153">
        <v>45268</v>
      </c>
      <c r="I658" s="163" t="s">
        <v>1909</v>
      </c>
      <c r="J658" s="155">
        <v>600000</v>
      </c>
      <c r="K658" s="155">
        <f t="shared" si="101"/>
        <v>11538.461538461539</v>
      </c>
      <c r="L658" s="156" t="s">
        <v>42</v>
      </c>
      <c r="M658" s="157" t="s">
        <v>94</v>
      </c>
      <c r="N658" s="166" t="s">
        <v>104</v>
      </c>
      <c r="O658" s="159" t="s">
        <v>10</v>
      </c>
      <c r="P658" s="153" t="s">
        <v>21</v>
      </c>
      <c r="Q658" s="157" t="s">
        <v>2072</v>
      </c>
      <c r="R658" s="160">
        <v>0.97499999999999998</v>
      </c>
      <c r="S658" s="160">
        <v>0.98</v>
      </c>
      <c r="T658" s="161">
        <v>2679.08</v>
      </c>
      <c r="U658" s="161">
        <f t="shared" si="96"/>
        <v>139312.16</v>
      </c>
      <c r="V658" s="162">
        <f t="shared" si="98"/>
        <v>0.23218693333333332</v>
      </c>
      <c r="W658" s="162" t="str">
        <f t="shared" si="99"/>
        <v>L0W</v>
      </c>
      <c r="X658" s="162" t="str">
        <f t="shared" si="100"/>
        <v>DELAYED</v>
      </c>
      <c r="Y658" s="151">
        <f t="shared" si="93"/>
        <v>28</v>
      </c>
      <c r="Z658" s="149"/>
      <c r="AA658" s="12"/>
      <c r="AB658" s="12"/>
      <c r="AC658" s="12"/>
    </row>
    <row r="659" spans="1:29" ht="13.8" hidden="1" thickBot="1" x14ac:dyDescent="0.3">
      <c r="A659" s="149">
        <v>45212</v>
      </c>
      <c r="B659" s="151"/>
      <c r="C659" s="151" t="s">
        <v>70</v>
      </c>
      <c r="D659" s="151" t="s">
        <v>158</v>
      </c>
      <c r="E659" s="288" t="s">
        <v>1687</v>
      </c>
      <c r="F659" s="152" t="s">
        <v>52</v>
      </c>
      <c r="G659" s="153">
        <v>45243</v>
      </c>
      <c r="H659" s="153">
        <v>45310</v>
      </c>
      <c r="I659" s="163" t="s">
        <v>1823</v>
      </c>
      <c r="J659" s="155">
        <v>600000</v>
      </c>
      <c r="K659" s="155">
        <f t="shared" si="101"/>
        <v>11538.461538461539</v>
      </c>
      <c r="L659" s="156" t="s">
        <v>42</v>
      </c>
      <c r="M659" s="157" t="s">
        <v>94</v>
      </c>
      <c r="N659" s="166" t="s">
        <v>71</v>
      </c>
      <c r="O659" s="159" t="s">
        <v>10</v>
      </c>
      <c r="P659" s="153" t="s">
        <v>21</v>
      </c>
      <c r="Q659" s="157" t="s">
        <v>2258</v>
      </c>
      <c r="R659" s="160">
        <v>0.99</v>
      </c>
      <c r="S659" s="160">
        <v>0.999</v>
      </c>
      <c r="T659" s="161">
        <v>18129.73</v>
      </c>
      <c r="U659" s="161">
        <f t="shared" si="96"/>
        <v>942745.96</v>
      </c>
      <c r="V659" s="162">
        <f t="shared" si="98"/>
        <v>1.5712432666666665</v>
      </c>
      <c r="W659" s="162" t="str">
        <f t="shared" si="99"/>
        <v>HIGH</v>
      </c>
      <c r="X659" s="162" t="str">
        <f t="shared" si="100"/>
        <v>SIGNIFICANT</v>
      </c>
      <c r="Y659" s="151">
        <f t="shared" si="93"/>
        <v>67</v>
      </c>
      <c r="Z659" s="149"/>
      <c r="AA659" s="12"/>
      <c r="AB659" s="12"/>
      <c r="AC659" s="12"/>
    </row>
    <row r="660" spans="1:29" ht="27" hidden="1" thickBot="1" x14ac:dyDescent="0.3">
      <c r="A660" s="149">
        <v>45231</v>
      </c>
      <c r="B660" s="151" t="s">
        <v>204</v>
      </c>
      <c r="C660" s="151" t="s">
        <v>70</v>
      </c>
      <c r="D660" s="151" t="s">
        <v>26</v>
      </c>
      <c r="E660" s="151" t="s">
        <v>1882</v>
      </c>
      <c r="F660" s="152" t="s">
        <v>52</v>
      </c>
      <c r="G660" s="153">
        <v>45247</v>
      </c>
      <c r="H660" s="153">
        <v>45283</v>
      </c>
      <c r="I660" s="163" t="s">
        <v>1883</v>
      </c>
      <c r="J660" s="155">
        <v>960000</v>
      </c>
      <c r="K660" s="155">
        <f t="shared" si="101"/>
        <v>18461.538461538461</v>
      </c>
      <c r="L660" s="156" t="s">
        <v>42</v>
      </c>
      <c r="M660" s="157" t="s">
        <v>94</v>
      </c>
      <c r="N660" s="166" t="s">
        <v>71</v>
      </c>
      <c r="O660" s="159" t="s">
        <v>10</v>
      </c>
      <c r="P660" s="153" t="s">
        <v>21</v>
      </c>
      <c r="Q660" s="157" t="s">
        <v>2214</v>
      </c>
      <c r="R660" s="160">
        <v>0.98519999999999996</v>
      </c>
      <c r="S660" s="160">
        <v>0.97799999999999998</v>
      </c>
      <c r="T660" s="161">
        <v>4840.88</v>
      </c>
      <c r="U660" s="161">
        <f t="shared" si="96"/>
        <v>251725.76</v>
      </c>
      <c r="V660" s="162">
        <f t="shared" si="98"/>
        <v>0.26221433333333333</v>
      </c>
      <c r="W660" s="162" t="str">
        <f t="shared" si="99"/>
        <v>L0W</v>
      </c>
      <c r="X660" s="162" t="str">
        <f t="shared" si="100"/>
        <v>SIGNIFICANT</v>
      </c>
      <c r="Y660" s="151">
        <f t="shared" si="93"/>
        <v>36</v>
      </c>
      <c r="Z660" s="149"/>
      <c r="AA660" s="12"/>
      <c r="AB660" s="12"/>
      <c r="AC660" s="12"/>
    </row>
    <row r="661" spans="1:29" ht="13.8" hidden="1" thickBot="1" x14ac:dyDescent="0.3">
      <c r="A661" s="149">
        <v>45216</v>
      </c>
      <c r="B661" s="151"/>
      <c r="C661" s="151" t="s">
        <v>70</v>
      </c>
      <c r="D661" s="151" t="s">
        <v>158</v>
      </c>
      <c r="E661" s="151" t="s">
        <v>1832</v>
      </c>
      <c r="F661" s="152" t="s">
        <v>52</v>
      </c>
      <c r="G661" s="153">
        <v>45250</v>
      </c>
      <c r="H661" s="153">
        <v>45296</v>
      </c>
      <c r="I661" s="163" t="s">
        <v>1833</v>
      </c>
      <c r="J661" s="155">
        <v>7200000</v>
      </c>
      <c r="K661" s="155">
        <f t="shared" si="101"/>
        <v>138461.53846153847</v>
      </c>
      <c r="L661" s="156" t="s">
        <v>41</v>
      </c>
      <c r="M661" s="157" t="s">
        <v>99</v>
      </c>
      <c r="N661" s="166" t="s">
        <v>71</v>
      </c>
      <c r="O661" s="159" t="s">
        <v>10</v>
      </c>
      <c r="P661" s="153" t="s">
        <v>21</v>
      </c>
      <c r="Q661" s="157" t="s">
        <v>2259</v>
      </c>
      <c r="R661" s="160">
        <v>0.90300000000000002</v>
      </c>
      <c r="S661" s="160">
        <v>0.95199999999999996</v>
      </c>
      <c r="T661" s="161">
        <v>5062.5200000000004</v>
      </c>
      <c r="U661" s="161">
        <f t="shared" si="96"/>
        <v>263251.04000000004</v>
      </c>
      <c r="V661" s="162">
        <f t="shared" si="98"/>
        <v>3.6562644444444445E-2</v>
      </c>
      <c r="W661" s="162" t="str">
        <f t="shared" si="99"/>
        <v>L0W</v>
      </c>
      <c r="X661" s="162" t="str">
        <f t="shared" si="100"/>
        <v>SIGNIFICANT</v>
      </c>
      <c r="Y661" s="151">
        <f t="shared" ref="Y661:Y679" si="102">DATEDIF(G661,H661,"d")</f>
        <v>46</v>
      </c>
      <c r="Z661" s="149"/>
      <c r="AA661" s="12"/>
      <c r="AB661" s="12"/>
      <c r="AC661" s="12"/>
    </row>
    <row r="662" spans="1:29" ht="13.8" hidden="1" thickBot="1" x14ac:dyDescent="0.3">
      <c r="A662" s="149">
        <v>45259</v>
      </c>
      <c r="B662" s="151"/>
      <c r="C662" s="151" t="s">
        <v>1968</v>
      </c>
      <c r="D662" s="151" t="s">
        <v>15</v>
      </c>
      <c r="E662" s="151" t="s">
        <v>1969</v>
      </c>
      <c r="F662" s="152" t="s">
        <v>52</v>
      </c>
      <c r="G662" s="153">
        <v>45250</v>
      </c>
      <c r="H662" s="153">
        <v>45296</v>
      </c>
      <c r="I662" s="163" t="s">
        <v>1970</v>
      </c>
      <c r="J662" s="155">
        <v>1500000</v>
      </c>
      <c r="K662" s="155">
        <f t="shared" si="101"/>
        <v>28846.153846153848</v>
      </c>
      <c r="L662" s="156" t="s">
        <v>42</v>
      </c>
      <c r="M662" s="157" t="s">
        <v>94</v>
      </c>
      <c r="N662" s="166" t="s">
        <v>104</v>
      </c>
      <c r="O662" s="159" t="s">
        <v>10</v>
      </c>
      <c r="P662" s="153" t="s">
        <v>21</v>
      </c>
      <c r="Q662" s="157" t="s">
        <v>2258</v>
      </c>
      <c r="R662" s="160">
        <v>0.93600000000000005</v>
      </c>
      <c r="S662" s="160">
        <v>0.995</v>
      </c>
      <c r="T662" s="161">
        <v>15724.31</v>
      </c>
      <c r="U662" s="161">
        <f t="shared" si="96"/>
        <v>817664.12</v>
      </c>
      <c r="V662" s="162">
        <f t="shared" si="98"/>
        <v>0.54510941333333329</v>
      </c>
      <c r="W662" s="162" t="str">
        <f t="shared" si="99"/>
        <v>L0W</v>
      </c>
      <c r="X662" s="162" t="str">
        <f t="shared" si="100"/>
        <v>SIGNIFICANT</v>
      </c>
      <c r="Y662" s="151">
        <f t="shared" si="102"/>
        <v>46</v>
      </c>
      <c r="Z662" s="149"/>
      <c r="AA662" s="12"/>
      <c r="AB662" s="12"/>
      <c r="AC662" s="12"/>
    </row>
    <row r="663" spans="1:29" ht="13.8" hidden="1" thickBot="1" x14ac:dyDescent="0.3">
      <c r="A663" s="149">
        <v>45233</v>
      </c>
      <c r="B663" s="151" t="s">
        <v>533</v>
      </c>
      <c r="C663" s="151" t="s">
        <v>55</v>
      </c>
      <c r="D663" s="151" t="s">
        <v>158</v>
      </c>
      <c r="E663" s="151" t="s">
        <v>1892</v>
      </c>
      <c r="F663" s="152" t="s">
        <v>52</v>
      </c>
      <c r="G663" s="153">
        <v>45252</v>
      </c>
      <c r="H663" s="153">
        <v>45289</v>
      </c>
      <c r="I663" s="283" t="s">
        <v>1893</v>
      </c>
      <c r="J663" s="155">
        <v>1200000</v>
      </c>
      <c r="K663" s="155">
        <f t="shared" si="101"/>
        <v>23076.923076923078</v>
      </c>
      <c r="L663" s="156" t="s">
        <v>42</v>
      </c>
      <c r="M663" s="157" t="s">
        <v>115</v>
      </c>
      <c r="N663" s="166" t="s">
        <v>79</v>
      </c>
      <c r="O663" s="159" t="s">
        <v>10</v>
      </c>
      <c r="P663" s="153" t="s">
        <v>21</v>
      </c>
      <c r="Q663" s="157" t="s">
        <v>2258</v>
      </c>
      <c r="R663" s="160">
        <v>0.97099999999999997</v>
      </c>
      <c r="S663" s="160">
        <v>0.98199999999999998</v>
      </c>
      <c r="T663" s="161">
        <v>4755.66</v>
      </c>
      <c r="U663" s="161">
        <f t="shared" si="96"/>
        <v>247294.32</v>
      </c>
      <c r="V663" s="162">
        <f t="shared" si="98"/>
        <v>0.20607859999999997</v>
      </c>
      <c r="W663" s="162" t="str">
        <f t="shared" si="99"/>
        <v>L0W</v>
      </c>
      <c r="X663" s="162" t="str">
        <f t="shared" si="100"/>
        <v>SIGNIFICANT</v>
      </c>
      <c r="Y663" s="151">
        <f t="shared" si="102"/>
        <v>37</v>
      </c>
      <c r="Z663" s="149"/>
      <c r="AA663" s="12"/>
      <c r="AB663" s="12"/>
      <c r="AC663" s="12"/>
    </row>
    <row r="664" spans="1:29" ht="13.8" hidden="1" thickBot="1" x14ac:dyDescent="0.3">
      <c r="A664" s="177">
        <v>45233</v>
      </c>
      <c r="B664" s="18" t="s">
        <v>204</v>
      </c>
      <c r="C664" s="18" t="s">
        <v>628</v>
      </c>
      <c r="D664" s="18" t="s">
        <v>158</v>
      </c>
      <c r="E664" s="18" t="s">
        <v>1901</v>
      </c>
      <c r="F664" s="19" t="s">
        <v>52</v>
      </c>
      <c r="G664" s="25">
        <v>45254</v>
      </c>
      <c r="H664" s="25">
        <v>45261</v>
      </c>
      <c r="I664" s="178" t="s">
        <v>1902</v>
      </c>
      <c r="J664" s="26">
        <v>600000</v>
      </c>
      <c r="K664" s="26">
        <f t="shared" si="101"/>
        <v>11538.461538461539</v>
      </c>
      <c r="L664" s="27" t="s">
        <v>42</v>
      </c>
      <c r="M664" s="179" t="s">
        <v>94</v>
      </c>
      <c r="N664" s="180" t="s">
        <v>71</v>
      </c>
      <c r="O664" s="181" t="s">
        <v>10</v>
      </c>
      <c r="P664" s="153" t="s">
        <v>21</v>
      </c>
      <c r="Q664" s="179" t="s">
        <v>188</v>
      </c>
      <c r="R664" s="182">
        <v>0.99299999999999999</v>
      </c>
      <c r="S664" s="182">
        <v>0.996</v>
      </c>
      <c r="T664" s="183">
        <v>6252.21</v>
      </c>
      <c r="U664" s="161">
        <f t="shared" si="96"/>
        <v>325114.92</v>
      </c>
      <c r="V664" s="162">
        <f t="shared" si="98"/>
        <v>0.54185819999999996</v>
      </c>
      <c r="W664" s="59" t="str">
        <f t="shared" si="99"/>
        <v>L0W</v>
      </c>
      <c r="X664" s="59" t="str">
        <f t="shared" si="100"/>
        <v>EXPECTED</v>
      </c>
      <c r="Y664" s="18">
        <f t="shared" si="102"/>
        <v>7</v>
      </c>
      <c r="Z664" s="177"/>
      <c r="AA664" s="12"/>
      <c r="AB664" s="12"/>
      <c r="AC664" s="12"/>
    </row>
    <row r="665" spans="1:29" ht="13.8" hidden="1" thickBot="1" x14ac:dyDescent="0.3">
      <c r="A665" s="149">
        <v>45251</v>
      </c>
      <c r="B665" s="151" t="s">
        <v>204</v>
      </c>
      <c r="C665" s="151" t="s">
        <v>418</v>
      </c>
      <c r="D665" s="151" t="s">
        <v>158</v>
      </c>
      <c r="E665" s="151" t="s">
        <v>1946</v>
      </c>
      <c r="F665" s="152" t="s">
        <v>52</v>
      </c>
      <c r="G665" s="153">
        <v>45257</v>
      </c>
      <c r="H665" s="153">
        <v>45282</v>
      </c>
      <c r="I665" s="163" t="s">
        <v>1947</v>
      </c>
      <c r="J665" s="155">
        <v>1200000</v>
      </c>
      <c r="K665" s="155">
        <f t="shared" si="101"/>
        <v>23076.923076923078</v>
      </c>
      <c r="L665" s="156" t="s">
        <v>42</v>
      </c>
      <c r="M665" s="157" t="s">
        <v>94</v>
      </c>
      <c r="N665" s="166" t="s">
        <v>71</v>
      </c>
      <c r="O665" s="159" t="s">
        <v>10</v>
      </c>
      <c r="P665" s="153" t="s">
        <v>21</v>
      </c>
      <c r="Q665" s="157" t="s">
        <v>155</v>
      </c>
      <c r="R665" s="160">
        <v>1</v>
      </c>
      <c r="S665" s="160">
        <v>1</v>
      </c>
      <c r="T665" s="161">
        <v>578.41999999999996</v>
      </c>
      <c r="U665" s="161">
        <f t="shared" si="96"/>
        <v>30077.839999999997</v>
      </c>
      <c r="V665" s="162">
        <f t="shared" si="98"/>
        <v>2.5064866666666664E-2</v>
      </c>
      <c r="W665" s="162" t="str">
        <f t="shared" si="99"/>
        <v>L0W</v>
      </c>
      <c r="X665" s="162" t="str">
        <f t="shared" si="100"/>
        <v>DELAYED</v>
      </c>
      <c r="Y665" s="151">
        <f t="shared" si="102"/>
        <v>25</v>
      </c>
      <c r="Z665" s="149"/>
      <c r="AA665" s="12"/>
      <c r="AB665" s="12"/>
      <c r="AC665" s="12"/>
    </row>
    <row r="666" spans="1:29" ht="15" hidden="1" thickBot="1" x14ac:dyDescent="0.35">
      <c r="A666" s="202">
        <v>45251</v>
      </c>
      <c r="B666" s="203" t="s">
        <v>57</v>
      </c>
      <c r="C666" s="203" t="s">
        <v>418</v>
      </c>
      <c r="D666" s="203" t="s">
        <v>158</v>
      </c>
      <c r="E666" s="203" t="s">
        <v>1944</v>
      </c>
      <c r="F666" s="204" t="s">
        <v>52</v>
      </c>
      <c r="G666" s="205">
        <v>45257</v>
      </c>
      <c r="H666" s="205"/>
      <c r="I666" s="242" t="s">
        <v>1945</v>
      </c>
      <c r="J666" s="207">
        <v>900000</v>
      </c>
      <c r="K666" s="207">
        <f t="shared" si="101"/>
        <v>17307.692307692309</v>
      </c>
      <c r="L666" s="208" t="s">
        <v>42</v>
      </c>
      <c r="M666" s="209" t="s">
        <v>94</v>
      </c>
      <c r="N666" s="210" t="s">
        <v>71</v>
      </c>
      <c r="O666" s="211" t="s">
        <v>10</v>
      </c>
      <c r="P666" s="205" t="s">
        <v>21</v>
      </c>
      <c r="Q666" s="209" t="s">
        <v>56</v>
      </c>
      <c r="R666" s="212"/>
      <c r="S666" s="212"/>
      <c r="T666" s="213"/>
      <c r="U666" s="213">
        <f t="shared" si="96"/>
        <v>0</v>
      </c>
      <c r="V666" s="214">
        <f t="shared" si="98"/>
        <v>0</v>
      </c>
      <c r="W666" s="214" t="str">
        <f t="shared" si="99"/>
        <v>L0W</v>
      </c>
      <c r="X666" s="214" t="e">
        <f t="shared" si="100"/>
        <v>#NUM!</v>
      </c>
      <c r="Y666" s="203" t="e">
        <f t="shared" si="102"/>
        <v>#NUM!</v>
      </c>
      <c r="Z666" s="202"/>
      <c r="AA666" s="12"/>
      <c r="AB666" s="12"/>
      <c r="AC666" s="12"/>
    </row>
    <row r="667" spans="1:29" ht="13.8" hidden="1" thickBot="1" x14ac:dyDescent="0.3">
      <c r="A667" s="314">
        <v>45253</v>
      </c>
      <c r="B667" s="151" t="s">
        <v>534</v>
      </c>
      <c r="C667" s="151" t="s">
        <v>142</v>
      </c>
      <c r="D667" s="151" t="s">
        <v>158</v>
      </c>
      <c r="E667" s="151" t="s">
        <v>1966</v>
      </c>
      <c r="F667" s="152" t="s">
        <v>52</v>
      </c>
      <c r="G667" s="314">
        <v>45257</v>
      </c>
      <c r="H667" s="314">
        <v>45326</v>
      </c>
      <c r="I667" s="163" t="s">
        <v>1967</v>
      </c>
      <c r="J667" s="315">
        <v>900000</v>
      </c>
      <c r="K667" s="316">
        <f t="shared" si="101"/>
        <v>17307.692307692309</v>
      </c>
      <c r="L667" s="156" t="s">
        <v>42</v>
      </c>
      <c r="M667" s="156" t="s">
        <v>94</v>
      </c>
      <c r="N667" s="166" t="s">
        <v>66</v>
      </c>
      <c r="O667" s="159" t="s">
        <v>10</v>
      </c>
      <c r="P667" s="153" t="s">
        <v>21</v>
      </c>
      <c r="Q667" s="157" t="s">
        <v>2352</v>
      </c>
      <c r="R667" s="160">
        <v>0.98699999999999999</v>
      </c>
      <c r="S667" s="160">
        <v>0.98899999999999999</v>
      </c>
      <c r="T667" s="161">
        <v>11655.17</v>
      </c>
      <c r="U667" s="246">
        <v>213187</v>
      </c>
      <c r="V667" s="162">
        <f t="shared" si="98"/>
        <v>0.67340982222222223</v>
      </c>
      <c r="W667" s="162" t="str">
        <f t="shared" si="99"/>
        <v>L0W</v>
      </c>
      <c r="X667" s="162" t="str">
        <f t="shared" si="100"/>
        <v>SIGNIFICANT</v>
      </c>
      <c r="Y667" s="151">
        <f t="shared" si="102"/>
        <v>69</v>
      </c>
      <c r="Z667" s="153"/>
      <c r="AA667" s="19"/>
      <c r="AB667" s="19"/>
      <c r="AC667" s="19"/>
    </row>
    <row r="668" spans="1:29" ht="15" hidden="1" thickBot="1" x14ac:dyDescent="0.35">
      <c r="A668" s="202">
        <v>45236</v>
      </c>
      <c r="B668" s="203" t="s">
        <v>520</v>
      </c>
      <c r="C668" s="203" t="s">
        <v>461</v>
      </c>
      <c r="D668" s="203" t="s">
        <v>15</v>
      </c>
      <c r="E668" s="203" t="s">
        <v>1919</v>
      </c>
      <c r="F668" s="204" t="s">
        <v>52</v>
      </c>
      <c r="G668" s="205">
        <v>45260</v>
      </c>
      <c r="H668" s="205"/>
      <c r="I668" s="242" t="s">
        <v>1920</v>
      </c>
      <c r="J668" s="207">
        <v>1320000</v>
      </c>
      <c r="K668" s="207">
        <f t="shared" si="101"/>
        <v>25384.615384615383</v>
      </c>
      <c r="L668" s="208" t="s">
        <v>42</v>
      </c>
      <c r="M668" s="209" t="s">
        <v>94</v>
      </c>
      <c r="N668" s="210" t="s">
        <v>160</v>
      </c>
      <c r="O668" s="211" t="s">
        <v>10</v>
      </c>
      <c r="P668" s="205" t="s">
        <v>21</v>
      </c>
      <c r="Q668" s="209" t="s">
        <v>56</v>
      </c>
      <c r="R668" s="212"/>
      <c r="S668" s="212"/>
      <c r="T668" s="213"/>
      <c r="U668" s="213">
        <f t="shared" ref="U668:U680" si="103">T668*52</f>
        <v>0</v>
      </c>
      <c r="V668" s="214">
        <f t="shared" si="98"/>
        <v>0</v>
      </c>
      <c r="W668" s="214" t="str">
        <f t="shared" si="99"/>
        <v>L0W</v>
      </c>
      <c r="X668" s="214" t="e">
        <f t="shared" si="100"/>
        <v>#NUM!</v>
      </c>
      <c r="Y668" s="203" t="e">
        <f t="shared" si="102"/>
        <v>#NUM!</v>
      </c>
      <c r="Z668" s="202"/>
      <c r="AA668" s="12"/>
      <c r="AB668" s="12"/>
      <c r="AC668" s="12"/>
    </row>
    <row r="669" spans="1:29" ht="13.8" hidden="1" thickBot="1" x14ac:dyDescent="0.3">
      <c r="A669" s="149">
        <v>45233</v>
      </c>
      <c r="B669" s="151"/>
      <c r="C669" s="151" t="s">
        <v>87</v>
      </c>
      <c r="D669" s="151" t="s">
        <v>14</v>
      </c>
      <c r="E669" s="151" t="s">
        <v>1894</v>
      </c>
      <c r="F669" s="152" t="s">
        <v>52</v>
      </c>
      <c r="G669" s="153">
        <v>45260</v>
      </c>
      <c r="H669" s="153">
        <v>45303</v>
      </c>
      <c r="I669" s="163" t="s">
        <v>1895</v>
      </c>
      <c r="J669" s="155">
        <v>1200000</v>
      </c>
      <c r="K669" s="155">
        <f t="shared" si="101"/>
        <v>23076.923076923078</v>
      </c>
      <c r="L669" s="156" t="s">
        <v>42</v>
      </c>
      <c r="M669" s="157" t="s">
        <v>115</v>
      </c>
      <c r="N669" s="166" t="s">
        <v>11</v>
      </c>
      <c r="O669" s="159" t="s">
        <v>10</v>
      </c>
      <c r="P669" s="153" t="s">
        <v>21</v>
      </c>
      <c r="Q669" s="157" t="s">
        <v>188</v>
      </c>
      <c r="R669" s="160">
        <v>0.999</v>
      </c>
      <c r="S669" s="160">
        <v>1</v>
      </c>
      <c r="T669" s="161">
        <v>69243.14</v>
      </c>
      <c r="U669" s="161">
        <f t="shared" si="103"/>
        <v>3600643.28</v>
      </c>
      <c r="V669" s="162">
        <f t="shared" si="98"/>
        <v>3.0005360666666663</v>
      </c>
      <c r="W669" s="162" t="str">
        <f t="shared" si="99"/>
        <v>HIGH</v>
      </c>
      <c r="X669" s="162" t="str">
        <f t="shared" si="100"/>
        <v>SIGNIFICANT</v>
      </c>
      <c r="Y669" s="151">
        <f t="shared" si="102"/>
        <v>43</v>
      </c>
      <c r="Z669" s="149"/>
      <c r="AA669" s="12"/>
      <c r="AB669" s="12"/>
      <c r="AC669" s="12"/>
    </row>
    <row r="670" spans="1:29" ht="40.200000000000003" hidden="1" thickBot="1" x14ac:dyDescent="0.3">
      <c r="A670" s="149">
        <v>45247</v>
      </c>
      <c r="B670" s="151"/>
      <c r="C670" s="151" t="s">
        <v>536</v>
      </c>
      <c r="D670" s="151" t="s">
        <v>14</v>
      </c>
      <c r="E670" s="151" t="s">
        <v>1927</v>
      </c>
      <c r="F670" s="152" t="s">
        <v>52</v>
      </c>
      <c r="G670" s="153">
        <v>45260</v>
      </c>
      <c r="H670" s="153">
        <v>45275</v>
      </c>
      <c r="I670" s="163" t="s">
        <v>1928</v>
      </c>
      <c r="J670" s="155">
        <v>1200000</v>
      </c>
      <c r="K670" s="155">
        <f t="shared" si="101"/>
        <v>23076.923076923078</v>
      </c>
      <c r="L670" s="156" t="s">
        <v>43</v>
      </c>
      <c r="M670" s="157" t="s">
        <v>94</v>
      </c>
      <c r="N670" s="166" t="s">
        <v>20</v>
      </c>
      <c r="O670" s="159" t="s">
        <v>10</v>
      </c>
      <c r="P670" s="153" t="s">
        <v>21</v>
      </c>
      <c r="Q670" s="157" t="s">
        <v>2073</v>
      </c>
      <c r="R670" s="160">
        <v>0.90200000000000002</v>
      </c>
      <c r="S670" s="160">
        <v>9.5000000000000001E-2</v>
      </c>
      <c r="T670" s="161">
        <v>7479.53</v>
      </c>
      <c r="U670" s="161">
        <f t="shared" si="103"/>
        <v>388935.56</v>
      </c>
      <c r="V670" s="162">
        <f t="shared" si="98"/>
        <v>0.32411296666666661</v>
      </c>
      <c r="W670" s="162" t="str">
        <f t="shared" si="99"/>
        <v>L0W</v>
      </c>
      <c r="X670" s="162" t="str">
        <f t="shared" si="100"/>
        <v>DELAYED</v>
      </c>
      <c r="Y670" s="151">
        <f t="shared" si="102"/>
        <v>15</v>
      </c>
      <c r="Z670" s="149"/>
      <c r="AA670" s="12"/>
      <c r="AB670" s="12"/>
      <c r="AC670" s="12"/>
    </row>
    <row r="671" spans="1:29" ht="15" hidden="1" thickBot="1" x14ac:dyDescent="0.35">
      <c r="A671" s="202">
        <v>45233</v>
      </c>
      <c r="B671" s="203" t="s">
        <v>204</v>
      </c>
      <c r="C671" s="203" t="s">
        <v>628</v>
      </c>
      <c r="D671" s="203" t="s">
        <v>158</v>
      </c>
      <c r="E671" s="203" t="s">
        <v>1899</v>
      </c>
      <c r="F671" s="204" t="s">
        <v>52</v>
      </c>
      <c r="G671" s="205">
        <v>45260</v>
      </c>
      <c r="H671" s="205"/>
      <c r="I671" s="242" t="s">
        <v>1900</v>
      </c>
      <c r="J671" s="207">
        <v>600000</v>
      </c>
      <c r="K671" s="207">
        <f t="shared" si="101"/>
        <v>11538.461538461539</v>
      </c>
      <c r="L671" s="208" t="s">
        <v>42</v>
      </c>
      <c r="M671" s="209" t="s">
        <v>94</v>
      </c>
      <c r="N671" s="210" t="s">
        <v>71</v>
      </c>
      <c r="O671" s="211" t="s">
        <v>10</v>
      </c>
      <c r="P671" s="205" t="s">
        <v>21</v>
      </c>
      <c r="Q671" s="209" t="s">
        <v>56</v>
      </c>
      <c r="R671" s="212"/>
      <c r="S671" s="212"/>
      <c r="T671" s="213"/>
      <c r="U671" s="213">
        <f t="shared" si="103"/>
        <v>0</v>
      </c>
      <c r="V671" s="214">
        <f t="shared" si="98"/>
        <v>0</v>
      </c>
      <c r="W671" s="214" t="str">
        <f t="shared" si="99"/>
        <v>L0W</v>
      </c>
      <c r="X671" s="214" t="e">
        <f t="shared" si="100"/>
        <v>#NUM!</v>
      </c>
      <c r="Y671" s="203" t="e">
        <f t="shared" si="102"/>
        <v>#NUM!</v>
      </c>
      <c r="Z671" s="202"/>
      <c r="AA671" s="12"/>
      <c r="AB671" s="12"/>
      <c r="AC671" s="12"/>
    </row>
    <row r="672" spans="1:29" ht="13.8" hidden="1" thickBot="1" x14ac:dyDescent="0.3">
      <c r="A672" s="149">
        <v>45252</v>
      </c>
      <c r="B672" s="151"/>
      <c r="C672" s="151" t="s">
        <v>110</v>
      </c>
      <c r="D672" s="151" t="s">
        <v>158</v>
      </c>
      <c r="E672" s="151" t="s">
        <v>1962</v>
      </c>
      <c r="F672" s="152" t="s">
        <v>52</v>
      </c>
      <c r="G672" s="153">
        <v>45261</v>
      </c>
      <c r="H672" s="153">
        <v>45296</v>
      </c>
      <c r="I672" s="163" t="s">
        <v>1963</v>
      </c>
      <c r="J672" s="155">
        <v>48000000</v>
      </c>
      <c r="K672" s="155">
        <f t="shared" si="101"/>
        <v>923076.92307692312</v>
      </c>
      <c r="L672" s="156" t="s">
        <v>42</v>
      </c>
      <c r="M672" s="157" t="s">
        <v>100</v>
      </c>
      <c r="N672" s="166" t="s">
        <v>66</v>
      </c>
      <c r="O672" s="159" t="s">
        <v>10</v>
      </c>
      <c r="P672" s="153" t="s">
        <v>21</v>
      </c>
      <c r="Q672" s="157" t="s">
        <v>170</v>
      </c>
      <c r="R672" s="160">
        <v>0.998</v>
      </c>
      <c r="S672" s="160">
        <v>1</v>
      </c>
      <c r="T672" s="161">
        <v>16728.740000000002</v>
      </c>
      <c r="U672" s="161">
        <f t="shared" si="103"/>
        <v>869894.4800000001</v>
      </c>
      <c r="V672" s="162">
        <f t="shared" si="98"/>
        <v>1.8122801666666667E-2</v>
      </c>
      <c r="W672" s="162" t="str">
        <f t="shared" si="99"/>
        <v>L0W</v>
      </c>
      <c r="X672" s="162" t="str">
        <f t="shared" si="100"/>
        <v>SIGNIFICANT</v>
      </c>
      <c r="Y672" s="151">
        <f t="shared" si="102"/>
        <v>35</v>
      </c>
      <c r="Z672" s="149"/>
      <c r="AA672" s="12"/>
      <c r="AB672" s="12"/>
      <c r="AC672" s="12"/>
    </row>
    <row r="673" spans="1:29" ht="15" hidden="1" thickBot="1" x14ac:dyDescent="0.35">
      <c r="A673" s="202">
        <v>45252</v>
      </c>
      <c r="B673" s="203"/>
      <c r="C673" s="203" t="s">
        <v>1957</v>
      </c>
      <c r="D673" s="203"/>
      <c r="E673" s="203" t="s">
        <v>1958</v>
      </c>
      <c r="F673" s="204" t="s">
        <v>52</v>
      </c>
      <c r="G673" s="205">
        <v>45261</v>
      </c>
      <c r="H673" s="205"/>
      <c r="I673" s="242" t="s">
        <v>1959</v>
      </c>
      <c r="J673" s="207">
        <v>12000000</v>
      </c>
      <c r="K673" s="207">
        <f t="shared" si="101"/>
        <v>230769.23076923078</v>
      </c>
      <c r="L673" s="208" t="s">
        <v>42</v>
      </c>
      <c r="M673" s="209" t="s">
        <v>100</v>
      </c>
      <c r="N673" s="210" t="s">
        <v>103</v>
      </c>
      <c r="O673" s="211" t="s">
        <v>10</v>
      </c>
      <c r="P673" s="205" t="s">
        <v>21</v>
      </c>
      <c r="Q673" s="209" t="s">
        <v>56</v>
      </c>
      <c r="R673" s="212"/>
      <c r="S673" s="212"/>
      <c r="T673" s="213"/>
      <c r="U673" s="213">
        <f t="shared" si="103"/>
        <v>0</v>
      </c>
      <c r="V673" s="214">
        <f t="shared" si="98"/>
        <v>0</v>
      </c>
      <c r="W673" s="214" t="str">
        <f t="shared" si="99"/>
        <v>L0W</v>
      </c>
      <c r="X673" s="214" t="e">
        <f t="shared" si="100"/>
        <v>#NUM!</v>
      </c>
      <c r="Y673" s="203" t="e">
        <f t="shared" si="102"/>
        <v>#NUM!</v>
      </c>
      <c r="Z673" s="202"/>
      <c r="AA673" s="12"/>
      <c r="AB673" s="12"/>
      <c r="AC673" s="12"/>
    </row>
    <row r="674" spans="1:29" ht="15" hidden="1" thickBot="1" x14ac:dyDescent="0.35">
      <c r="A674" s="202">
        <v>45253</v>
      </c>
      <c r="B674" s="203"/>
      <c r="C674" s="203" t="s">
        <v>1957</v>
      </c>
      <c r="D674" s="203"/>
      <c r="E674" s="203" t="s">
        <v>1960</v>
      </c>
      <c r="F674" s="204" t="s">
        <v>52</v>
      </c>
      <c r="G674" s="205">
        <v>45261</v>
      </c>
      <c r="H674" s="205"/>
      <c r="I674" s="242" t="s">
        <v>1961</v>
      </c>
      <c r="J674" s="207">
        <v>12000000</v>
      </c>
      <c r="K674" s="207">
        <f t="shared" si="101"/>
        <v>230769.23076923078</v>
      </c>
      <c r="L674" s="208" t="s">
        <v>42</v>
      </c>
      <c r="M674" s="209" t="s">
        <v>100</v>
      </c>
      <c r="N674" s="210" t="s">
        <v>11</v>
      </c>
      <c r="O674" s="211" t="s">
        <v>10</v>
      </c>
      <c r="P674" s="205" t="s">
        <v>21</v>
      </c>
      <c r="Q674" s="209" t="s">
        <v>56</v>
      </c>
      <c r="R674" s="212"/>
      <c r="S674" s="212"/>
      <c r="T674" s="213"/>
      <c r="U674" s="213">
        <f t="shared" si="103"/>
        <v>0</v>
      </c>
      <c r="V674" s="214">
        <f t="shared" si="98"/>
        <v>0</v>
      </c>
      <c r="W674" s="214" t="str">
        <f t="shared" si="99"/>
        <v>L0W</v>
      </c>
      <c r="X674" s="214" t="e">
        <f t="shared" si="100"/>
        <v>#NUM!</v>
      </c>
      <c r="Y674" s="203" t="e">
        <f t="shared" si="102"/>
        <v>#NUM!</v>
      </c>
      <c r="Z674" s="202"/>
      <c r="AA674" s="12"/>
      <c r="AB674" s="12"/>
      <c r="AC674" s="12"/>
    </row>
    <row r="675" spans="1:29" ht="13.8" hidden="1" thickBot="1" x14ac:dyDescent="0.3">
      <c r="A675" s="149">
        <v>45260</v>
      </c>
      <c r="B675" s="151"/>
      <c r="C675" s="151" t="s">
        <v>536</v>
      </c>
      <c r="D675" s="151" t="s">
        <v>14</v>
      </c>
      <c r="E675" s="151" t="s">
        <v>1971</v>
      </c>
      <c r="F675" s="152" t="s">
        <v>52</v>
      </c>
      <c r="G675" s="153">
        <v>45261</v>
      </c>
      <c r="H675" s="153">
        <v>45268</v>
      </c>
      <c r="I675" s="163" t="s">
        <v>1972</v>
      </c>
      <c r="J675" s="155">
        <v>9000000</v>
      </c>
      <c r="K675" s="155">
        <f t="shared" si="101"/>
        <v>173076.92307692306</v>
      </c>
      <c r="L675" s="156" t="s">
        <v>42</v>
      </c>
      <c r="M675" s="157" t="s">
        <v>100</v>
      </c>
      <c r="N675" s="166" t="s">
        <v>130</v>
      </c>
      <c r="O675" s="159" t="s">
        <v>10</v>
      </c>
      <c r="P675" s="153" t="s">
        <v>21</v>
      </c>
      <c r="Q675" s="157" t="s">
        <v>188</v>
      </c>
      <c r="R675" s="160">
        <v>0.98299999999999998</v>
      </c>
      <c r="S675" s="160">
        <v>0.997</v>
      </c>
      <c r="T675" s="161">
        <v>52044.56</v>
      </c>
      <c r="U675" s="161">
        <f t="shared" si="103"/>
        <v>2706317.12</v>
      </c>
      <c r="V675" s="162">
        <f t="shared" si="98"/>
        <v>0.30070190222222221</v>
      </c>
      <c r="W675" s="162" t="str">
        <f t="shared" si="99"/>
        <v>L0W</v>
      </c>
      <c r="X675" s="162" t="str">
        <f t="shared" si="100"/>
        <v>EXPECTED</v>
      </c>
      <c r="Y675" s="151">
        <f t="shared" si="102"/>
        <v>7</v>
      </c>
      <c r="Z675" s="149"/>
      <c r="AA675" s="12"/>
      <c r="AB675" s="12"/>
      <c r="AC675" s="12"/>
    </row>
    <row r="676" spans="1:29" ht="27" hidden="1" thickBot="1" x14ac:dyDescent="0.3">
      <c r="A676" s="149">
        <v>45247</v>
      </c>
      <c r="B676" s="151"/>
      <c r="C676" s="151" t="s">
        <v>536</v>
      </c>
      <c r="D676" s="151" t="s">
        <v>15</v>
      </c>
      <c r="E676" s="151" t="s">
        <v>1925</v>
      </c>
      <c r="F676" s="152" t="s">
        <v>52</v>
      </c>
      <c r="G676" s="153">
        <v>45261</v>
      </c>
      <c r="H676" s="153">
        <v>45268</v>
      </c>
      <c r="I676" s="163" t="s">
        <v>1926</v>
      </c>
      <c r="J676" s="155">
        <v>7200000</v>
      </c>
      <c r="K676" s="155">
        <f t="shared" si="101"/>
        <v>138461.53846153847</v>
      </c>
      <c r="L676" s="156" t="s">
        <v>42</v>
      </c>
      <c r="M676" s="157" t="s">
        <v>100</v>
      </c>
      <c r="N676" s="166" t="s">
        <v>371</v>
      </c>
      <c r="O676" s="159" t="s">
        <v>10</v>
      </c>
      <c r="P676" s="153" t="s">
        <v>21</v>
      </c>
      <c r="Q676" s="157" t="s">
        <v>2074</v>
      </c>
      <c r="R676" s="160">
        <v>0.95099999999999996</v>
      </c>
      <c r="S676" s="160">
        <v>0.96899999999999997</v>
      </c>
      <c r="T676" s="161">
        <v>58434.94</v>
      </c>
      <c r="U676" s="161">
        <f t="shared" si="103"/>
        <v>3038616.88</v>
      </c>
      <c r="V676" s="162">
        <f t="shared" si="98"/>
        <v>0.42203012222222219</v>
      </c>
      <c r="W676" s="162" t="str">
        <f t="shared" si="99"/>
        <v>L0W</v>
      </c>
      <c r="X676" s="162" t="str">
        <f t="shared" si="100"/>
        <v>EXPECTED</v>
      </c>
      <c r="Y676" s="151">
        <f t="shared" si="102"/>
        <v>7</v>
      </c>
      <c r="Z676" s="149"/>
      <c r="AA676" s="12"/>
      <c r="AB676" s="12"/>
      <c r="AC676" s="12"/>
    </row>
    <row r="677" spans="1:29" ht="15" hidden="1" thickBot="1" x14ac:dyDescent="0.35">
      <c r="A677" s="202">
        <v>45230</v>
      </c>
      <c r="B677" s="203" t="s">
        <v>533</v>
      </c>
      <c r="C677" s="203" t="s">
        <v>1587</v>
      </c>
      <c r="D677" s="203" t="s">
        <v>14</v>
      </c>
      <c r="E677" s="203" t="s">
        <v>1880</v>
      </c>
      <c r="F677" s="204" t="s">
        <v>52</v>
      </c>
      <c r="G677" s="205">
        <v>45261</v>
      </c>
      <c r="H677" s="205"/>
      <c r="I677" s="242" t="s">
        <v>1881</v>
      </c>
      <c r="J677" s="207">
        <v>5280000</v>
      </c>
      <c r="K677" s="207">
        <f t="shared" si="101"/>
        <v>101538.46153846153</v>
      </c>
      <c r="L677" s="208" t="s">
        <v>41</v>
      </c>
      <c r="M677" s="209" t="s">
        <v>99</v>
      </c>
      <c r="N677" s="210" t="s">
        <v>371</v>
      </c>
      <c r="O677" s="211" t="s">
        <v>10</v>
      </c>
      <c r="P677" s="205" t="s">
        <v>21</v>
      </c>
      <c r="Q677" s="209" t="s">
        <v>56</v>
      </c>
      <c r="R677" s="212"/>
      <c r="S677" s="212"/>
      <c r="T677" s="213"/>
      <c r="U677" s="213">
        <f t="shared" si="103"/>
        <v>0</v>
      </c>
      <c r="V677" s="214">
        <f t="shared" si="98"/>
        <v>0</v>
      </c>
      <c r="W677" s="214" t="str">
        <f t="shared" si="99"/>
        <v>L0W</v>
      </c>
      <c r="X677" s="214" t="e">
        <f t="shared" si="100"/>
        <v>#NUM!</v>
      </c>
      <c r="Y677" s="203" t="e">
        <f t="shared" si="102"/>
        <v>#NUM!</v>
      </c>
      <c r="Z677" s="202"/>
      <c r="AA677" s="12"/>
      <c r="AB677" s="12"/>
      <c r="AC677" s="12"/>
    </row>
    <row r="678" spans="1:29" ht="13.8" hidden="1" thickBot="1" x14ac:dyDescent="0.3">
      <c r="A678" s="177">
        <v>45225</v>
      </c>
      <c r="B678" s="18" t="s">
        <v>533</v>
      </c>
      <c r="C678" s="18" t="s">
        <v>69</v>
      </c>
      <c r="D678" s="18" t="s">
        <v>158</v>
      </c>
      <c r="E678" s="18" t="s">
        <v>1872</v>
      </c>
      <c r="F678" s="19" t="s">
        <v>52</v>
      </c>
      <c r="G678" s="25">
        <v>45261</v>
      </c>
      <c r="H678" s="25">
        <v>45261</v>
      </c>
      <c r="I678" s="178" t="s">
        <v>1873</v>
      </c>
      <c r="J678" s="26">
        <v>1500000</v>
      </c>
      <c r="K678" s="26">
        <f t="shared" si="101"/>
        <v>28846.153846153848</v>
      </c>
      <c r="L678" s="27" t="s">
        <v>42</v>
      </c>
      <c r="M678" s="179" t="s">
        <v>94</v>
      </c>
      <c r="N678" s="180" t="s">
        <v>9</v>
      </c>
      <c r="O678" s="181" t="s">
        <v>10</v>
      </c>
      <c r="P678" s="153" t="s">
        <v>21</v>
      </c>
      <c r="Q678" s="157" t="s">
        <v>1288</v>
      </c>
      <c r="R678" s="182">
        <v>0.92900000000000005</v>
      </c>
      <c r="S678" s="182">
        <v>0.94799999999999995</v>
      </c>
      <c r="T678" s="183">
        <v>13790.35</v>
      </c>
      <c r="U678" s="161">
        <f t="shared" si="103"/>
        <v>717098.20000000007</v>
      </c>
      <c r="V678" s="59">
        <f t="shared" si="98"/>
        <v>0.47806546666666666</v>
      </c>
      <c r="W678" s="59" t="str">
        <f t="shared" si="99"/>
        <v>L0W</v>
      </c>
      <c r="X678" s="59" t="str">
        <f t="shared" si="100"/>
        <v>EXPECTED</v>
      </c>
      <c r="Y678" s="18">
        <f t="shared" si="102"/>
        <v>0</v>
      </c>
      <c r="Z678" s="177"/>
      <c r="AA678" s="12"/>
      <c r="AB678" s="12"/>
      <c r="AC678" s="12"/>
    </row>
    <row r="679" spans="1:29" ht="13.8" hidden="1" thickBot="1" x14ac:dyDescent="0.3">
      <c r="A679" s="149">
        <v>45251</v>
      </c>
      <c r="B679" s="151" t="s">
        <v>520</v>
      </c>
      <c r="C679" s="151" t="s">
        <v>461</v>
      </c>
      <c r="D679" s="151" t="s">
        <v>15</v>
      </c>
      <c r="E679" s="151" t="s">
        <v>1951</v>
      </c>
      <c r="F679" s="152" t="s">
        <v>52</v>
      </c>
      <c r="G679" s="153">
        <v>45261</v>
      </c>
      <c r="H679" s="153">
        <v>45282</v>
      </c>
      <c r="I679" s="163" t="s">
        <v>1952</v>
      </c>
      <c r="J679" s="155">
        <v>1200000</v>
      </c>
      <c r="K679" s="155">
        <f t="shared" si="101"/>
        <v>23076.923076923078</v>
      </c>
      <c r="L679" s="156" t="s">
        <v>42</v>
      </c>
      <c r="M679" s="157" t="s">
        <v>94</v>
      </c>
      <c r="N679" s="166" t="s">
        <v>160</v>
      </c>
      <c r="O679" s="159" t="s">
        <v>10</v>
      </c>
      <c r="P679" s="153" t="s">
        <v>21</v>
      </c>
      <c r="Q679" s="157" t="s">
        <v>188</v>
      </c>
      <c r="R679" s="160">
        <v>0.99</v>
      </c>
      <c r="S679" s="160">
        <v>0.998</v>
      </c>
      <c r="T679" s="161">
        <v>23158.41</v>
      </c>
      <c r="U679" s="161">
        <f t="shared" si="103"/>
        <v>1204237.32</v>
      </c>
      <c r="V679" s="162">
        <f t="shared" si="98"/>
        <v>1.0035311</v>
      </c>
      <c r="W679" s="162" t="str">
        <f t="shared" si="99"/>
        <v>W/IN</v>
      </c>
      <c r="X679" s="162" t="str">
        <f t="shared" si="100"/>
        <v>DELAYED</v>
      </c>
      <c r="Y679" s="151">
        <f t="shared" si="102"/>
        <v>21</v>
      </c>
      <c r="Z679" s="149"/>
      <c r="AA679" s="12"/>
      <c r="AB679" s="12"/>
      <c r="AC679" s="12"/>
    </row>
    <row r="680" spans="1:29" ht="15" hidden="1" thickBot="1" x14ac:dyDescent="0.35">
      <c r="A680" s="202">
        <v>45170</v>
      </c>
      <c r="B680" s="203"/>
      <c r="C680" s="203" t="s">
        <v>129</v>
      </c>
      <c r="D680" s="203" t="s">
        <v>15</v>
      </c>
      <c r="E680" s="326" t="s">
        <v>1726</v>
      </c>
      <c r="F680" s="204" t="s">
        <v>52</v>
      </c>
      <c r="G680" s="205">
        <v>45261</v>
      </c>
      <c r="H680" s="205"/>
      <c r="I680" s="242" t="s">
        <v>1727</v>
      </c>
      <c r="J680" s="207">
        <v>1200000</v>
      </c>
      <c r="K680" s="207">
        <f t="shared" si="101"/>
        <v>23076.923076923078</v>
      </c>
      <c r="L680" s="208" t="s">
        <v>42</v>
      </c>
      <c r="M680" s="209" t="s">
        <v>94</v>
      </c>
      <c r="N680" s="210" t="s">
        <v>103</v>
      </c>
      <c r="O680" s="211" t="s">
        <v>10</v>
      </c>
      <c r="P680" s="205" t="s">
        <v>21</v>
      </c>
      <c r="Q680" s="209" t="s">
        <v>56</v>
      </c>
      <c r="R680" s="212"/>
      <c r="S680" s="212"/>
      <c r="T680" s="213"/>
      <c r="U680" s="213">
        <f t="shared" si="103"/>
        <v>0</v>
      </c>
      <c r="V680" s="214">
        <f t="shared" si="98"/>
        <v>0</v>
      </c>
      <c r="W680" s="214" t="str">
        <f t="shared" si="99"/>
        <v>L0W</v>
      </c>
      <c r="X680" s="214" t="str">
        <f t="shared" ref="X680:X699" si="104">IF(Y680&lt;15, "EXPECTED", IF(Y680&gt;30, "SIGNIFICANT", "DELAYED"))</f>
        <v>SIGNIFICANT</v>
      </c>
      <c r="Y680" s="203">
        <v>131</v>
      </c>
      <c r="Z680" s="202"/>
      <c r="AA680" s="12"/>
      <c r="AB680" s="12"/>
      <c r="AC680" s="12"/>
    </row>
    <row r="681" spans="1:29" ht="15" hidden="1" thickBot="1" x14ac:dyDescent="0.35">
      <c r="A681" s="202">
        <v>45264</v>
      </c>
      <c r="B681" s="203" t="s">
        <v>519</v>
      </c>
      <c r="C681" s="203" t="s">
        <v>61</v>
      </c>
      <c r="D681" s="203" t="s">
        <v>26</v>
      </c>
      <c r="E681" s="203" t="s">
        <v>1986</v>
      </c>
      <c r="F681" s="204" t="s">
        <v>52</v>
      </c>
      <c r="G681" s="205">
        <v>45261</v>
      </c>
      <c r="H681" s="205"/>
      <c r="I681" s="242" t="s">
        <v>1987</v>
      </c>
      <c r="J681" s="207">
        <v>900000</v>
      </c>
      <c r="K681" s="207">
        <f t="shared" si="101"/>
        <v>17307.692307692309</v>
      </c>
      <c r="L681" s="208" t="s">
        <v>42</v>
      </c>
      <c r="M681" s="209" t="s">
        <v>115</v>
      </c>
      <c r="N681" s="210" t="s">
        <v>8</v>
      </c>
      <c r="O681" s="211" t="s">
        <v>10</v>
      </c>
      <c r="P681" s="205" t="s">
        <v>21</v>
      </c>
      <c r="Q681" s="209" t="s">
        <v>56</v>
      </c>
      <c r="R681" s="212"/>
      <c r="S681" s="212"/>
      <c r="T681" s="213"/>
      <c r="U681" s="213"/>
      <c r="V681" s="214">
        <f t="shared" si="98"/>
        <v>0</v>
      </c>
      <c r="W681" s="214" t="str">
        <f t="shared" si="99"/>
        <v>L0W</v>
      </c>
      <c r="X681" s="214" t="e">
        <f t="shared" si="104"/>
        <v>#NUM!</v>
      </c>
      <c r="Y681" s="203" t="e">
        <f>DATEDIF(G681,H681,"d")</f>
        <v>#NUM!</v>
      </c>
      <c r="Z681" s="202"/>
      <c r="AA681" s="12"/>
      <c r="AB681" s="12"/>
      <c r="AC681" s="12"/>
    </row>
    <row r="682" spans="1:29" ht="15" hidden="1" thickBot="1" x14ac:dyDescent="0.35">
      <c r="A682" s="202">
        <v>45233</v>
      </c>
      <c r="B682" s="203" t="s">
        <v>676</v>
      </c>
      <c r="C682" s="203" t="s">
        <v>197</v>
      </c>
      <c r="D682" s="203" t="s">
        <v>1460</v>
      </c>
      <c r="E682" s="326" t="s">
        <v>1888</v>
      </c>
      <c r="F682" s="204" t="s">
        <v>52</v>
      </c>
      <c r="G682" s="205">
        <v>45261</v>
      </c>
      <c r="H682" s="205"/>
      <c r="I682" s="242" t="s">
        <v>1889</v>
      </c>
      <c r="J682" s="207">
        <v>300000</v>
      </c>
      <c r="K682" s="207">
        <f t="shared" ref="K682:K713" si="105">J682/52</f>
        <v>5769.2307692307695</v>
      </c>
      <c r="L682" s="208" t="s">
        <v>42</v>
      </c>
      <c r="M682" s="209" t="s">
        <v>94</v>
      </c>
      <c r="N682" s="210" t="s">
        <v>103</v>
      </c>
      <c r="O682" s="211" t="s">
        <v>10</v>
      </c>
      <c r="P682" s="205" t="s">
        <v>21</v>
      </c>
      <c r="Q682" s="209" t="s">
        <v>56</v>
      </c>
      <c r="R682" s="212"/>
      <c r="S682" s="212"/>
      <c r="T682" s="213"/>
      <c r="U682" s="213">
        <f>T682*52</f>
        <v>0</v>
      </c>
      <c r="V682" s="214">
        <f t="shared" si="98"/>
        <v>0</v>
      </c>
      <c r="W682" s="214" t="str">
        <f t="shared" si="99"/>
        <v>L0W</v>
      </c>
      <c r="X682" s="214" t="str">
        <f t="shared" si="104"/>
        <v>SIGNIFICANT</v>
      </c>
      <c r="Y682" s="203">
        <v>96</v>
      </c>
      <c r="Z682" s="202"/>
      <c r="AA682" s="12"/>
      <c r="AB682" s="12"/>
      <c r="AC682" s="12"/>
    </row>
    <row r="683" spans="1:29" ht="27" hidden="1" thickBot="1" x14ac:dyDescent="0.3">
      <c r="A683" s="149">
        <v>45236</v>
      </c>
      <c r="B683" s="151"/>
      <c r="C683" s="151" t="s">
        <v>87</v>
      </c>
      <c r="D683" s="151" t="s">
        <v>14</v>
      </c>
      <c r="E683" s="151" t="s">
        <v>1910</v>
      </c>
      <c r="F683" s="152" t="s">
        <v>52</v>
      </c>
      <c r="G683" s="153">
        <v>45264</v>
      </c>
      <c r="H683" s="153">
        <v>45303</v>
      </c>
      <c r="I683" s="163" t="s">
        <v>1911</v>
      </c>
      <c r="J683" s="155">
        <v>15999996</v>
      </c>
      <c r="K683" s="155">
        <f t="shared" si="105"/>
        <v>307692.23076923075</v>
      </c>
      <c r="L683" s="156" t="s">
        <v>42</v>
      </c>
      <c r="M683" s="157" t="s">
        <v>100</v>
      </c>
      <c r="N683" s="166" t="s">
        <v>11</v>
      </c>
      <c r="O683" s="159" t="s">
        <v>10</v>
      </c>
      <c r="P683" s="153" t="s">
        <v>21</v>
      </c>
      <c r="Q683" s="157" t="s">
        <v>2293</v>
      </c>
      <c r="R683" s="160">
        <v>0.96499999999999997</v>
      </c>
      <c r="S683" s="160">
        <v>0.96599999999999997</v>
      </c>
      <c r="T683" s="161">
        <v>140794.99</v>
      </c>
      <c r="U683" s="161">
        <f>T683*52</f>
        <v>7321339.4799999995</v>
      </c>
      <c r="V683" s="162">
        <f t="shared" si="98"/>
        <v>0.45758383189595797</v>
      </c>
      <c r="W683" s="162" t="str">
        <f t="shared" si="99"/>
        <v>L0W</v>
      </c>
      <c r="X683" s="162" t="str">
        <f t="shared" si="104"/>
        <v>SIGNIFICANT</v>
      </c>
      <c r="Y683" s="151">
        <f>DATEDIF(G683,H683,"d")</f>
        <v>39</v>
      </c>
      <c r="Z683" s="149"/>
      <c r="AA683" s="12"/>
      <c r="AB683" s="12"/>
      <c r="AC683" s="12"/>
    </row>
    <row r="684" spans="1:29" ht="13.8" hidden="1" thickBot="1" x14ac:dyDescent="0.3">
      <c r="A684" s="314">
        <v>45300</v>
      </c>
      <c r="B684" s="151" t="s">
        <v>2032</v>
      </c>
      <c r="C684" s="151" t="s">
        <v>178</v>
      </c>
      <c r="D684" s="151" t="s">
        <v>14</v>
      </c>
      <c r="E684" s="151" t="s">
        <v>2033</v>
      </c>
      <c r="F684" s="152" t="s">
        <v>52</v>
      </c>
      <c r="G684" s="314">
        <v>45264</v>
      </c>
      <c r="H684" s="314">
        <v>45345</v>
      </c>
      <c r="I684" s="163" t="s">
        <v>2034</v>
      </c>
      <c r="J684" s="315">
        <v>6000000</v>
      </c>
      <c r="K684" s="316">
        <f t="shared" si="105"/>
        <v>115384.61538461539</v>
      </c>
      <c r="L684" s="156" t="s">
        <v>42</v>
      </c>
      <c r="M684" s="156" t="s">
        <v>100</v>
      </c>
      <c r="N684" s="166">
        <v>8148</v>
      </c>
      <c r="O684" s="159" t="s">
        <v>10</v>
      </c>
      <c r="P684" s="153" t="s">
        <v>21</v>
      </c>
      <c r="Q684" s="157" t="s">
        <v>2353</v>
      </c>
      <c r="R684" s="160">
        <v>0.77200000000000002</v>
      </c>
      <c r="S684" s="160">
        <v>1</v>
      </c>
      <c r="T684" s="148">
        <v>11774.32</v>
      </c>
      <c r="U684" s="161">
        <v>619154</v>
      </c>
      <c r="V684" s="162">
        <f t="shared" si="98"/>
        <v>0.10204410666666666</v>
      </c>
      <c r="W684" s="151" t="str">
        <f t="shared" si="99"/>
        <v>L0W</v>
      </c>
      <c r="X684" s="151" t="str">
        <f t="shared" si="104"/>
        <v>SIGNIFICANT</v>
      </c>
      <c r="Y684" s="151">
        <f>DATEDIF(G684,H684,"d")</f>
        <v>81</v>
      </c>
      <c r="Z684" s="153" t="s">
        <v>99</v>
      </c>
      <c r="AA684" s="19" t="s">
        <v>99</v>
      </c>
      <c r="AB684" s="19" t="s">
        <v>99</v>
      </c>
      <c r="AC684" s="19" t="s">
        <v>99</v>
      </c>
    </row>
    <row r="685" spans="1:29" ht="13.8" hidden="1" thickBot="1" x14ac:dyDescent="0.3">
      <c r="A685" s="149">
        <v>45247</v>
      </c>
      <c r="B685" s="151" t="s">
        <v>534</v>
      </c>
      <c r="C685" s="151" t="s">
        <v>142</v>
      </c>
      <c r="D685" s="151" t="s">
        <v>14</v>
      </c>
      <c r="E685" s="151" t="s">
        <v>1933</v>
      </c>
      <c r="F685" s="152" t="s">
        <v>52</v>
      </c>
      <c r="G685" s="153">
        <v>45264</v>
      </c>
      <c r="H685" s="153">
        <v>45268</v>
      </c>
      <c r="I685" s="163" t="s">
        <v>1934</v>
      </c>
      <c r="J685" s="155">
        <v>80000</v>
      </c>
      <c r="K685" s="155">
        <f t="shared" si="105"/>
        <v>1538.4615384615386</v>
      </c>
      <c r="L685" s="156" t="s">
        <v>43</v>
      </c>
      <c r="M685" s="157" t="s">
        <v>94</v>
      </c>
      <c r="N685" s="166" t="s">
        <v>66</v>
      </c>
      <c r="O685" s="159" t="s">
        <v>10</v>
      </c>
      <c r="P685" s="153" t="s">
        <v>21</v>
      </c>
      <c r="Q685" s="157" t="s">
        <v>188</v>
      </c>
      <c r="R685" s="160">
        <v>0.98499999999999999</v>
      </c>
      <c r="S685" s="160">
        <v>0.98899999999999999</v>
      </c>
      <c r="T685" s="161">
        <v>32475.040000000001</v>
      </c>
      <c r="U685" s="161">
        <f t="shared" ref="U685:U695" si="106">T685*52</f>
        <v>1688702.08</v>
      </c>
      <c r="V685" s="162">
        <f t="shared" si="98"/>
        <v>21.108775999999999</v>
      </c>
      <c r="W685" s="162" t="str">
        <f t="shared" si="99"/>
        <v>HIGH</v>
      </c>
      <c r="X685" s="162" t="str">
        <f t="shared" si="104"/>
        <v>EXPECTED</v>
      </c>
      <c r="Y685" s="151">
        <f>DATEDIF(G685,H685,"d")</f>
        <v>4</v>
      </c>
      <c r="Z685" s="149"/>
      <c r="AA685" s="12"/>
      <c r="AB685" s="12"/>
      <c r="AC685" s="12"/>
    </row>
    <row r="686" spans="1:29" ht="15" hidden="1" thickBot="1" x14ac:dyDescent="0.35">
      <c r="A686" s="202">
        <v>45216</v>
      </c>
      <c r="B686" s="203"/>
      <c r="C686" s="203" t="s">
        <v>87</v>
      </c>
      <c r="D686" s="203" t="s">
        <v>14</v>
      </c>
      <c r="E686" s="203" t="s">
        <v>1836</v>
      </c>
      <c r="F686" s="204" t="s">
        <v>52</v>
      </c>
      <c r="G686" s="205">
        <v>45264</v>
      </c>
      <c r="H686" s="205"/>
      <c r="I686" s="242" t="s">
        <v>1837</v>
      </c>
      <c r="J686" s="207">
        <v>500000</v>
      </c>
      <c r="K686" s="207">
        <f t="shared" si="105"/>
        <v>9615.3846153846152</v>
      </c>
      <c r="L686" s="208" t="s">
        <v>42</v>
      </c>
      <c r="M686" s="209" t="s">
        <v>94</v>
      </c>
      <c r="N686" s="210" t="s">
        <v>11</v>
      </c>
      <c r="O686" s="211" t="s">
        <v>10</v>
      </c>
      <c r="P686" s="205" t="s">
        <v>21</v>
      </c>
      <c r="Q686" s="209" t="s">
        <v>56</v>
      </c>
      <c r="R686" s="212"/>
      <c r="S686" s="212"/>
      <c r="T686" s="213"/>
      <c r="U686" s="213">
        <f t="shared" si="106"/>
        <v>0</v>
      </c>
      <c r="V686" s="214">
        <f t="shared" si="98"/>
        <v>0</v>
      </c>
      <c r="W686" s="214" t="str">
        <f t="shared" si="99"/>
        <v>L0W</v>
      </c>
      <c r="X686" s="214" t="e">
        <f t="shared" si="104"/>
        <v>#NUM!</v>
      </c>
      <c r="Y686" s="203" t="e">
        <f>DATEDIF(G686,H686,"d")</f>
        <v>#NUM!</v>
      </c>
      <c r="Z686" s="202"/>
      <c r="AA686" s="12"/>
      <c r="AB686" s="12"/>
      <c r="AC686" s="12"/>
    </row>
    <row r="687" spans="1:29" ht="15" hidden="1" thickBot="1" x14ac:dyDescent="0.35">
      <c r="A687" s="202">
        <v>45272</v>
      </c>
      <c r="B687" s="203" t="s">
        <v>2009</v>
      </c>
      <c r="C687" s="203" t="s">
        <v>65</v>
      </c>
      <c r="D687" s="203" t="s">
        <v>158</v>
      </c>
      <c r="E687" s="326" t="s">
        <v>2010</v>
      </c>
      <c r="F687" s="204" t="s">
        <v>52</v>
      </c>
      <c r="G687" s="205">
        <v>45271</v>
      </c>
      <c r="H687" s="205"/>
      <c r="I687" s="242" t="s">
        <v>2011</v>
      </c>
      <c r="J687" s="207">
        <v>120000</v>
      </c>
      <c r="K687" s="207">
        <f t="shared" si="105"/>
        <v>2307.6923076923076</v>
      </c>
      <c r="L687" s="208" t="s">
        <v>42</v>
      </c>
      <c r="M687" s="209" t="s">
        <v>115</v>
      </c>
      <c r="N687" s="210">
        <v>8173</v>
      </c>
      <c r="O687" s="211" t="s">
        <v>10</v>
      </c>
      <c r="P687" s="205" t="s">
        <v>21</v>
      </c>
      <c r="Q687" s="209" t="s">
        <v>56</v>
      </c>
      <c r="R687" s="212"/>
      <c r="S687" s="212"/>
      <c r="T687" s="213"/>
      <c r="U687" s="213">
        <f t="shared" si="106"/>
        <v>0</v>
      </c>
      <c r="V687" s="214">
        <f t="shared" si="98"/>
        <v>0</v>
      </c>
      <c r="W687" s="203" t="str">
        <f t="shared" si="99"/>
        <v>L0W</v>
      </c>
      <c r="X687" s="203" t="str">
        <f t="shared" si="104"/>
        <v>SIGNIFICANT</v>
      </c>
      <c r="Y687" s="203">
        <v>116</v>
      </c>
      <c r="Z687" s="202"/>
      <c r="AA687" s="12"/>
      <c r="AB687" s="12"/>
      <c r="AC687" s="12"/>
    </row>
    <row r="688" spans="1:29" ht="13.8" hidden="1" thickBot="1" x14ac:dyDescent="0.3">
      <c r="A688" s="149">
        <v>45251</v>
      </c>
      <c r="B688" s="151" t="s">
        <v>676</v>
      </c>
      <c r="C688" s="151" t="s">
        <v>197</v>
      </c>
      <c r="D688" s="151" t="s">
        <v>363</v>
      </c>
      <c r="E688" s="151" t="s">
        <v>1949</v>
      </c>
      <c r="F688" s="152" t="s">
        <v>52</v>
      </c>
      <c r="G688" s="153">
        <v>45278</v>
      </c>
      <c r="H688" s="153">
        <v>45296</v>
      </c>
      <c r="I688" s="163" t="s">
        <v>1950</v>
      </c>
      <c r="J688" s="155">
        <v>1440000</v>
      </c>
      <c r="K688" s="155">
        <f t="shared" si="105"/>
        <v>27692.307692307691</v>
      </c>
      <c r="L688" s="156" t="s">
        <v>42</v>
      </c>
      <c r="M688" s="157" t="s">
        <v>94</v>
      </c>
      <c r="N688" s="166" t="s">
        <v>20</v>
      </c>
      <c r="O688" s="159" t="s">
        <v>10</v>
      </c>
      <c r="P688" s="153" t="s">
        <v>21</v>
      </c>
      <c r="Q688" s="157" t="s">
        <v>2258</v>
      </c>
      <c r="R688" s="160">
        <v>0.97799999999999998</v>
      </c>
      <c r="S688" s="160">
        <v>0.99299999999999999</v>
      </c>
      <c r="T688" s="161">
        <v>19777.16</v>
      </c>
      <c r="U688" s="161">
        <f t="shared" si="106"/>
        <v>1028412.32</v>
      </c>
      <c r="V688" s="162">
        <f t="shared" si="98"/>
        <v>0.71417522222222218</v>
      </c>
      <c r="W688" s="151" t="str">
        <f t="shared" si="99"/>
        <v>L0W</v>
      </c>
      <c r="X688" s="151" t="str">
        <f t="shared" si="104"/>
        <v>DELAYED</v>
      </c>
      <c r="Y688" s="151">
        <f t="shared" ref="Y688:Y693" si="107">DATEDIF(G688,H688,"d")</f>
        <v>18</v>
      </c>
      <c r="Z688" s="149"/>
      <c r="AA688" s="12"/>
      <c r="AB688" s="12"/>
      <c r="AC688" s="12"/>
    </row>
    <row r="689" spans="1:29" ht="15" hidden="1" thickBot="1" x14ac:dyDescent="0.35">
      <c r="A689" s="202">
        <v>45253</v>
      </c>
      <c r="B689" s="203" t="s">
        <v>204</v>
      </c>
      <c r="C689" s="203" t="s">
        <v>76</v>
      </c>
      <c r="D689" s="203" t="s">
        <v>158</v>
      </c>
      <c r="E689" s="203" t="s">
        <v>1964</v>
      </c>
      <c r="F689" s="204" t="s">
        <v>52</v>
      </c>
      <c r="G689" s="205">
        <v>45278</v>
      </c>
      <c r="H689" s="205"/>
      <c r="I689" s="242" t="s">
        <v>1965</v>
      </c>
      <c r="J689" s="207">
        <v>1378080</v>
      </c>
      <c r="K689" s="207">
        <f t="shared" si="105"/>
        <v>26501.538461538461</v>
      </c>
      <c r="L689" s="208" t="s">
        <v>42</v>
      </c>
      <c r="M689" s="209" t="s">
        <v>100</v>
      </c>
      <c r="N689" s="210" t="s">
        <v>33</v>
      </c>
      <c r="O689" s="211" t="s">
        <v>10</v>
      </c>
      <c r="P689" s="205" t="s">
        <v>21</v>
      </c>
      <c r="Q689" s="209" t="s">
        <v>56</v>
      </c>
      <c r="R689" s="212"/>
      <c r="S689" s="212"/>
      <c r="T689" s="213"/>
      <c r="U689" s="213">
        <f t="shared" si="106"/>
        <v>0</v>
      </c>
      <c r="V689" s="214">
        <f t="shared" si="98"/>
        <v>0</v>
      </c>
      <c r="W689" s="203" t="str">
        <f t="shared" si="99"/>
        <v>L0W</v>
      </c>
      <c r="X689" s="203" t="e">
        <f t="shared" si="104"/>
        <v>#NUM!</v>
      </c>
      <c r="Y689" s="203" t="e">
        <f t="shared" si="107"/>
        <v>#NUM!</v>
      </c>
      <c r="Z689" s="202"/>
      <c r="AA689" s="12"/>
      <c r="AB689" s="12"/>
      <c r="AC689" s="12"/>
    </row>
    <row r="690" spans="1:29" ht="13.8" hidden="1" thickBot="1" x14ac:dyDescent="0.3">
      <c r="A690" s="314">
        <v>45267</v>
      </c>
      <c r="B690" s="151"/>
      <c r="C690" s="151" t="s">
        <v>55</v>
      </c>
      <c r="D690" s="151" t="s">
        <v>158</v>
      </c>
      <c r="E690" s="151" t="s">
        <v>1978</v>
      </c>
      <c r="F690" s="152" t="s">
        <v>52</v>
      </c>
      <c r="G690" s="314">
        <v>45285</v>
      </c>
      <c r="H690" s="314">
        <v>45366</v>
      </c>
      <c r="I690" s="163" t="s">
        <v>1979</v>
      </c>
      <c r="J690" s="315">
        <v>1500000</v>
      </c>
      <c r="K690" s="316">
        <f t="shared" si="105"/>
        <v>28846.153846153848</v>
      </c>
      <c r="L690" s="156" t="s">
        <v>42</v>
      </c>
      <c r="M690" s="156" t="s">
        <v>94</v>
      </c>
      <c r="N690" s="166" t="s">
        <v>9</v>
      </c>
      <c r="O690" s="159" t="s">
        <v>10</v>
      </c>
      <c r="P690" s="153" t="s">
        <v>21</v>
      </c>
      <c r="Q690" s="157" t="s">
        <v>2354</v>
      </c>
      <c r="R690" s="160">
        <v>1</v>
      </c>
      <c r="S690" s="160">
        <v>1</v>
      </c>
      <c r="T690" s="148">
        <v>224.49</v>
      </c>
      <c r="U690" s="161">
        <f t="shared" si="106"/>
        <v>11673.48</v>
      </c>
      <c r="V690" s="162">
        <f t="shared" si="98"/>
        <v>7.7823199999999997E-3</v>
      </c>
      <c r="W690" s="151" t="str">
        <f t="shared" si="99"/>
        <v>L0W</v>
      </c>
      <c r="X690" s="151" t="str">
        <f t="shared" si="104"/>
        <v>SIGNIFICANT</v>
      </c>
      <c r="Y690" s="151">
        <f t="shared" si="107"/>
        <v>81</v>
      </c>
      <c r="Z690" s="153"/>
      <c r="AA690" s="152"/>
      <c r="AB690" s="152"/>
      <c r="AC690" s="152"/>
    </row>
    <row r="691" spans="1:29" ht="13.8" hidden="1" thickBot="1" x14ac:dyDescent="0.3">
      <c r="A691" s="177">
        <v>45652</v>
      </c>
      <c r="B691" s="18"/>
      <c r="C691" s="18" t="s">
        <v>196</v>
      </c>
      <c r="D691" s="18" t="s">
        <v>14</v>
      </c>
      <c r="E691" s="18" t="s">
        <v>2047</v>
      </c>
      <c r="F691" s="19" t="s">
        <v>52</v>
      </c>
      <c r="G691" s="25">
        <v>45286</v>
      </c>
      <c r="H691" s="25">
        <v>45289</v>
      </c>
      <c r="I691" s="178" t="s">
        <v>2048</v>
      </c>
      <c r="J691" s="26">
        <v>10000000</v>
      </c>
      <c r="K691" s="26">
        <f t="shared" si="105"/>
        <v>192307.69230769231</v>
      </c>
      <c r="L691" s="27" t="s">
        <v>42</v>
      </c>
      <c r="M691" s="179" t="s">
        <v>100</v>
      </c>
      <c r="N691" s="180">
        <v>8149</v>
      </c>
      <c r="O691" s="181" t="s">
        <v>10</v>
      </c>
      <c r="P691" s="25" t="s">
        <v>21</v>
      </c>
      <c r="Q691" s="179" t="s">
        <v>222</v>
      </c>
      <c r="R691" s="182">
        <v>0.95899999999999996</v>
      </c>
      <c r="S691" s="182">
        <v>0.99</v>
      </c>
      <c r="T691" s="183">
        <v>143957.89000000001</v>
      </c>
      <c r="U691" s="161">
        <f t="shared" si="106"/>
        <v>7485810.2800000012</v>
      </c>
      <c r="V691" s="59">
        <f t="shared" si="98"/>
        <v>0.74858102800000004</v>
      </c>
      <c r="W691" s="18" t="str">
        <f t="shared" si="99"/>
        <v>L0W</v>
      </c>
      <c r="X691" s="18" t="str">
        <f t="shared" si="104"/>
        <v>EXPECTED</v>
      </c>
      <c r="Y691" s="18">
        <f t="shared" si="107"/>
        <v>3</v>
      </c>
      <c r="Z691" s="177"/>
      <c r="AA691" s="12"/>
      <c r="AB691" s="12"/>
      <c r="AC691" s="12"/>
    </row>
    <row r="692" spans="1:29" ht="13.8" hidden="1" thickBot="1" x14ac:dyDescent="0.3">
      <c r="A692" s="177">
        <v>45260</v>
      </c>
      <c r="B692" s="18"/>
      <c r="C692" s="18" t="s">
        <v>68</v>
      </c>
      <c r="D692" s="18" t="s">
        <v>24</v>
      </c>
      <c r="E692" s="18" t="s">
        <v>1973</v>
      </c>
      <c r="F692" s="19" t="s">
        <v>52</v>
      </c>
      <c r="G692" s="25">
        <v>45286</v>
      </c>
      <c r="H692" s="25">
        <v>45296</v>
      </c>
      <c r="I692" s="178" t="s">
        <v>1974</v>
      </c>
      <c r="J692" s="26">
        <v>8000000</v>
      </c>
      <c r="K692" s="26">
        <f t="shared" si="105"/>
        <v>153846.15384615384</v>
      </c>
      <c r="L692" s="27" t="s">
        <v>43</v>
      </c>
      <c r="M692" s="179" t="s">
        <v>100</v>
      </c>
      <c r="N692" s="180" t="s">
        <v>23</v>
      </c>
      <c r="O692" s="181" t="s">
        <v>10</v>
      </c>
      <c r="P692" s="153" t="s">
        <v>21</v>
      </c>
      <c r="Q692" s="179" t="s">
        <v>188</v>
      </c>
      <c r="R692" s="182">
        <v>0.99299999999999999</v>
      </c>
      <c r="S692" s="182">
        <v>0.999</v>
      </c>
      <c r="T692" s="183">
        <v>100715.05</v>
      </c>
      <c r="U692" s="161">
        <f t="shared" si="106"/>
        <v>5237182.6000000006</v>
      </c>
      <c r="V692" s="59">
        <f t="shared" si="98"/>
        <v>0.65464782500000007</v>
      </c>
      <c r="W692" s="18" t="str">
        <f t="shared" si="99"/>
        <v>L0W</v>
      </c>
      <c r="X692" s="18" t="str">
        <f t="shared" si="104"/>
        <v>EXPECTED</v>
      </c>
      <c r="Y692" s="18">
        <f t="shared" si="107"/>
        <v>10</v>
      </c>
      <c r="Z692" s="177"/>
      <c r="AA692" s="12"/>
      <c r="AB692" s="12"/>
      <c r="AC692" s="12"/>
    </row>
    <row r="693" spans="1:29" ht="15" hidden="1" thickBot="1" x14ac:dyDescent="0.35">
      <c r="A693" s="202">
        <v>45272</v>
      </c>
      <c r="B693" s="203" t="s">
        <v>520</v>
      </c>
      <c r="C693" s="203" t="s">
        <v>55</v>
      </c>
      <c r="D693" s="203" t="s">
        <v>15</v>
      </c>
      <c r="E693" s="203" t="s">
        <v>2006</v>
      </c>
      <c r="F693" s="204" t="s">
        <v>52</v>
      </c>
      <c r="G693" s="205">
        <v>45288</v>
      </c>
      <c r="H693" s="205"/>
      <c r="I693" s="242" t="s">
        <v>2007</v>
      </c>
      <c r="J693" s="207">
        <v>2400000</v>
      </c>
      <c r="K693" s="207">
        <f t="shared" si="105"/>
        <v>46153.846153846156</v>
      </c>
      <c r="L693" s="208" t="s">
        <v>43</v>
      </c>
      <c r="M693" s="209" t="s">
        <v>94</v>
      </c>
      <c r="N693" s="210">
        <v>8195</v>
      </c>
      <c r="O693" s="211" t="s">
        <v>10</v>
      </c>
      <c r="P693" s="205" t="s">
        <v>21</v>
      </c>
      <c r="Q693" s="209" t="s">
        <v>56</v>
      </c>
      <c r="R693" s="212"/>
      <c r="S693" s="212"/>
      <c r="T693" s="213"/>
      <c r="U693" s="213">
        <f t="shared" si="106"/>
        <v>0</v>
      </c>
      <c r="V693" s="214">
        <f t="shared" si="98"/>
        <v>0</v>
      </c>
      <c r="W693" s="203" t="str">
        <f t="shared" si="99"/>
        <v>L0W</v>
      </c>
      <c r="X693" s="203" t="e">
        <f t="shared" si="104"/>
        <v>#NUM!</v>
      </c>
      <c r="Y693" s="203" t="e">
        <f t="shared" si="107"/>
        <v>#NUM!</v>
      </c>
      <c r="Z693" s="205"/>
      <c r="AA693" s="204"/>
      <c r="AB693" s="204"/>
      <c r="AC693" s="204"/>
    </row>
    <row r="694" spans="1:29" ht="15" hidden="1" thickBot="1" x14ac:dyDescent="0.35">
      <c r="A694" s="202">
        <v>45275</v>
      </c>
      <c r="B694" s="203"/>
      <c r="C694" s="203" t="s">
        <v>430</v>
      </c>
      <c r="D694" s="203" t="s">
        <v>14</v>
      </c>
      <c r="E694" s="203" t="s">
        <v>2018</v>
      </c>
      <c r="F694" s="204" t="s">
        <v>52</v>
      </c>
      <c r="G694" s="205">
        <v>45291</v>
      </c>
      <c r="H694" s="205"/>
      <c r="I694" s="242" t="s">
        <v>2019</v>
      </c>
      <c r="J694" s="207">
        <v>4083000</v>
      </c>
      <c r="K694" s="207">
        <f t="shared" si="105"/>
        <v>78519.230769230766</v>
      </c>
      <c r="L694" s="208" t="s">
        <v>43</v>
      </c>
      <c r="M694" s="209" t="s">
        <v>94</v>
      </c>
      <c r="N694" s="210">
        <v>8163</v>
      </c>
      <c r="O694" s="211" t="s">
        <v>10</v>
      </c>
      <c r="P694" s="205" t="s">
        <v>21</v>
      </c>
      <c r="Q694" s="209" t="s">
        <v>56</v>
      </c>
      <c r="R694" s="212"/>
      <c r="S694" s="212"/>
      <c r="T694" s="213"/>
      <c r="U694" s="213">
        <f t="shared" si="106"/>
        <v>0</v>
      </c>
      <c r="V694" s="214">
        <f t="shared" si="98"/>
        <v>0</v>
      </c>
      <c r="W694" s="203" t="str">
        <f t="shared" si="99"/>
        <v>L0W</v>
      </c>
      <c r="X694" s="203" t="e">
        <f t="shared" si="104"/>
        <v>#NUM!</v>
      </c>
      <c r="Y694" s="203" t="e">
        <f>DATEDIF(G693,H693,"d")</f>
        <v>#NUM!</v>
      </c>
      <c r="Z694" s="205"/>
      <c r="AA694" s="204"/>
      <c r="AB694" s="204"/>
      <c r="AC694" s="204"/>
    </row>
    <row r="695" spans="1:29" ht="15" hidden="1" thickBot="1" x14ac:dyDescent="0.35">
      <c r="A695" s="202">
        <v>45271</v>
      </c>
      <c r="B695" s="203"/>
      <c r="C695" s="203" t="s">
        <v>107</v>
      </c>
      <c r="D695" s="203" t="s">
        <v>14</v>
      </c>
      <c r="E695" s="203" t="s">
        <v>2001</v>
      </c>
      <c r="F695" s="204" t="s">
        <v>52</v>
      </c>
      <c r="G695" s="205">
        <v>45291</v>
      </c>
      <c r="H695" s="205"/>
      <c r="I695" s="242" t="s">
        <v>2002</v>
      </c>
      <c r="J695" s="207">
        <v>1800000</v>
      </c>
      <c r="K695" s="207">
        <f t="shared" si="105"/>
        <v>34615.384615384617</v>
      </c>
      <c r="L695" s="208" t="s">
        <v>43</v>
      </c>
      <c r="M695" s="209" t="s">
        <v>94</v>
      </c>
      <c r="N695" s="210">
        <v>8148</v>
      </c>
      <c r="O695" s="211" t="s">
        <v>10</v>
      </c>
      <c r="P695" s="205" t="s">
        <v>21</v>
      </c>
      <c r="Q695" s="209" t="s">
        <v>56</v>
      </c>
      <c r="R695" s="212"/>
      <c r="S695" s="212"/>
      <c r="T695" s="213"/>
      <c r="U695" s="213">
        <f t="shared" si="106"/>
        <v>0</v>
      </c>
      <c r="V695" s="214">
        <f t="shared" si="98"/>
        <v>0</v>
      </c>
      <c r="W695" s="203" t="str">
        <f t="shared" si="99"/>
        <v>L0W</v>
      </c>
      <c r="X695" s="203" t="e">
        <f t="shared" si="104"/>
        <v>#NUM!</v>
      </c>
      <c r="Y695" s="203" t="e">
        <f t="shared" ref="Y695:Y726" si="108">DATEDIF(G695,H695,"d")</f>
        <v>#NUM!</v>
      </c>
      <c r="Z695" s="205"/>
      <c r="AA695" s="204"/>
      <c r="AB695" s="204"/>
      <c r="AC695" s="204"/>
    </row>
    <row r="696" spans="1:29" ht="13.8" hidden="1" thickBot="1" x14ac:dyDescent="0.3">
      <c r="A696" s="314">
        <v>45272</v>
      </c>
      <c r="B696" s="151" t="s">
        <v>57</v>
      </c>
      <c r="C696" s="151" t="s">
        <v>162</v>
      </c>
      <c r="D696" s="151" t="s">
        <v>14</v>
      </c>
      <c r="E696" s="151" t="s">
        <v>187</v>
      </c>
      <c r="F696" s="152" t="s">
        <v>52</v>
      </c>
      <c r="G696" s="314">
        <v>45291</v>
      </c>
      <c r="H696" s="314">
        <v>45338</v>
      </c>
      <c r="I696" s="163" t="s">
        <v>2008</v>
      </c>
      <c r="J696" s="315">
        <v>720000</v>
      </c>
      <c r="K696" s="316">
        <f t="shared" si="105"/>
        <v>13846.153846153846</v>
      </c>
      <c r="L696" s="156" t="s">
        <v>43</v>
      </c>
      <c r="M696" s="156" t="s">
        <v>94</v>
      </c>
      <c r="N696" s="166">
        <v>8115</v>
      </c>
      <c r="O696" s="159" t="s">
        <v>10</v>
      </c>
      <c r="P696" s="153" t="s">
        <v>21</v>
      </c>
      <c r="Q696" s="157" t="s">
        <v>203</v>
      </c>
      <c r="R696" s="160">
        <v>0.98799999999999999</v>
      </c>
      <c r="S696" s="160">
        <v>0.99099999999999999</v>
      </c>
      <c r="T696" s="148">
        <v>4113.9399999999996</v>
      </c>
      <c r="U696" s="161">
        <v>223874</v>
      </c>
      <c r="V696" s="162">
        <f t="shared" si="98"/>
        <v>0.29711788888888885</v>
      </c>
      <c r="W696" s="151" t="str">
        <f t="shared" si="99"/>
        <v>L0W</v>
      </c>
      <c r="X696" s="151" t="str">
        <f t="shared" si="104"/>
        <v>SIGNIFICANT</v>
      </c>
      <c r="Y696" s="151">
        <f t="shared" si="108"/>
        <v>47</v>
      </c>
      <c r="Z696" s="153"/>
      <c r="AA696" s="19"/>
      <c r="AB696" s="19"/>
      <c r="AC696" s="19"/>
    </row>
    <row r="697" spans="1:29" ht="13.8" hidden="1" thickBot="1" x14ac:dyDescent="0.3">
      <c r="A697" s="314">
        <v>45303</v>
      </c>
      <c r="B697" s="151"/>
      <c r="C697" s="151" t="s">
        <v>162</v>
      </c>
      <c r="D697" s="151" t="s">
        <v>14</v>
      </c>
      <c r="E697" s="151" t="s">
        <v>2053</v>
      </c>
      <c r="F697" s="152" t="s">
        <v>52</v>
      </c>
      <c r="G697" s="314">
        <v>45291</v>
      </c>
      <c r="H697" s="314">
        <v>45352</v>
      </c>
      <c r="I697" s="163" t="s">
        <v>2054</v>
      </c>
      <c r="J697" s="315">
        <v>720000</v>
      </c>
      <c r="K697" s="316">
        <f t="shared" si="105"/>
        <v>13846.153846153846</v>
      </c>
      <c r="L697" s="166" t="s">
        <v>42</v>
      </c>
      <c r="M697" s="156" t="s">
        <v>100</v>
      </c>
      <c r="N697" s="166" t="s">
        <v>28</v>
      </c>
      <c r="O697" s="159" t="s">
        <v>10</v>
      </c>
      <c r="P697" s="153" t="s">
        <v>21</v>
      </c>
      <c r="Q697" s="157" t="s">
        <v>362</v>
      </c>
      <c r="R697" s="160">
        <v>1</v>
      </c>
      <c r="S697" s="160">
        <v>1</v>
      </c>
      <c r="T697" s="148">
        <v>650.88</v>
      </c>
      <c r="U697" s="161">
        <v>47514</v>
      </c>
      <c r="V697" s="162">
        <f t="shared" si="98"/>
        <v>4.7008000000000001E-2</v>
      </c>
      <c r="W697" s="151" t="str">
        <f t="shared" si="99"/>
        <v>L0W</v>
      </c>
      <c r="X697" s="151" t="str">
        <f t="shared" si="104"/>
        <v>SIGNIFICANT</v>
      </c>
      <c r="Y697" s="151">
        <f t="shared" si="108"/>
        <v>61</v>
      </c>
      <c r="Z697" s="153"/>
      <c r="AA697" s="19"/>
      <c r="AB697" s="19"/>
      <c r="AC697" s="19"/>
    </row>
    <row r="698" spans="1:29" ht="15" hidden="1" thickBot="1" x14ac:dyDescent="0.35">
      <c r="A698" s="202">
        <v>45155</v>
      </c>
      <c r="B698" s="203" t="s">
        <v>533</v>
      </c>
      <c r="C698" s="203" t="s">
        <v>1640</v>
      </c>
      <c r="D698" s="203" t="s">
        <v>14</v>
      </c>
      <c r="E698" s="203" t="s">
        <v>1641</v>
      </c>
      <c r="F698" s="204" t="s">
        <v>52</v>
      </c>
      <c r="G698" s="205">
        <v>45292</v>
      </c>
      <c r="H698" s="205"/>
      <c r="I698" s="242" t="s">
        <v>1642</v>
      </c>
      <c r="J698" s="207">
        <v>3600000</v>
      </c>
      <c r="K698" s="207">
        <f t="shared" si="105"/>
        <v>69230.769230769234</v>
      </c>
      <c r="L698" s="208" t="s">
        <v>41</v>
      </c>
      <c r="M698" s="209"/>
      <c r="N698" s="210" t="s">
        <v>72</v>
      </c>
      <c r="O698" s="211" t="s">
        <v>10</v>
      </c>
      <c r="P698" s="205" t="s">
        <v>21</v>
      </c>
      <c r="Q698" s="209" t="s">
        <v>56</v>
      </c>
      <c r="R698" s="212"/>
      <c r="S698" s="212"/>
      <c r="T698" s="213"/>
      <c r="U698" s="213">
        <f>T698*52</f>
        <v>0</v>
      </c>
      <c r="V698" s="214">
        <f t="shared" si="98"/>
        <v>0</v>
      </c>
      <c r="W698" s="203" t="str">
        <f t="shared" si="99"/>
        <v>L0W</v>
      </c>
      <c r="X698" s="203" t="e">
        <f t="shared" si="104"/>
        <v>#NUM!</v>
      </c>
      <c r="Y698" s="203" t="e">
        <f t="shared" si="108"/>
        <v>#NUM!</v>
      </c>
      <c r="Z698" s="205" t="s">
        <v>99</v>
      </c>
      <c r="AA698" s="204" t="s">
        <v>99</v>
      </c>
      <c r="AB698" s="204" t="s">
        <v>99</v>
      </c>
      <c r="AC698" s="204" t="s">
        <v>99</v>
      </c>
    </row>
    <row r="699" spans="1:29" ht="27" hidden="1" thickBot="1" x14ac:dyDescent="0.3">
      <c r="A699" s="177">
        <v>45266</v>
      </c>
      <c r="B699" s="18" t="s">
        <v>204</v>
      </c>
      <c r="C699" s="18" t="s">
        <v>1983</v>
      </c>
      <c r="D699" s="18" t="s">
        <v>24</v>
      </c>
      <c r="E699" s="18" t="s">
        <v>1984</v>
      </c>
      <c r="F699" s="19" t="s">
        <v>52</v>
      </c>
      <c r="G699" s="25">
        <v>45292</v>
      </c>
      <c r="H699" s="25">
        <v>45310</v>
      </c>
      <c r="I699" s="178" t="s">
        <v>1985</v>
      </c>
      <c r="J699" s="26">
        <v>3400000</v>
      </c>
      <c r="K699" s="26">
        <f t="shared" si="105"/>
        <v>65384.615384615383</v>
      </c>
      <c r="L699" s="27" t="s">
        <v>42</v>
      </c>
      <c r="M699" s="179" t="s">
        <v>94</v>
      </c>
      <c r="N699" s="180" t="s">
        <v>48</v>
      </c>
      <c r="O699" s="181" t="s">
        <v>10</v>
      </c>
      <c r="P699" s="25" t="s">
        <v>21</v>
      </c>
      <c r="Q699" s="179" t="s">
        <v>2294</v>
      </c>
      <c r="R699" s="182">
        <v>0.91</v>
      </c>
      <c r="S699" s="182">
        <v>0.98099999999999998</v>
      </c>
      <c r="T699" s="183">
        <v>41807.1</v>
      </c>
      <c r="U699" s="161">
        <f>T699*52</f>
        <v>2173969.1999999997</v>
      </c>
      <c r="V699" s="59">
        <f t="shared" si="98"/>
        <v>0.63940270588235293</v>
      </c>
      <c r="W699" s="18" t="str">
        <f t="shared" si="99"/>
        <v>L0W</v>
      </c>
      <c r="X699" s="18" t="str">
        <f t="shared" si="104"/>
        <v>DELAYED</v>
      </c>
      <c r="Y699" s="18">
        <f t="shared" si="108"/>
        <v>18</v>
      </c>
      <c r="Z699" s="177"/>
      <c r="AA699" s="12"/>
      <c r="AB699" s="12"/>
      <c r="AC699" s="12"/>
    </row>
    <row r="700" spans="1:29" ht="13.8" hidden="1" thickBot="1" x14ac:dyDescent="0.3">
      <c r="A700" s="177">
        <v>45090</v>
      </c>
      <c r="B700" s="18"/>
      <c r="C700" s="18" t="s">
        <v>494</v>
      </c>
      <c r="D700" s="18" t="s">
        <v>158</v>
      </c>
      <c r="E700" s="18" t="s">
        <v>498</v>
      </c>
      <c r="F700" s="19" t="s">
        <v>52</v>
      </c>
      <c r="G700" s="25">
        <v>45292</v>
      </c>
      <c r="H700" s="25">
        <v>45275</v>
      </c>
      <c r="I700" s="178" t="s">
        <v>499</v>
      </c>
      <c r="J700" s="26">
        <v>1667772</v>
      </c>
      <c r="K700" s="26">
        <f t="shared" si="105"/>
        <v>32072.538461538461</v>
      </c>
      <c r="L700" s="27" t="s">
        <v>42</v>
      </c>
      <c r="M700" s="179" t="s">
        <v>94</v>
      </c>
      <c r="N700" s="180" t="s">
        <v>371</v>
      </c>
      <c r="O700" s="181" t="s">
        <v>10</v>
      </c>
      <c r="P700" s="25" t="s">
        <v>21</v>
      </c>
      <c r="Q700" s="179" t="s">
        <v>1855</v>
      </c>
      <c r="R700" s="182">
        <v>0.88900000000000001</v>
      </c>
      <c r="S700" s="182">
        <v>0.98</v>
      </c>
      <c r="T700" s="183">
        <v>9314.2800000000007</v>
      </c>
      <c r="U700" s="161">
        <f>T700*52</f>
        <v>484342.56000000006</v>
      </c>
      <c r="V700" s="59">
        <f t="shared" si="98"/>
        <v>0.29041293414207697</v>
      </c>
      <c r="W700" s="18" t="str">
        <f t="shared" si="99"/>
        <v>L0W</v>
      </c>
      <c r="X700" s="18" t="s">
        <v>2059</v>
      </c>
      <c r="Y700" s="18" t="e">
        <f t="shared" si="108"/>
        <v>#NUM!</v>
      </c>
      <c r="Z700" s="177"/>
      <c r="AA700" s="12"/>
      <c r="AB700" s="12"/>
      <c r="AC700" s="12"/>
    </row>
    <row r="701" spans="1:29" ht="15" hidden="1" thickBot="1" x14ac:dyDescent="0.35">
      <c r="A701" s="202">
        <v>45247</v>
      </c>
      <c r="B701" s="203"/>
      <c r="C701" s="203" t="s">
        <v>95</v>
      </c>
      <c r="D701" s="203" t="s">
        <v>158</v>
      </c>
      <c r="E701" s="203" t="s">
        <v>1929</v>
      </c>
      <c r="F701" s="204" t="s">
        <v>52</v>
      </c>
      <c r="G701" s="205">
        <v>45292</v>
      </c>
      <c r="H701" s="205"/>
      <c r="I701" s="242" t="s">
        <v>1930</v>
      </c>
      <c r="J701" s="207">
        <v>1200000</v>
      </c>
      <c r="K701" s="207">
        <f t="shared" si="105"/>
        <v>23076.923076923078</v>
      </c>
      <c r="L701" s="208" t="s">
        <v>42</v>
      </c>
      <c r="M701" s="209" t="s">
        <v>94</v>
      </c>
      <c r="N701" s="210" t="s">
        <v>371</v>
      </c>
      <c r="O701" s="211" t="s">
        <v>10</v>
      </c>
      <c r="P701" s="205" t="s">
        <v>21</v>
      </c>
      <c r="Q701" s="209" t="s">
        <v>56</v>
      </c>
      <c r="R701" s="212"/>
      <c r="S701" s="212"/>
      <c r="T701" s="213"/>
      <c r="U701" s="213">
        <f>T701*52</f>
        <v>0</v>
      </c>
      <c r="V701" s="214">
        <f t="shared" si="98"/>
        <v>0</v>
      </c>
      <c r="W701" s="203" t="str">
        <f t="shared" si="99"/>
        <v>L0W</v>
      </c>
      <c r="X701" s="203" t="e">
        <f t="shared" ref="X701:X732" si="109">IF(Y701&lt;15, "EXPECTED", IF(Y701&gt;30, "SIGNIFICANT", "DELAYED"))</f>
        <v>#NUM!</v>
      </c>
      <c r="Y701" s="203" t="e">
        <f t="shared" si="108"/>
        <v>#NUM!</v>
      </c>
      <c r="Z701" s="205" t="s">
        <v>99</v>
      </c>
      <c r="AA701" s="204" t="s">
        <v>99</v>
      </c>
      <c r="AB701" s="204" t="s">
        <v>99</v>
      </c>
      <c r="AC701" s="204" t="s">
        <v>99</v>
      </c>
    </row>
    <row r="702" spans="1:29" ht="13.8" thickBot="1" x14ac:dyDescent="0.3">
      <c r="A702" s="293">
        <v>45247</v>
      </c>
      <c r="B702" s="167" t="s">
        <v>57</v>
      </c>
      <c r="C702" s="167" t="s">
        <v>1459</v>
      </c>
      <c r="D702" s="167" t="s">
        <v>1460</v>
      </c>
      <c r="E702" s="167" t="s">
        <v>1923</v>
      </c>
      <c r="F702" s="168" t="s">
        <v>52</v>
      </c>
      <c r="G702" s="293">
        <v>45292</v>
      </c>
      <c r="H702" s="293">
        <v>45366</v>
      </c>
      <c r="I702" s="170" t="s">
        <v>1924</v>
      </c>
      <c r="J702" s="301">
        <v>720000</v>
      </c>
      <c r="K702" s="306">
        <f t="shared" si="105"/>
        <v>13846.153846153846</v>
      </c>
      <c r="L702" s="171" t="s">
        <v>42</v>
      </c>
      <c r="M702" s="171" t="s">
        <v>94</v>
      </c>
      <c r="N702" s="173" t="s">
        <v>66</v>
      </c>
      <c r="O702" s="174" t="s">
        <v>497</v>
      </c>
      <c r="P702" s="169">
        <f>IF(H702="",(G702+12*7),(H702+8*7))</f>
        <v>45422</v>
      </c>
      <c r="Q702" s="172" t="s">
        <v>2412</v>
      </c>
      <c r="R702" s="175">
        <v>0.98499999999999999</v>
      </c>
      <c r="S702" s="175">
        <v>0.98699999999999999</v>
      </c>
      <c r="T702" s="148">
        <v>1297.58</v>
      </c>
      <c r="U702" s="148">
        <v>67984</v>
      </c>
      <c r="V702" s="176">
        <f t="shared" si="98"/>
        <v>9.3714111111111109E-2</v>
      </c>
      <c r="W702" s="167" t="str">
        <f t="shared" si="99"/>
        <v>L0W</v>
      </c>
      <c r="X702" s="167" t="str">
        <f t="shared" si="109"/>
        <v>SIGNIFICANT</v>
      </c>
      <c r="Y702" s="167">
        <f t="shared" si="108"/>
        <v>74</v>
      </c>
      <c r="Z702" s="169"/>
      <c r="AA702" s="168"/>
      <c r="AB702" s="168"/>
      <c r="AC702" s="168"/>
    </row>
    <row r="703" spans="1:29" ht="13.8" hidden="1" thickBot="1" x14ac:dyDescent="0.3">
      <c r="A703" s="314">
        <v>45268</v>
      </c>
      <c r="B703" s="151"/>
      <c r="C703" s="151" t="s">
        <v>1998</v>
      </c>
      <c r="D703" s="151" t="s">
        <v>1460</v>
      </c>
      <c r="E703" s="151" t="s">
        <v>1999</v>
      </c>
      <c r="F703" s="152" t="s">
        <v>52</v>
      </c>
      <c r="G703" s="314">
        <v>45292</v>
      </c>
      <c r="H703" s="314">
        <v>45352</v>
      </c>
      <c r="I703" s="163" t="s">
        <v>2000</v>
      </c>
      <c r="J703" s="315">
        <v>600000</v>
      </c>
      <c r="K703" s="306">
        <f t="shared" si="105"/>
        <v>11538.461538461539</v>
      </c>
      <c r="L703" s="156" t="s">
        <v>42</v>
      </c>
      <c r="M703" s="156" t="s">
        <v>94</v>
      </c>
      <c r="N703" s="166">
        <v>8162</v>
      </c>
      <c r="O703" s="159" t="s">
        <v>10</v>
      </c>
      <c r="P703" s="153" t="s">
        <v>21</v>
      </c>
      <c r="Q703" s="157" t="s">
        <v>2413</v>
      </c>
      <c r="R703" s="160">
        <v>0.98099999999999998</v>
      </c>
      <c r="S703" s="160">
        <v>0.995</v>
      </c>
      <c r="T703" s="148">
        <v>16383.31</v>
      </c>
      <c r="U703" s="161">
        <v>588311</v>
      </c>
      <c r="V703" s="162">
        <f>U703/J703</f>
        <v>0.98051833333333338</v>
      </c>
      <c r="W703" s="151" t="str">
        <f t="shared" si="99"/>
        <v>W/IN</v>
      </c>
      <c r="X703" s="151" t="str">
        <f t="shared" si="109"/>
        <v>SIGNIFICANT</v>
      </c>
      <c r="Y703" s="151">
        <f t="shared" si="108"/>
        <v>60</v>
      </c>
      <c r="Z703" s="153"/>
      <c r="AA703" s="19"/>
      <c r="AB703" s="19"/>
      <c r="AC703" s="19"/>
    </row>
    <row r="704" spans="1:29" ht="15" hidden="1" thickBot="1" x14ac:dyDescent="0.35">
      <c r="A704" s="202">
        <v>45272</v>
      </c>
      <c r="B704" s="203"/>
      <c r="C704" s="203" t="s">
        <v>2012</v>
      </c>
      <c r="D704" s="203" t="s">
        <v>2003</v>
      </c>
      <c r="E704" s="203" t="s">
        <v>1064</v>
      </c>
      <c r="F704" s="204" t="s">
        <v>52</v>
      </c>
      <c r="G704" s="205">
        <v>45292</v>
      </c>
      <c r="H704" s="205"/>
      <c r="I704" s="242" t="s">
        <v>2013</v>
      </c>
      <c r="J704" s="207">
        <v>600000</v>
      </c>
      <c r="K704" s="207">
        <f t="shared" si="105"/>
        <v>11538.461538461539</v>
      </c>
      <c r="L704" s="208" t="s">
        <v>42</v>
      </c>
      <c r="M704" s="209" t="s">
        <v>94</v>
      </c>
      <c r="N704" s="210">
        <v>8162</v>
      </c>
      <c r="O704" s="211" t="s">
        <v>10</v>
      </c>
      <c r="P704" s="205" t="s">
        <v>21</v>
      </c>
      <c r="Q704" s="209" t="s">
        <v>56</v>
      </c>
      <c r="R704" s="212"/>
      <c r="S704" s="212"/>
      <c r="T704" s="213"/>
      <c r="U704" s="213">
        <f t="shared" ref="U704:U709" si="110">T704*52</f>
        <v>0</v>
      </c>
      <c r="V704" s="214">
        <f t="shared" ref="V704:V712" si="111">T704/K704</f>
        <v>0</v>
      </c>
      <c r="W704" s="203" t="str">
        <f t="shared" si="99"/>
        <v>L0W</v>
      </c>
      <c r="X704" s="203" t="e">
        <f t="shared" si="109"/>
        <v>#NUM!</v>
      </c>
      <c r="Y704" s="203" t="e">
        <f t="shared" si="108"/>
        <v>#NUM!</v>
      </c>
      <c r="Z704" s="205" t="s">
        <v>99</v>
      </c>
      <c r="AA704" s="204" t="s">
        <v>99</v>
      </c>
      <c r="AB704" s="204" t="s">
        <v>99</v>
      </c>
      <c r="AC704" s="204" t="s">
        <v>99</v>
      </c>
    </row>
    <row r="705" spans="1:29" ht="15" hidden="1" thickBot="1" x14ac:dyDescent="0.35">
      <c r="A705" s="202">
        <v>45275</v>
      </c>
      <c r="B705" s="203" t="s">
        <v>534</v>
      </c>
      <c r="C705" s="203" t="s">
        <v>114</v>
      </c>
      <c r="D705" s="203" t="s">
        <v>158</v>
      </c>
      <c r="E705" s="203" t="s">
        <v>2016</v>
      </c>
      <c r="F705" s="204" t="s">
        <v>52</v>
      </c>
      <c r="G705" s="205">
        <v>45293</v>
      </c>
      <c r="H705" s="205"/>
      <c r="I705" s="242" t="s">
        <v>2017</v>
      </c>
      <c r="J705" s="207">
        <v>900000</v>
      </c>
      <c r="K705" s="207">
        <f t="shared" si="105"/>
        <v>17307.692307692309</v>
      </c>
      <c r="L705" s="208" t="s">
        <v>42</v>
      </c>
      <c r="M705" s="209" t="s">
        <v>94</v>
      </c>
      <c r="N705" s="210">
        <v>8115</v>
      </c>
      <c r="O705" s="211" t="s">
        <v>10</v>
      </c>
      <c r="P705" s="205" t="s">
        <v>21</v>
      </c>
      <c r="Q705" s="209" t="s">
        <v>56</v>
      </c>
      <c r="R705" s="212"/>
      <c r="S705" s="212"/>
      <c r="T705" s="213"/>
      <c r="U705" s="213">
        <f t="shared" si="110"/>
        <v>0</v>
      </c>
      <c r="V705" s="214">
        <f t="shared" si="111"/>
        <v>0</v>
      </c>
      <c r="W705" s="203" t="str">
        <f t="shared" si="99"/>
        <v>L0W</v>
      </c>
      <c r="X705" s="203" t="e">
        <f t="shared" si="109"/>
        <v>#NUM!</v>
      </c>
      <c r="Y705" s="203" t="e">
        <f t="shared" si="108"/>
        <v>#NUM!</v>
      </c>
      <c r="Z705" s="205" t="s">
        <v>99</v>
      </c>
      <c r="AA705" s="204" t="s">
        <v>99</v>
      </c>
      <c r="AB705" s="204" t="s">
        <v>99</v>
      </c>
      <c r="AC705" s="204" t="s">
        <v>99</v>
      </c>
    </row>
    <row r="706" spans="1:29" ht="13.8" hidden="1" thickBot="1" x14ac:dyDescent="0.3">
      <c r="A706" s="149">
        <v>45251</v>
      </c>
      <c r="B706" s="151" t="s">
        <v>520</v>
      </c>
      <c r="C706" s="151" t="s">
        <v>132</v>
      </c>
      <c r="D706" s="151" t="s">
        <v>158</v>
      </c>
      <c r="E706" s="151" t="s">
        <v>1953</v>
      </c>
      <c r="F706" s="152" t="s">
        <v>52</v>
      </c>
      <c r="G706" s="153">
        <v>45293</v>
      </c>
      <c r="H706" s="153">
        <v>45324</v>
      </c>
      <c r="I706" s="163" t="s">
        <v>1954</v>
      </c>
      <c r="J706" s="155">
        <v>600000</v>
      </c>
      <c r="K706" s="155">
        <f t="shared" si="105"/>
        <v>11538.461538461539</v>
      </c>
      <c r="L706" s="156" t="s">
        <v>42</v>
      </c>
      <c r="M706" s="157" t="s">
        <v>94</v>
      </c>
      <c r="N706" s="166" t="s">
        <v>160</v>
      </c>
      <c r="O706" s="159" t="s">
        <v>10</v>
      </c>
      <c r="P706" s="153" t="s">
        <v>21</v>
      </c>
      <c r="Q706" s="157" t="s">
        <v>194</v>
      </c>
      <c r="R706" s="160">
        <v>1</v>
      </c>
      <c r="S706" s="160">
        <v>1</v>
      </c>
      <c r="T706" s="161">
        <v>623.29</v>
      </c>
      <c r="U706" s="161">
        <f t="shared" si="110"/>
        <v>32411.079999999998</v>
      </c>
      <c r="V706" s="162">
        <f t="shared" si="111"/>
        <v>5.401846666666666E-2</v>
      </c>
      <c r="W706" s="151" t="str">
        <f t="shared" ref="W706:W719" si="112">IF(V706&lt;0.8, "L0W", IF(V706&gt;1.2,"HIGH","W/IN"))</f>
        <v>L0W</v>
      </c>
      <c r="X706" s="151" t="str">
        <f t="shared" si="109"/>
        <v>SIGNIFICANT</v>
      </c>
      <c r="Y706" s="151">
        <f t="shared" si="108"/>
        <v>31</v>
      </c>
      <c r="Z706" s="153"/>
      <c r="AA706" s="19"/>
      <c r="AB706" s="19"/>
      <c r="AC706" s="19"/>
    </row>
    <row r="707" spans="1:29" ht="15" hidden="1" thickBot="1" x14ac:dyDescent="0.35">
      <c r="A707" s="202">
        <v>45282</v>
      </c>
      <c r="B707" s="203"/>
      <c r="C707" s="203" t="s">
        <v>61</v>
      </c>
      <c r="D707" s="203" t="s">
        <v>15</v>
      </c>
      <c r="E707" s="203" t="s">
        <v>2028</v>
      </c>
      <c r="F707" s="204" t="s">
        <v>52</v>
      </c>
      <c r="G707" s="205">
        <v>45293</v>
      </c>
      <c r="H707" s="205"/>
      <c r="I707" s="242" t="s">
        <v>2029</v>
      </c>
      <c r="J707" s="207">
        <v>600000</v>
      </c>
      <c r="K707" s="207">
        <f t="shared" si="105"/>
        <v>11538.461538461539</v>
      </c>
      <c r="L707" s="208" t="s">
        <v>42</v>
      </c>
      <c r="M707" s="209"/>
      <c r="N707" s="210" t="s">
        <v>8</v>
      </c>
      <c r="O707" s="211" t="s">
        <v>10</v>
      </c>
      <c r="P707" s="205" t="s">
        <v>21</v>
      </c>
      <c r="Q707" s="209" t="s">
        <v>56</v>
      </c>
      <c r="R707" s="212"/>
      <c r="S707" s="212"/>
      <c r="T707" s="213"/>
      <c r="U707" s="213">
        <f t="shared" si="110"/>
        <v>0</v>
      </c>
      <c r="V707" s="214">
        <f t="shared" si="111"/>
        <v>0</v>
      </c>
      <c r="W707" s="203" t="str">
        <f t="shared" si="112"/>
        <v>L0W</v>
      </c>
      <c r="X707" s="203" t="e">
        <f t="shared" si="109"/>
        <v>#NUM!</v>
      </c>
      <c r="Y707" s="203" t="e">
        <f t="shared" si="108"/>
        <v>#NUM!</v>
      </c>
      <c r="Z707" s="205" t="s">
        <v>99</v>
      </c>
      <c r="AA707" s="204" t="s">
        <v>99</v>
      </c>
      <c r="AB707" s="204" t="s">
        <v>99</v>
      </c>
      <c r="AC707" s="204" t="s">
        <v>99</v>
      </c>
    </row>
    <row r="708" spans="1:29" ht="13.8" hidden="1" thickBot="1" x14ac:dyDescent="0.3">
      <c r="A708" s="177">
        <v>45296</v>
      </c>
      <c r="B708" s="18" t="s">
        <v>534</v>
      </c>
      <c r="C708" s="18" t="s">
        <v>142</v>
      </c>
      <c r="D708" s="18" t="s">
        <v>158</v>
      </c>
      <c r="E708" s="18" t="s">
        <v>2035</v>
      </c>
      <c r="F708" s="19" t="s">
        <v>52</v>
      </c>
      <c r="G708" s="25">
        <v>45296</v>
      </c>
      <c r="H708" s="25">
        <v>45303</v>
      </c>
      <c r="I708" s="178" t="s">
        <v>2036</v>
      </c>
      <c r="J708" s="26">
        <v>600000</v>
      </c>
      <c r="K708" s="26">
        <f t="shared" si="105"/>
        <v>11538.461538461539</v>
      </c>
      <c r="L708" s="27" t="s">
        <v>42</v>
      </c>
      <c r="M708" s="179" t="s">
        <v>100</v>
      </c>
      <c r="N708" s="180">
        <v>8147</v>
      </c>
      <c r="O708" s="181" t="s">
        <v>10</v>
      </c>
      <c r="P708" s="25" t="s">
        <v>21</v>
      </c>
      <c r="Q708" s="157" t="s">
        <v>1854</v>
      </c>
      <c r="R708" s="182">
        <v>1</v>
      </c>
      <c r="S708" s="182">
        <v>1</v>
      </c>
      <c r="T708" s="183">
        <v>1795.63</v>
      </c>
      <c r="U708" s="161">
        <f t="shared" si="110"/>
        <v>93372.760000000009</v>
      </c>
      <c r="V708" s="59">
        <f t="shared" si="111"/>
        <v>0.15562126666666667</v>
      </c>
      <c r="W708" s="18" t="str">
        <f t="shared" si="112"/>
        <v>L0W</v>
      </c>
      <c r="X708" s="18" t="str">
        <f t="shared" si="109"/>
        <v>EXPECTED</v>
      </c>
      <c r="Y708" s="18">
        <f t="shared" si="108"/>
        <v>7</v>
      </c>
      <c r="Z708" s="177"/>
      <c r="AA708" s="12"/>
      <c r="AB708" s="12"/>
      <c r="AC708" s="12"/>
    </row>
    <row r="709" spans="1:29" ht="13.8" hidden="1" thickBot="1" x14ac:dyDescent="0.3">
      <c r="A709" s="177">
        <v>45296</v>
      </c>
      <c r="B709" s="18"/>
      <c r="C709" s="18" t="s">
        <v>142</v>
      </c>
      <c r="D709" s="18" t="s">
        <v>158</v>
      </c>
      <c r="E709" s="18" t="s">
        <v>1694</v>
      </c>
      <c r="F709" s="19" t="s">
        <v>52</v>
      </c>
      <c r="G709" s="25">
        <v>45296</v>
      </c>
      <c r="H709" s="25">
        <v>45310</v>
      </c>
      <c r="I709" s="178" t="s">
        <v>2039</v>
      </c>
      <c r="J709" s="26">
        <v>540000</v>
      </c>
      <c r="K709" s="26">
        <f t="shared" si="105"/>
        <v>10384.615384615385</v>
      </c>
      <c r="L709" s="27" t="s">
        <v>42</v>
      </c>
      <c r="M709" s="179" t="s">
        <v>100</v>
      </c>
      <c r="N709" s="180">
        <v>8147</v>
      </c>
      <c r="O709" s="181" t="s">
        <v>10</v>
      </c>
      <c r="P709" s="25" t="s">
        <v>21</v>
      </c>
      <c r="Q709" s="157" t="s">
        <v>2343</v>
      </c>
      <c r="R709" s="182">
        <v>0.98299999999999998</v>
      </c>
      <c r="S709" s="182">
        <v>0.99099999999999999</v>
      </c>
      <c r="T709" s="183">
        <v>97.74</v>
      </c>
      <c r="U709" s="161">
        <f t="shared" si="110"/>
        <v>5082.4799999999996</v>
      </c>
      <c r="V709" s="59">
        <f t="shared" si="111"/>
        <v>9.4120000000000002E-3</v>
      </c>
      <c r="W709" s="18" t="str">
        <f t="shared" si="112"/>
        <v>L0W</v>
      </c>
      <c r="X709" s="18" t="str">
        <f t="shared" si="109"/>
        <v>EXPECTED</v>
      </c>
      <c r="Y709" s="18">
        <f t="shared" si="108"/>
        <v>14</v>
      </c>
      <c r="Z709" s="25"/>
      <c r="AA709" s="19"/>
      <c r="AB709" s="19"/>
      <c r="AC709" s="19"/>
    </row>
    <row r="710" spans="1:29" ht="13.8" hidden="1" thickBot="1" x14ac:dyDescent="0.3">
      <c r="A710" s="149">
        <v>45275</v>
      </c>
      <c r="B710" s="151" t="s">
        <v>204</v>
      </c>
      <c r="C710" s="151" t="s">
        <v>106</v>
      </c>
      <c r="D710" s="151" t="s">
        <v>206</v>
      </c>
      <c r="E710" s="151" t="s">
        <v>2020</v>
      </c>
      <c r="F710" s="152" t="s">
        <v>52</v>
      </c>
      <c r="G710" s="153">
        <v>45299</v>
      </c>
      <c r="H710" s="153">
        <v>45324</v>
      </c>
      <c r="I710" s="163" t="s">
        <v>2021</v>
      </c>
      <c r="J710" s="155">
        <v>180000</v>
      </c>
      <c r="K710" s="155">
        <f t="shared" si="105"/>
        <v>3461.5384615384614</v>
      </c>
      <c r="L710" s="156" t="s">
        <v>42</v>
      </c>
      <c r="M710" s="157" t="s">
        <v>94</v>
      </c>
      <c r="N710" s="166">
        <v>8195</v>
      </c>
      <c r="O710" s="159" t="s">
        <v>10</v>
      </c>
      <c r="P710" s="153" t="s">
        <v>21</v>
      </c>
      <c r="Q710" s="157" t="s">
        <v>194</v>
      </c>
      <c r="R710" s="160">
        <v>0.98599999999999999</v>
      </c>
      <c r="S710" s="160">
        <v>0.99</v>
      </c>
      <c r="T710" s="161">
        <v>1574.52</v>
      </c>
      <c r="U710" s="161">
        <v>1560.24</v>
      </c>
      <c r="V710" s="162">
        <f t="shared" si="111"/>
        <v>0.45486133333333334</v>
      </c>
      <c r="W710" s="151" t="str">
        <f t="shared" si="112"/>
        <v>L0W</v>
      </c>
      <c r="X710" s="151" t="str">
        <f t="shared" si="109"/>
        <v>DELAYED</v>
      </c>
      <c r="Y710" s="151">
        <f t="shared" si="108"/>
        <v>25</v>
      </c>
      <c r="Z710" s="153"/>
      <c r="AA710" s="19"/>
      <c r="AB710" s="19"/>
      <c r="AC710" s="19"/>
    </row>
    <row r="711" spans="1:29" ht="15" hidden="1" thickBot="1" x14ac:dyDescent="0.35">
      <c r="A711" s="327">
        <v>45654</v>
      </c>
      <c r="B711" s="203"/>
      <c r="C711" s="203" t="s">
        <v>178</v>
      </c>
      <c r="D711" s="203" t="s">
        <v>158</v>
      </c>
      <c r="E711" s="203" t="s">
        <v>2045</v>
      </c>
      <c r="F711" s="204" t="s">
        <v>52</v>
      </c>
      <c r="G711" s="327">
        <v>45306</v>
      </c>
      <c r="H711" s="327"/>
      <c r="I711" s="242" t="s">
        <v>2046</v>
      </c>
      <c r="J711" s="328">
        <v>24000</v>
      </c>
      <c r="K711" s="329">
        <f t="shared" si="105"/>
        <v>461.53846153846155</v>
      </c>
      <c r="L711" s="208" t="s">
        <v>42</v>
      </c>
      <c r="M711" s="208" t="s">
        <v>94</v>
      </c>
      <c r="N711" s="210">
        <v>8144</v>
      </c>
      <c r="O711" s="211" t="s">
        <v>10</v>
      </c>
      <c r="P711" s="205" t="s">
        <v>21</v>
      </c>
      <c r="Q711" s="209" t="s">
        <v>56</v>
      </c>
      <c r="R711" s="212"/>
      <c r="S711" s="212"/>
      <c r="T711" s="80"/>
      <c r="U711" s="213">
        <f>T711*52</f>
        <v>0</v>
      </c>
      <c r="V711" s="214">
        <f t="shared" si="111"/>
        <v>0</v>
      </c>
      <c r="W711" s="203" t="str">
        <f t="shared" si="112"/>
        <v>L0W</v>
      </c>
      <c r="X711" s="203" t="e">
        <f t="shared" si="109"/>
        <v>#NUM!</v>
      </c>
      <c r="Y711" s="203" t="e">
        <f t="shared" si="108"/>
        <v>#NUM!</v>
      </c>
      <c r="Z711" s="205"/>
      <c r="AA711" s="204"/>
      <c r="AB711" s="204"/>
      <c r="AC711" s="204"/>
    </row>
    <row r="712" spans="1:29" ht="15" hidden="1" thickBot="1" x14ac:dyDescent="0.35">
      <c r="A712" s="327">
        <v>45296</v>
      </c>
      <c r="B712" s="203"/>
      <c r="C712" s="203" t="s">
        <v>2040</v>
      </c>
      <c r="D712" s="203"/>
      <c r="E712" s="203" t="s">
        <v>2041</v>
      </c>
      <c r="F712" s="204" t="s">
        <v>52</v>
      </c>
      <c r="G712" s="327">
        <v>45313</v>
      </c>
      <c r="H712" s="327"/>
      <c r="I712" s="242" t="s">
        <v>2042</v>
      </c>
      <c r="J712" s="328">
        <v>730000</v>
      </c>
      <c r="K712" s="329">
        <f t="shared" si="105"/>
        <v>14038.461538461539</v>
      </c>
      <c r="L712" s="208" t="s">
        <v>42</v>
      </c>
      <c r="M712" s="208" t="s">
        <v>94</v>
      </c>
      <c r="N712" s="210">
        <v>8144</v>
      </c>
      <c r="O712" s="211" t="s">
        <v>10</v>
      </c>
      <c r="P712" s="205" t="s">
        <v>21</v>
      </c>
      <c r="Q712" s="209" t="s">
        <v>56</v>
      </c>
      <c r="R712" s="212"/>
      <c r="S712" s="212"/>
      <c r="T712" s="80"/>
      <c r="U712" s="213">
        <f>T712*52</f>
        <v>0</v>
      </c>
      <c r="V712" s="214">
        <f t="shared" si="111"/>
        <v>0</v>
      </c>
      <c r="W712" s="203" t="str">
        <f t="shared" si="112"/>
        <v>L0W</v>
      </c>
      <c r="X712" s="203" t="e">
        <f t="shared" si="109"/>
        <v>#NUM!</v>
      </c>
      <c r="Y712" s="203" t="e">
        <f t="shared" si="108"/>
        <v>#NUM!</v>
      </c>
      <c r="Z712" s="205"/>
      <c r="AA712" s="204"/>
      <c r="AB712" s="204"/>
      <c r="AC712" s="204"/>
    </row>
    <row r="713" spans="1:29" ht="13.8" hidden="1" thickBot="1" x14ac:dyDescent="0.3">
      <c r="A713" s="314">
        <v>45320</v>
      </c>
      <c r="B713" s="151" t="s">
        <v>534</v>
      </c>
      <c r="C713" s="151" t="s">
        <v>142</v>
      </c>
      <c r="D713" s="151" t="s">
        <v>158</v>
      </c>
      <c r="E713" s="151" t="s">
        <v>2075</v>
      </c>
      <c r="F713" s="152" t="s">
        <v>52</v>
      </c>
      <c r="G713" s="314">
        <v>45321</v>
      </c>
      <c r="H713" s="314">
        <v>45366</v>
      </c>
      <c r="I713" s="163" t="s">
        <v>2076</v>
      </c>
      <c r="J713" s="315">
        <v>900000</v>
      </c>
      <c r="K713" s="306">
        <f t="shared" si="105"/>
        <v>17307.692307692309</v>
      </c>
      <c r="L713" s="156" t="s">
        <v>42</v>
      </c>
      <c r="M713" s="156" t="s">
        <v>145</v>
      </c>
      <c r="N713" s="166" t="s">
        <v>66</v>
      </c>
      <c r="O713" s="159" t="s">
        <v>10</v>
      </c>
      <c r="P713" s="153" t="s">
        <v>21</v>
      </c>
      <c r="Q713" s="157" t="s">
        <v>2415</v>
      </c>
      <c r="R713" s="160">
        <v>0.98399999999999999</v>
      </c>
      <c r="S713" s="160">
        <v>1</v>
      </c>
      <c r="T713" s="148">
        <v>5453.25</v>
      </c>
      <c r="U713" s="161">
        <v>60730</v>
      </c>
      <c r="V713" s="162">
        <f>U713/J713</f>
        <v>6.7477777777777775E-2</v>
      </c>
      <c r="W713" s="151" t="str">
        <f t="shared" si="112"/>
        <v>L0W</v>
      </c>
      <c r="X713" s="151" t="str">
        <f t="shared" si="109"/>
        <v>SIGNIFICANT</v>
      </c>
      <c r="Y713" s="151">
        <f t="shared" si="108"/>
        <v>45</v>
      </c>
      <c r="Z713" s="153"/>
      <c r="AA713" s="152"/>
      <c r="AB713" s="152"/>
      <c r="AC713" s="152"/>
    </row>
    <row r="714" spans="1:29" ht="15" hidden="1" thickBot="1" x14ac:dyDescent="0.35">
      <c r="A714" s="327">
        <v>45275</v>
      </c>
      <c r="B714" s="203" t="s">
        <v>520</v>
      </c>
      <c r="C714" s="203" t="s">
        <v>461</v>
      </c>
      <c r="D714" s="203" t="s">
        <v>15</v>
      </c>
      <c r="E714" s="203" t="s">
        <v>2022</v>
      </c>
      <c r="F714" s="204" t="s">
        <v>52</v>
      </c>
      <c r="G714" s="327">
        <v>45322</v>
      </c>
      <c r="H714" s="327"/>
      <c r="I714" s="242" t="s">
        <v>2023</v>
      </c>
      <c r="J714" s="328">
        <v>3600000</v>
      </c>
      <c r="K714" s="307">
        <f t="shared" ref="K714:K719" si="113">J714/52</f>
        <v>69230.769230769234</v>
      </c>
      <c r="L714" s="208" t="s">
        <v>42</v>
      </c>
      <c r="M714" s="208" t="s">
        <v>94</v>
      </c>
      <c r="N714" s="210">
        <v>8162</v>
      </c>
      <c r="O714" s="211" t="s">
        <v>10</v>
      </c>
      <c r="P714" s="205" t="s">
        <v>21</v>
      </c>
      <c r="Q714" s="209" t="s">
        <v>56</v>
      </c>
      <c r="R714" s="212"/>
      <c r="S714" s="212"/>
      <c r="T714" s="348"/>
      <c r="U714" s="213">
        <f>T714*52</f>
        <v>0</v>
      </c>
      <c r="V714" s="214">
        <f>U714/J714</f>
        <v>0</v>
      </c>
      <c r="W714" s="203" t="str">
        <f t="shared" si="112"/>
        <v>L0W</v>
      </c>
      <c r="X714" s="203" t="e">
        <f t="shared" si="109"/>
        <v>#NUM!</v>
      </c>
      <c r="Y714" s="203" t="e">
        <f t="shared" si="108"/>
        <v>#NUM!</v>
      </c>
      <c r="Z714" s="205"/>
      <c r="AA714" s="204"/>
      <c r="AB714" s="204"/>
      <c r="AC714" s="204"/>
    </row>
    <row r="715" spans="1:29" ht="15" hidden="1" thickBot="1" x14ac:dyDescent="0.35">
      <c r="A715" s="327">
        <v>45334</v>
      </c>
      <c r="B715" s="203"/>
      <c r="C715" s="203" t="s">
        <v>101</v>
      </c>
      <c r="D715" s="203" t="s">
        <v>18</v>
      </c>
      <c r="E715" s="203" t="s">
        <v>2227</v>
      </c>
      <c r="F715" s="204" t="s">
        <v>52</v>
      </c>
      <c r="G715" s="327">
        <v>45322</v>
      </c>
      <c r="H715" s="327"/>
      <c r="I715" s="242" t="s">
        <v>2228</v>
      </c>
      <c r="J715" s="328">
        <v>720000</v>
      </c>
      <c r="K715" s="307">
        <f t="shared" si="113"/>
        <v>13846.153846153846</v>
      </c>
      <c r="L715" s="208" t="s">
        <v>42</v>
      </c>
      <c r="M715" s="208" t="s">
        <v>100</v>
      </c>
      <c r="N715" s="210" t="s">
        <v>160</v>
      </c>
      <c r="O715" s="211" t="s">
        <v>10</v>
      </c>
      <c r="P715" s="205" t="s">
        <v>21</v>
      </c>
      <c r="Q715" s="209" t="s">
        <v>56</v>
      </c>
      <c r="R715" s="212"/>
      <c r="S715" s="212"/>
      <c r="T715" s="348"/>
      <c r="U715" s="213"/>
      <c r="V715" s="214">
        <f>U715/J715</f>
        <v>0</v>
      </c>
      <c r="W715" s="203" t="str">
        <f t="shared" si="112"/>
        <v>L0W</v>
      </c>
      <c r="X715" s="203" t="e">
        <f t="shared" si="109"/>
        <v>#NUM!</v>
      </c>
      <c r="Y715" s="203" t="e">
        <f t="shared" si="108"/>
        <v>#NUM!</v>
      </c>
      <c r="Z715" s="205"/>
      <c r="AA715" s="204"/>
      <c r="AB715" s="204"/>
      <c r="AC715" s="204"/>
    </row>
    <row r="716" spans="1:29" ht="13.8" hidden="1" thickBot="1" x14ac:dyDescent="0.3">
      <c r="A716" s="314">
        <v>45654</v>
      </c>
      <c r="B716" s="151" t="s">
        <v>57</v>
      </c>
      <c r="C716" s="151" t="s">
        <v>2040</v>
      </c>
      <c r="D716" s="151" t="s">
        <v>158</v>
      </c>
      <c r="E716" s="151" t="s">
        <v>2043</v>
      </c>
      <c r="F716" s="152" t="s">
        <v>52</v>
      </c>
      <c r="G716" s="314">
        <v>45322</v>
      </c>
      <c r="H716" s="314">
        <v>45338</v>
      </c>
      <c r="I716" s="163" t="s">
        <v>2044</v>
      </c>
      <c r="J716" s="315">
        <v>720000</v>
      </c>
      <c r="K716" s="346">
        <f t="shared" si="113"/>
        <v>13846.153846153846</v>
      </c>
      <c r="L716" s="156" t="s">
        <v>42</v>
      </c>
      <c r="M716" s="156" t="s">
        <v>94</v>
      </c>
      <c r="N716" s="166">
        <v>8144</v>
      </c>
      <c r="O716" s="159" t="s">
        <v>10</v>
      </c>
      <c r="P716" s="153" t="s">
        <v>21</v>
      </c>
      <c r="Q716" s="157" t="s">
        <v>203</v>
      </c>
      <c r="R716" s="160">
        <v>0.98199999999999998</v>
      </c>
      <c r="S716" s="160">
        <v>0.996</v>
      </c>
      <c r="T716" s="350">
        <v>15620.92</v>
      </c>
      <c r="U716" s="161">
        <v>906514</v>
      </c>
      <c r="V716" s="162">
        <f>T716/K716</f>
        <v>1.1281775555555555</v>
      </c>
      <c r="W716" s="151" t="str">
        <f t="shared" si="112"/>
        <v>W/IN</v>
      </c>
      <c r="X716" s="151" t="str">
        <f t="shared" si="109"/>
        <v>DELAYED</v>
      </c>
      <c r="Y716" s="151">
        <f t="shared" si="108"/>
        <v>16</v>
      </c>
      <c r="Z716" s="153"/>
      <c r="AA716" s="19"/>
      <c r="AB716" s="19"/>
      <c r="AC716" s="19"/>
    </row>
    <row r="717" spans="1:29" ht="15" hidden="1" thickBot="1" x14ac:dyDescent="0.35">
      <c r="A717" s="327">
        <v>45296</v>
      </c>
      <c r="B717" s="203"/>
      <c r="C717" s="203" t="s">
        <v>61</v>
      </c>
      <c r="D717" s="203" t="s">
        <v>26</v>
      </c>
      <c r="E717" s="203" t="s">
        <v>2037</v>
      </c>
      <c r="F717" s="204" t="s">
        <v>52</v>
      </c>
      <c r="G717" s="327">
        <v>45322</v>
      </c>
      <c r="H717" s="327"/>
      <c r="I717" s="242" t="s">
        <v>2038</v>
      </c>
      <c r="J717" s="328">
        <v>600000</v>
      </c>
      <c r="K717" s="344">
        <f t="shared" si="113"/>
        <v>11538.461538461539</v>
      </c>
      <c r="L717" s="208" t="s">
        <v>42</v>
      </c>
      <c r="M717" s="208" t="s">
        <v>94</v>
      </c>
      <c r="N717" s="210">
        <v>8155</v>
      </c>
      <c r="O717" s="211" t="s">
        <v>10</v>
      </c>
      <c r="P717" s="205" t="s">
        <v>21</v>
      </c>
      <c r="Q717" s="209" t="s">
        <v>56</v>
      </c>
      <c r="R717" s="212"/>
      <c r="S717" s="212"/>
      <c r="T717" s="348"/>
      <c r="U717" s="213">
        <f>T717*52</f>
        <v>0</v>
      </c>
      <c r="V717" s="214">
        <f>T717/K717</f>
        <v>0</v>
      </c>
      <c r="W717" s="203" t="str">
        <f t="shared" si="112"/>
        <v>L0W</v>
      </c>
      <c r="X717" s="203" t="e">
        <f t="shared" si="109"/>
        <v>#NUM!</v>
      </c>
      <c r="Y717" s="203" t="e">
        <f t="shared" si="108"/>
        <v>#NUM!</v>
      </c>
      <c r="Z717" s="205"/>
      <c r="AA717" s="204"/>
      <c r="AB717" s="204"/>
      <c r="AC717" s="204"/>
    </row>
    <row r="718" spans="1:29" ht="15" hidden="1" thickBot="1" x14ac:dyDescent="0.35">
      <c r="A718" s="327">
        <v>45314</v>
      </c>
      <c r="B718" s="203" t="s">
        <v>520</v>
      </c>
      <c r="C718" s="203" t="s">
        <v>628</v>
      </c>
      <c r="D718" s="203" t="s">
        <v>26</v>
      </c>
      <c r="E718" s="203" t="s">
        <v>2067</v>
      </c>
      <c r="F718" s="204" t="s">
        <v>52</v>
      </c>
      <c r="G718" s="327">
        <v>45323</v>
      </c>
      <c r="H718" s="327"/>
      <c r="I718" s="242" t="s">
        <v>2068</v>
      </c>
      <c r="J718" s="328">
        <v>600000</v>
      </c>
      <c r="K718" s="307">
        <f t="shared" si="113"/>
        <v>11538.461538461539</v>
      </c>
      <c r="L718" s="208" t="s">
        <v>42</v>
      </c>
      <c r="M718" s="208" t="s">
        <v>94</v>
      </c>
      <c r="N718" s="210" t="s">
        <v>71</v>
      </c>
      <c r="O718" s="211" t="s">
        <v>10</v>
      </c>
      <c r="P718" s="205" t="s">
        <v>21</v>
      </c>
      <c r="Q718" s="209" t="s">
        <v>56</v>
      </c>
      <c r="R718" s="212"/>
      <c r="S718" s="212"/>
      <c r="T718" s="348"/>
      <c r="U718" s="213">
        <f>T718*52</f>
        <v>0</v>
      </c>
      <c r="V718" s="214" t="e">
        <f>#REF!/#REF!</f>
        <v>#REF!</v>
      </c>
      <c r="W718" s="203" t="e">
        <f t="shared" si="112"/>
        <v>#REF!</v>
      </c>
      <c r="X718" s="203" t="e">
        <f t="shared" si="109"/>
        <v>#NUM!</v>
      </c>
      <c r="Y718" s="203" t="e">
        <f t="shared" si="108"/>
        <v>#NUM!</v>
      </c>
      <c r="Z718" s="205"/>
      <c r="AA718" s="204"/>
      <c r="AB718" s="204"/>
      <c r="AC718" s="204"/>
    </row>
    <row r="719" spans="1:29" ht="15" hidden="1" thickBot="1" x14ac:dyDescent="0.35">
      <c r="A719" s="327">
        <v>45314</v>
      </c>
      <c r="B719" s="203"/>
      <c r="C719" s="203" t="s">
        <v>2064</v>
      </c>
      <c r="D719" s="203" t="s">
        <v>14</v>
      </c>
      <c r="E719" s="203" t="s">
        <v>2065</v>
      </c>
      <c r="F719" s="204" t="s">
        <v>52</v>
      </c>
      <c r="G719" s="327">
        <v>45323</v>
      </c>
      <c r="H719" s="327"/>
      <c r="I719" s="242" t="s">
        <v>2066</v>
      </c>
      <c r="J719" s="328">
        <v>120000</v>
      </c>
      <c r="K719" s="307">
        <f t="shared" si="113"/>
        <v>2307.6923076923076</v>
      </c>
      <c r="L719" s="208" t="s">
        <v>42</v>
      </c>
      <c r="M719" s="208" t="s">
        <v>94</v>
      </c>
      <c r="N719" s="210" t="s">
        <v>9</v>
      </c>
      <c r="O719" s="211" t="s">
        <v>10</v>
      </c>
      <c r="P719" s="205" t="s">
        <v>21</v>
      </c>
      <c r="Q719" s="209" t="s">
        <v>56</v>
      </c>
      <c r="R719" s="212"/>
      <c r="S719" s="212"/>
      <c r="T719" s="348"/>
      <c r="U719" s="213">
        <f>T719*52</f>
        <v>0</v>
      </c>
      <c r="V719" s="214" t="e">
        <f>#REF!/#REF!</f>
        <v>#REF!</v>
      </c>
      <c r="W719" s="203" t="e">
        <f t="shared" si="112"/>
        <v>#REF!</v>
      </c>
      <c r="X719" s="203" t="e">
        <f t="shared" si="109"/>
        <v>#NUM!</v>
      </c>
      <c r="Y719" s="203" t="e">
        <f t="shared" si="108"/>
        <v>#NUM!</v>
      </c>
      <c r="Z719" s="205"/>
      <c r="AA719" s="204"/>
      <c r="AB719" s="204"/>
      <c r="AC719" s="204"/>
    </row>
    <row r="720" spans="1:29" ht="13.8" thickBot="1" x14ac:dyDescent="0.3">
      <c r="A720" s="293">
        <v>45366</v>
      </c>
      <c r="B720" s="167" t="s">
        <v>1937</v>
      </c>
      <c r="C720" s="167" t="s">
        <v>2302</v>
      </c>
      <c r="D720" s="167" t="s">
        <v>158</v>
      </c>
      <c r="E720" s="167" t="s">
        <v>2303</v>
      </c>
      <c r="F720" s="168" t="s">
        <v>52</v>
      </c>
      <c r="G720" s="293">
        <v>45338</v>
      </c>
      <c r="H720" s="293">
        <v>45405</v>
      </c>
      <c r="I720" s="170" t="s">
        <v>2304</v>
      </c>
      <c r="J720" s="317" t="s">
        <v>1937</v>
      </c>
      <c r="K720" s="307"/>
      <c r="L720" s="171" t="s">
        <v>42</v>
      </c>
      <c r="M720" s="171" t="s">
        <v>115</v>
      </c>
      <c r="N720" s="173" t="s">
        <v>371</v>
      </c>
      <c r="O720" s="174" t="s">
        <v>497</v>
      </c>
      <c r="P720" s="169">
        <f t="shared" ref="P720:P726" si="114">IF(H720="",(G720+12*7),(H720+8*7))</f>
        <v>45461</v>
      </c>
      <c r="Q720" s="172" t="s">
        <v>2414</v>
      </c>
      <c r="R720" s="175">
        <v>1</v>
      </c>
      <c r="S720" s="175">
        <v>1</v>
      </c>
      <c r="T720" s="80"/>
      <c r="U720" s="148">
        <v>18959011</v>
      </c>
      <c r="V720" s="176" t="e">
        <f>#REF!/#REF!</f>
        <v>#REF!</v>
      </c>
      <c r="W720" s="167"/>
      <c r="X720" s="167" t="str">
        <f t="shared" si="109"/>
        <v>SIGNIFICANT</v>
      </c>
      <c r="Y720" s="167">
        <f t="shared" si="108"/>
        <v>67</v>
      </c>
      <c r="Z720" s="169"/>
      <c r="AA720" s="168"/>
      <c r="AB720" s="168"/>
      <c r="AC720" s="168"/>
    </row>
    <row r="721" spans="1:29" ht="13.8" thickBot="1" x14ac:dyDescent="0.3">
      <c r="A721" s="293">
        <v>45313</v>
      </c>
      <c r="B721" s="167"/>
      <c r="C721" s="167" t="s">
        <v>68</v>
      </c>
      <c r="D721" s="167" t="s">
        <v>158</v>
      </c>
      <c r="E721" s="167" t="s">
        <v>2055</v>
      </c>
      <c r="F721" s="168" t="s">
        <v>52</v>
      </c>
      <c r="G721" s="293">
        <v>45341</v>
      </c>
      <c r="H721" s="293">
        <v>45366</v>
      </c>
      <c r="I721" s="170" t="s">
        <v>2056</v>
      </c>
      <c r="J721" s="301">
        <v>1800000</v>
      </c>
      <c r="K721" s="306">
        <f t="shared" ref="K721:K752" si="115">J721/52</f>
        <v>34615.384615384617</v>
      </c>
      <c r="L721" s="171" t="s">
        <v>42</v>
      </c>
      <c r="M721" s="171" t="s">
        <v>2057</v>
      </c>
      <c r="N721" s="173" t="s">
        <v>23</v>
      </c>
      <c r="O721" s="174" t="s">
        <v>1785</v>
      </c>
      <c r="P721" s="169">
        <f t="shared" si="114"/>
        <v>45422</v>
      </c>
      <c r="Q721" s="172" t="s">
        <v>2414</v>
      </c>
      <c r="R721" s="175">
        <v>0.97</v>
      </c>
      <c r="S721" s="175">
        <v>0.998</v>
      </c>
      <c r="T721" s="148">
        <v>7464.76</v>
      </c>
      <c r="U721" s="148">
        <v>327454</v>
      </c>
      <c r="V721" s="176">
        <f>T721/K721</f>
        <v>0.21564862222222222</v>
      </c>
      <c r="W721" s="167" t="str">
        <f t="shared" ref="W721:W752" si="116">IF(V721&lt;0.8, "L0W", IF(V721&gt;1.2,"HIGH","W/IN"))</f>
        <v>L0W</v>
      </c>
      <c r="X721" s="167" t="str">
        <f t="shared" si="109"/>
        <v>DELAYED</v>
      </c>
      <c r="Y721" s="167">
        <f t="shared" si="108"/>
        <v>25</v>
      </c>
      <c r="Z721" s="169"/>
      <c r="AA721" s="168"/>
      <c r="AB721" s="168"/>
      <c r="AC721" s="168"/>
    </row>
    <row r="722" spans="1:29" ht="13.8" thickBot="1" x14ac:dyDescent="0.3">
      <c r="A722" s="294">
        <v>45331</v>
      </c>
      <c r="B722" s="82" t="s">
        <v>519</v>
      </c>
      <c r="C722" s="82" t="s">
        <v>61</v>
      </c>
      <c r="D722" s="82" t="s">
        <v>26</v>
      </c>
      <c r="E722" s="82" t="s">
        <v>2217</v>
      </c>
      <c r="F722" s="84" t="s">
        <v>52</v>
      </c>
      <c r="G722" s="294">
        <v>45341</v>
      </c>
      <c r="H722" s="294"/>
      <c r="I722" s="115" t="s">
        <v>2218</v>
      </c>
      <c r="J722" s="302">
        <v>1200000</v>
      </c>
      <c r="K722" s="307">
        <f t="shared" si="115"/>
        <v>23076.923076923078</v>
      </c>
      <c r="L722" s="87" t="s">
        <v>42</v>
      </c>
      <c r="M722" s="87" t="s">
        <v>145</v>
      </c>
      <c r="N722" s="90" t="s">
        <v>8</v>
      </c>
      <c r="O722" s="89" t="s">
        <v>497</v>
      </c>
      <c r="P722" s="85">
        <f t="shared" si="114"/>
        <v>45425</v>
      </c>
      <c r="Q722" s="88" t="s">
        <v>2416</v>
      </c>
      <c r="R722" s="79"/>
      <c r="S722" s="79"/>
      <c r="T722" s="80"/>
      <c r="U722" s="80">
        <f>T722*52</f>
        <v>0</v>
      </c>
      <c r="V722" s="81" t="e">
        <f>#REF!/#REF!</f>
        <v>#REF!</v>
      </c>
      <c r="W722" s="82" t="e">
        <f t="shared" si="116"/>
        <v>#REF!</v>
      </c>
      <c r="X722" s="82" t="e">
        <f t="shared" si="109"/>
        <v>#NUM!</v>
      </c>
      <c r="Y722" s="82" t="e">
        <f t="shared" si="108"/>
        <v>#NUM!</v>
      </c>
      <c r="Z722" s="85"/>
      <c r="AA722" s="84"/>
      <c r="AB722" s="84"/>
      <c r="AC722" s="84"/>
    </row>
    <row r="723" spans="1:29" ht="27" thickBot="1" x14ac:dyDescent="0.3">
      <c r="A723" s="294">
        <v>45334</v>
      </c>
      <c r="B723" s="82"/>
      <c r="C723" s="82" t="s">
        <v>2060</v>
      </c>
      <c r="D723" s="82" t="s">
        <v>14</v>
      </c>
      <c r="E723" s="82" t="s">
        <v>2231</v>
      </c>
      <c r="F723" s="84" t="s">
        <v>52</v>
      </c>
      <c r="G723" s="294">
        <v>45348</v>
      </c>
      <c r="H723" s="294"/>
      <c r="I723" s="115" t="s">
        <v>2232</v>
      </c>
      <c r="J723" s="302">
        <v>12000000</v>
      </c>
      <c r="K723" s="307">
        <f t="shared" si="115"/>
        <v>230769.23076923078</v>
      </c>
      <c r="L723" s="87" t="s">
        <v>41</v>
      </c>
      <c r="M723" s="87" t="s">
        <v>99</v>
      </c>
      <c r="N723" s="90" t="s">
        <v>75</v>
      </c>
      <c r="O723" s="89" t="s">
        <v>497</v>
      </c>
      <c r="P723" s="85">
        <f t="shared" si="114"/>
        <v>45432</v>
      </c>
      <c r="Q723" s="88" t="s">
        <v>2416</v>
      </c>
      <c r="R723" s="79"/>
      <c r="S723" s="79"/>
      <c r="T723" s="80"/>
      <c r="U723" s="80">
        <f>T723*52</f>
        <v>0</v>
      </c>
      <c r="V723" s="81" t="e">
        <f>#REF!/#REF!</f>
        <v>#REF!</v>
      </c>
      <c r="W723" s="82" t="e">
        <f t="shared" si="116"/>
        <v>#REF!</v>
      </c>
      <c r="X723" s="82" t="e">
        <f t="shared" si="109"/>
        <v>#NUM!</v>
      </c>
      <c r="Y723" s="82" t="e">
        <f t="shared" si="108"/>
        <v>#NUM!</v>
      </c>
      <c r="Z723" s="85"/>
      <c r="AA723" s="84"/>
      <c r="AB723" s="84"/>
      <c r="AC723" s="84"/>
    </row>
    <row r="724" spans="1:29" ht="13.8" thickBot="1" x14ac:dyDescent="0.3">
      <c r="A724" s="294">
        <v>45334</v>
      </c>
      <c r="B724" s="82"/>
      <c r="C724" s="82" t="s">
        <v>172</v>
      </c>
      <c r="D724" s="82" t="s">
        <v>18</v>
      </c>
      <c r="E724" s="82" t="s">
        <v>2229</v>
      </c>
      <c r="F724" s="84" t="s">
        <v>52</v>
      </c>
      <c r="G724" s="294">
        <v>45348</v>
      </c>
      <c r="H724" s="294"/>
      <c r="I724" s="115" t="s">
        <v>2230</v>
      </c>
      <c r="J724" s="302">
        <v>636000</v>
      </c>
      <c r="K724" s="307">
        <f t="shared" si="115"/>
        <v>12230.76923076923</v>
      </c>
      <c r="L724" s="87" t="s">
        <v>42</v>
      </c>
      <c r="M724" s="87" t="s">
        <v>99</v>
      </c>
      <c r="N724" s="90" t="s">
        <v>66</v>
      </c>
      <c r="O724" s="89" t="s">
        <v>497</v>
      </c>
      <c r="P724" s="85">
        <f t="shared" si="114"/>
        <v>45432</v>
      </c>
      <c r="Q724" s="88" t="s">
        <v>2416</v>
      </c>
      <c r="R724" s="79"/>
      <c r="S724" s="79"/>
      <c r="T724" s="80"/>
      <c r="U724" s="80">
        <f>T724*52</f>
        <v>0</v>
      </c>
      <c r="V724" s="81" t="e">
        <f>#REF!/#REF!</f>
        <v>#REF!</v>
      </c>
      <c r="W724" s="82" t="e">
        <f t="shared" si="116"/>
        <v>#REF!</v>
      </c>
      <c r="X724" s="82" t="e">
        <f t="shared" si="109"/>
        <v>#NUM!</v>
      </c>
      <c r="Y724" s="82" t="e">
        <f t="shared" si="108"/>
        <v>#NUM!</v>
      </c>
      <c r="Z724" s="85"/>
      <c r="AA724" s="84"/>
      <c r="AB724" s="84"/>
      <c r="AC724" s="84"/>
    </row>
    <row r="725" spans="1:29" ht="13.8" thickBot="1" x14ac:dyDescent="0.3">
      <c r="A725" s="293">
        <v>45377</v>
      </c>
      <c r="B725" s="167" t="s">
        <v>519</v>
      </c>
      <c r="C725" s="167" t="s">
        <v>70</v>
      </c>
      <c r="D725" s="167" t="s">
        <v>158</v>
      </c>
      <c r="E725" s="167" t="s">
        <v>2332</v>
      </c>
      <c r="F725" s="168" t="s">
        <v>52</v>
      </c>
      <c r="G725" s="293">
        <v>45351</v>
      </c>
      <c r="H725" s="293">
        <v>45385</v>
      </c>
      <c r="I725" s="170" t="s">
        <v>2333</v>
      </c>
      <c r="J725" s="317">
        <v>900000</v>
      </c>
      <c r="K725" s="318">
        <f t="shared" si="115"/>
        <v>17307.692307692309</v>
      </c>
      <c r="L725" s="171" t="s">
        <v>42</v>
      </c>
      <c r="M725" s="171" t="s">
        <v>100</v>
      </c>
      <c r="N725" s="173" t="s">
        <v>71</v>
      </c>
      <c r="O725" s="174" t="s">
        <v>497</v>
      </c>
      <c r="P725" s="169">
        <f t="shared" si="114"/>
        <v>45441</v>
      </c>
      <c r="Q725" s="172" t="s">
        <v>2414</v>
      </c>
      <c r="R725" s="175">
        <v>0.98799999999999999</v>
      </c>
      <c r="S725" s="175">
        <v>1</v>
      </c>
      <c r="T725" s="80"/>
      <c r="U725" s="148">
        <v>83861</v>
      </c>
      <c r="V725" s="176">
        <f>U2/J2</f>
        <v>1.2442171059259259</v>
      </c>
      <c r="W725" s="167" t="str">
        <f t="shared" si="116"/>
        <v>HIGH</v>
      </c>
      <c r="X725" s="167" t="str">
        <f t="shared" si="109"/>
        <v>SIGNIFICANT</v>
      </c>
      <c r="Y725" s="167">
        <f t="shared" si="108"/>
        <v>34</v>
      </c>
      <c r="Z725" s="169"/>
      <c r="AA725" s="168"/>
      <c r="AB725" s="168"/>
      <c r="AC725" s="168"/>
    </row>
    <row r="726" spans="1:29" ht="13.8" thickBot="1" x14ac:dyDescent="0.3">
      <c r="A726" s="295">
        <v>45272</v>
      </c>
      <c r="B726" s="138" t="s">
        <v>519</v>
      </c>
      <c r="C726" s="138" t="s">
        <v>1980</v>
      </c>
      <c r="D726" s="138" t="s">
        <v>14</v>
      </c>
      <c r="E726" s="138" t="s">
        <v>2014</v>
      </c>
      <c r="F726" s="139" t="s">
        <v>52</v>
      </c>
      <c r="G726" s="295">
        <v>45352</v>
      </c>
      <c r="H726" s="295">
        <v>45350</v>
      </c>
      <c r="I726" s="141" t="s">
        <v>2015</v>
      </c>
      <c r="J726" s="303">
        <v>9600000</v>
      </c>
      <c r="K726" s="308">
        <f t="shared" si="115"/>
        <v>184615.38461538462</v>
      </c>
      <c r="L726" s="142" t="s">
        <v>41</v>
      </c>
      <c r="M726" s="142" t="s">
        <v>99</v>
      </c>
      <c r="N726" s="144">
        <v>8195</v>
      </c>
      <c r="O726" s="145" t="s">
        <v>497</v>
      </c>
      <c r="P726" s="169">
        <f t="shared" si="114"/>
        <v>45406</v>
      </c>
      <c r="Q726" s="143" t="s">
        <v>2417</v>
      </c>
      <c r="R726" s="146">
        <v>0.93799999999999994</v>
      </c>
      <c r="S726" s="146">
        <v>0.94499999999999995</v>
      </c>
      <c r="T726" s="147">
        <v>3141.58</v>
      </c>
      <c r="U726" s="148">
        <v>179864</v>
      </c>
      <c r="V726" s="114">
        <f>U726/J726</f>
        <v>1.8735833333333334E-2</v>
      </c>
      <c r="W726" s="138" t="str">
        <f t="shared" si="116"/>
        <v>L0W</v>
      </c>
      <c r="X726" s="138" t="e">
        <f t="shared" si="109"/>
        <v>#NUM!</v>
      </c>
      <c r="Y726" s="138" t="e">
        <f t="shared" si="108"/>
        <v>#NUM!</v>
      </c>
      <c r="Z726" s="140"/>
      <c r="AA726" s="139"/>
      <c r="AB726" s="139"/>
      <c r="AC726" s="139"/>
    </row>
    <row r="727" spans="1:29" ht="13.8" hidden="1" thickBot="1" x14ac:dyDescent="0.3">
      <c r="A727" s="314">
        <v>45267</v>
      </c>
      <c r="B727" s="151" t="s">
        <v>204</v>
      </c>
      <c r="C727" s="151" t="s">
        <v>1980</v>
      </c>
      <c r="D727" s="151" t="s">
        <v>14</v>
      </c>
      <c r="E727" s="151" t="s">
        <v>1981</v>
      </c>
      <c r="F727" s="152" t="s">
        <v>52</v>
      </c>
      <c r="G727" s="314">
        <v>45352</v>
      </c>
      <c r="H727" s="314">
        <v>45352</v>
      </c>
      <c r="I727" s="163" t="s">
        <v>1982</v>
      </c>
      <c r="J727" s="315">
        <v>9600000</v>
      </c>
      <c r="K727" s="306">
        <f t="shared" si="115"/>
        <v>184615.38461538462</v>
      </c>
      <c r="L727" s="156" t="s">
        <v>41</v>
      </c>
      <c r="M727" s="156" t="s">
        <v>99</v>
      </c>
      <c r="N727" s="166" t="s">
        <v>71</v>
      </c>
      <c r="O727" s="159" t="s">
        <v>10</v>
      </c>
      <c r="P727" s="153" t="s">
        <v>21</v>
      </c>
      <c r="Q727" s="179" t="s">
        <v>2414</v>
      </c>
      <c r="R727" s="160">
        <v>0.89800000000000002</v>
      </c>
      <c r="S727" s="160">
        <v>0.99399999999999999</v>
      </c>
      <c r="T727" s="350">
        <v>70264.28</v>
      </c>
      <c r="U727" s="161">
        <v>4949791</v>
      </c>
      <c r="V727" s="162">
        <f>T727/K727</f>
        <v>0.38059818333333328</v>
      </c>
      <c r="W727" s="151" t="str">
        <f t="shared" si="116"/>
        <v>L0W</v>
      </c>
      <c r="X727" s="151" t="str">
        <f t="shared" si="109"/>
        <v>EXPECTED</v>
      </c>
      <c r="Y727" s="151">
        <f t="shared" ref="Y727:Y758" si="117">DATEDIF(G727,H727,"d")</f>
        <v>0</v>
      </c>
      <c r="Z727" s="153"/>
      <c r="AA727" s="19"/>
      <c r="AB727" s="19"/>
      <c r="AC727" s="19"/>
    </row>
    <row r="728" spans="1:29" ht="13.8" hidden="1" thickBot="1" x14ac:dyDescent="0.3">
      <c r="A728" s="336">
        <v>45268</v>
      </c>
      <c r="B728" s="18"/>
      <c r="C728" s="18" t="s">
        <v>1980</v>
      </c>
      <c r="D728" s="18" t="s">
        <v>14</v>
      </c>
      <c r="E728" s="18" t="s">
        <v>1996</v>
      </c>
      <c r="F728" s="19" t="s">
        <v>52</v>
      </c>
      <c r="G728" s="336">
        <v>45352</v>
      </c>
      <c r="H728" s="336">
        <v>45352</v>
      </c>
      <c r="I728" s="178" t="s">
        <v>1997</v>
      </c>
      <c r="J728" s="337">
        <v>9600000</v>
      </c>
      <c r="K728" s="308">
        <f t="shared" si="115"/>
        <v>184615.38461538462</v>
      </c>
      <c r="L728" s="27" t="s">
        <v>41</v>
      </c>
      <c r="M728" s="27" t="s">
        <v>99</v>
      </c>
      <c r="N728" s="180">
        <v>8120</v>
      </c>
      <c r="O728" s="181" t="s">
        <v>10</v>
      </c>
      <c r="P728" s="153" t="s">
        <v>21</v>
      </c>
      <c r="Q728" s="179" t="s">
        <v>2414</v>
      </c>
      <c r="R728" s="182">
        <v>0.97799999999999998</v>
      </c>
      <c r="S728" s="182">
        <v>0.98799999999999999</v>
      </c>
      <c r="T728" s="347">
        <v>39936.94</v>
      </c>
      <c r="U728" s="161">
        <v>2049069</v>
      </c>
      <c r="V728" s="59">
        <f>T728/K728</f>
        <v>0.21632509166666666</v>
      </c>
      <c r="W728" s="18" t="str">
        <f t="shared" si="116"/>
        <v>L0W</v>
      </c>
      <c r="X728" s="18" t="str">
        <f t="shared" si="109"/>
        <v>EXPECTED</v>
      </c>
      <c r="Y728" s="18">
        <f t="shared" si="117"/>
        <v>0</v>
      </c>
      <c r="Z728" s="25"/>
      <c r="AA728" s="19"/>
      <c r="AB728" s="19"/>
      <c r="AC728" s="19"/>
    </row>
    <row r="729" spans="1:29" ht="40.200000000000003" hidden="1" thickBot="1" x14ac:dyDescent="0.3">
      <c r="A729" s="336">
        <v>45271</v>
      </c>
      <c r="B729" s="18" t="s">
        <v>519</v>
      </c>
      <c r="C729" s="18" t="s">
        <v>1980</v>
      </c>
      <c r="D729" s="18" t="s">
        <v>14</v>
      </c>
      <c r="E729" s="18" t="s">
        <v>2004</v>
      </c>
      <c r="F729" s="19" t="s">
        <v>52</v>
      </c>
      <c r="G729" s="336">
        <v>45352</v>
      </c>
      <c r="H729" s="336">
        <v>45352</v>
      </c>
      <c r="I729" s="178" t="s">
        <v>2005</v>
      </c>
      <c r="J729" s="337">
        <v>9600000</v>
      </c>
      <c r="K729" s="308">
        <f t="shared" si="115"/>
        <v>184615.38461538462</v>
      </c>
      <c r="L729" s="27" t="s">
        <v>41</v>
      </c>
      <c r="M729" s="27" t="s">
        <v>99</v>
      </c>
      <c r="N729" s="180">
        <v>8147</v>
      </c>
      <c r="O729" s="181" t="s">
        <v>10</v>
      </c>
      <c r="P729" s="153" t="s">
        <v>21</v>
      </c>
      <c r="Q729" s="179" t="s">
        <v>2418</v>
      </c>
      <c r="R729" s="182">
        <v>0.59399999999999997</v>
      </c>
      <c r="S729" s="182">
        <v>0.80500000000000005</v>
      </c>
      <c r="T729" s="347">
        <v>338635.43</v>
      </c>
      <c r="U729" s="161">
        <v>246163993</v>
      </c>
      <c r="V729" s="59">
        <f>T729/K729</f>
        <v>1.8342752458333331</v>
      </c>
      <c r="W729" s="18" t="str">
        <f t="shared" si="116"/>
        <v>HIGH</v>
      </c>
      <c r="X729" s="18" t="str">
        <f t="shared" si="109"/>
        <v>EXPECTED</v>
      </c>
      <c r="Y729" s="18">
        <f t="shared" si="117"/>
        <v>0</v>
      </c>
      <c r="Z729" s="25"/>
      <c r="AA729" s="19"/>
      <c r="AB729" s="19"/>
      <c r="AC729" s="19"/>
    </row>
    <row r="730" spans="1:29" ht="13.8" thickBot="1" x14ac:dyDescent="0.3">
      <c r="A730" s="294">
        <v>45314</v>
      </c>
      <c r="B730" s="82" t="s">
        <v>57</v>
      </c>
      <c r="C730" s="82" t="s">
        <v>197</v>
      </c>
      <c r="D730" s="82" t="s">
        <v>158</v>
      </c>
      <c r="E730" s="82" t="s">
        <v>2062</v>
      </c>
      <c r="F730" s="84" t="s">
        <v>52</v>
      </c>
      <c r="G730" s="294">
        <v>45352</v>
      </c>
      <c r="H730" s="294"/>
      <c r="I730" s="115" t="s">
        <v>2063</v>
      </c>
      <c r="J730" s="302">
        <v>1800000</v>
      </c>
      <c r="K730" s="307">
        <f t="shared" si="115"/>
        <v>34615.384615384617</v>
      </c>
      <c r="L730" s="87" t="s">
        <v>42</v>
      </c>
      <c r="M730" s="87" t="s">
        <v>94</v>
      </c>
      <c r="N730" s="90" t="s">
        <v>20</v>
      </c>
      <c r="O730" s="89" t="s">
        <v>497</v>
      </c>
      <c r="P730" s="85">
        <f t="shared" ref="P730:P737" si="118">IF(H730="",(G730+12*7),(H730+8*7))</f>
        <v>45436</v>
      </c>
      <c r="Q730" s="88" t="s">
        <v>2416</v>
      </c>
      <c r="R730" s="79"/>
      <c r="S730" s="79"/>
      <c r="T730" s="80"/>
      <c r="U730" s="80">
        <f>T730*52</f>
        <v>0</v>
      </c>
      <c r="V730" s="81">
        <f>Y639/J730</f>
        <v>2.1111111111111111E-5</v>
      </c>
      <c r="W730" s="82" t="str">
        <f t="shared" si="116"/>
        <v>L0W</v>
      </c>
      <c r="X730" s="82" t="e">
        <f t="shared" si="109"/>
        <v>#NUM!</v>
      </c>
      <c r="Y730" s="82" t="e">
        <f t="shared" si="117"/>
        <v>#NUM!</v>
      </c>
      <c r="Z730" s="85"/>
      <c r="AA730" s="84"/>
      <c r="AB730" s="84"/>
      <c r="AC730" s="84"/>
    </row>
    <row r="731" spans="1:29" ht="13.8" thickBot="1" x14ac:dyDescent="0.3">
      <c r="A731" s="293">
        <v>45334</v>
      </c>
      <c r="B731" s="167"/>
      <c r="C731" s="167" t="s">
        <v>197</v>
      </c>
      <c r="D731" s="167" t="s">
        <v>14</v>
      </c>
      <c r="E731" s="167" t="s">
        <v>2215</v>
      </c>
      <c r="F731" s="168" t="s">
        <v>52</v>
      </c>
      <c r="G731" s="293">
        <v>45352</v>
      </c>
      <c r="H731" s="293">
        <v>45380</v>
      </c>
      <c r="I731" s="170" t="s">
        <v>2216</v>
      </c>
      <c r="J731" s="317">
        <v>1500000</v>
      </c>
      <c r="K731" s="318">
        <f t="shared" si="115"/>
        <v>28846.153846153848</v>
      </c>
      <c r="L731" s="171" t="s">
        <v>42</v>
      </c>
      <c r="M731" s="171" t="s">
        <v>94</v>
      </c>
      <c r="N731" s="173" t="s">
        <v>20</v>
      </c>
      <c r="O731" s="174" t="s">
        <v>497</v>
      </c>
      <c r="P731" s="169">
        <f t="shared" si="118"/>
        <v>45436</v>
      </c>
      <c r="Q731" s="172" t="s">
        <v>2414</v>
      </c>
      <c r="R731" s="175">
        <v>0.97299999999999998</v>
      </c>
      <c r="S731" s="175">
        <v>0.997</v>
      </c>
      <c r="T731" s="148">
        <v>934.03</v>
      </c>
      <c r="U731" s="148">
        <v>924990</v>
      </c>
      <c r="V731" s="176">
        <f>T731/K731</f>
        <v>3.2379706666666667E-2</v>
      </c>
      <c r="W731" s="167" t="str">
        <f t="shared" si="116"/>
        <v>L0W</v>
      </c>
      <c r="X731" s="167" t="str">
        <f t="shared" si="109"/>
        <v>DELAYED</v>
      </c>
      <c r="Y731" s="167">
        <f t="shared" si="117"/>
        <v>28</v>
      </c>
      <c r="Z731" s="169"/>
      <c r="AA731" s="168"/>
      <c r="AB731" s="168"/>
      <c r="AC731" s="168"/>
    </row>
    <row r="732" spans="1:29" ht="13.8" thickBot="1" x14ac:dyDescent="0.3">
      <c r="A732" s="293">
        <v>45365</v>
      </c>
      <c r="B732" s="167" t="s">
        <v>1937</v>
      </c>
      <c r="C732" s="167" t="s">
        <v>2307</v>
      </c>
      <c r="D732" s="167" t="s">
        <v>2308</v>
      </c>
      <c r="E732" s="167" t="s">
        <v>2309</v>
      </c>
      <c r="F732" s="168" t="s">
        <v>52</v>
      </c>
      <c r="G732" s="293">
        <v>45352</v>
      </c>
      <c r="H732" s="293">
        <v>45380</v>
      </c>
      <c r="I732" s="170" t="s">
        <v>2310</v>
      </c>
      <c r="J732" s="317">
        <v>960000</v>
      </c>
      <c r="K732" s="318">
        <f t="shared" si="115"/>
        <v>18461.538461538461</v>
      </c>
      <c r="L732" s="171" t="s">
        <v>42</v>
      </c>
      <c r="M732" s="171" t="s">
        <v>115</v>
      </c>
      <c r="N732" s="173" t="s">
        <v>28</v>
      </c>
      <c r="O732" s="174" t="s">
        <v>497</v>
      </c>
      <c r="P732" s="169">
        <f t="shared" si="118"/>
        <v>45436</v>
      </c>
      <c r="Q732" s="172" t="s">
        <v>2417</v>
      </c>
      <c r="R732" s="175">
        <v>0.97</v>
      </c>
      <c r="S732" s="175">
        <v>0.97799999999999998</v>
      </c>
      <c r="T732" s="148">
        <v>2293.41</v>
      </c>
      <c r="U732" s="148">
        <f>T732*52</f>
        <v>119257.31999999999</v>
      </c>
      <c r="V732" s="176">
        <f>T732/K732</f>
        <v>0.124226375</v>
      </c>
      <c r="W732" s="167" t="str">
        <f t="shared" si="116"/>
        <v>L0W</v>
      </c>
      <c r="X732" s="167" t="str">
        <f t="shared" si="109"/>
        <v>DELAYED</v>
      </c>
      <c r="Y732" s="167">
        <f t="shared" si="117"/>
        <v>28</v>
      </c>
      <c r="Z732" s="169"/>
      <c r="AA732" s="168"/>
      <c r="AB732" s="168"/>
      <c r="AC732" s="168"/>
    </row>
    <row r="733" spans="1:29" ht="13.8" thickBot="1" x14ac:dyDescent="0.3">
      <c r="A733" s="294">
        <v>45341</v>
      </c>
      <c r="B733" s="82" t="s">
        <v>57</v>
      </c>
      <c r="C733" s="82" t="s">
        <v>162</v>
      </c>
      <c r="D733" s="82" t="s">
        <v>89</v>
      </c>
      <c r="E733" s="82" t="s">
        <v>2247</v>
      </c>
      <c r="F733" s="84" t="s">
        <v>52</v>
      </c>
      <c r="G733" s="294">
        <v>45352</v>
      </c>
      <c r="H733" s="294"/>
      <c r="I733" s="115" t="s">
        <v>2248</v>
      </c>
      <c r="J733" s="302">
        <v>960000</v>
      </c>
      <c r="K733" s="307">
        <f t="shared" si="115"/>
        <v>18461.538461538461</v>
      </c>
      <c r="L733" s="87" t="s">
        <v>42</v>
      </c>
      <c r="M733" s="87" t="s">
        <v>94</v>
      </c>
      <c r="N733" s="90" t="s">
        <v>28</v>
      </c>
      <c r="O733" s="89" t="s">
        <v>497</v>
      </c>
      <c r="P733" s="85">
        <f t="shared" si="118"/>
        <v>45436</v>
      </c>
      <c r="Q733" s="88" t="s">
        <v>2416</v>
      </c>
      <c r="R733" s="79"/>
      <c r="S733" s="79"/>
      <c r="T733" s="80"/>
      <c r="U733" s="80">
        <f>T733*52</f>
        <v>0</v>
      </c>
      <c r="V733" s="81">
        <f>Y642/J733</f>
        <v>1.7708333333333335E-5</v>
      </c>
      <c r="W733" s="82" t="str">
        <f t="shared" si="116"/>
        <v>L0W</v>
      </c>
      <c r="X733" s="82" t="e">
        <f t="shared" ref="X733:X764" si="119">IF(Y733&lt;15, "EXPECTED", IF(Y733&gt;30, "SIGNIFICANT", "DELAYED"))</f>
        <v>#NUM!</v>
      </c>
      <c r="Y733" s="82" t="e">
        <f t="shared" si="117"/>
        <v>#NUM!</v>
      </c>
      <c r="Z733" s="85"/>
      <c r="AA733" s="84"/>
      <c r="AB733" s="84"/>
      <c r="AC733" s="84"/>
    </row>
    <row r="734" spans="1:29" ht="13.8" thickBot="1" x14ac:dyDescent="0.3">
      <c r="A734" s="294">
        <v>45328</v>
      </c>
      <c r="B734" s="82" t="s">
        <v>204</v>
      </c>
      <c r="C734" s="82" t="s">
        <v>461</v>
      </c>
      <c r="D734" s="82" t="s">
        <v>158</v>
      </c>
      <c r="E734" s="82" t="s">
        <v>2207</v>
      </c>
      <c r="F734" s="84" t="s">
        <v>52</v>
      </c>
      <c r="G734" s="294">
        <v>45352</v>
      </c>
      <c r="H734" s="294"/>
      <c r="I734" s="115" t="s">
        <v>2208</v>
      </c>
      <c r="J734" s="302">
        <v>720000</v>
      </c>
      <c r="K734" s="307">
        <f t="shared" si="115"/>
        <v>13846.153846153846</v>
      </c>
      <c r="L734" s="87" t="s">
        <v>42</v>
      </c>
      <c r="M734" s="87" t="s">
        <v>94</v>
      </c>
      <c r="N734" s="90" t="s">
        <v>160</v>
      </c>
      <c r="O734" s="89" t="s">
        <v>497</v>
      </c>
      <c r="P734" s="85">
        <f t="shared" si="118"/>
        <v>45436</v>
      </c>
      <c r="Q734" s="88" t="s">
        <v>2416</v>
      </c>
      <c r="R734" s="79"/>
      <c r="S734" s="79"/>
      <c r="T734" s="80"/>
      <c r="U734" s="80">
        <f>T734*52</f>
        <v>0</v>
      </c>
      <c r="V734" s="81" t="e">
        <f>Y643/J734</f>
        <v>#NUM!</v>
      </c>
      <c r="W734" s="82" t="e">
        <f t="shared" si="116"/>
        <v>#NUM!</v>
      </c>
      <c r="X734" s="82" t="e">
        <f t="shared" si="119"/>
        <v>#NUM!</v>
      </c>
      <c r="Y734" s="82" t="e">
        <f t="shared" si="117"/>
        <v>#NUM!</v>
      </c>
      <c r="Z734" s="85"/>
      <c r="AA734" s="84"/>
      <c r="AB734" s="84"/>
      <c r="AC734" s="84"/>
    </row>
    <row r="735" spans="1:29" ht="13.8" thickBot="1" x14ac:dyDescent="0.3">
      <c r="A735" s="293">
        <v>45341</v>
      </c>
      <c r="B735" s="167" t="s">
        <v>534</v>
      </c>
      <c r="C735" s="167" t="s">
        <v>1459</v>
      </c>
      <c r="D735" s="167" t="s">
        <v>15</v>
      </c>
      <c r="E735" s="167" t="s">
        <v>2249</v>
      </c>
      <c r="F735" s="168" t="s">
        <v>52</v>
      </c>
      <c r="G735" s="293">
        <v>45352</v>
      </c>
      <c r="H735" s="293">
        <v>45386</v>
      </c>
      <c r="I735" s="170" t="s">
        <v>2250</v>
      </c>
      <c r="J735" s="317">
        <v>600000</v>
      </c>
      <c r="K735" s="307">
        <f t="shared" si="115"/>
        <v>11538.461538461539</v>
      </c>
      <c r="L735" s="171" t="s">
        <v>42</v>
      </c>
      <c r="M735" s="171" t="s">
        <v>94</v>
      </c>
      <c r="N735" s="173" t="s">
        <v>66</v>
      </c>
      <c r="O735" s="174" t="s">
        <v>497</v>
      </c>
      <c r="P735" s="169">
        <f t="shared" si="118"/>
        <v>45442</v>
      </c>
      <c r="Q735" s="172" t="s">
        <v>2414</v>
      </c>
      <c r="R735" s="175">
        <v>0.98</v>
      </c>
      <c r="S735" s="175">
        <v>1</v>
      </c>
      <c r="T735" s="80"/>
      <c r="U735" s="148">
        <v>166598</v>
      </c>
      <c r="V735" s="176" t="e">
        <f>Y644/J735</f>
        <v>#NUM!</v>
      </c>
      <c r="W735" s="167" t="e">
        <f t="shared" si="116"/>
        <v>#NUM!</v>
      </c>
      <c r="X735" s="167" t="str">
        <f t="shared" si="119"/>
        <v>SIGNIFICANT</v>
      </c>
      <c r="Y735" s="167">
        <f t="shared" si="117"/>
        <v>34</v>
      </c>
      <c r="Z735" s="169"/>
      <c r="AA735" s="168"/>
      <c r="AB735" s="168"/>
      <c r="AC735" s="168"/>
    </row>
    <row r="736" spans="1:29" ht="13.8" thickBot="1" x14ac:dyDescent="0.3">
      <c r="A736" s="293">
        <v>45362</v>
      </c>
      <c r="B736" s="167"/>
      <c r="C736" s="167" t="s">
        <v>162</v>
      </c>
      <c r="D736" s="167" t="s">
        <v>90</v>
      </c>
      <c r="E736" s="167" t="s">
        <v>2289</v>
      </c>
      <c r="F736" s="168" t="s">
        <v>52</v>
      </c>
      <c r="G736" s="293">
        <v>45352</v>
      </c>
      <c r="H736" s="293">
        <v>45393</v>
      </c>
      <c r="I736" s="170" t="s">
        <v>2290</v>
      </c>
      <c r="J736" s="317">
        <v>600000</v>
      </c>
      <c r="K736" s="307">
        <f t="shared" si="115"/>
        <v>11538.461538461539</v>
      </c>
      <c r="L736" s="171" t="s">
        <v>42</v>
      </c>
      <c r="M736" s="171" t="s">
        <v>94</v>
      </c>
      <c r="N736" s="173" t="s">
        <v>28</v>
      </c>
      <c r="O736" s="174" t="s">
        <v>497</v>
      </c>
      <c r="P736" s="169">
        <f t="shared" si="118"/>
        <v>45449</v>
      </c>
      <c r="Q736" s="172" t="s">
        <v>2414</v>
      </c>
      <c r="R736" s="175">
        <v>1</v>
      </c>
      <c r="S736" s="175">
        <v>1</v>
      </c>
      <c r="T736" s="80"/>
      <c r="U736" s="148">
        <v>320791</v>
      </c>
      <c r="V736" s="330">
        <f>U736/J736</f>
        <v>0.53465166666666664</v>
      </c>
      <c r="W736" s="167" t="str">
        <f t="shared" si="116"/>
        <v>L0W</v>
      </c>
      <c r="X736" s="167" t="str">
        <f t="shared" si="119"/>
        <v>SIGNIFICANT</v>
      </c>
      <c r="Y736" s="167">
        <f t="shared" si="117"/>
        <v>41</v>
      </c>
      <c r="Z736" s="169"/>
      <c r="AA736" s="168"/>
      <c r="AB736" s="168"/>
      <c r="AC736" s="168"/>
    </row>
    <row r="737" spans="1:29" ht="13.8" thickBot="1" x14ac:dyDescent="0.3">
      <c r="A737" s="294">
        <v>45357</v>
      </c>
      <c r="B737" s="82" t="s">
        <v>2281</v>
      </c>
      <c r="C737" s="82" t="s">
        <v>77</v>
      </c>
      <c r="D737" s="82" t="s">
        <v>15</v>
      </c>
      <c r="E737" s="82" t="s">
        <v>2280</v>
      </c>
      <c r="F737" s="84" t="s">
        <v>52</v>
      </c>
      <c r="G737" s="294">
        <v>45352</v>
      </c>
      <c r="H737" s="294"/>
      <c r="I737" s="115" t="s">
        <v>2282</v>
      </c>
      <c r="J737" s="302">
        <v>180000</v>
      </c>
      <c r="K737" s="307">
        <f t="shared" si="115"/>
        <v>3461.5384615384614</v>
      </c>
      <c r="L737" s="87" t="s">
        <v>42</v>
      </c>
      <c r="M737" s="87" t="s">
        <v>115</v>
      </c>
      <c r="N737" s="90" t="s">
        <v>78</v>
      </c>
      <c r="O737" s="89" t="s">
        <v>497</v>
      </c>
      <c r="P737" s="85">
        <f t="shared" si="118"/>
        <v>45436</v>
      </c>
      <c r="Q737" s="88" t="s">
        <v>2416</v>
      </c>
      <c r="R737" s="79"/>
      <c r="S737" s="79"/>
      <c r="T737" s="80"/>
      <c r="U737" s="80">
        <f>T737*52</f>
        <v>0</v>
      </c>
      <c r="V737" s="81">
        <f>Y646/J737</f>
        <v>8.8888888888888893E-5</v>
      </c>
      <c r="W737" s="82" t="str">
        <f t="shared" si="116"/>
        <v>L0W</v>
      </c>
      <c r="X737" s="82" t="e">
        <f t="shared" si="119"/>
        <v>#NUM!</v>
      </c>
      <c r="Y737" s="82" t="e">
        <f t="shared" si="117"/>
        <v>#NUM!</v>
      </c>
      <c r="Z737" s="85"/>
      <c r="AA737" s="84"/>
      <c r="AB737" s="84"/>
      <c r="AC737" s="84"/>
    </row>
    <row r="738" spans="1:29" ht="13.8" hidden="1" thickBot="1" x14ac:dyDescent="0.3">
      <c r="A738" s="336">
        <v>45334</v>
      </c>
      <c r="B738" s="18"/>
      <c r="C738" s="18" t="s">
        <v>172</v>
      </c>
      <c r="D738" s="18" t="s">
        <v>18</v>
      </c>
      <c r="E738" s="18" t="s">
        <v>2225</v>
      </c>
      <c r="F738" s="19" t="s">
        <v>52</v>
      </c>
      <c r="G738" s="336">
        <v>45355</v>
      </c>
      <c r="H738" s="336">
        <v>45352</v>
      </c>
      <c r="I738" s="178" t="s">
        <v>2226</v>
      </c>
      <c r="J738" s="337">
        <v>780000</v>
      </c>
      <c r="K738" s="308">
        <f t="shared" si="115"/>
        <v>15000</v>
      </c>
      <c r="L738" s="27" t="s">
        <v>42</v>
      </c>
      <c r="M738" s="27" t="s">
        <v>94</v>
      </c>
      <c r="N738" s="180" t="s">
        <v>66</v>
      </c>
      <c r="O738" s="181" t="s">
        <v>10</v>
      </c>
      <c r="P738" s="153" t="s">
        <v>21</v>
      </c>
      <c r="Q738" s="179" t="s">
        <v>368</v>
      </c>
      <c r="R738" s="182">
        <v>0.95699999999999996</v>
      </c>
      <c r="S738" s="182">
        <v>0.98899999999999999</v>
      </c>
      <c r="T738" s="347">
        <v>338.3</v>
      </c>
      <c r="U738" s="161">
        <v>8173</v>
      </c>
      <c r="V738" s="59">
        <f>T738/K738</f>
        <v>2.2553333333333335E-2</v>
      </c>
      <c r="W738" s="18" t="str">
        <f t="shared" si="116"/>
        <v>L0W</v>
      </c>
      <c r="X738" s="18" t="e">
        <f t="shared" si="119"/>
        <v>#NUM!</v>
      </c>
      <c r="Y738" s="18" t="e">
        <f t="shared" si="117"/>
        <v>#NUM!</v>
      </c>
      <c r="Z738" s="25"/>
      <c r="AA738" s="19"/>
      <c r="AB738" s="19"/>
      <c r="AC738" s="19"/>
    </row>
    <row r="739" spans="1:29" ht="13.8" thickBot="1" x14ac:dyDescent="0.3">
      <c r="A739" s="294">
        <v>45373</v>
      </c>
      <c r="B739" s="82"/>
      <c r="C739" s="82" t="s">
        <v>628</v>
      </c>
      <c r="D739" s="82" t="s">
        <v>14</v>
      </c>
      <c r="E739" s="82" t="s">
        <v>2334</v>
      </c>
      <c r="F739" s="84" t="s">
        <v>52</v>
      </c>
      <c r="G739" s="294">
        <v>45355</v>
      </c>
      <c r="H739" s="294"/>
      <c r="I739" s="115" t="s">
        <v>2335</v>
      </c>
      <c r="J739" s="302">
        <v>720000</v>
      </c>
      <c r="K739" s="307">
        <f t="shared" si="115"/>
        <v>13846.153846153846</v>
      </c>
      <c r="L739" s="87" t="s">
        <v>42</v>
      </c>
      <c r="M739" s="87" t="s">
        <v>100</v>
      </c>
      <c r="N739" s="90" t="s">
        <v>71</v>
      </c>
      <c r="O739" s="89" t="s">
        <v>497</v>
      </c>
      <c r="P739" s="85">
        <v>45387</v>
      </c>
      <c r="Q739" s="88" t="s">
        <v>2416</v>
      </c>
      <c r="R739" s="79"/>
      <c r="S739" s="79"/>
      <c r="T739" s="80"/>
      <c r="U739" s="80">
        <f>T739*52</f>
        <v>0</v>
      </c>
      <c r="V739" s="81" t="e">
        <f>Y648/J739</f>
        <v>#NUM!</v>
      </c>
      <c r="W739" s="82" t="e">
        <f t="shared" si="116"/>
        <v>#NUM!</v>
      </c>
      <c r="X739" s="82" t="e">
        <f t="shared" si="119"/>
        <v>#NUM!</v>
      </c>
      <c r="Y739" s="82" t="e">
        <f t="shared" si="117"/>
        <v>#NUM!</v>
      </c>
      <c r="Z739" s="85"/>
      <c r="AA739" s="84"/>
      <c r="AB739" s="84"/>
      <c r="AC739" s="84"/>
    </row>
    <row r="740" spans="1:29" ht="13.8" thickBot="1" x14ac:dyDescent="0.3">
      <c r="A740" s="294">
        <v>45341</v>
      </c>
      <c r="B740" s="82"/>
      <c r="C740" s="82" t="s">
        <v>162</v>
      </c>
      <c r="D740" s="82" t="s">
        <v>14</v>
      </c>
      <c r="E740" s="82" t="s">
        <v>2251</v>
      </c>
      <c r="F740" s="84" t="s">
        <v>52</v>
      </c>
      <c r="G740" s="294">
        <v>45355</v>
      </c>
      <c r="H740" s="294"/>
      <c r="I740" s="115" t="s">
        <v>2252</v>
      </c>
      <c r="J740" s="302">
        <v>600000</v>
      </c>
      <c r="K740" s="307">
        <f t="shared" si="115"/>
        <v>11538.461538461539</v>
      </c>
      <c r="L740" s="87" t="s">
        <v>41</v>
      </c>
      <c r="M740" s="87" t="s">
        <v>42</v>
      </c>
      <c r="N740" s="90" t="s">
        <v>28</v>
      </c>
      <c r="O740" s="89" t="s">
        <v>497</v>
      </c>
      <c r="P740" s="85">
        <f t="shared" ref="P740:P795" si="120">IF(H740="",(G740+12*7),(H740+8*7))</f>
        <v>45439</v>
      </c>
      <c r="Q740" s="88" t="s">
        <v>2416</v>
      </c>
      <c r="R740" s="79"/>
      <c r="S740" s="79"/>
      <c r="T740" s="80"/>
      <c r="U740" s="80">
        <f>T740*52</f>
        <v>0</v>
      </c>
      <c r="V740" s="81">
        <f>Y649/J740</f>
        <v>1.5E-5</v>
      </c>
      <c r="W740" s="82" t="str">
        <f t="shared" si="116"/>
        <v>L0W</v>
      </c>
      <c r="X740" s="82" t="e">
        <f t="shared" si="119"/>
        <v>#NUM!</v>
      </c>
      <c r="Y740" s="82" t="e">
        <f t="shared" si="117"/>
        <v>#NUM!</v>
      </c>
      <c r="Z740" s="85"/>
      <c r="AA740" s="84"/>
      <c r="AB740" s="84"/>
      <c r="AC740" s="84"/>
    </row>
    <row r="741" spans="1:29" ht="13.8" thickBot="1" x14ac:dyDescent="0.3">
      <c r="A741" s="294">
        <v>45334</v>
      </c>
      <c r="B741" s="82"/>
      <c r="C741" s="82" t="s">
        <v>105</v>
      </c>
      <c r="D741" s="82" t="s">
        <v>1460</v>
      </c>
      <c r="E741" s="82" t="s">
        <v>2223</v>
      </c>
      <c r="F741" s="84" t="s">
        <v>52</v>
      </c>
      <c r="G741" s="294">
        <v>45356</v>
      </c>
      <c r="H741" s="294"/>
      <c r="I741" s="115" t="s">
        <v>2224</v>
      </c>
      <c r="J741" s="302">
        <v>120000</v>
      </c>
      <c r="K741" s="307">
        <f t="shared" si="115"/>
        <v>2307.6923076923076</v>
      </c>
      <c r="L741" s="87" t="s">
        <v>42</v>
      </c>
      <c r="M741" s="87" t="s">
        <v>94</v>
      </c>
      <c r="N741" s="90" t="s">
        <v>79</v>
      </c>
      <c r="O741" s="89" t="s">
        <v>497</v>
      </c>
      <c r="P741" s="85">
        <f t="shared" si="120"/>
        <v>45440</v>
      </c>
      <c r="Q741" s="88" t="s">
        <v>2416</v>
      </c>
      <c r="R741" s="79"/>
      <c r="S741" s="79"/>
      <c r="T741" s="80"/>
      <c r="U741" s="80">
        <f>T741*52</f>
        <v>0</v>
      </c>
      <c r="V741" s="81" t="e">
        <f>Y650/J741</f>
        <v>#NUM!</v>
      </c>
      <c r="W741" s="82" t="e">
        <f t="shared" si="116"/>
        <v>#NUM!</v>
      </c>
      <c r="X741" s="82" t="e">
        <f t="shared" si="119"/>
        <v>#NUM!</v>
      </c>
      <c r="Y741" s="82" t="e">
        <f t="shared" si="117"/>
        <v>#NUM!</v>
      </c>
      <c r="Z741" s="85"/>
      <c r="AA741" s="84"/>
      <c r="AB741" s="84"/>
      <c r="AC741" s="84"/>
    </row>
    <row r="742" spans="1:29" ht="13.8" thickBot="1" x14ac:dyDescent="0.3">
      <c r="A742" s="294">
        <v>45357</v>
      </c>
      <c r="B742" s="82" t="s">
        <v>520</v>
      </c>
      <c r="C742" s="82" t="s">
        <v>132</v>
      </c>
      <c r="D742" s="82" t="s">
        <v>158</v>
      </c>
      <c r="E742" s="82" t="s">
        <v>2273</v>
      </c>
      <c r="F742" s="84" t="s">
        <v>52</v>
      </c>
      <c r="G742" s="294">
        <v>45359</v>
      </c>
      <c r="H742" s="294"/>
      <c r="I742" s="115" t="s">
        <v>2274</v>
      </c>
      <c r="J742" s="302">
        <v>720000</v>
      </c>
      <c r="K742" s="307">
        <f t="shared" si="115"/>
        <v>13846.153846153846</v>
      </c>
      <c r="L742" s="87" t="s">
        <v>42</v>
      </c>
      <c r="M742" s="87" t="s">
        <v>94</v>
      </c>
      <c r="N742" s="90" t="s">
        <v>160</v>
      </c>
      <c r="O742" s="89" t="s">
        <v>497</v>
      </c>
      <c r="P742" s="85">
        <f t="shared" si="120"/>
        <v>45443</v>
      </c>
      <c r="Q742" s="88" t="s">
        <v>2416</v>
      </c>
      <c r="R742" s="79"/>
      <c r="S742" s="79"/>
      <c r="T742" s="80"/>
      <c r="U742" s="80">
        <f>T742*52</f>
        <v>0</v>
      </c>
      <c r="V742" s="81" t="e">
        <f>Y651/J742</f>
        <v>#NUM!</v>
      </c>
      <c r="W742" s="82" t="e">
        <f t="shared" si="116"/>
        <v>#NUM!</v>
      </c>
      <c r="X742" s="82" t="e">
        <f t="shared" si="119"/>
        <v>#NUM!</v>
      </c>
      <c r="Y742" s="82" t="e">
        <f t="shared" si="117"/>
        <v>#NUM!</v>
      </c>
      <c r="Z742" s="85"/>
      <c r="AA742" s="84"/>
      <c r="AB742" s="84"/>
      <c r="AC742" s="84"/>
    </row>
    <row r="743" spans="1:29" ht="13.8" thickBot="1" x14ac:dyDescent="0.3">
      <c r="A743" s="293">
        <v>45362</v>
      </c>
      <c r="B743" s="167" t="s">
        <v>796</v>
      </c>
      <c r="C743" s="167" t="s">
        <v>190</v>
      </c>
      <c r="D743" s="167" t="s">
        <v>158</v>
      </c>
      <c r="E743" s="167" t="s">
        <v>2291</v>
      </c>
      <c r="F743" s="168" t="s">
        <v>52</v>
      </c>
      <c r="G743" s="293">
        <v>45362</v>
      </c>
      <c r="H743" s="293">
        <v>45404</v>
      </c>
      <c r="I743" s="170" t="s">
        <v>2292</v>
      </c>
      <c r="J743" s="317">
        <v>1980000</v>
      </c>
      <c r="K743" s="307">
        <f t="shared" si="115"/>
        <v>38076.923076923078</v>
      </c>
      <c r="L743" s="171" t="s">
        <v>42</v>
      </c>
      <c r="M743" s="171" t="s">
        <v>115</v>
      </c>
      <c r="N743" s="173" t="s">
        <v>33</v>
      </c>
      <c r="O743" s="174" t="s">
        <v>497</v>
      </c>
      <c r="P743" s="169">
        <f t="shared" si="120"/>
        <v>45460</v>
      </c>
      <c r="Q743" s="172" t="s">
        <v>2414</v>
      </c>
      <c r="R743" s="175">
        <v>1</v>
      </c>
      <c r="S743" s="175">
        <v>1</v>
      </c>
      <c r="T743" s="80"/>
      <c r="U743" s="148">
        <v>21345</v>
      </c>
      <c r="V743" s="176" t="e">
        <f>Y653/J743</f>
        <v>#NUM!</v>
      </c>
      <c r="W743" s="167" t="e">
        <f t="shared" si="116"/>
        <v>#NUM!</v>
      </c>
      <c r="X743" s="167" t="str">
        <f t="shared" si="119"/>
        <v>SIGNIFICANT</v>
      </c>
      <c r="Y743" s="167">
        <f t="shared" si="117"/>
        <v>42</v>
      </c>
      <c r="Z743" s="169"/>
      <c r="AA743" s="168"/>
      <c r="AB743" s="168"/>
      <c r="AC743" s="168"/>
    </row>
    <row r="744" spans="1:29" ht="13.8" thickBot="1" x14ac:dyDescent="0.3">
      <c r="A744" s="294">
        <v>45362</v>
      </c>
      <c r="B744" s="82" t="s">
        <v>533</v>
      </c>
      <c r="C744" s="82" t="s">
        <v>146</v>
      </c>
      <c r="D744" s="82" t="s">
        <v>24</v>
      </c>
      <c r="E744" s="82" t="s">
        <v>2287</v>
      </c>
      <c r="F744" s="84" t="s">
        <v>52</v>
      </c>
      <c r="G744" s="294">
        <v>45369</v>
      </c>
      <c r="H744" s="294"/>
      <c r="I744" s="115" t="s">
        <v>2288</v>
      </c>
      <c r="J744" s="302">
        <v>120000</v>
      </c>
      <c r="K744" s="307">
        <f t="shared" si="115"/>
        <v>2307.6923076923076</v>
      </c>
      <c r="L744" s="87" t="s">
        <v>42</v>
      </c>
      <c r="M744" s="87" t="s">
        <v>94</v>
      </c>
      <c r="N744" s="90" t="s">
        <v>72</v>
      </c>
      <c r="O744" s="89" t="s">
        <v>497</v>
      </c>
      <c r="P744" s="85">
        <f t="shared" si="120"/>
        <v>45453</v>
      </c>
      <c r="Q744" s="88" t="s">
        <v>2416</v>
      </c>
      <c r="R744" s="79"/>
      <c r="S744" s="79"/>
      <c r="T744" s="80"/>
      <c r="U744" s="80">
        <f>T744*52</f>
        <v>0</v>
      </c>
      <c r="V744" s="81">
        <f>Y654/J744</f>
        <v>2.6666666666666668E-4</v>
      </c>
      <c r="W744" s="82" t="str">
        <f t="shared" si="116"/>
        <v>L0W</v>
      </c>
      <c r="X744" s="82" t="e">
        <f t="shared" si="119"/>
        <v>#NUM!</v>
      </c>
      <c r="Y744" s="82" t="e">
        <f t="shared" si="117"/>
        <v>#NUM!</v>
      </c>
      <c r="Z744" s="85"/>
      <c r="AA744" s="84"/>
      <c r="AB744" s="84"/>
      <c r="AC744" s="84"/>
    </row>
    <row r="745" spans="1:29" ht="13.8" thickBot="1" x14ac:dyDescent="0.3">
      <c r="A745" s="293">
        <v>45369</v>
      </c>
      <c r="B745" s="167" t="s">
        <v>520</v>
      </c>
      <c r="C745" s="167" t="s">
        <v>728</v>
      </c>
      <c r="D745" s="167" t="s">
        <v>15</v>
      </c>
      <c r="E745" s="167" t="s">
        <v>2300</v>
      </c>
      <c r="F745" s="168" t="s">
        <v>52</v>
      </c>
      <c r="G745" s="293">
        <v>45381</v>
      </c>
      <c r="H745" s="293">
        <v>45385</v>
      </c>
      <c r="I745" s="170" t="s">
        <v>2301</v>
      </c>
      <c r="J745" s="317">
        <v>1200000</v>
      </c>
      <c r="K745" s="320">
        <f t="shared" si="115"/>
        <v>23076.923076923078</v>
      </c>
      <c r="L745" s="171" t="s">
        <v>42</v>
      </c>
      <c r="M745" s="171" t="s">
        <v>94</v>
      </c>
      <c r="N745" s="173">
        <v>8160</v>
      </c>
      <c r="O745" s="174" t="s">
        <v>1785</v>
      </c>
      <c r="P745" s="169">
        <f t="shared" si="120"/>
        <v>45441</v>
      </c>
      <c r="Q745" s="172" t="s">
        <v>2419</v>
      </c>
      <c r="R745" s="175">
        <v>0.97399999999999998</v>
      </c>
      <c r="S745" s="175">
        <v>0.996</v>
      </c>
      <c r="T745" s="80"/>
      <c r="U745" s="148">
        <v>57953</v>
      </c>
      <c r="V745" s="176">
        <f t="shared" ref="V745:V784" si="121">T745/K745</f>
        <v>0</v>
      </c>
      <c r="W745" s="167" t="str">
        <f t="shared" si="116"/>
        <v>L0W</v>
      </c>
      <c r="X745" s="167" t="str">
        <f t="shared" si="119"/>
        <v>EXPECTED</v>
      </c>
      <c r="Y745" s="167">
        <f t="shared" si="117"/>
        <v>4</v>
      </c>
      <c r="Z745" s="169"/>
      <c r="AA745" s="168"/>
      <c r="AB745" s="168"/>
      <c r="AC745" s="168"/>
    </row>
    <row r="746" spans="1:29" ht="13.8" thickBot="1" x14ac:dyDescent="0.3">
      <c r="A746" s="294">
        <v>45383</v>
      </c>
      <c r="B746" s="338" t="s">
        <v>534</v>
      </c>
      <c r="C746" s="338" t="s">
        <v>162</v>
      </c>
      <c r="D746" s="338" t="s">
        <v>2349</v>
      </c>
      <c r="E746" s="338" t="s">
        <v>2350</v>
      </c>
      <c r="F746" s="339" t="s">
        <v>52</v>
      </c>
      <c r="G746" s="294">
        <v>45382</v>
      </c>
      <c r="H746" s="294"/>
      <c r="I746" s="340" t="s">
        <v>2351</v>
      </c>
      <c r="J746" s="319">
        <v>600000</v>
      </c>
      <c r="K746" s="322">
        <f t="shared" si="115"/>
        <v>11538.461538461539</v>
      </c>
      <c r="L746" s="84" t="s">
        <v>42</v>
      </c>
      <c r="M746" s="84" t="s">
        <v>145</v>
      </c>
      <c r="N746" s="340" t="s">
        <v>28</v>
      </c>
      <c r="O746" s="89" t="s">
        <v>497</v>
      </c>
      <c r="P746" s="85">
        <f t="shared" si="120"/>
        <v>45466</v>
      </c>
      <c r="Q746" s="88" t="s">
        <v>2416</v>
      </c>
      <c r="R746" s="79"/>
      <c r="S746" s="79"/>
      <c r="T746" s="147"/>
      <c r="U746" s="80">
        <f>T746*52</f>
        <v>0</v>
      </c>
      <c r="V746" s="81">
        <f t="shared" si="121"/>
        <v>0</v>
      </c>
      <c r="W746" s="82" t="str">
        <f t="shared" si="116"/>
        <v>L0W</v>
      </c>
      <c r="X746" s="82" t="e">
        <f t="shared" si="119"/>
        <v>#NUM!</v>
      </c>
      <c r="Y746" s="82" t="e">
        <f t="shared" si="117"/>
        <v>#NUM!</v>
      </c>
      <c r="Z746" s="85"/>
      <c r="AA746" s="84"/>
      <c r="AB746" s="84"/>
      <c r="AC746" s="84"/>
    </row>
    <row r="747" spans="1:29" ht="13.8" thickBot="1" x14ac:dyDescent="0.3">
      <c r="A747" s="294">
        <v>45357</v>
      </c>
      <c r="B747" s="82"/>
      <c r="C747" s="82" t="s">
        <v>1983</v>
      </c>
      <c r="D747" s="82" t="s">
        <v>158</v>
      </c>
      <c r="E747" s="82" t="s">
        <v>2278</v>
      </c>
      <c r="F747" s="84" t="s">
        <v>52</v>
      </c>
      <c r="G747" s="294">
        <v>45383</v>
      </c>
      <c r="H747" s="294"/>
      <c r="I747" s="115" t="s">
        <v>2279</v>
      </c>
      <c r="J747" s="319">
        <v>3000000</v>
      </c>
      <c r="K747" s="320">
        <f t="shared" si="115"/>
        <v>57692.307692307695</v>
      </c>
      <c r="L747" s="87" t="s">
        <v>41</v>
      </c>
      <c r="M747" s="87" t="s">
        <v>99</v>
      </c>
      <c r="N747" s="90" t="s">
        <v>48</v>
      </c>
      <c r="O747" s="89" t="s">
        <v>1785</v>
      </c>
      <c r="P747" s="85">
        <f t="shared" si="120"/>
        <v>45467</v>
      </c>
      <c r="Q747" s="88" t="s">
        <v>2416</v>
      </c>
      <c r="R747" s="79"/>
      <c r="S747" s="79"/>
      <c r="T747" s="80"/>
      <c r="U747" s="80">
        <f>T747*52</f>
        <v>0</v>
      </c>
      <c r="V747" s="81">
        <f t="shared" si="121"/>
        <v>0</v>
      </c>
      <c r="W747" s="82" t="str">
        <f t="shared" si="116"/>
        <v>L0W</v>
      </c>
      <c r="X747" s="82" t="e">
        <f t="shared" si="119"/>
        <v>#NUM!</v>
      </c>
      <c r="Y747" s="82" t="e">
        <f t="shared" si="117"/>
        <v>#NUM!</v>
      </c>
      <c r="Z747" s="85" t="s">
        <v>2344</v>
      </c>
      <c r="AA747" s="84" t="s">
        <v>52</v>
      </c>
      <c r="AB747" s="84" t="s">
        <v>99</v>
      </c>
      <c r="AC747" s="84" t="s">
        <v>99</v>
      </c>
    </row>
    <row r="748" spans="1:29" ht="13.8" thickBot="1" x14ac:dyDescent="0.3">
      <c r="A748" s="294">
        <v>45384</v>
      </c>
      <c r="B748" s="338"/>
      <c r="C748" s="338" t="s">
        <v>178</v>
      </c>
      <c r="D748" s="338" t="s">
        <v>15</v>
      </c>
      <c r="E748" s="338" t="s">
        <v>2363</v>
      </c>
      <c r="F748" s="339" t="s">
        <v>52</v>
      </c>
      <c r="G748" s="294">
        <v>45383</v>
      </c>
      <c r="H748" s="294"/>
      <c r="I748" s="340" t="s">
        <v>2364</v>
      </c>
      <c r="J748" s="319">
        <v>960000</v>
      </c>
      <c r="K748" s="322">
        <f t="shared" si="115"/>
        <v>18461.538461538461</v>
      </c>
      <c r="L748" s="84" t="s">
        <v>42</v>
      </c>
      <c r="M748" s="84" t="s">
        <v>115</v>
      </c>
      <c r="N748" s="340" t="s">
        <v>9</v>
      </c>
      <c r="O748" s="89" t="s">
        <v>497</v>
      </c>
      <c r="P748" s="85">
        <f t="shared" si="120"/>
        <v>45467</v>
      </c>
      <c r="Q748" s="88" t="s">
        <v>2416</v>
      </c>
      <c r="R748" s="79"/>
      <c r="S748" s="79"/>
      <c r="T748" s="147"/>
      <c r="U748" s="80">
        <f>T748*52</f>
        <v>0</v>
      </c>
      <c r="V748" s="81">
        <f t="shared" si="121"/>
        <v>0</v>
      </c>
      <c r="W748" s="82" t="str">
        <f t="shared" si="116"/>
        <v>L0W</v>
      </c>
      <c r="X748" s="82" t="e">
        <f t="shared" si="119"/>
        <v>#NUM!</v>
      </c>
      <c r="Y748" s="82" t="e">
        <f t="shared" si="117"/>
        <v>#NUM!</v>
      </c>
      <c r="Z748" s="85"/>
      <c r="AA748" s="84"/>
      <c r="AB748" s="84"/>
      <c r="AC748" s="84"/>
    </row>
    <row r="749" spans="1:29" ht="13.8" thickBot="1" x14ac:dyDescent="0.3">
      <c r="A749" s="294">
        <v>45334</v>
      </c>
      <c r="B749" s="82" t="s">
        <v>533</v>
      </c>
      <c r="C749" s="82" t="s">
        <v>2233</v>
      </c>
      <c r="D749" s="82" t="s">
        <v>14</v>
      </c>
      <c r="E749" s="82" t="s">
        <v>2234</v>
      </c>
      <c r="F749" s="84" t="s">
        <v>52</v>
      </c>
      <c r="G749" s="294">
        <v>45383</v>
      </c>
      <c r="H749" s="294"/>
      <c r="I749" s="115" t="s">
        <v>2235</v>
      </c>
      <c r="J749" s="319">
        <v>900000</v>
      </c>
      <c r="K749" s="320">
        <f t="shared" si="115"/>
        <v>17307.692307692309</v>
      </c>
      <c r="L749" s="87" t="s">
        <v>42</v>
      </c>
      <c r="M749" s="87" t="s">
        <v>94</v>
      </c>
      <c r="N749" s="90" t="s">
        <v>72</v>
      </c>
      <c r="O749" s="89" t="s">
        <v>497</v>
      </c>
      <c r="P749" s="85">
        <f t="shared" si="120"/>
        <v>45467</v>
      </c>
      <c r="Q749" s="88" t="s">
        <v>2416</v>
      </c>
      <c r="R749" s="79"/>
      <c r="S749" s="79"/>
      <c r="T749" s="80"/>
      <c r="U749" s="80">
        <f>T749*52</f>
        <v>0</v>
      </c>
      <c r="V749" s="81">
        <f t="shared" si="121"/>
        <v>0</v>
      </c>
      <c r="W749" s="82" t="str">
        <f t="shared" si="116"/>
        <v>L0W</v>
      </c>
      <c r="X749" s="82" t="e">
        <f t="shared" si="119"/>
        <v>#NUM!</v>
      </c>
      <c r="Y749" s="82" t="e">
        <f t="shared" si="117"/>
        <v>#NUM!</v>
      </c>
      <c r="Z749" s="85"/>
      <c r="AA749" s="84"/>
      <c r="AB749" s="84"/>
      <c r="AC749" s="84"/>
    </row>
    <row r="750" spans="1:29" ht="13.8" thickBot="1" x14ac:dyDescent="0.3">
      <c r="A750" s="294">
        <v>45357</v>
      </c>
      <c r="B750" s="82" t="s">
        <v>57</v>
      </c>
      <c r="C750" s="82" t="s">
        <v>162</v>
      </c>
      <c r="D750" s="82" t="s">
        <v>14</v>
      </c>
      <c r="E750" s="82" t="s">
        <v>2285</v>
      </c>
      <c r="F750" s="84" t="s">
        <v>52</v>
      </c>
      <c r="G750" s="294">
        <v>45383</v>
      </c>
      <c r="H750" s="294"/>
      <c r="I750" s="115" t="s">
        <v>2286</v>
      </c>
      <c r="J750" s="319">
        <v>660000</v>
      </c>
      <c r="K750" s="320">
        <f t="shared" si="115"/>
        <v>12692.307692307691</v>
      </c>
      <c r="L750" s="87" t="s">
        <v>42</v>
      </c>
      <c r="M750" s="87" t="s">
        <v>94</v>
      </c>
      <c r="N750" s="90" t="s">
        <v>28</v>
      </c>
      <c r="O750" s="89" t="s">
        <v>497</v>
      </c>
      <c r="P750" s="85">
        <f t="shared" si="120"/>
        <v>45467</v>
      </c>
      <c r="Q750" s="88" t="s">
        <v>2416</v>
      </c>
      <c r="R750" s="79"/>
      <c r="S750" s="79"/>
      <c r="T750" s="80"/>
      <c r="U750" s="80">
        <f>T750*52</f>
        <v>0</v>
      </c>
      <c r="V750" s="81">
        <f t="shared" si="121"/>
        <v>0</v>
      </c>
      <c r="W750" s="82" t="str">
        <f t="shared" si="116"/>
        <v>L0W</v>
      </c>
      <c r="X750" s="82" t="e">
        <f t="shared" si="119"/>
        <v>#NUM!</v>
      </c>
      <c r="Y750" s="82" t="e">
        <f t="shared" si="117"/>
        <v>#NUM!</v>
      </c>
      <c r="Z750" s="85"/>
      <c r="AA750" s="84"/>
      <c r="AB750" s="84"/>
      <c r="AC750" s="84"/>
    </row>
    <row r="751" spans="1:29" ht="13.8" thickBot="1" x14ac:dyDescent="0.3">
      <c r="A751" s="294">
        <v>45386</v>
      </c>
      <c r="B751" s="338" t="s">
        <v>533</v>
      </c>
      <c r="C751" s="338" t="s">
        <v>2064</v>
      </c>
      <c r="D751" s="338" t="s">
        <v>1460</v>
      </c>
      <c r="E751" s="338" t="s">
        <v>2367</v>
      </c>
      <c r="F751" s="339" t="s">
        <v>52</v>
      </c>
      <c r="G751" s="294">
        <v>45383</v>
      </c>
      <c r="H751" s="294"/>
      <c r="I751" s="340" t="s">
        <v>2368</v>
      </c>
      <c r="J751" s="319">
        <v>600000</v>
      </c>
      <c r="K751" s="322">
        <f t="shared" si="115"/>
        <v>11538.461538461539</v>
      </c>
      <c r="L751" s="84" t="s">
        <v>42</v>
      </c>
      <c r="M751" s="84" t="s">
        <v>94</v>
      </c>
      <c r="N751" s="340" t="s">
        <v>9</v>
      </c>
      <c r="O751" s="89" t="s">
        <v>497</v>
      </c>
      <c r="P751" s="85">
        <f t="shared" si="120"/>
        <v>45467</v>
      </c>
      <c r="Q751" s="88" t="s">
        <v>2416</v>
      </c>
      <c r="R751" s="79"/>
      <c r="S751" s="79"/>
      <c r="T751" s="147"/>
      <c r="U751" s="80"/>
      <c r="V751" s="81">
        <f t="shared" si="121"/>
        <v>0</v>
      </c>
      <c r="W751" s="82" t="str">
        <f t="shared" si="116"/>
        <v>L0W</v>
      </c>
      <c r="X751" s="82" t="e">
        <f t="shared" si="119"/>
        <v>#NUM!</v>
      </c>
      <c r="Y751" s="82" t="e">
        <f t="shared" si="117"/>
        <v>#NUM!</v>
      </c>
      <c r="Z751" s="85"/>
      <c r="AA751" s="84"/>
      <c r="AB751" s="84"/>
      <c r="AC751" s="84"/>
    </row>
    <row r="752" spans="1:29" ht="13.8" thickBot="1" x14ac:dyDescent="0.3">
      <c r="A752" s="294">
        <v>45365</v>
      </c>
      <c r="B752" s="82" t="s">
        <v>2314</v>
      </c>
      <c r="C752" s="82" t="s">
        <v>2313</v>
      </c>
      <c r="D752" s="82" t="s">
        <v>2003</v>
      </c>
      <c r="E752" s="82" t="s">
        <v>2312</v>
      </c>
      <c r="F752" s="84" t="s">
        <v>52</v>
      </c>
      <c r="G752" s="294">
        <v>45383</v>
      </c>
      <c r="H752" s="294"/>
      <c r="I752" s="115" t="s">
        <v>2311</v>
      </c>
      <c r="J752" s="319">
        <v>60000</v>
      </c>
      <c r="K752" s="320">
        <f t="shared" si="115"/>
        <v>1153.8461538461538</v>
      </c>
      <c r="L752" s="87" t="s">
        <v>42</v>
      </c>
      <c r="M752" s="87" t="s">
        <v>94</v>
      </c>
      <c r="N752" s="90" t="s">
        <v>23</v>
      </c>
      <c r="O752" s="89" t="s">
        <v>497</v>
      </c>
      <c r="P752" s="85">
        <f t="shared" si="120"/>
        <v>45467</v>
      </c>
      <c r="Q752" s="88" t="s">
        <v>2416</v>
      </c>
      <c r="R752" s="79"/>
      <c r="S752" s="79"/>
      <c r="T752" s="80"/>
      <c r="U752" s="80">
        <f>T752*52</f>
        <v>0</v>
      </c>
      <c r="V752" s="81">
        <f t="shared" si="121"/>
        <v>0</v>
      </c>
      <c r="W752" s="82" t="str">
        <f t="shared" si="116"/>
        <v>L0W</v>
      </c>
      <c r="X752" s="82" t="e">
        <f t="shared" si="119"/>
        <v>#NUM!</v>
      </c>
      <c r="Y752" s="82" t="e">
        <f t="shared" si="117"/>
        <v>#NUM!</v>
      </c>
      <c r="Z752" s="85"/>
      <c r="AA752" s="84"/>
      <c r="AB752" s="84"/>
      <c r="AC752" s="84"/>
    </row>
    <row r="753" spans="1:29" ht="15" thickBot="1" x14ac:dyDescent="0.35">
      <c r="A753" s="295">
        <v>45404</v>
      </c>
      <c r="B753" s="323" t="s">
        <v>519</v>
      </c>
      <c r="C753" s="323" t="s">
        <v>125</v>
      </c>
      <c r="D753" s="323" t="s">
        <v>158</v>
      </c>
      <c r="E753" s="323" t="s">
        <v>2395</v>
      </c>
      <c r="F753" s="324" t="s">
        <v>52</v>
      </c>
      <c r="G753" s="295">
        <v>45390</v>
      </c>
      <c r="H753" s="295"/>
      <c r="I753" s="325" t="s">
        <v>2396</v>
      </c>
      <c r="J753" s="321">
        <v>1800000</v>
      </c>
      <c r="K753" s="331">
        <f t="shared" ref="K753:K784" si="122">J753/52</f>
        <v>34615.384615384617</v>
      </c>
      <c r="L753" s="139" t="s">
        <v>42</v>
      </c>
      <c r="M753" s="139" t="s">
        <v>100</v>
      </c>
      <c r="N753" s="325" t="s">
        <v>371</v>
      </c>
      <c r="O753" s="145" t="s">
        <v>1785</v>
      </c>
      <c r="P753" s="140">
        <f t="shared" si="120"/>
        <v>45474</v>
      </c>
      <c r="Q753" s="143"/>
      <c r="R753" s="146"/>
      <c r="S753" s="146"/>
      <c r="T753" s="334"/>
      <c r="U753" s="147"/>
      <c r="V753" s="114">
        <f t="shared" si="121"/>
        <v>0</v>
      </c>
      <c r="W753" s="138" t="str">
        <f t="shared" ref="W753:W784" si="123">IF(V753&lt;0.8, "L0W", IF(V753&gt;1.2,"HIGH","W/IN"))</f>
        <v>L0W</v>
      </c>
      <c r="X753" s="138" t="e">
        <f t="shared" si="119"/>
        <v>#NUM!</v>
      </c>
      <c r="Y753" s="138" t="e">
        <f t="shared" si="117"/>
        <v>#NUM!</v>
      </c>
      <c r="Z753" s="140"/>
      <c r="AA753" s="139"/>
      <c r="AB753" s="139"/>
      <c r="AC753" s="139"/>
    </row>
    <row r="754" spans="1:29" ht="13.8" thickBot="1" x14ac:dyDescent="0.3">
      <c r="A754" s="295">
        <v>45386</v>
      </c>
      <c r="B754" s="323" t="s">
        <v>204</v>
      </c>
      <c r="C754" s="323" t="s">
        <v>106</v>
      </c>
      <c r="D754" s="323" t="s">
        <v>15</v>
      </c>
      <c r="E754" s="323" t="s">
        <v>2373</v>
      </c>
      <c r="F754" s="324" t="s">
        <v>52</v>
      </c>
      <c r="G754" s="295">
        <v>45390</v>
      </c>
      <c r="H754" s="295"/>
      <c r="I754" s="325" t="s">
        <v>2374</v>
      </c>
      <c r="J754" s="321">
        <v>1200000</v>
      </c>
      <c r="K754" s="322">
        <f t="shared" si="122"/>
        <v>23076.923076923078</v>
      </c>
      <c r="L754" s="139" t="s">
        <v>42</v>
      </c>
      <c r="M754" s="139" t="s">
        <v>94</v>
      </c>
      <c r="N754" s="325" t="s">
        <v>9</v>
      </c>
      <c r="O754" s="145" t="s">
        <v>1785</v>
      </c>
      <c r="P754" s="140">
        <f t="shared" si="120"/>
        <v>45474</v>
      </c>
      <c r="Q754" s="143"/>
      <c r="R754" s="146"/>
      <c r="S754" s="146"/>
      <c r="T754" s="147"/>
      <c r="U754" s="148">
        <f>T754*52</f>
        <v>0</v>
      </c>
      <c r="V754" s="114">
        <f t="shared" si="121"/>
        <v>0</v>
      </c>
      <c r="W754" s="138" t="str">
        <f t="shared" si="123"/>
        <v>L0W</v>
      </c>
      <c r="X754" s="138" t="e">
        <f t="shared" si="119"/>
        <v>#NUM!</v>
      </c>
      <c r="Y754" s="138" t="e">
        <f t="shared" si="117"/>
        <v>#NUM!</v>
      </c>
      <c r="Z754" s="140"/>
      <c r="AA754" s="139"/>
      <c r="AB754" s="139"/>
      <c r="AC754" s="139"/>
    </row>
    <row r="755" spans="1:29" ht="13.8" thickBot="1" x14ac:dyDescent="0.3">
      <c r="A755" s="295">
        <v>45386</v>
      </c>
      <c r="B755" s="323"/>
      <c r="C755" s="323" t="s">
        <v>134</v>
      </c>
      <c r="D755" s="323" t="s">
        <v>14</v>
      </c>
      <c r="E755" s="323" t="s">
        <v>2371</v>
      </c>
      <c r="F755" s="324" t="s">
        <v>52</v>
      </c>
      <c r="G755" s="295">
        <v>45394</v>
      </c>
      <c r="H755" s="295"/>
      <c r="I755" s="325" t="s">
        <v>2372</v>
      </c>
      <c r="J755" s="321">
        <v>6000000</v>
      </c>
      <c r="K755" s="322">
        <f t="shared" si="122"/>
        <v>115384.61538461539</v>
      </c>
      <c r="L755" s="139" t="s">
        <v>42</v>
      </c>
      <c r="M755" s="139" t="s">
        <v>100</v>
      </c>
      <c r="N755" s="325" t="s">
        <v>72</v>
      </c>
      <c r="O755" s="145" t="s">
        <v>1785</v>
      </c>
      <c r="P755" s="140">
        <f t="shared" si="120"/>
        <v>45478</v>
      </c>
      <c r="Q755" s="143"/>
      <c r="R755" s="146"/>
      <c r="S755" s="146"/>
      <c r="T755" s="147"/>
      <c r="U755" s="148">
        <f>T755*52</f>
        <v>0</v>
      </c>
      <c r="V755" s="114">
        <f t="shared" si="121"/>
        <v>0</v>
      </c>
      <c r="W755" s="138" t="str">
        <f t="shared" si="123"/>
        <v>L0W</v>
      </c>
      <c r="X755" s="138" t="e">
        <f t="shared" si="119"/>
        <v>#NUM!</v>
      </c>
      <c r="Y755" s="138" t="e">
        <f t="shared" si="117"/>
        <v>#NUM!</v>
      </c>
      <c r="Z755" s="140"/>
      <c r="AA755" s="139"/>
      <c r="AB755" s="139"/>
      <c r="AC755" s="139"/>
    </row>
    <row r="756" spans="1:29" ht="15" thickBot="1" x14ac:dyDescent="0.35">
      <c r="A756" s="294">
        <v>45404</v>
      </c>
      <c r="B756" s="338" t="s">
        <v>204</v>
      </c>
      <c r="C756" s="338" t="s">
        <v>70</v>
      </c>
      <c r="D756" s="338" t="s">
        <v>89</v>
      </c>
      <c r="E756" s="338" t="s">
        <v>2391</v>
      </c>
      <c r="F756" s="339" t="s">
        <v>52</v>
      </c>
      <c r="G756" s="294">
        <v>45394</v>
      </c>
      <c r="H756" s="294"/>
      <c r="I756" s="340" t="s">
        <v>2392</v>
      </c>
      <c r="J756" s="319">
        <v>600000</v>
      </c>
      <c r="K756" s="331">
        <f t="shared" si="122"/>
        <v>11538.461538461539</v>
      </c>
      <c r="L756" s="84" t="s">
        <v>42</v>
      </c>
      <c r="M756" s="84" t="s">
        <v>100</v>
      </c>
      <c r="N756" s="340" t="s">
        <v>71</v>
      </c>
      <c r="O756" s="89" t="s">
        <v>497</v>
      </c>
      <c r="P756" s="85">
        <f t="shared" si="120"/>
        <v>45478</v>
      </c>
      <c r="Q756" s="88" t="s">
        <v>2416</v>
      </c>
      <c r="R756" s="79"/>
      <c r="S756" s="79"/>
      <c r="T756" s="334"/>
      <c r="U756" s="80"/>
      <c r="V756" s="81">
        <f t="shared" si="121"/>
        <v>0</v>
      </c>
      <c r="W756" s="82" t="str">
        <f t="shared" si="123"/>
        <v>L0W</v>
      </c>
      <c r="X756" s="82" t="e">
        <f t="shared" si="119"/>
        <v>#NUM!</v>
      </c>
      <c r="Y756" s="82" t="e">
        <f t="shared" si="117"/>
        <v>#NUM!</v>
      </c>
      <c r="Z756" s="85"/>
      <c r="AA756" s="84"/>
      <c r="AB756" s="84"/>
      <c r="AC756" s="84"/>
    </row>
    <row r="757" spans="1:29" ht="13.8" thickBot="1" x14ac:dyDescent="0.3">
      <c r="A757" s="294">
        <v>45365</v>
      </c>
      <c r="B757" s="82" t="s">
        <v>1937</v>
      </c>
      <c r="C757" s="82" t="s">
        <v>147</v>
      </c>
      <c r="D757" s="82" t="s">
        <v>158</v>
      </c>
      <c r="E757" s="82" t="s">
        <v>2317</v>
      </c>
      <c r="F757" s="84" t="s">
        <v>52</v>
      </c>
      <c r="G757" s="294">
        <v>45397</v>
      </c>
      <c r="H757" s="294"/>
      <c r="I757" s="115" t="s">
        <v>2315</v>
      </c>
      <c r="J757" s="319">
        <v>1200000</v>
      </c>
      <c r="K757" s="322">
        <f t="shared" si="122"/>
        <v>23076.923076923078</v>
      </c>
      <c r="L757" s="87" t="s">
        <v>42</v>
      </c>
      <c r="M757" s="87" t="s">
        <v>94</v>
      </c>
      <c r="N757" s="90" t="s">
        <v>23</v>
      </c>
      <c r="O757" s="89" t="s">
        <v>497</v>
      </c>
      <c r="P757" s="85">
        <f t="shared" si="120"/>
        <v>45481</v>
      </c>
      <c r="Q757" s="88" t="s">
        <v>2416</v>
      </c>
      <c r="R757" s="79"/>
      <c r="S757" s="79"/>
      <c r="T757" s="147"/>
      <c r="U757" s="80">
        <f>T757*52</f>
        <v>0</v>
      </c>
      <c r="V757" s="81">
        <f t="shared" si="121"/>
        <v>0</v>
      </c>
      <c r="W757" s="82" t="str">
        <f t="shared" si="123"/>
        <v>L0W</v>
      </c>
      <c r="X757" s="82" t="e">
        <f t="shared" si="119"/>
        <v>#NUM!</v>
      </c>
      <c r="Y757" s="82" t="e">
        <f t="shared" si="117"/>
        <v>#NUM!</v>
      </c>
      <c r="Z757" s="85"/>
      <c r="AA757" s="84"/>
      <c r="AB757" s="84"/>
      <c r="AC757" s="84"/>
    </row>
    <row r="758" spans="1:29" ht="13.8" thickBot="1" x14ac:dyDescent="0.3">
      <c r="A758" s="294">
        <v>45373</v>
      </c>
      <c r="B758" s="82" t="s">
        <v>1937</v>
      </c>
      <c r="C758" s="82" t="s">
        <v>162</v>
      </c>
      <c r="D758" s="82" t="s">
        <v>90</v>
      </c>
      <c r="E758" s="82" t="s">
        <v>2328</v>
      </c>
      <c r="F758" s="84" t="s">
        <v>52</v>
      </c>
      <c r="G758" s="294">
        <v>45397</v>
      </c>
      <c r="H758" s="294"/>
      <c r="I758" s="115" t="s">
        <v>2329</v>
      </c>
      <c r="J758" s="319">
        <v>720000</v>
      </c>
      <c r="K758" s="322">
        <f t="shared" si="122"/>
        <v>13846.153846153846</v>
      </c>
      <c r="L758" s="87" t="s">
        <v>42</v>
      </c>
      <c r="M758" s="87" t="s">
        <v>94</v>
      </c>
      <c r="N758" s="90" t="s">
        <v>28</v>
      </c>
      <c r="O758" s="89" t="s">
        <v>497</v>
      </c>
      <c r="P758" s="85">
        <f t="shared" si="120"/>
        <v>45481</v>
      </c>
      <c r="Q758" s="88" t="s">
        <v>2416</v>
      </c>
      <c r="R758" s="79"/>
      <c r="S758" s="79"/>
      <c r="T758" s="147"/>
      <c r="U758" s="80">
        <f>T758*52</f>
        <v>0</v>
      </c>
      <c r="V758" s="81">
        <f t="shared" si="121"/>
        <v>0</v>
      </c>
      <c r="W758" s="82" t="str">
        <f t="shared" si="123"/>
        <v>L0W</v>
      </c>
      <c r="X758" s="82" t="e">
        <f t="shared" si="119"/>
        <v>#NUM!</v>
      </c>
      <c r="Y758" s="82" t="e">
        <f t="shared" si="117"/>
        <v>#NUM!</v>
      </c>
      <c r="Z758" s="85"/>
      <c r="AA758" s="84"/>
      <c r="AB758" s="84"/>
      <c r="AC758" s="84"/>
    </row>
    <row r="759" spans="1:29" ht="15" thickBot="1" x14ac:dyDescent="0.35">
      <c r="A759" s="294">
        <v>45404</v>
      </c>
      <c r="B759" s="338" t="s">
        <v>519</v>
      </c>
      <c r="C759" s="338" t="s">
        <v>70</v>
      </c>
      <c r="D759" s="338" t="s">
        <v>158</v>
      </c>
      <c r="E759" s="338" t="s">
        <v>2400</v>
      </c>
      <c r="F759" s="339" t="s">
        <v>52</v>
      </c>
      <c r="G759" s="294">
        <v>45397</v>
      </c>
      <c r="H759" s="294"/>
      <c r="I759" s="340" t="s">
        <v>2401</v>
      </c>
      <c r="J759" s="319">
        <v>600000</v>
      </c>
      <c r="K759" s="331">
        <f t="shared" si="122"/>
        <v>11538.461538461539</v>
      </c>
      <c r="L759" s="84" t="s">
        <v>42</v>
      </c>
      <c r="M759" s="84" t="s">
        <v>100</v>
      </c>
      <c r="N759" s="340" t="s">
        <v>71</v>
      </c>
      <c r="O759" s="89" t="s">
        <v>497</v>
      </c>
      <c r="P759" s="85">
        <f t="shared" si="120"/>
        <v>45481</v>
      </c>
      <c r="Q759" s="88" t="s">
        <v>2416</v>
      </c>
      <c r="R759" s="79"/>
      <c r="S759" s="79"/>
      <c r="T759" s="334"/>
      <c r="U759" s="80"/>
      <c r="V759" s="81">
        <f t="shared" si="121"/>
        <v>0</v>
      </c>
      <c r="W759" s="82" t="str">
        <f t="shared" si="123"/>
        <v>L0W</v>
      </c>
      <c r="X759" s="82" t="e">
        <f t="shared" si="119"/>
        <v>#NUM!</v>
      </c>
      <c r="Y759" s="82" t="e">
        <f t="shared" ref="Y759:Y795" si="124">DATEDIF(G759,H759,"d")</f>
        <v>#NUM!</v>
      </c>
      <c r="Z759" s="85"/>
      <c r="AA759" s="84"/>
      <c r="AB759" s="84"/>
      <c r="AC759" s="84"/>
    </row>
    <row r="760" spans="1:29" ht="13.8" thickBot="1" x14ac:dyDescent="0.3">
      <c r="A760" s="295">
        <v>45386</v>
      </c>
      <c r="B760" s="323" t="s">
        <v>520</v>
      </c>
      <c r="C760" s="323" t="s">
        <v>1041</v>
      </c>
      <c r="D760" s="323" t="s">
        <v>14</v>
      </c>
      <c r="E760" s="323" t="s">
        <v>2377</v>
      </c>
      <c r="F760" s="324" t="s">
        <v>52</v>
      </c>
      <c r="G760" s="295">
        <v>45404</v>
      </c>
      <c r="H760" s="295"/>
      <c r="I760" s="325" t="s">
        <v>2378</v>
      </c>
      <c r="J760" s="321">
        <v>4200000</v>
      </c>
      <c r="K760" s="313">
        <f t="shared" si="122"/>
        <v>80769.230769230766</v>
      </c>
      <c r="L760" s="139" t="s">
        <v>42</v>
      </c>
      <c r="M760" s="139" t="s">
        <v>100</v>
      </c>
      <c r="N760" s="325" t="s">
        <v>160</v>
      </c>
      <c r="O760" s="145" t="s">
        <v>1785</v>
      </c>
      <c r="P760" s="140">
        <f t="shared" si="120"/>
        <v>45488</v>
      </c>
      <c r="Q760" s="143"/>
      <c r="R760" s="146"/>
      <c r="S760" s="146"/>
      <c r="T760" s="136"/>
      <c r="U760" s="148">
        <f>T760*52</f>
        <v>0</v>
      </c>
      <c r="V760" s="114">
        <f t="shared" si="121"/>
        <v>0</v>
      </c>
      <c r="W760" s="138" t="str">
        <f t="shared" si="123"/>
        <v>L0W</v>
      </c>
      <c r="X760" s="138" t="e">
        <f t="shared" si="119"/>
        <v>#NUM!</v>
      </c>
      <c r="Y760" s="138" t="e">
        <f t="shared" si="124"/>
        <v>#NUM!</v>
      </c>
      <c r="Z760" s="140"/>
      <c r="AA760" s="139"/>
      <c r="AB760" s="139"/>
      <c r="AC760" s="139"/>
    </row>
    <row r="761" spans="1:29" ht="13.8" thickBot="1" x14ac:dyDescent="0.3">
      <c r="A761" s="294">
        <v>45377</v>
      </c>
      <c r="B761" s="82"/>
      <c r="C761" s="82" t="s">
        <v>162</v>
      </c>
      <c r="D761" s="82" t="s">
        <v>14</v>
      </c>
      <c r="E761" s="82" t="s">
        <v>2339</v>
      </c>
      <c r="F761" s="84" t="s">
        <v>52</v>
      </c>
      <c r="G761" s="294">
        <v>45404</v>
      </c>
      <c r="H761" s="294"/>
      <c r="I761" s="115" t="s">
        <v>2340</v>
      </c>
      <c r="J761" s="319">
        <v>600000</v>
      </c>
      <c r="K761" s="309">
        <f t="shared" si="122"/>
        <v>11538.461538461539</v>
      </c>
      <c r="L761" s="87" t="s">
        <v>43</v>
      </c>
      <c r="M761" s="87" t="s">
        <v>94</v>
      </c>
      <c r="N761" s="90" t="s">
        <v>28</v>
      </c>
      <c r="O761" s="89" t="s">
        <v>497</v>
      </c>
      <c r="P761" s="85">
        <f t="shared" si="120"/>
        <v>45488</v>
      </c>
      <c r="Q761" s="88" t="s">
        <v>2416</v>
      </c>
      <c r="R761" s="79"/>
      <c r="S761" s="79"/>
      <c r="T761" s="136"/>
      <c r="U761" s="80">
        <f>T761*52</f>
        <v>0</v>
      </c>
      <c r="V761" s="81">
        <f t="shared" si="121"/>
        <v>0</v>
      </c>
      <c r="W761" s="82" t="str">
        <f t="shared" si="123"/>
        <v>L0W</v>
      </c>
      <c r="X761" s="82" t="e">
        <f t="shared" si="119"/>
        <v>#NUM!</v>
      </c>
      <c r="Y761" s="82" t="e">
        <f t="shared" si="124"/>
        <v>#NUM!</v>
      </c>
      <c r="Z761" s="85"/>
      <c r="AA761" s="84"/>
      <c r="AB761" s="84"/>
      <c r="AC761" s="84"/>
    </row>
    <row r="762" spans="1:29" ht="15" thickBot="1" x14ac:dyDescent="0.35">
      <c r="A762" s="294">
        <v>45404</v>
      </c>
      <c r="B762" s="338"/>
      <c r="C762" s="338" t="s">
        <v>2397</v>
      </c>
      <c r="D762" s="338" t="s">
        <v>206</v>
      </c>
      <c r="E762" s="338" t="s">
        <v>2398</v>
      </c>
      <c r="F762" s="339" t="s">
        <v>52</v>
      </c>
      <c r="G762" s="294">
        <v>45405</v>
      </c>
      <c r="H762" s="294"/>
      <c r="I762" s="340" t="s">
        <v>2399</v>
      </c>
      <c r="J762" s="319">
        <v>600000</v>
      </c>
      <c r="K762" s="331">
        <f t="shared" si="122"/>
        <v>11538.461538461539</v>
      </c>
      <c r="L762" s="84" t="s">
        <v>42</v>
      </c>
      <c r="M762" s="84" t="s">
        <v>100</v>
      </c>
      <c r="N762" s="340" t="s">
        <v>71</v>
      </c>
      <c r="O762" s="89" t="s">
        <v>497</v>
      </c>
      <c r="P762" s="85">
        <f t="shared" si="120"/>
        <v>45489</v>
      </c>
      <c r="Q762" s="88" t="s">
        <v>2416</v>
      </c>
      <c r="R762" s="79"/>
      <c r="S762" s="79"/>
      <c r="T762" s="334"/>
      <c r="U762" s="80"/>
      <c r="V762" s="81">
        <f t="shared" si="121"/>
        <v>0</v>
      </c>
      <c r="W762" s="82" t="str">
        <f t="shared" si="123"/>
        <v>L0W</v>
      </c>
      <c r="X762" s="82" t="e">
        <f t="shared" si="119"/>
        <v>#NUM!</v>
      </c>
      <c r="Y762" s="82" t="e">
        <f t="shared" si="124"/>
        <v>#NUM!</v>
      </c>
      <c r="Z762" s="85"/>
      <c r="AA762" s="84"/>
      <c r="AB762" s="84"/>
      <c r="AC762" s="84"/>
    </row>
    <row r="763" spans="1:29" ht="13.8" thickBot="1" x14ac:dyDescent="0.3">
      <c r="A763" s="295">
        <v>45373</v>
      </c>
      <c r="B763" s="138" t="s">
        <v>1937</v>
      </c>
      <c r="C763" s="138" t="s">
        <v>55</v>
      </c>
      <c r="D763" s="138" t="s">
        <v>14</v>
      </c>
      <c r="E763" s="138" t="s">
        <v>2324</v>
      </c>
      <c r="F763" s="139" t="s">
        <v>52</v>
      </c>
      <c r="G763" s="295">
        <v>45411</v>
      </c>
      <c r="H763" s="295"/>
      <c r="I763" s="141" t="s">
        <v>2325</v>
      </c>
      <c r="J763" s="321">
        <v>9000000</v>
      </c>
      <c r="K763" s="309">
        <f t="shared" si="122"/>
        <v>173076.92307692306</v>
      </c>
      <c r="L763" s="142" t="s">
        <v>41</v>
      </c>
      <c r="M763" s="142" t="s">
        <v>99</v>
      </c>
      <c r="N763" s="144" t="s">
        <v>48</v>
      </c>
      <c r="O763" s="145" t="s">
        <v>1785</v>
      </c>
      <c r="P763" s="169">
        <f t="shared" si="120"/>
        <v>45495</v>
      </c>
      <c r="Q763" s="143"/>
      <c r="R763" s="146"/>
      <c r="S763" s="146"/>
      <c r="T763" s="136"/>
      <c r="U763" s="148">
        <f t="shared" ref="U763:U784" si="125">T763*52</f>
        <v>0</v>
      </c>
      <c r="V763" s="114">
        <f t="shared" si="121"/>
        <v>0</v>
      </c>
      <c r="W763" s="138" t="str">
        <f t="shared" si="123"/>
        <v>L0W</v>
      </c>
      <c r="X763" s="138" t="e">
        <f t="shared" si="119"/>
        <v>#NUM!</v>
      </c>
      <c r="Y763" s="138" t="e">
        <f t="shared" si="124"/>
        <v>#NUM!</v>
      </c>
      <c r="Z763" s="140"/>
      <c r="AA763" s="139"/>
      <c r="AB763" s="139"/>
      <c r="AC763" s="139"/>
    </row>
    <row r="764" spans="1:29" ht="13.8" thickBot="1" x14ac:dyDescent="0.3">
      <c r="A764" s="295">
        <v>45373</v>
      </c>
      <c r="B764" s="138" t="s">
        <v>1937</v>
      </c>
      <c r="C764" s="138" t="s">
        <v>55</v>
      </c>
      <c r="D764" s="138" t="s">
        <v>14</v>
      </c>
      <c r="E764" s="138" t="s">
        <v>2326</v>
      </c>
      <c r="F764" s="139" t="s">
        <v>52</v>
      </c>
      <c r="G764" s="295">
        <v>45411</v>
      </c>
      <c r="H764" s="295"/>
      <c r="I764" s="141" t="s">
        <v>2327</v>
      </c>
      <c r="J764" s="321">
        <v>900000</v>
      </c>
      <c r="K764" s="309">
        <f t="shared" si="122"/>
        <v>17307.692307692309</v>
      </c>
      <c r="L764" s="142" t="s">
        <v>42</v>
      </c>
      <c r="M764" s="142" t="s">
        <v>94</v>
      </c>
      <c r="N764" s="144">
        <v>8115</v>
      </c>
      <c r="O764" s="145" t="s">
        <v>497</v>
      </c>
      <c r="P764" s="169">
        <f t="shared" si="120"/>
        <v>45495</v>
      </c>
      <c r="Q764" s="143"/>
      <c r="R764" s="146"/>
      <c r="S764" s="146"/>
      <c r="T764" s="136"/>
      <c r="U764" s="148">
        <f t="shared" si="125"/>
        <v>0</v>
      </c>
      <c r="V764" s="114">
        <f t="shared" si="121"/>
        <v>0</v>
      </c>
      <c r="W764" s="138" t="str">
        <f t="shared" si="123"/>
        <v>L0W</v>
      </c>
      <c r="X764" s="138" t="e">
        <f t="shared" si="119"/>
        <v>#NUM!</v>
      </c>
      <c r="Y764" s="138" t="e">
        <f t="shared" si="124"/>
        <v>#NUM!</v>
      </c>
      <c r="Z764" s="140"/>
      <c r="AA764" s="139"/>
      <c r="AB764" s="139"/>
      <c r="AC764" s="139"/>
    </row>
    <row r="765" spans="1:29" ht="13.8" thickBot="1" x14ac:dyDescent="0.3">
      <c r="A765" s="295">
        <v>45377</v>
      </c>
      <c r="B765" s="323" t="s">
        <v>534</v>
      </c>
      <c r="C765" s="323" t="s">
        <v>55</v>
      </c>
      <c r="D765" s="323" t="s">
        <v>14</v>
      </c>
      <c r="E765" s="323" t="s">
        <v>2341</v>
      </c>
      <c r="F765" s="324" t="s">
        <v>52</v>
      </c>
      <c r="G765" s="295">
        <v>45412</v>
      </c>
      <c r="H765" s="295"/>
      <c r="I765" s="325" t="s">
        <v>2342</v>
      </c>
      <c r="J765" s="321">
        <v>900000</v>
      </c>
      <c r="K765" s="309">
        <f t="shared" si="122"/>
        <v>17307.692307692309</v>
      </c>
      <c r="L765" s="142" t="s">
        <v>42</v>
      </c>
      <c r="M765" s="142" t="s">
        <v>94</v>
      </c>
      <c r="N765" s="325" t="s">
        <v>9</v>
      </c>
      <c r="O765" s="145" t="s">
        <v>497</v>
      </c>
      <c r="P765" s="169">
        <f t="shared" si="120"/>
        <v>45496</v>
      </c>
      <c r="Q765" s="143"/>
      <c r="R765" s="146"/>
      <c r="S765" s="146"/>
      <c r="T765" s="136"/>
      <c r="U765" s="148">
        <f t="shared" si="125"/>
        <v>0</v>
      </c>
      <c r="V765" s="114">
        <f t="shared" si="121"/>
        <v>0</v>
      </c>
      <c r="W765" s="138" t="str">
        <f t="shared" si="123"/>
        <v>L0W</v>
      </c>
      <c r="X765" s="138" t="e">
        <f t="shared" ref="X765:X787" si="126">IF(Y765&lt;15, "EXPECTED", IF(Y765&gt;30, "SIGNIFICANT", "DELAYED"))</f>
        <v>#NUM!</v>
      </c>
      <c r="Y765" s="138" t="e">
        <f t="shared" si="124"/>
        <v>#NUM!</v>
      </c>
      <c r="Z765" s="140"/>
      <c r="AA765" s="139"/>
      <c r="AB765" s="139"/>
      <c r="AC765" s="139"/>
    </row>
    <row r="766" spans="1:29" ht="13.8" thickBot="1" x14ac:dyDescent="0.3">
      <c r="A766" s="295">
        <v>45363</v>
      </c>
      <c r="B766" s="138"/>
      <c r="C766" s="138" t="s">
        <v>628</v>
      </c>
      <c r="D766" s="138" t="s">
        <v>26</v>
      </c>
      <c r="E766" s="138" t="s">
        <v>2295</v>
      </c>
      <c r="F766" s="139" t="s">
        <v>52</v>
      </c>
      <c r="G766" s="295">
        <v>45413</v>
      </c>
      <c r="H766" s="295"/>
      <c r="I766" s="141" t="s">
        <v>2296</v>
      </c>
      <c r="J766" s="321">
        <v>12000000</v>
      </c>
      <c r="K766" s="309">
        <f t="shared" si="122"/>
        <v>230769.23076923078</v>
      </c>
      <c r="L766" s="142" t="s">
        <v>41</v>
      </c>
      <c r="M766" s="142" t="s">
        <v>99</v>
      </c>
      <c r="N766" s="144">
        <v>8160</v>
      </c>
      <c r="O766" s="145" t="s">
        <v>1785</v>
      </c>
      <c r="P766" s="169">
        <f t="shared" si="120"/>
        <v>45497</v>
      </c>
      <c r="Q766" s="143"/>
      <c r="R766" s="146"/>
      <c r="S766" s="146"/>
      <c r="T766" s="136"/>
      <c r="U766" s="148">
        <f t="shared" si="125"/>
        <v>0</v>
      </c>
      <c r="V766" s="114">
        <f t="shared" si="121"/>
        <v>0</v>
      </c>
      <c r="W766" s="138" t="str">
        <f t="shared" si="123"/>
        <v>L0W</v>
      </c>
      <c r="X766" s="138" t="e">
        <f t="shared" si="126"/>
        <v>#NUM!</v>
      </c>
      <c r="Y766" s="138" t="e">
        <f t="shared" si="124"/>
        <v>#NUM!</v>
      </c>
      <c r="Z766" s="140"/>
      <c r="AA766" s="139"/>
      <c r="AB766" s="139"/>
      <c r="AC766" s="139"/>
    </row>
    <row r="767" spans="1:29" ht="15" thickBot="1" x14ac:dyDescent="0.35">
      <c r="A767" s="295">
        <v>45406</v>
      </c>
      <c r="B767" s="323"/>
      <c r="C767" s="323" t="s">
        <v>2040</v>
      </c>
      <c r="D767" s="323" t="s">
        <v>14</v>
      </c>
      <c r="E767" s="323" t="s">
        <v>2406</v>
      </c>
      <c r="F767" s="324" t="s">
        <v>52</v>
      </c>
      <c r="G767" s="295">
        <v>45413</v>
      </c>
      <c r="H767" s="295"/>
      <c r="I767" s="325" t="s">
        <v>2407</v>
      </c>
      <c r="J767" s="321">
        <v>4200000</v>
      </c>
      <c r="K767" s="331">
        <f t="shared" si="122"/>
        <v>80769.230769230766</v>
      </c>
      <c r="L767" s="139" t="s">
        <v>42</v>
      </c>
      <c r="M767" s="139" t="s">
        <v>100</v>
      </c>
      <c r="N767" s="325" t="s">
        <v>11</v>
      </c>
      <c r="O767" s="145" t="s">
        <v>1785</v>
      </c>
      <c r="P767" s="140">
        <f t="shared" si="120"/>
        <v>45497</v>
      </c>
      <c r="Q767" s="143"/>
      <c r="R767" s="146"/>
      <c r="S767" s="146"/>
      <c r="T767" s="334"/>
      <c r="U767" s="148">
        <f t="shared" si="125"/>
        <v>0</v>
      </c>
      <c r="V767" s="114">
        <f t="shared" si="121"/>
        <v>0</v>
      </c>
      <c r="W767" s="138" t="str">
        <f t="shared" si="123"/>
        <v>L0W</v>
      </c>
      <c r="X767" s="138" t="e">
        <f t="shared" si="126"/>
        <v>#NUM!</v>
      </c>
      <c r="Y767" s="138" t="e">
        <f t="shared" si="124"/>
        <v>#NUM!</v>
      </c>
      <c r="Z767" s="140"/>
      <c r="AA767" s="139"/>
      <c r="AB767" s="139"/>
      <c r="AC767" s="139"/>
    </row>
    <row r="768" spans="1:29" ht="13.8" thickBot="1" x14ac:dyDescent="0.3">
      <c r="A768" s="295">
        <v>45372</v>
      </c>
      <c r="B768" s="138" t="s">
        <v>1937</v>
      </c>
      <c r="C768" s="138" t="s">
        <v>91</v>
      </c>
      <c r="D768" s="138" t="s">
        <v>158</v>
      </c>
      <c r="E768" s="138" t="s">
        <v>2322</v>
      </c>
      <c r="F768" s="139" t="s">
        <v>52</v>
      </c>
      <c r="G768" s="295">
        <v>45413</v>
      </c>
      <c r="H768" s="295"/>
      <c r="I768" s="141" t="s">
        <v>2323</v>
      </c>
      <c r="J768" s="321">
        <v>3600000</v>
      </c>
      <c r="K768" s="309">
        <f t="shared" si="122"/>
        <v>69230.769230769234</v>
      </c>
      <c r="L768" s="142" t="s">
        <v>41</v>
      </c>
      <c r="M768" s="142" t="s">
        <v>99</v>
      </c>
      <c r="N768" s="144" t="s">
        <v>28</v>
      </c>
      <c r="O768" s="145" t="s">
        <v>1785</v>
      </c>
      <c r="P768" s="169">
        <f t="shared" si="120"/>
        <v>45497</v>
      </c>
      <c r="Q768" s="143"/>
      <c r="R768" s="146"/>
      <c r="S768" s="146"/>
      <c r="T768" s="136"/>
      <c r="U768" s="148">
        <f t="shared" si="125"/>
        <v>0</v>
      </c>
      <c r="V768" s="114">
        <f t="shared" si="121"/>
        <v>0</v>
      </c>
      <c r="W768" s="138" t="str">
        <f t="shared" si="123"/>
        <v>L0W</v>
      </c>
      <c r="X768" s="138" t="e">
        <f t="shared" si="126"/>
        <v>#NUM!</v>
      </c>
      <c r="Y768" s="138" t="e">
        <f t="shared" si="124"/>
        <v>#NUM!</v>
      </c>
      <c r="Z768" s="140"/>
      <c r="AA768" s="139"/>
      <c r="AB768" s="139"/>
      <c r="AC768" s="139"/>
    </row>
    <row r="769" spans="1:29" ht="13.8" thickBot="1" x14ac:dyDescent="0.3">
      <c r="A769" s="295">
        <v>45362</v>
      </c>
      <c r="B769" s="138" t="s">
        <v>1937</v>
      </c>
      <c r="C769" s="138" t="s">
        <v>2275</v>
      </c>
      <c r="D769" s="138" t="s">
        <v>15</v>
      </c>
      <c r="E769" s="138" t="s">
        <v>2318</v>
      </c>
      <c r="F769" s="139" t="s">
        <v>52</v>
      </c>
      <c r="G769" s="295">
        <v>45413</v>
      </c>
      <c r="H769" s="295"/>
      <c r="I769" s="141" t="s">
        <v>2316</v>
      </c>
      <c r="J769" s="321">
        <v>2880000</v>
      </c>
      <c r="K769" s="309">
        <f t="shared" si="122"/>
        <v>55384.615384615383</v>
      </c>
      <c r="L769" s="142" t="s">
        <v>41</v>
      </c>
      <c r="M769" s="142" t="s">
        <v>99</v>
      </c>
      <c r="N769" s="144" t="s">
        <v>104</v>
      </c>
      <c r="O769" s="145" t="s">
        <v>497</v>
      </c>
      <c r="P769" s="169">
        <f t="shared" si="120"/>
        <v>45497</v>
      </c>
      <c r="Q769" s="143"/>
      <c r="R769" s="146"/>
      <c r="S769" s="146"/>
      <c r="T769" s="136"/>
      <c r="U769" s="148">
        <f t="shared" si="125"/>
        <v>0</v>
      </c>
      <c r="V769" s="114">
        <f t="shared" si="121"/>
        <v>0</v>
      </c>
      <c r="W769" s="138" t="str">
        <f t="shared" si="123"/>
        <v>L0W</v>
      </c>
      <c r="X769" s="138" t="e">
        <f t="shared" si="126"/>
        <v>#NUM!</v>
      </c>
      <c r="Y769" s="138" t="e">
        <f t="shared" si="124"/>
        <v>#NUM!</v>
      </c>
      <c r="Z769" s="140"/>
      <c r="AA769" s="139"/>
      <c r="AB769" s="139"/>
      <c r="AC769" s="139"/>
    </row>
    <row r="770" spans="1:29" ht="15" thickBot="1" x14ac:dyDescent="0.35">
      <c r="A770" s="295">
        <v>45406</v>
      </c>
      <c r="B770" s="323"/>
      <c r="C770" s="323" t="s">
        <v>118</v>
      </c>
      <c r="D770" s="323" t="s">
        <v>1460</v>
      </c>
      <c r="E770" s="323" t="s">
        <v>2404</v>
      </c>
      <c r="F770" s="324" t="s">
        <v>52</v>
      </c>
      <c r="G770" s="295">
        <v>45413</v>
      </c>
      <c r="H770" s="295"/>
      <c r="I770" s="325" t="s">
        <v>2405</v>
      </c>
      <c r="J770" s="321">
        <v>1999992</v>
      </c>
      <c r="K770" s="331">
        <f t="shared" si="122"/>
        <v>38461.384615384617</v>
      </c>
      <c r="L770" s="139" t="s">
        <v>42</v>
      </c>
      <c r="M770" s="139" t="s">
        <v>145</v>
      </c>
      <c r="N770" s="325" t="s">
        <v>109</v>
      </c>
      <c r="O770" s="145" t="s">
        <v>1785</v>
      </c>
      <c r="P770" s="140">
        <f t="shared" si="120"/>
        <v>45497</v>
      </c>
      <c r="Q770" s="143"/>
      <c r="R770" s="146"/>
      <c r="S770" s="146"/>
      <c r="T770" s="334"/>
      <c r="U770" s="148">
        <f t="shared" si="125"/>
        <v>0</v>
      </c>
      <c r="V770" s="114">
        <f t="shared" si="121"/>
        <v>0</v>
      </c>
      <c r="W770" s="138" t="str">
        <f t="shared" si="123"/>
        <v>L0W</v>
      </c>
      <c r="X770" s="138" t="e">
        <f t="shared" si="126"/>
        <v>#NUM!</v>
      </c>
      <c r="Y770" s="138" t="e">
        <f t="shared" si="124"/>
        <v>#NUM!</v>
      </c>
      <c r="Z770" s="140"/>
      <c r="AA770" s="139"/>
      <c r="AB770" s="139"/>
      <c r="AC770" s="139"/>
    </row>
    <row r="771" spans="1:29" ht="13.8" thickBot="1" x14ac:dyDescent="0.3">
      <c r="A771" s="295">
        <v>45390</v>
      </c>
      <c r="B771" s="323"/>
      <c r="C771" s="323" t="s">
        <v>149</v>
      </c>
      <c r="D771" s="323" t="s">
        <v>363</v>
      </c>
      <c r="E771" s="323" t="s">
        <v>2379</v>
      </c>
      <c r="F771" s="324" t="s">
        <v>52</v>
      </c>
      <c r="G771" s="295">
        <v>45413</v>
      </c>
      <c r="H771" s="295"/>
      <c r="I771" s="325" t="s">
        <v>2381</v>
      </c>
      <c r="J771" s="321">
        <v>996000</v>
      </c>
      <c r="K771" s="313">
        <f t="shared" si="122"/>
        <v>19153.846153846152</v>
      </c>
      <c r="L771" s="139" t="s">
        <v>42</v>
      </c>
      <c r="M771" s="139" t="s">
        <v>94</v>
      </c>
      <c r="N771" s="325" t="s">
        <v>20</v>
      </c>
      <c r="O771" s="145" t="s">
        <v>497</v>
      </c>
      <c r="P771" s="140">
        <f t="shared" si="120"/>
        <v>45497</v>
      </c>
      <c r="Q771" s="143"/>
      <c r="R771" s="146"/>
      <c r="S771" s="146"/>
      <c r="T771" s="136"/>
      <c r="U771" s="148">
        <f t="shared" si="125"/>
        <v>0</v>
      </c>
      <c r="V771" s="114">
        <f t="shared" si="121"/>
        <v>0</v>
      </c>
      <c r="W771" s="138" t="str">
        <f t="shared" si="123"/>
        <v>L0W</v>
      </c>
      <c r="X771" s="138" t="e">
        <f t="shared" si="126"/>
        <v>#NUM!</v>
      </c>
      <c r="Y771" s="138" t="e">
        <f t="shared" si="124"/>
        <v>#NUM!</v>
      </c>
      <c r="Z771" s="140"/>
      <c r="AA771" s="139"/>
      <c r="AB771" s="139"/>
      <c r="AC771" s="139"/>
    </row>
    <row r="772" spans="1:29" ht="13.8" thickBot="1" x14ac:dyDescent="0.3">
      <c r="A772" s="295">
        <v>45362</v>
      </c>
      <c r="B772" s="138"/>
      <c r="C772" s="138" t="s">
        <v>2275</v>
      </c>
      <c r="D772" s="138" t="s">
        <v>15</v>
      </c>
      <c r="E772" s="138" t="s">
        <v>2276</v>
      </c>
      <c r="F772" s="139" t="s">
        <v>52</v>
      </c>
      <c r="G772" s="295">
        <v>45413</v>
      </c>
      <c r="H772" s="295"/>
      <c r="I772" s="141" t="s">
        <v>2277</v>
      </c>
      <c r="J772" s="321">
        <v>720000</v>
      </c>
      <c r="K772" s="313">
        <f t="shared" si="122"/>
        <v>13846.153846153846</v>
      </c>
      <c r="L772" s="142" t="s">
        <v>42</v>
      </c>
      <c r="M772" s="142" t="s">
        <v>94</v>
      </c>
      <c r="N772" s="144" t="s">
        <v>104</v>
      </c>
      <c r="O772" s="145" t="s">
        <v>497</v>
      </c>
      <c r="P772" s="169">
        <f t="shared" si="120"/>
        <v>45497</v>
      </c>
      <c r="Q772" s="143"/>
      <c r="R772" s="146"/>
      <c r="S772" s="146"/>
      <c r="T772" s="136"/>
      <c r="U772" s="148">
        <f t="shared" si="125"/>
        <v>0</v>
      </c>
      <c r="V772" s="114">
        <f t="shared" si="121"/>
        <v>0</v>
      </c>
      <c r="W772" s="138" t="str">
        <f t="shared" si="123"/>
        <v>L0W</v>
      </c>
      <c r="X772" s="138" t="e">
        <f t="shared" si="126"/>
        <v>#NUM!</v>
      </c>
      <c r="Y772" s="138" t="e">
        <f t="shared" si="124"/>
        <v>#NUM!</v>
      </c>
      <c r="Z772" s="140"/>
      <c r="AA772" s="139"/>
      <c r="AB772" s="139"/>
      <c r="AC772" s="139"/>
    </row>
    <row r="773" spans="1:29" ht="13.8" thickBot="1" x14ac:dyDescent="0.3">
      <c r="A773" s="295">
        <v>45386</v>
      </c>
      <c r="B773" s="323" t="s">
        <v>534</v>
      </c>
      <c r="C773" s="323" t="s">
        <v>91</v>
      </c>
      <c r="D773" s="323" t="s">
        <v>15</v>
      </c>
      <c r="E773" s="323" t="s">
        <v>2369</v>
      </c>
      <c r="F773" s="324" t="s">
        <v>52</v>
      </c>
      <c r="G773" s="295">
        <v>45413</v>
      </c>
      <c r="H773" s="295"/>
      <c r="I773" s="325" t="s">
        <v>2370</v>
      </c>
      <c r="J773" s="321">
        <v>600000</v>
      </c>
      <c r="K773" s="313">
        <f t="shared" si="122"/>
        <v>11538.461538461539</v>
      </c>
      <c r="L773" s="139" t="s">
        <v>42</v>
      </c>
      <c r="M773" s="139" t="s">
        <v>94</v>
      </c>
      <c r="N773" s="325" t="s">
        <v>28</v>
      </c>
      <c r="O773" s="145" t="s">
        <v>497</v>
      </c>
      <c r="P773" s="140">
        <f t="shared" si="120"/>
        <v>45497</v>
      </c>
      <c r="Q773" s="143"/>
      <c r="R773" s="146"/>
      <c r="S773" s="146"/>
      <c r="T773" s="136"/>
      <c r="U773" s="148">
        <f t="shared" si="125"/>
        <v>0</v>
      </c>
      <c r="V773" s="114">
        <f t="shared" si="121"/>
        <v>0</v>
      </c>
      <c r="W773" s="138" t="str">
        <f t="shared" si="123"/>
        <v>L0W</v>
      </c>
      <c r="X773" s="138" t="e">
        <f t="shared" si="126"/>
        <v>#NUM!</v>
      </c>
      <c r="Y773" s="138" t="e">
        <f t="shared" si="124"/>
        <v>#NUM!</v>
      </c>
      <c r="Z773" s="140"/>
      <c r="AA773" s="139"/>
      <c r="AB773" s="139"/>
      <c r="AC773" s="139"/>
    </row>
    <row r="774" spans="1:29" ht="13.8" thickBot="1" x14ac:dyDescent="0.3">
      <c r="A774" s="295">
        <v>45393</v>
      </c>
      <c r="B774" s="323"/>
      <c r="C774" s="323" t="s">
        <v>141</v>
      </c>
      <c r="D774" s="323" t="s">
        <v>1314</v>
      </c>
      <c r="E774" s="323" t="s">
        <v>2383</v>
      </c>
      <c r="F774" s="324" t="s">
        <v>52</v>
      </c>
      <c r="G774" s="295">
        <v>45413</v>
      </c>
      <c r="H774" s="295"/>
      <c r="I774" s="325" t="s">
        <v>2384</v>
      </c>
      <c r="J774" s="321">
        <v>120000</v>
      </c>
      <c r="K774" s="313">
        <f t="shared" si="122"/>
        <v>2307.6923076923076</v>
      </c>
      <c r="L774" s="139" t="s">
        <v>42</v>
      </c>
      <c r="M774" s="139" t="s">
        <v>94</v>
      </c>
      <c r="N774" s="325" t="s">
        <v>371</v>
      </c>
      <c r="O774" s="145" t="s">
        <v>497</v>
      </c>
      <c r="P774" s="140">
        <f t="shared" si="120"/>
        <v>45497</v>
      </c>
      <c r="Q774" s="143"/>
      <c r="R774" s="146"/>
      <c r="S774" s="146"/>
      <c r="T774" s="136"/>
      <c r="U774" s="148">
        <f t="shared" si="125"/>
        <v>0</v>
      </c>
      <c r="V774" s="114">
        <f t="shared" si="121"/>
        <v>0</v>
      </c>
      <c r="W774" s="138" t="str">
        <f t="shared" si="123"/>
        <v>L0W</v>
      </c>
      <c r="X774" s="138" t="e">
        <f t="shared" si="126"/>
        <v>#NUM!</v>
      </c>
      <c r="Y774" s="138" t="e">
        <f t="shared" si="124"/>
        <v>#NUM!</v>
      </c>
      <c r="Z774" s="140"/>
      <c r="AA774" s="139"/>
      <c r="AB774" s="139"/>
      <c r="AC774" s="139"/>
    </row>
    <row r="775" spans="1:29" ht="13.8" thickBot="1" x14ac:dyDescent="0.3">
      <c r="A775" s="295">
        <v>45357</v>
      </c>
      <c r="B775" s="138"/>
      <c r="C775" s="138" t="s">
        <v>1348</v>
      </c>
      <c r="D775" s="138" t="s">
        <v>90</v>
      </c>
      <c r="E775" s="138" t="s">
        <v>2283</v>
      </c>
      <c r="F775" s="139" t="s">
        <v>52</v>
      </c>
      <c r="G775" s="295">
        <v>45416</v>
      </c>
      <c r="H775" s="295"/>
      <c r="I775" s="141" t="s">
        <v>2284</v>
      </c>
      <c r="J775" s="321">
        <v>300000</v>
      </c>
      <c r="K775" s="332">
        <f t="shared" si="122"/>
        <v>5769.2307692307695</v>
      </c>
      <c r="L775" s="142" t="s">
        <v>42</v>
      </c>
      <c r="M775" s="142" t="s">
        <v>94</v>
      </c>
      <c r="N775" s="144" t="s">
        <v>28</v>
      </c>
      <c r="O775" s="145" t="s">
        <v>497</v>
      </c>
      <c r="P775" s="169">
        <f t="shared" si="120"/>
        <v>45500</v>
      </c>
      <c r="Q775" s="143"/>
      <c r="R775" s="146"/>
      <c r="S775" s="146"/>
      <c r="T775" s="335"/>
      <c r="U775" s="148">
        <f t="shared" si="125"/>
        <v>0</v>
      </c>
      <c r="V775" s="114">
        <f t="shared" si="121"/>
        <v>0</v>
      </c>
      <c r="W775" s="138" t="str">
        <f t="shared" si="123"/>
        <v>L0W</v>
      </c>
      <c r="X775" s="138" t="e">
        <f t="shared" si="126"/>
        <v>#NUM!</v>
      </c>
      <c r="Y775" s="138" t="e">
        <f t="shared" si="124"/>
        <v>#NUM!</v>
      </c>
      <c r="Z775" s="140"/>
      <c r="AA775" s="139"/>
      <c r="AB775" s="139"/>
      <c r="AC775" s="139"/>
    </row>
    <row r="776" spans="1:29" ht="15" thickBot="1" x14ac:dyDescent="0.35">
      <c r="A776" s="295">
        <v>45408</v>
      </c>
      <c r="B776" s="323" t="s">
        <v>533</v>
      </c>
      <c r="C776" s="323" t="s">
        <v>505</v>
      </c>
      <c r="D776" s="323" t="s">
        <v>15</v>
      </c>
      <c r="E776" s="323" t="s">
        <v>2410</v>
      </c>
      <c r="F776" s="324" t="s">
        <v>52</v>
      </c>
      <c r="G776" s="295">
        <v>45427</v>
      </c>
      <c r="H776" s="295"/>
      <c r="I776" s="325" t="s">
        <v>2411</v>
      </c>
      <c r="J776" s="321">
        <v>1200000</v>
      </c>
      <c r="K776" s="345">
        <f t="shared" si="122"/>
        <v>23076.923076923078</v>
      </c>
      <c r="L776" s="139" t="s">
        <v>42</v>
      </c>
      <c r="M776" s="139" t="s">
        <v>94</v>
      </c>
      <c r="N776" s="325" t="s">
        <v>72</v>
      </c>
      <c r="O776" s="145" t="s">
        <v>1785</v>
      </c>
      <c r="P776" s="140">
        <f t="shared" si="120"/>
        <v>45511</v>
      </c>
      <c r="Q776" s="143"/>
      <c r="R776" s="146"/>
      <c r="S776" s="146"/>
      <c r="T776" s="349"/>
      <c r="U776" s="148">
        <f t="shared" si="125"/>
        <v>0</v>
      </c>
      <c r="V776" s="114">
        <f t="shared" si="121"/>
        <v>0</v>
      </c>
      <c r="W776" s="138" t="str">
        <f t="shared" si="123"/>
        <v>L0W</v>
      </c>
      <c r="X776" s="138" t="e">
        <f t="shared" si="126"/>
        <v>#NUM!</v>
      </c>
      <c r="Y776" s="138" t="e">
        <f t="shared" si="124"/>
        <v>#NUM!</v>
      </c>
      <c r="Z776" s="140"/>
      <c r="AA776" s="139"/>
      <c r="AB776" s="139"/>
      <c r="AC776" s="139"/>
    </row>
    <row r="777" spans="1:29" ht="15" thickBot="1" x14ac:dyDescent="0.35">
      <c r="A777" s="295">
        <v>45406</v>
      </c>
      <c r="B777" s="323"/>
      <c r="C777" s="323" t="s">
        <v>1903</v>
      </c>
      <c r="D777" s="323" t="s">
        <v>26</v>
      </c>
      <c r="E777" s="323" t="s">
        <v>2402</v>
      </c>
      <c r="F777" s="324" t="s">
        <v>52</v>
      </c>
      <c r="G777" s="295">
        <v>45427</v>
      </c>
      <c r="H777" s="295"/>
      <c r="I777" s="325" t="s">
        <v>2403</v>
      </c>
      <c r="J777" s="321">
        <v>900000</v>
      </c>
      <c r="K777" s="345">
        <f t="shared" si="122"/>
        <v>17307.692307692309</v>
      </c>
      <c r="L777" s="139" t="s">
        <v>42</v>
      </c>
      <c r="M777" s="139" t="s">
        <v>94</v>
      </c>
      <c r="N777" s="325" t="s">
        <v>71</v>
      </c>
      <c r="O777" s="145" t="s">
        <v>497</v>
      </c>
      <c r="P777" s="140">
        <f t="shared" si="120"/>
        <v>45511</v>
      </c>
      <c r="Q777" s="143"/>
      <c r="R777" s="146"/>
      <c r="S777" s="146"/>
      <c r="T777" s="349"/>
      <c r="U777" s="148">
        <f t="shared" si="125"/>
        <v>0</v>
      </c>
      <c r="V777" s="114">
        <f t="shared" si="121"/>
        <v>0</v>
      </c>
      <c r="W777" s="138" t="str">
        <f t="shared" si="123"/>
        <v>L0W</v>
      </c>
      <c r="X777" s="138" t="e">
        <f t="shared" si="126"/>
        <v>#NUM!</v>
      </c>
      <c r="Y777" s="138" t="e">
        <f t="shared" si="124"/>
        <v>#NUM!</v>
      </c>
      <c r="Z777" s="140"/>
      <c r="AA777" s="139"/>
      <c r="AB777" s="139"/>
      <c r="AC777" s="139"/>
    </row>
    <row r="778" spans="1:29" ht="13.8" thickBot="1" x14ac:dyDescent="0.3">
      <c r="A778" s="296">
        <v>45386</v>
      </c>
      <c r="B778" s="291" t="s">
        <v>533</v>
      </c>
      <c r="C778" s="291" t="s">
        <v>105</v>
      </c>
      <c r="D778" s="291" t="s">
        <v>14</v>
      </c>
      <c r="E778" s="291" t="s">
        <v>2375</v>
      </c>
      <c r="F778" s="299" t="s">
        <v>52</v>
      </c>
      <c r="G778" s="296">
        <v>45435</v>
      </c>
      <c r="H778" s="296"/>
      <c r="I778" s="300" t="s">
        <v>2376</v>
      </c>
      <c r="J778" s="312">
        <v>120000</v>
      </c>
      <c r="K778" s="332">
        <f t="shared" si="122"/>
        <v>2307.6923076923076</v>
      </c>
      <c r="L778" s="69" t="s">
        <v>42</v>
      </c>
      <c r="M778" s="69" t="s">
        <v>94</v>
      </c>
      <c r="N778" s="300" t="s">
        <v>28</v>
      </c>
      <c r="O778" s="134" t="s">
        <v>497</v>
      </c>
      <c r="P778" s="70">
        <f t="shared" si="120"/>
        <v>45519</v>
      </c>
      <c r="Q778" s="132"/>
      <c r="R778" s="135"/>
      <c r="S778" s="135"/>
      <c r="T778" s="335"/>
      <c r="U778" s="268">
        <f t="shared" si="125"/>
        <v>0</v>
      </c>
      <c r="V778" s="78">
        <f t="shared" si="121"/>
        <v>0</v>
      </c>
      <c r="W778" s="68" t="str">
        <f t="shared" si="123"/>
        <v>L0W</v>
      </c>
      <c r="X778" s="68" t="e">
        <f t="shared" si="126"/>
        <v>#NUM!</v>
      </c>
      <c r="Y778" s="68" t="e">
        <f t="shared" si="124"/>
        <v>#NUM!</v>
      </c>
      <c r="Z778" s="70"/>
      <c r="AA778" s="69"/>
      <c r="AB778" s="69"/>
      <c r="AC778" s="69"/>
    </row>
    <row r="779" spans="1:29" ht="13.8" thickBot="1" x14ac:dyDescent="0.3">
      <c r="A779" s="296">
        <v>45391</v>
      </c>
      <c r="B779" s="291" t="s">
        <v>533</v>
      </c>
      <c r="C779" s="291" t="s">
        <v>55</v>
      </c>
      <c r="D779" s="291" t="s">
        <v>89</v>
      </c>
      <c r="E779" s="291" t="s">
        <v>2380</v>
      </c>
      <c r="F779" s="299" t="s">
        <v>52</v>
      </c>
      <c r="G779" s="296">
        <v>45443</v>
      </c>
      <c r="H779" s="296"/>
      <c r="I779" s="300" t="s">
        <v>2382</v>
      </c>
      <c r="J779" s="312">
        <v>600000</v>
      </c>
      <c r="K779" s="332">
        <f t="shared" si="122"/>
        <v>11538.461538461539</v>
      </c>
      <c r="L779" s="69" t="s">
        <v>42</v>
      </c>
      <c r="M779" s="69" t="s">
        <v>94</v>
      </c>
      <c r="N779" s="300" t="s">
        <v>9</v>
      </c>
      <c r="O779" s="134" t="s">
        <v>497</v>
      </c>
      <c r="P779" s="70">
        <f t="shared" si="120"/>
        <v>45527</v>
      </c>
      <c r="Q779" s="132"/>
      <c r="R779" s="135"/>
      <c r="S779" s="135"/>
      <c r="T779" s="335"/>
      <c r="U779" s="268">
        <f t="shared" si="125"/>
        <v>0</v>
      </c>
      <c r="V779" s="78">
        <f t="shared" si="121"/>
        <v>0</v>
      </c>
      <c r="W779" s="68" t="str">
        <f t="shared" si="123"/>
        <v>L0W</v>
      </c>
      <c r="X779" s="68" t="e">
        <f t="shared" si="126"/>
        <v>#NUM!</v>
      </c>
      <c r="Y779" s="68" t="e">
        <f t="shared" si="124"/>
        <v>#NUM!</v>
      </c>
      <c r="Z779" s="70"/>
      <c r="AA779" s="69"/>
      <c r="AB779" s="69"/>
      <c r="AC779" s="69"/>
    </row>
    <row r="780" spans="1:29" ht="13.8" thickBot="1" x14ac:dyDescent="0.3">
      <c r="A780" s="296">
        <v>45372</v>
      </c>
      <c r="B780" s="68" t="s">
        <v>1937</v>
      </c>
      <c r="C780" s="68" t="s">
        <v>2040</v>
      </c>
      <c r="D780" s="68" t="s">
        <v>158</v>
      </c>
      <c r="E780" s="68" t="s">
        <v>2320</v>
      </c>
      <c r="F780" s="69" t="s">
        <v>52</v>
      </c>
      <c r="G780" s="296">
        <v>45443</v>
      </c>
      <c r="H780" s="296"/>
      <c r="I780" s="72" t="s">
        <v>2321</v>
      </c>
      <c r="J780" s="312">
        <v>600000</v>
      </c>
      <c r="K780" s="332">
        <f t="shared" si="122"/>
        <v>11538.461538461539</v>
      </c>
      <c r="L780" s="71" t="s">
        <v>42</v>
      </c>
      <c r="M780" s="71" t="s">
        <v>94</v>
      </c>
      <c r="N780" s="133" t="s">
        <v>11</v>
      </c>
      <c r="O780" s="134" t="s">
        <v>497</v>
      </c>
      <c r="P780" s="311">
        <f t="shared" si="120"/>
        <v>45527</v>
      </c>
      <c r="Q780" s="132"/>
      <c r="R780" s="135"/>
      <c r="S780" s="135"/>
      <c r="T780" s="335"/>
      <c r="U780" s="268">
        <f t="shared" si="125"/>
        <v>0</v>
      </c>
      <c r="V780" s="78">
        <f t="shared" si="121"/>
        <v>0</v>
      </c>
      <c r="W780" s="68" t="str">
        <f t="shared" si="123"/>
        <v>L0W</v>
      </c>
      <c r="X780" s="68" t="e">
        <f t="shared" si="126"/>
        <v>#NUM!</v>
      </c>
      <c r="Y780" s="68" t="e">
        <f t="shared" si="124"/>
        <v>#NUM!</v>
      </c>
      <c r="Z780" s="70"/>
      <c r="AA780" s="69"/>
      <c r="AB780" s="69"/>
      <c r="AC780" s="69"/>
    </row>
    <row r="781" spans="1:29" ht="15" thickBot="1" x14ac:dyDescent="0.35">
      <c r="A781" s="296">
        <v>45404</v>
      </c>
      <c r="B781" s="291" t="s">
        <v>520</v>
      </c>
      <c r="C781" s="291" t="s">
        <v>1713</v>
      </c>
      <c r="D781" s="291" t="s">
        <v>158</v>
      </c>
      <c r="E781" s="291" t="s">
        <v>2393</v>
      </c>
      <c r="F781" s="299" t="s">
        <v>52</v>
      </c>
      <c r="G781" s="296">
        <v>45444</v>
      </c>
      <c r="H781" s="296"/>
      <c r="I781" s="300" t="s">
        <v>2394</v>
      </c>
      <c r="J781" s="312">
        <v>1800000</v>
      </c>
      <c r="K781" s="345">
        <f t="shared" si="122"/>
        <v>34615.384615384617</v>
      </c>
      <c r="L781" s="69" t="s">
        <v>42</v>
      </c>
      <c r="M781" s="69" t="s">
        <v>94</v>
      </c>
      <c r="N781" s="300" t="s">
        <v>104</v>
      </c>
      <c r="O781" s="134" t="s">
        <v>1785</v>
      </c>
      <c r="P781" s="70">
        <f t="shared" si="120"/>
        <v>45528</v>
      </c>
      <c r="Q781" s="132"/>
      <c r="R781" s="135"/>
      <c r="S781" s="135"/>
      <c r="T781" s="349"/>
      <c r="U781" s="268">
        <f t="shared" si="125"/>
        <v>0</v>
      </c>
      <c r="V781" s="78">
        <f t="shared" si="121"/>
        <v>0</v>
      </c>
      <c r="W781" s="68" t="str">
        <f t="shared" si="123"/>
        <v>L0W</v>
      </c>
      <c r="X781" s="68" t="e">
        <f t="shared" si="126"/>
        <v>#NUM!</v>
      </c>
      <c r="Y781" s="68" t="e">
        <f t="shared" si="124"/>
        <v>#NUM!</v>
      </c>
      <c r="Z781" s="70"/>
      <c r="AA781" s="69"/>
      <c r="AB781" s="69"/>
      <c r="AC781" s="69"/>
    </row>
    <row r="782" spans="1:29" ht="15" thickBot="1" x14ac:dyDescent="0.35">
      <c r="A782" s="296">
        <v>45406</v>
      </c>
      <c r="B782" s="291"/>
      <c r="C782" s="291" t="s">
        <v>193</v>
      </c>
      <c r="D782" s="291" t="s">
        <v>1460</v>
      </c>
      <c r="E782" s="291" t="s">
        <v>2408</v>
      </c>
      <c r="F782" s="299" t="s">
        <v>52</v>
      </c>
      <c r="G782" s="296">
        <v>45444</v>
      </c>
      <c r="H782" s="296"/>
      <c r="I782" s="300" t="s">
        <v>2409</v>
      </c>
      <c r="J782" s="312">
        <v>756000</v>
      </c>
      <c r="K782" s="345">
        <f t="shared" si="122"/>
        <v>14538.461538461539</v>
      </c>
      <c r="L782" s="69" t="s">
        <v>42</v>
      </c>
      <c r="M782" s="69" t="s">
        <v>94</v>
      </c>
      <c r="N782" s="300" t="s">
        <v>79</v>
      </c>
      <c r="O782" s="134" t="s">
        <v>497</v>
      </c>
      <c r="P782" s="70">
        <f t="shared" si="120"/>
        <v>45528</v>
      </c>
      <c r="Q782" s="132"/>
      <c r="R782" s="135"/>
      <c r="S782" s="135"/>
      <c r="T782" s="349"/>
      <c r="U782" s="268">
        <f t="shared" si="125"/>
        <v>0</v>
      </c>
      <c r="V782" s="78">
        <f t="shared" si="121"/>
        <v>0</v>
      </c>
      <c r="W782" s="68" t="str">
        <f t="shared" si="123"/>
        <v>L0W</v>
      </c>
      <c r="X782" s="68" t="e">
        <f t="shared" si="126"/>
        <v>#NUM!</v>
      </c>
      <c r="Y782" s="68" t="e">
        <f t="shared" si="124"/>
        <v>#NUM!</v>
      </c>
      <c r="Z782" s="70"/>
      <c r="AA782" s="69"/>
      <c r="AB782" s="69"/>
      <c r="AC782" s="69"/>
    </row>
    <row r="783" spans="1:29" ht="13.8" thickBot="1" x14ac:dyDescent="0.3">
      <c r="A783" s="296">
        <v>45386</v>
      </c>
      <c r="B783" s="291" t="s">
        <v>533</v>
      </c>
      <c r="C783" s="291" t="s">
        <v>55</v>
      </c>
      <c r="D783" s="291" t="s">
        <v>14</v>
      </c>
      <c r="E783" s="291" t="s">
        <v>2365</v>
      </c>
      <c r="F783" s="299" t="s">
        <v>52</v>
      </c>
      <c r="G783" s="296">
        <v>45473</v>
      </c>
      <c r="H783" s="296"/>
      <c r="I783" s="300" t="s">
        <v>2366</v>
      </c>
      <c r="J783" s="312">
        <v>600000</v>
      </c>
      <c r="K783" s="332">
        <f t="shared" si="122"/>
        <v>11538.461538461539</v>
      </c>
      <c r="L783" s="69" t="s">
        <v>42</v>
      </c>
      <c r="M783" s="69" t="s">
        <v>94</v>
      </c>
      <c r="N783" s="300" t="s">
        <v>9</v>
      </c>
      <c r="O783" s="134" t="s">
        <v>497</v>
      </c>
      <c r="P783" s="70">
        <f t="shared" si="120"/>
        <v>45557</v>
      </c>
      <c r="Q783" s="132"/>
      <c r="R783" s="135"/>
      <c r="S783" s="135"/>
      <c r="T783" s="335"/>
      <c r="U783" s="268">
        <f t="shared" si="125"/>
        <v>0</v>
      </c>
      <c r="V783" s="78">
        <f t="shared" si="121"/>
        <v>0</v>
      </c>
      <c r="W783" s="68" t="str">
        <f t="shared" si="123"/>
        <v>L0W</v>
      </c>
      <c r="X783" s="68" t="e">
        <f t="shared" si="126"/>
        <v>#NUM!</v>
      </c>
      <c r="Y783" s="68" t="e">
        <f t="shared" si="124"/>
        <v>#NUM!</v>
      </c>
      <c r="Z783" s="70"/>
      <c r="AA783" s="69"/>
      <c r="AB783" s="69"/>
      <c r="AC783" s="69"/>
    </row>
    <row r="784" spans="1:29" ht="13.8" thickBot="1" x14ac:dyDescent="0.3">
      <c r="A784" s="296">
        <v>45365</v>
      </c>
      <c r="B784" s="68" t="s">
        <v>1937</v>
      </c>
      <c r="C784" s="68" t="s">
        <v>510</v>
      </c>
      <c r="D784" s="68" t="s">
        <v>2305</v>
      </c>
      <c r="E784" s="68" t="s">
        <v>2319</v>
      </c>
      <c r="F784" s="69" t="s">
        <v>52</v>
      </c>
      <c r="G784" s="296">
        <v>45474</v>
      </c>
      <c r="H784" s="296"/>
      <c r="I784" s="72" t="s">
        <v>2306</v>
      </c>
      <c r="J784" s="304">
        <v>720000</v>
      </c>
      <c r="K784" s="333">
        <f t="shared" si="122"/>
        <v>13846.153846153846</v>
      </c>
      <c r="L784" s="71" t="s">
        <v>42</v>
      </c>
      <c r="M784" s="71" t="s">
        <v>94</v>
      </c>
      <c r="N784" s="133" t="s">
        <v>11</v>
      </c>
      <c r="O784" s="134" t="s">
        <v>497</v>
      </c>
      <c r="P784" s="311">
        <f t="shared" si="120"/>
        <v>45558</v>
      </c>
      <c r="Q784" s="132"/>
      <c r="R784" s="135"/>
      <c r="S784" s="135"/>
      <c r="T784" s="335"/>
      <c r="U784" s="268">
        <f t="shared" si="125"/>
        <v>0</v>
      </c>
      <c r="V784" s="78">
        <f t="shared" si="121"/>
        <v>0</v>
      </c>
      <c r="W784" s="68" t="str">
        <f t="shared" si="123"/>
        <v>L0W</v>
      </c>
      <c r="X784" s="68" t="e">
        <f t="shared" si="126"/>
        <v>#NUM!</v>
      </c>
      <c r="Y784" s="68" t="e">
        <f t="shared" si="124"/>
        <v>#NUM!</v>
      </c>
      <c r="Z784" s="70"/>
      <c r="AA784" s="69"/>
      <c r="AB784" s="69"/>
      <c r="AC784" s="69"/>
    </row>
    <row r="785" spans="1:29" ht="13.8" thickBot="1" x14ac:dyDescent="0.3">
      <c r="A785" s="296">
        <v>45408</v>
      </c>
      <c r="B785" s="68" t="s">
        <v>1937</v>
      </c>
      <c r="C785" s="68" t="s">
        <v>76</v>
      </c>
      <c r="D785" s="68" t="s">
        <v>2305</v>
      </c>
      <c r="E785" s="68" t="s">
        <v>2442</v>
      </c>
      <c r="F785" s="69" t="s">
        <v>52</v>
      </c>
      <c r="G785" s="296">
        <v>45418</v>
      </c>
      <c r="H785" s="296"/>
      <c r="I785" s="72" t="s">
        <v>2443</v>
      </c>
      <c r="J785" s="304">
        <v>60000</v>
      </c>
      <c r="K785" s="71" t="s">
        <v>42</v>
      </c>
      <c r="L785" s="71" t="s">
        <v>42</v>
      </c>
      <c r="M785" s="71" t="s">
        <v>94</v>
      </c>
      <c r="N785" s="134">
        <v>8170</v>
      </c>
      <c r="O785" s="134" t="s">
        <v>497</v>
      </c>
      <c r="P785" s="311">
        <f t="shared" si="120"/>
        <v>45502</v>
      </c>
      <c r="Q785" s="135"/>
      <c r="R785" s="135"/>
      <c r="S785" s="268"/>
      <c r="T785" s="78">
        <v>0</v>
      </c>
      <c r="U785" s="68"/>
      <c r="V785" s="68"/>
      <c r="W785" s="68"/>
      <c r="X785" s="70" t="e">
        <f t="shared" si="126"/>
        <v>#NUM!</v>
      </c>
      <c r="Y785" s="69" t="e">
        <f t="shared" si="124"/>
        <v>#NUM!</v>
      </c>
      <c r="Z785" s="69"/>
      <c r="AA785" s="69"/>
      <c r="AB785" s="12"/>
      <c r="AC785" s="12"/>
    </row>
    <row r="786" spans="1:29" ht="13.8" thickBot="1" x14ac:dyDescent="0.3">
      <c r="A786" s="296">
        <v>45408</v>
      </c>
      <c r="B786" s="68"/>
      <c r="C786" s="68" t="s">
        <v>166</v>
      </c>
      <c r="D786" s="68" t="s">
        <v>2305</v>
      </c>
      <c r="E786" s="68" t="s">
        <v>1132</v>
      </c>
      <c r="F786" s="69" t="s">
        <v>52</v>
      </c>
      <c r="G786" s="296">
        <v>45474</v>
      </c>
      <c r="H786" s="296"/>
      <c r="I786" s="72" t="s">
        <v>2444</v>
      </c>
      <c r="J786" s="355">
        <v>60000</v>
      </c>
      <c r="K786" s="71" t="s">
        <v>42</v>
      </c>
      <c r="L786" s="71" t="s">
        <v>42</v>
      </c>
      <c r="M786" s="71" t="s">
        <v>94</v>
      </c>
      <c r="N786" s="134">
        <v>8112</v>
      </c>
      <c r="O786" s="134" t="s">
        <v>497</v>
      </c>
      <c r="P786" s="311">
        <f t="shared" si="120"/>
        <v>45558</v>
      </c>
      <c r="Q786" s="135"/>
      <c r="R786" s="268"/>
      <c r="S786" s="68"/>
      <c r="T786" s="68"/>
      <c r="U786" s="68"/>
      <c r="V786" s="70"/>
      <c r="W786" s="69"/>
      <c r="X786" s="69" t="e">
        <f t="shared" si="126"/>
        <v>#NUM!</v>
      </c>
      <c r="Y786" s="69" t="e">
        <f t="shared" si="124"/>
        <v>#NUM!</v>
      </c>
      <c r="Z786" s="12"/>
      <c r="AA786" s="12"/>
      <c r="AB786" s="12"/>
      <c r="AC786" s="12"/>
    </row>
    <row r="787" spans="1:29" ht="13.8" thickBot="1" x14ac:dyDescent="0.3">
      <c r="A787" s="296">
        <v>45408</v>
      </c>
      <c r="B787" s="68"/>
      <c r="C787" s="68" t="s">
        <v>2446</v>
      </c>
      <c r="D787" s="68" t="s">
        <v>2305</v>
      </c>
      <c r="E787" s="68" t="s">
        <v>2445</v>
      </c>
      <c r="F787" s="69" t="s">
        <v>52</v>
      </c>
      <c r="G787" s="296">
        <v>45425</v>
      </c>
      <c r="H787" s="296"/>
      <c r="I787" s="356" t="s">
        <v>2447</v>
      </c>
      <c r="J787" s="358">
        <v>1200000</v>
      </c>
      <c r="K787" s="357"/>
      <c r="L787" s="71" t="s">
        <v>42</v>
      </c>
      <c r="M787" s="71" t="s">
        <v>94</v>
      </c>
      <c r="N787" s="134">
        <v>8163</v>
      </c>
      <c r="O787" s="134" t="s">
        <v>1785</v>
      </c>
      <c r="P787" s="311">
        <f t="shared" si="120"/>
        <v>45509</v>
      </c>
      <c r="Q787" s="135"/>
      <c r="R787" s="268"/>
      <c r="S787" s="68"/>
      <c r="T787" s="68"/>
      <c r="U787" s="68"/>
      <c r="V787" s="70"/>
      <c r="W787" s="69"/>
      <c r="X787" s="69" t="e">
        <f t="shared" si="126"/>
        <v>#NUM!</v>
      </c>
      <c r="Y787" s="69" t="e">
        <f t="shared" si="124"/>
        <v>#NUM!</v>
      </c>
      <c r="Z787" s="12"/>
      <c r="AA787" s="12"/>
      <c r="AB787" s="12"/>
      <c r="AC787" s="12"/>
    </row>
    <row r="788" spans="1:29" ht="13.8" thickBot="1" x14ac:dyDescent="0.3">
      <c r="A788" s="296">
        <v>45411</v>
      </c>
      <c r="B788" s="68"/>
      <c r="C788" s="68" t="s">
        <v>244</v>
      </c>
      <c r="D788" s="68" t="s">
        <v>2305</v>
      </c>
      <c r="E788" s="68" t="s">
        <v>2448</v>
      </c>
      <c r="F788" s="69" t="s">
        <v>52</v>
      </c>
      <c r="G788" s="296">
        <v>45406</v>
      </c>
      <c r="H788" s="296"/>
      <c r="I788" s="356" t="s">
        <v>2449</v>
      </c>
      <c r="J788" s="358">
        <v>60000</v>
      </c>
      <c r="K788" s="357"/>
      <c r="L788" s="71" t="s">
        <v>42</v>
      </c>
      <c r="M788" s="71" t="s">
        <v>94</v>
      </c>
      <c r="N788" s="134">
        <v>8173</v>
      </c>
      <c r="O788" s="134" t="s">
        <v>497</v>
      </c>
      <c r="P788" s="311">
        <f t="shared" si="120"/>
        <v>45490</v>
      </c>
      <c r="Q788" s="135"/>
      <c r="R788" s="268"/>
      <c r="S788" s="68"/>
      <c r="T788" s="68"/>
      <c r="U788" s="68"/>
      <c r="V788" s="70"/>
      <c r="W788" s="69"/>
      <c r="X788" s="69"/>
      <c r="Y788" s="69" t="e">
        <f t="shared" si="124"/>
        <v>#NUM!</v>
      </c>
      <c r="Z788" s="12"/>
      <c r="AA788" s="12"/>
      <c r="AB788" s="12"/>
      <c r="AC788" s="12"/>
    </row>
    <row r="789" spans="1:29" ht="13.8" thickBot="1" x14ac:dyDescent="0.3">
      <c r="A789" s="296">
        <v>45413</v>
      </c>
      <c r="B789" s="68"/>
      <c r="C789" s="68" t="s">
        <v>2451</v>
      </c>
      <c r="D789" s="68" t="s">
        <v>15</v>
      </c>
      <c r="E789" s="68" t="s">
        <v>2450</v>
      </c>
      <c r="F789" s="69" t="s">
        <v>52</v>
      </c>
      <c r="G789" s="296">
        <v>45474</v>
      </c>
      <c r="H789" s="296"/>
      <c r="I789" s="356" t="s">
        <v>2452</v>
      </c>
      <c r="J789" s="358">
        <v>1200000</v>
      </c>
      <c r="K789" s="357"/>
      <c r="L789" s="71" t="s">
        <v>42</v>
      </c>
      <c r="M789" s="71" t="s">
        <v>94</v>
      </c>
      <c r="N789" s="134">
        <v>8170</v>
      </c>
      <c r="O789" s="134" t="s">
        <v>1785</v>
      </c>
      <c r="P789" s="311">
        <f t="shared" si="120"/>
        <v>45558</v>
      </c>
      <c r="Q789" s="135"/>
      <c r="R789" s="268"/>
      <c r="S789" s="68"/>
      <c r="T789" s="68"/>
      <c r="U789" s="68"/>
      <c r="V789" s="70"/>
      <c r="W789" s="69"/>
      <c r="X789" s="69"/>
      <c r="Y789" s="69" t="e">
        <f t="shared" si="124"/>
        <v>#NUM!</v>
      </c>
      <c r="Z789" s="12"/>
      <c r="AA789" s="12"/>
      <c r="AB789" s="12"/>
      <c r="AC789" s="12"/>
    </row>
    <row r="790" spans="1:29" ht="13.8" thickBot="1" x14ac:dyDescent="0.3">
      <c r="A790" s="296">
        <v>45414</v>
      </c>
      <c r="B790" s="68"/>
      <c r="C790" s="68" t="s">
        <v>129</v>
      </c>
      <c r="D790" s="68" t="s">
        <v>2454</v>
      </c>
      <c r="E790" s="68" t="s">
        <v>2453</v>
      </c>
      <c r="F790" s="69" t="s">
        <v>52</v>
      </c>
      <c r="G790" s="296">
        <v>45444</v>
      </c>
      <c r="H790" s="296"/>
      <c r="I790" s="359" t="s">
        <v>2455</v>
      </c>
      <c r="J790" s="358">
        <v>1200000</v>
      </c>
      <c r="K790" s="360"/>
      <c r="L790" s="71" t="s">
        <v>42</v>
      </c>
      <c r="M790" s="71" t="s">
        <v>94</v>
      </c>
      <c r="N790" s="134">
        <v>8131</v>
      </c>
      <c r="O790" s="134" t="s">
        <v>1785</v>
      </c>
      <c r="P790" s="311">
        <f t="shared" si="120"/>
        <v>45528</v>
      </c>
      <c r="Q790" s="135"/>
      <c r="R790" s="268"/>
      <c r="S790" s="68"/>
      <c r="T790" s="68"/>
      <c r="U790" s="68"/>
      <c r="V790" s="70"/>
      <c r="W790" s="69"/>
      <c r="X790" s="69"/>
      <c r="Y790" s="69" t="e">
        <f t="shared" si="124"/>
        <v>#NUM!</v>
      </c>
      <c r="Z790" s="12"/>
      <c r="AA790" s="12"/>
      <c r="AB790" s="12"/>
      <c r="AC790" s="12"/>
    </row>
    <row r="791" spans="1:29" ht="13.8" thickBot="1" x14ac:dyDescent="0.3">
      <c r="A791" s="296">
        <v>45414</v>
      </c>
      <c r="B791" s="68"/>
      <c r="C791" s="68" t="s">
        <v>70</v>
      </c>
      <c r="D791" s="68" t="s">
        <v>26</v>
      </c>
      <c r="E791" s="68" t="s">
        <v>2456</v>
      </c>
      <c r="F791" s="69" t="s">
        <v>52</v>
      </c>
      <c r="G791" s="296">
        <v>45422</v>
      </c>
      <c r="H791" s="296"/>
      <c r="I791" s="359" t="s">
        <v>2457</v>
      </c>
      <c r="J791" s="354">
        <v>2400000</v>
      </c>
      <c r="K791" s="360"/>
      <c r="L791" s="71" t="s">
        <v>41</v>
      </c>
      <c r="M791" s="71" t="s">
        <v>99</v>
      </c>
      <c r="N791" s="134">
        <v>8160</v>
      </c>
      <c r="O791" s="134" t="s">
        <v>1785</v>
      </c>
      <c r="P791" s="311">
        <f t="shared" si="120"/>
        <v>45506</v>
      </c>
      <c r="Q791" s="135" t="s">
        <v>2458</v>
      </c>
      <c r="R791" s="268"/>
      <c r="S791" s="68"/>
      <c r="T791" s="68"/>
      <c r="U791" s="68"/>
      <c r="V791" s="70"/>
      <c r="W791" s="69"/>
      <c r="X791" s="69"/>
      <c r="Y791" s="69" t="e">
        <f t="shared" si="124"/>
        <v>#NUM!</v>
      </c>
      <c r="Z791" s="12"/>
      <c r="AA791" s="12"/>
      <c r="AB791" s="12"/>
      <c r="AC791" s="12"/>
    </row>
    <row r="792" spans="1:29" ht="13.8" thickBot="1" x14ac:dyDescent="0.3">
      <c r="A792" s="296">
        <v>45414</v>
      </c>
      <c r="B792" s="68"/>
      <c r="C792" s="68" t="s">
        <v>1459</v>
      </c>
      <c r="D792" s="68" t="s">
        <v>2454</v>
      </c>
      <c r="E792" s="68" t="s">
        <v>2459</v>
      </c>
      <c r="F792" s="69" t="s">
        <v>52</v>
      </c>
      <c r="G792" s="296">
        <v>45413</v>
      </c>
      <c r="H792" s="296"/>
      <c r="I792" s="359" t="s">
        <v>2460</v>
      </c>
      <c r="J792" s="354">
        <v>900000</v>
      </c>
      <c r="K792" s="360"/>
      <c r="L792" s="71" t="s">
        <v>42</v>
      </c>
      <c r="M792" s="71" t="s">
        <v>94</v>
      </c>
      <c r="N792" s="134">
        <v>8147</v>
      </c>
      <c r="O792" s="134" t="s">
        <v>497</v>
      </c>
      <c r="P792" s="311">
        <f t="shared" si="120"/>
        <v>45497</v>
      </c>
      <c r="Q792" s="135"/>
      <c r="R792" s="268"/>
      <c r="S792" s="68"/>
      <c r="T792" s="68"/>
      <c r="U792" s="68"/>
      <c r="V792" s="70"/>
      <c r="W792" s="69"/>
      <c r="X792" s="69"/>
      <c r="Y792" s="69" t="e">
        <f t="shared" si="124"/>
        <v>#NUM!</v>
      </c>
      <c r="Z792" s="12"/>
      <c r="AA792" s="12"/>
      <c r="AB792" s="12"/>
      <c r="AC792" s="12"/>
    </row>
    <row r="793" spans="1:29" ht="13.8" thickBot="1" x14ac:dyDescent="0.3">
      <c r="A793" s="296">
        <v>45414</v>
      </c>
      <c r="B793" s="68"/>
      <c r="C793" s="68" t="s">
        <v>129</v>
      </c>
      <c r="D793" s="68" t="s">
        <v>2454</v>
      </c>
      <c r="E793" s="68" t="s">
        <v>2461</v>
      </c>
      <c r="F793" s="69" t="s">
        <v>52</v>
      </c>
      <c r="G793" s="296">
        <v>45444</v>
      </c>
      <c r="H793" s="296"/>
      <c r="I793" s="359" t="s">
        <v>2462</v>
      </c>
      <c r="J793" s="361" t="s">
        <v>99</v>
      </c>
      <c r="K793" s="360"/>
      <c r="L793" s="71" t="s">
        <v>42</v>
      </c>
      <c r="M793" s="71" t="s">
        <v>94</v>
      </c>
      <c r="N793" s="134">
        <v>8131</v>
      </c>
      <c r="O793" s="134" t="s">
        <v>497</v>
      </c>
      <c r="P793" s="311">
        <f t="shared" si="120"/>
        <v>45528</v>
      </c>
      <c r="Q793" s="135"/>
      <c r="R793" s="268"/>
      <c r="S793" s="68"/>
      <c r="T793" s="68"/>
      <c r="U793" s="68"/>
      <c r="V793" s="70"/>
      <c r="W793" s="69"/>
      <c r="X793" s="69"/>
      <c r="Y793" s="69" t="e">
        <f t="shared" si="124"/>
        <v>#NUM!</v>
      </c>
      <c r="Z793" s="12"/>
      <c r="AA793" s="12"/>
      <c r="AB793" s="12"/>
      <c r="AC793" s="12"/>
    </row>
    <row r="794" spans="1:29" ht="13.8" thickBot="1" x14ac:dyDescent="0.3">
      <c r="A794" s="296">
        <v>45414</v>
      </c>
      <c r="B794" s="68"/>
      <c r="C794" s="68" t="s">
        <v>70</v>
      </c>
      <c r="D794" s="68" t="s">
        <v>2305</v>
      </c>
      <c r="E794" s="68" t="s">
        <v>2463</v>
      </c>
      <c r="F794" s="69" t="s">
        <v>52</v>
      </c>
      <c r="G794" s="296">
        <v>45432</v>
      </c>
      <c r="H794" s="296"/>
      <c r="I794" s="359" t="s">
        <v>2464</v>
      </c>
      <c r="J794" s="354">
        <v>600000</v>
      </c>
      <c r="K794" s="360"/>
      <c r="L794" s="71" t="s">
        <v>42</v>
      </c>
      <c r="M794" s="71" t="s">
        <v>94</v>
      </c>
      <c r="N794" s="134">
        <v>8160</v>
      </c>
      <c r="O794" s="134" t="s">
        <v>497</v>
      </c>
      <c r="P794" s="311">
        <f t="shared" si="120"/>
        <v>45516</v>
      </c>
      <c r="Q794" s="135"/>
      <c r="R794" s="268"/>
      <c r="S794" s="68"/>
      <c r="T794" s="68"/>
      <c r="U794" s="68"/>
      <c r="V794" s="70"/>
      <c r="W794" s="69"/>
      <c r="X794" s="69"/>
      <c r="Y794" s="69" t="e">
        <f t="shared" si="124"/>
        <v>#NUM!</v>
      </c>
      <c r="Z794" s="12"/>
      <c r="AA794" s="12"/>
      <c r="AB794" s="12"/>
      <c r="AC794" s="12"/>
    </row>
    <row r="795" spans="1:29" ht="13.8" thickBot="1" x14ac:dyDescent="0.3">
      <c r="A795" s="296">
        <v>45414</v>
      </c>
      <c r="B795" s="68"/>
      <c r="C795" s="68" t="s">
        <v>2465</v>
      </c>
      <c r="D795" s="68" t="s">
        <v>26</v>
      </c>
      <c r="E795" s="68" t="s">
        <v>2466</v>
      </c>
      <c r="F795" s="69" t="s">
        <v>52</v>
      </c>
      <c r="G795" s="296">
        <v>45428</v>
      </c>
      <c r="H795" s="296"/>
      <c r="I795" s="359" t="s">
        <v>2467</v>
      </c>
      <c r="J795" s="354">
        <v>1200000</v>
      </c>
      <c r="K795" s="360"/>
      <c r="L795" s="71" t="s">
        <v>42</v>
      </c>
      <c r="M795" s="71" t="s">
        <v>94</v>
      </c>
      <c r="N795" s="134">
        <v>8155</v>
      </c>
      <c r="O795" s="134" t="s">
        <v>1785</v>
      </c>
      <c r="P795" s="311">
        <f t="shared" si="120"/>
        <v>45512</v>
      </c>
      <c r="Q795" s="135"/>
      <c r="R795" s="268"/>
      <c r="S795" s="68"/>
      <c r="T795" s="68"/>
      <c r="U795" s="68"/>
      <c r="V795" s="70"/>
      <c r="W795" s="69"/>
      <c r="X795" s="69"/>
      <c r="Y795" s="69" t="e">
        <f t="shared" si="124"/>
        <v>#NUM!</v>
      </c>
      <c r="Z795" s="12"/>
      <c r="AA795" s="12"/>
      <c r="AB795" s="12"/>
      <c r="AC795" s="12"/>
    </row>
    <row r="796" spans="1:29" x14ac:dyDescent="0.25">
      <c r="C796" s="12" t="s">
        <v>1471</v>
      </c>
    </row>
    <row r="797" spans="1:29" x14ac:dyDescent="0.25">
      <c r="C797" s="12" t="s">
        <v>1805</v>
      </c>
    </row>
    <row r="798" spans="1:29" ht="12" customHeight="1" x14ac:dyDescent="0.25"/>
  </sheetData>
  <autoFilter ref="A1:Z784" xr:uid="{00000000-0001-0000-0100-000000000000}">
    <filterColumn colId="14">
      <filters>
        <filter val="DAILY WK 1/WEEKLY"/>
        <filter val="WEEKLY SL CHECK"/>
      </filters>
    </filterColumn>
  </autoFilter>
  <sortState xmlns:xlrd2="http://schemas.microsoft.com/office/spreadsheetml/2017/richdata2" ref="A702:AC798">
    <sortCondition ref="G2:G798"/>
    <sortCondition descending="1" ref="J2:J798"/>
    <sortCondition ref="E2:E798"/>
    <sortCondition ref="H2:H798"/>
    <sortCondition ref="P2:P798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AEFA3-F3FD-4C47-861A-A02FA27404B9}">
  <sheetPr codeName="Sheet3"/>
  <dimension ref="A1:H1373"/>
  <sheetViews>
    <sheetView workbookViewId="0">
      <pane ySplit="1" topLeftCell="A2" activePane="bottomLeft" state="frozen"/>
      <selection pane="bottomLeft" activeCell="D6" sqref="D6"/>
    </sheetView>
  </sheetViews>
  <sheetFormatPr defaultRowHeight="14.4" x14ac:dyDescent="0.3"/>
  <cols>
    <col min="1" max="1" width="27.44140625" style="30" bestFit="1" customWidth="1"/>
    <col min="2" max="2" width="48.5546875" style="29" bestFit="1" customWidth="1"/>
    <col min="3" max="3" width="8.21875" style="16" bestFit="1" customWidth="1"/>
    <col min="4" max="4" width="12" style="28" bestFit="1" customWidth="1"/>
    <col min="5" max="5" width="17.21875" style="28" customWidth="1"/>
    <col min="6" max="6" width="9.5546875" style="28" bestFit="1" customWidth="1"/>
    <col min="7" max="7" width="11.21875" customWidth="1"/>
    <col min="9" max="9" width="11.44140625" customWidth="1"/>
  </cols>
  <sheetData>
    <row r="1" spans="1:8" ht="28.8" x14ac:dyDescent="0.3">
      <c r="A1" s="91" t="s">
        <v>81</v>
      </c>
      <c r="B1" s="91" t="s">
        <v>1354</v>
      </c>
      <c r="C1" s="91" t="s">
        <v>1355</v>
      </c>
      <c r="D1" s="91" t="s">
        <v>1356</v>
      </c>
      <c r="E1" s="91" t="s">
        <v>1357</v>
      </c>
      <c r="F1" s="95" t="s">
        <v>82</v>
      </c>
      <c r="G1" s="31"/>
      <c r="H1" s="31"/>
    </row>
    <row r="2" spans="1:8" x14ac:dyDescent="0.3">
      <c r="A2" s="97" t="s">
        <v>1302</v>
      </c>
      <c r="B2" s="98" t="s">
        <v>1449</v>
      </c>
      <c r="C2" s="99">
        <v>8148</v>
      </c>
      <c r="D2" s="99"/>
      <c r="E2" s="99"/>
      <c r="F2" s="100">
        <v>45108</v>
      </c>
      <c r="G2" s="31"/>
      <c r="H2" s="31"/>
    </row>
    <row r="3" spans="1:8" x14ac:dyDescent="0.3">
      <c r="A3" s="97" t="s">
        <v>1302</v>
      </c>
      <c r="B3" s="98" t="s">
        <v>1450</v>
      </c>
      <c r="C3" s="99">
        <v>8148</v>
      </c>
      <c r="D3" s="99"/>
      <c r="E3" s="99"/>
      <c r="F3" s="100">
        <v>45108</v>
      </c>
      <c r="G3" s="31"/>
      <c r="H3" s="31"/>
    </row>
    <row r="4" spans="1:8" x14ac:dyDescent="0.3">
      <c r="A4" s="97" t="s">
        <v>1302</v>
      </c>
      <c r="B4" s="98" t="s">
        <v>1451</v>
      </c>
      <c r="C4" s="99">
        <v>8148</v>
      </c>
      <c r="D4" s="99"/>
      <c r="E4" s="99"/>
      <c r="F4" s="100">
        <v>45108</v>
      </c>
      <c r="G4" s="31"/>
      <c r="H4" s="31"/>
    </row>
    <row r="5" spans="1:8" x14ac:dyDescent="0.3">
      <c r="A5" s="97" t="s">
        <v>1302</v>
      </c>
      <c r="B5" s="98" t="s">
        <v>1452</v>
      </c>
      <c r="C5" s="99">
        <v>8148</v>
      </c>
      <c r="D5" s="99">
        <v>146025</v>
      </c>
      <c r="E5" s="99" t="s">
        <v>1453</v>
      </c>
      <c r="F5" s="100">
        <v>45108</v>
      </c>
      <c r="G5" s="31"/>
      <c r="H5" s="31"/>
    </row>
    <row r="6" spans="1:8" x14ac:dyDescent="0.3">
      <c r="A6" s="97" t="s">
        <v>1333</v>
      </c>
      <c r="B6" s="98" t="s">
        <v>1454</v>
      </c>
      <c r="C6" s="99">
        <v>8148</v>
      </c>
      <c r="D6" s="99">
        <v>146028</v>
      </c>
      <c r="E6" s="99" t="s">
        <v>1455</v>
      </c>
      <c r="F6" s="100">
        <v>45108</v>
      </c>
      <c r="G6" s="31"/>
      <c r="H6" s="31"/>
    </row>
    <row r="7" spans="1:8" x14ac:dyDescent="0.3">
      <c r="A7" s="97" t="s">
        <v>1456</v>
      </c>
      <c r="B7" s="97" t="s">
        <v>1322</v>
      </c>
      <c r="C7" s="99">
        <v>8163</v>
      </c>
      <c r="D7" s="99">
        <v>303174</v>
      </c>
      <c r="E7" s="99" t="s">
        <v>1457</v>
      </c>
      <c r="F7" s="100">
        <v>45108</v>
      </c>
      <c r="G7" s="31"/>
      <c r="H7" s="31"/>
    </row>
    <row r="8" spans="1:8" x14ac:dyDescent="0.3">
      <c r="A8" s="97" t="s">
        <v>1430</v>
      </c>
      <c r="B8" s="101" t="s">
        <v>1431</v>
      </c>
      <c r="C8" s="99" t="s">
        <v>1432</v>
      </c>
      <c r="D8" s="99" t="s">
        <v>1433</v>
      </c>
      <c r="E8" s="99" t="s">
        <v>1434</v>
      </c>
      <c r="F8" s="100">
        <v>44997</v>
      </c>
      <c r="G8" s="31"/>
      <c r="H8" s="31"/>
    </row>
    <row r="9" spans="1:8" x14ac:dyDescent="0.3">
      <c r="A9" s="97" t="s">
        <v>1430</v>
      </c>
      <c r="B9" s="101" t="s">
        <v>1435</v>
      </c>
      <c r="C9" s="99" t="s">
        <v>1432</v>
      </c>
      <c r="D9" s="99" t="s">
        <v>1436</v>
      </c>
      <c r="E9" s="99" t="s">
        <v>1437</v>
      </c>
      <c r="F9" s="100">
        <v>44997</v>
      </c>
      <c r="G9" s="31"/>
      <c r="H9" s="31"/>
    </row>
    <row r="10" spans="1:8" x14ac:dyDescent="0.3">
      <c r="A10" s="97" t="s">
        <v>1430</v>
      </c>
      <c r="B10" s="101" t="s">
        <v>1438</v>
      </c>
      <c r="C10" s="99" t="s">
        <v>1432</v>
      </c>
      <c r="D10" s="99" t="s">
        <v>1439</v>
      </c>
      <c r="E10" s="99" t="s">
        <v>1437</v>
      </c>
      <c r="F10" s="100">
        <v>44997</v>
      </c>
      <c r="G10" s="31"/>
      <c r="H10" s="31"/>
    </row>
    <row r="11" spans="1:8" x14ac:dyDescent="0.3">
      <c r="A11" s="97" t="s">
        <v>1430</v>
      </c>
      <c r="B11" s="101" t="s">
        <v>1440</v>
      </c>
      <c r="C11" s="99" t="s">
        <v>1432</v>
      </c>
      <c r="D11" s="99" t="s">
        <v>1441</v>
      </c>
      <c r="E11" s="99" t="s">
        <v>1442</v>
      </c>
      <c r="F11" s="100">
        <v>44997</v>
      </c>
      <c r="G11" s="31"/>
      <c r="H11" s="31"/>
    </row>
    <row r="12" spans="1:8" x14ac:dyDescent="0.3">
      <c r="A12" s="97" t="s">
        <v>1430</v>
      </c>
      <c r="B12" s="101" t="s">
        <v>1443</v>
      </c>
      <c r="C12" s="99" t="s">
        <v>1432</v>
      </c>
      <c r="D12" s="99" t="s">
        <v>1444</v>
      </c>
      <c r="E12" s="99" t="s">
        <v>1442</v>
      </c>
      <c r="F12" s="100">
        <v>44997</v>
      </c>
      <c r="G12" s="31"/>
      <c r="H12" s="31"/>
    </row>
    <row r="13" spans="1:8" x14ac:dyDescent="0.3">
      <c r="A13" s="97" t="s">
        <v>1430</v>
      </c>
      <c r="B13" s="101" t="s">
        <v>1445</v>
      </c>
      <c r="C13" s="99" t="s">
        <v>1432</v>
      </c>
      <c r="D13" s="99" t="s">
        <v>1446</v>
      </c>
      <c r="E13" s="99" t="s">
        <v>1437</v>
      </c>
      <c r="F13" s="100">
        <v>44997</v>
      </c>
      <c r="G13" s="31"/>
      <c r="H13" s="31"/>
    </row>
    <row r="14" spans="1:8" x14ac:dyDescent="0.3">
      <c r="A14" s="97" t="s">
        <v>1430</v>
      </c>
      <c r="B14" s="101" t="s">
        <v>1447</v>
      </c>
      <c r="C14" s="99" t="s">
        <v>1432</v>
      </c>
      <c r="D14" s="99" t="s">
        <v>1448</v>
      </c>
      <c r="E14" s="99" t="s">
        <v>1442</v>
      </c>
      <c r="F14" s="100">
        <v>44997</v>
      </c>
      <c r="G14" s="31"/>
      <c r="H14" s="31"/>
    </row>
    <row r="15" spans="1:8" x14ac:dyDescent="0.3">
      <c r="A15" s="97" t="s">
        <v>1358</v>
      </c>
      <c r="B15" s="101" t="s">
        <v>1359</v>
      </c>
      <c r="C15" s="99" t="s">
        <v>28</v>
      </c>
      <c r="D15" s="99" t="s">
        <v>1360</v>
      </c>
      <c r="E15" s="99" t="s">
        <v>1361</v>
      </c>
      <c r="F15" s="100">
        <v>44958</v>
      </c>
      <c r="G15" s="31"/>
      <c r="H15" s="31"/>
    </row>
    <row r="16" spans="1:8" x14ac:dyDescent="0.3">
      <c r="A16" s="97" t="s">
        <v>1358</v>
      </c>
      <c r="B16" s="101" t="s">
        <v>1362</v>
      </c>
      <c r="C16" s="99" t="s">
        <v>28</v>
      </c>
      <c r="D16" s="99" t="s">
        <v>1363</v>
      </c>
      <c r="E16" s="99" t="s">
        <v>1364</v>
      </c>
      <c r="F16" s="100">
        <v>44958</v>
      </c>
      <c r="G16" s="31"/>
      <c r="H16" s="31"/>
    </row>
    <row r="17" spans="1:8" x14ac:dyDescent="0.3">
      <c r="A17" s="97" t="s">
        <v>1358</v>
      </c>
      <c r="B17" s="101" t="s">
        <v>1365</v>
      </c>
      <c r="C17" s="99" t="s">
        <v>28</v>
      </c>
      <c r="D17" s="99" t="s">
        <v>1366</v>
      </c>
      <c r="E17" s="99" t="s">
        <v>1364</v>
      </c>
      <c r="F17" s="100">
        <v>44958</v>
      </c>
      <c r="G17" s="31"/>
      <c r="H17" s="31"/>
    </row>
    <row r="18" spans="1:8" x14ac:dyDescent="0.3">
      <c r="A18" s="97" t="s">
        <v>1358</v>
      </c>
      <c r="B18" s="101" t="s">
        <v>1367</v>
      </c>
      <c r="C18" s="99" t="s">
        <v>28</v>
      </c>
      <c r="D18" s="99" t="s">
        <v>1368</v>
      </c>
      <c r="E18" s="99" t="s">
        <v>1361</v>
      </c>
      <c r="F18" s="100">
        <v>44958</v>
      </c>
      <c r="G18" s="31"/>
      <c r="H18" s="31"/>
    </row>
    <row r="19" spans="1:8" x14ac:dyDescent="0.3">
      <c r="A19" s="97" t="s">
        <v>1358</v>
      </c>
      <c r="B19" s="101" t="s">
        <v>1369</v>
      </c>
      <c r="C19" s="99" t="s">
        <v>28</v>
      </c>
      <c r="D19" s="99" t="s">
        <v>1370</v>
      </c>
      <c r="E19" s="99" t="s">
        <v>1364</v>
      </c>
      <c r="F19" s="100">
        <v>44958</v>
      </c>
      <c r="G19" s="31"/>
      <c r="H19" s="31"/>
    </row>
    <row r="20" spans="1:8" x14ac:dyDescent="0.3">
      <c r="A20" s="97" t="s">
        <v>385</v>
      </c>
      <c r="B20" s="94" t="s">
        <v>1371</v>
      </c>
      <c r="C20" s="99" t="s">
        <v>109</v>
      </c>
      <c r="D20" s="99" t="s">
        <v>1372</v>
      </c>
      <c r="E20" s="99" t="s">
        <v>1373</v>
      </c>
      <c r="F20" s="100">
        <v>44958</v>
      </c>
      <c r="G20" s="31"/>
      <c r="H20" s="31"/>
    </row>
    <row r="21" spans="1:8" x14ac:dyDescent="0.3">
      <c r="A21" s="97" t="s">
        <v>385</v>
      </c>
      <c r="B21" s="94" t="s">
        <v>1374</v>
      </c>
      <c r="C21" s="99" t="s">
        <v>75</v>
      </c>
      <c r="D21" s="99" t="s">
        <v>1375</v>
      </c>
      <c r="E21" s="99" t="s">
        <v>1376</v>
      </c>
      <c r="F21" s="100">
        <v>44958</v>
      </c>
      <c r="G21" s="31"/>
      <c r="H21" s="31"/>
    </row>
    <row r="22" spans="1:8" x14ac:dyDescent="0.3">
      <c r="A22" s="97" t="s">
        <v>385</v>
      </c>
      <c r="B22" s="94" t="s">
        <v>1377</v>
      </c>
      <c r="C22" s="99" t="s">
        <v>11</v>
      </c>
      <c r="D22" s="99" t="s">
        <v>1378</v>
      </c>
      <c r="E22" s="99" t="s">
        <v>1379</v>
      </c>
      <c r="F22" s="100">
        <v>44958</v>
      </c>
      <c r="G22" s="31"/>
      <c r="H22" s="31"/>
    </row>
    <row r="23" spans="1:8" x14ac:dyDescent="0.3">
      <c r="A23" s="97" t="s">
        <v>385</v>
      </c>
      <c r="B23" s="94" t="s">
        <v>1380</v>
      </c>
      <c r="C23" s="99" t="s">
        <v>1381</v>
      </c>
      <c r="D23" s="99" t="s">
        <v>1382</v>
      </c>
      <c r="E23" s="99" t="s">
        <v>1383</v>
      </c>
      <c r="F23" s="100">
        <v>44958</v>
      </c>
      <c r="G23" s="31"/>
      <c r="H23" s="31"/>
    </row>
    <row r="24" spans="1:8" x14ac:dyDescent="0.3">
      <c r="A24" s="97" t="s">
        <v>385</v>
      </c>
      <c r="B24" s="94" t="s">
        <v>1384</v>
      </c>
      <c r="C24" s="99" t="s">
        <v>23</v>
      </c>
      <c r="D24" s="99" t="s">
        <v>1385</v>
      </c>
      <c r="E24" s="99" t="s">
        <v>1386</v>
      </c>
      <c r="F24" s="100">
        <v>44958</v>
      </c>
      <c r="G24" s="31"/>
      <c r="H24" s="31"/>
    </row>
    <row r="25" spans="1:8" x14ac:dyDescent="0.3">
      <c r="A25" s="97" t="s">
        <v>385</v>
      </c>
      <c r="B25" s="94" t="s">
        <v>1387</v>
      </c>
      <c r="C25" s="99" t="s">
        <v>85</v>
      </c>
      <c r="D25" s="99" t="s">
        <v>1388</v>
      </c>
      <c r="E25" s="99" t="s">
        <v>1389</v>
      </c>
      <c r="F25" s="100">
        <v>44958</v>
      </c>
      <c r="G25" s="31"/>
      <c r="H25" s="31"/>
    </row>
    <row r="26" spans="1:8" x14ac:dyDescent="0.3">
      <c r="A26" s="97" t="s">
        <v>385</v>
      </c>
      <c r="B26" s="94" t="s">
        <v>1390</v>
      </c>
      <c r="C26" s="99" t="s">
        <v>371</v>
      </c>
      <c r="D26" s="99" t="s">
        <v>1391</v>
      </c>
      <c r="E26" s="99" t="s">
        <v>1392</v>
      </c>
      <c r="F26" s="100">
        <v>44958</v>
      </c>
      <c r="G26" s="31"/>
      <c r="H26" s="31"/>
    </row>
    <row r="27" spans="1:8" x14ac:dyDescent="0.3">
      <c r="A27" s="97" t="s">
        <v>385</v>
      </c>
      <c r="B27" s="94" t="s">
        <v>1393</v>
      </c>
      <c r="C27" s="99" t="s">
        <v>66</v>
      </c>
      <c r="D27" s="99" t="s">
        <v>1394</v>
      </c>
      <c r="E27" s="99" t="s">
        <v>1395</v>
      </c>
      <c r="F27" s="100">
        <v>44958</v>
      </c>
      <c r="G27" s="31"/>
      <c r="H27" s="31"/>
    </row>
    <row r="28" spans="1:8" x14ac:dyDescent="0.3">
      <c r="A28" s="97" t="s">
        <v>385</v>
      </c>
      <c r="B28" s="94" t="s">
        <v>1396</v>
      </c>
      <c r="C28" s="99" t="s">
        <v>8</v>
      </c>
      <c r="D28" s="99" t="s">
        <v>1397</v>
      </c>
      <c r="E28" s="99" t="s">
        <v>1398</v>
      </c>
      <c r="F28" s="100">
        <v>44958</v>
      </c>
      <c r="G28" s="31"/>
      <c r="H28" s="31"/>
    </row>
    <row r="29" spans="1:8" x14ac:dyDescent="0.3">
      <c r="A29" s="97" t="s">
        <v>385</v>
      </c>
      <c r="B29" s="94" t="s">
        <v>1399</v>
      </c>
      <c r="C29" s="99" t="s">
        <v>109</v>
      </c>
      <c r="D29" s="99" t="s">
        <v>1400</v>
      </c>
      <c r="E29" s="99" t="s">
        <v>1401</v>
      </c>
      <c r="F29" s="100">
        <v>44958</v>
      </c>
      <c r="G29" s="31"/>
      <c r="H29" s="31"/>
    </row>
    <row r="30" spans="1:8" x14ac:dyDescent="0.3">
      <c r="A30" s="97" t="s">
        <v>385</v>
      </c>
      <c r="B30" s="94" t="s">
        <v>1402</v>
      </c>
      <c r="C30" s="99" t="s">
        <v>104</v>
      </c>
      <c r="D30" s="99" t="s">
        <v>1403</v>
      </c>
      <c r="E30" s="99" t="s">
        <v>1404</v>
      </c>
      <c r="F30" s="100">
        <v>44958</v>
      </c>
      <c r="G30" s="31"/>
      <c r="H30" s="31"/>
    </row>
    <row r="31" spans="1:8" x14ac:dyDescent="0.3">
      <c r="A31" s="97" t="s">
        <v>385</v>
      </c>
      <c r="B31" s="94" t="s">
        <v>1405</v>
      </c>
      <c r="C31" s="99" t="s">
        <v>28</v>
      </c>
      <c r="D31" s="99" t="s">
        <v>1406</v>
      </c>
      <c r="E31" s="99" t="s">
        <v>1407</v>
      </c>
      <c r="F31" s="100">
        <v>44958</v>
      </c>
      <c r="G31" s="31"/>
      <c r="H31" s="31"/>
    </row>
    <row r="32" spans="1:8" x14ac:dyDescent="0.3">
      <c r="A32" s="97" t="s">
        <v>385</v>
      </c>
      <c r="B32" s="94" t="s">
        <v>1408</v>
      </c>
      <c r="C32" s="99" t="s">
        <v>71</v>
      </c>
      <c r="D32" s="99" t="s">
        <v>1409</v>
      </c>
      <c r="E32" s="99" t="s">
        <v>1410</v>
      </c>
      <c r="F32" s="100">
        <v>44958</v>
      </c>
      <c r="G32" s="31"/>
      <c r="H32" s="31"/>
    </row>
    <row r="33" spans="1:8" x14ac:dyDescent="0.3">
      <c r="A33" s="97" t="s">
        <v>385</v>
      </c>
      <c r="B33" s="94" t="s">
        <v>1411</v>
      </c>
      <c r="C33" s="99" t="s">
        <v>130</v>
      </c>
      <c r="D33" s="99" t="s">
        <v>1412</v>
      </c>
      <c r="E33" s="99" t="s">
        <v>1413</v>
      </c>
      <c r="F33" s="100">
        <v>44958</v>
      </c>
      <c r="G33" s="31"/>
      <c r="H33" s="31"/>
    </row>
    <row r="34" spans="1:8" x14ac:dyDescent="0.3">
      <c r="A34" s="97" t="s">
        <v>385</v>
      </c>
      <c r="B34" s="94" t="s">
        <v>1414</v>
      </c>
      <c r="C34" s="99" t="s">
        <v>28</v>
      </c>
      <c r="D34" s="99" t="s">
        <v>1415</v>
      </c>
      <c r="E34" s="99" t="s">
        <v>1416</v>
      </c>
      <c r="F34" s="100">
        <v>44958</v>
      </c>
      <c r="G34" s="31"/>
      <c r="H34" s="31"/>
    </row>
    <row r="35" spans="1:8" x14ac:dyDescent="0.3">
      <c r="A35" s="97" t="s">
        <v>385</v>
      </c>
      <c r="B35" s="94" t="s">
        <v>1417</v>
      </c>
      <c r="C35" s="99" t="s">
        <v>20</v>
      </c>
      <c r="D35" s="99" t="s">
        <v>1418</v>
      </c>
      <c r="E35" s="99" t="s">
        <v>1419</v>
      </c>
      <c r="F35" s="100">
        <v>44958</v>
      </c>
      <c r="G35" s="31"/>
      <c r="H35" s="31"/>
    </row>
    <row r="36" spans="1:8" x14ac:dyDescent="0.3">
      <c r="A36" s="97" t="s">
        <v>385</v>
      </c>
      <c r="B36" s="94" t="s">
        <v>1420</v>
      </c>
      <c r="C36" s="99" t="s">
        <v>371</v>
      </c>
      <c r="D36" s="99" t="s">
        <v>1421</v>
      </c>
      <c r="E36" s="99" t="s">
        <v>1422</v>
      </c>
      <c r="F36" s="100">
        <v>44958</v>
      </c>
      <c r="G36" s="31"/>
      <c r="H36" s="31"/>
    </row>
    <row r="37" spans="1:8" x14ac:dyDescent="0.3">
      <c r="A37" s="97" t="s">
        <v>385</v>
      </c>
      <c r="B37" s="102" t="s">
        <v>1423</v>
      </c>
      <c r="C37" s="99" t="e">
        <v>#N/A</v>
      </c>
      <c r="D37" s="99" t="e">
        <v>#N/A</v>
      </c>
      <c r="E37" s="99" t="e">
        <v>#N/A</v>
      </c>
      <c r="F37" s="100">
        <v>44958</v>
      </c>
      <c r="G37" s="31"/>
      <c r="H37" s="31"/>
    </row>
    <row r="38" spans="1:8" x14ac:dyDescent="0.3">
      <c r="A38" s="97" t="s">
        <v>387</v>
      </c>
      <c r="B38" s="93" t="s">
        <v>1428</v>
      </c>
      <c r="C38" s="99">
        <v>8165</v>
      </c>
      <c r="D38" s="99">
        <v>129192</v>
      </c>
      <c r="E38" s="99" t="s">
        <v>1429</v>
      </c>
      <c r="F38" s="100">
        <v>44958</v>
      </c>
      <c r="G38" s="31"/>
      <c r="H38" s="31"/>
    </row>
    <row r="39" spans="1:8" x14ac:dyDescent="0.3">
      <c r="A39" s="97" t="s">
        <v>1424</v>
      </c>
      <c r="B39" s="101" t="s">
        <v>1425</v>
      </c>
      <c r="C39" s="99">
        <v>8162</v>
      </c>
      <c r="D39" s="99" t="s">
        <v>1426</v>
      </c>
      <c r="E39" s="103" t="s">
        <v>1427</v>
      </c>
      <c r="F39" s="100">
        <v>44956</v>
      </c>
      <c r="G39" s="31"/>
      <c r="H39" s="31"/>
    </row>
    <row r="40" spans="1:8" x14ac:dyDescent="0.3">
      <c r="A40" s="29"/>
      <c r="B40" s="96"/>
      <c r="C40" s="104"/>
      <c r="D40" s="92"/>
      <c r="E40" s="16"/>
      <c r="G40" s="31"/>
      <c r="H40" s="31"/>
    </row>
    <row r="41" spans="1:8" x14ac:dyDescent="0.3">
      <c r="A41" s="29"/>
      <c r="B41" s="34"/>
      <c r="C41" s="105"/>
      <c r="D41" s="92"/>
      <c r="E41" s="16"/>
      <c r="G41" s="31"/>
      <c r="H41" s="31"/>
    </row>
    <row r="42" spans="1:8" x14ac:dyDescent="0.3">
      <c r="A42" s="29"/>
      <c r="B42" s="34"/>
      <c r="C42" s="105"/>
      <c r="D42" s="92"/>
      <c r="E42" s="16"/>
      <c r="G42" s="31"/>
      <c r="H42" s="31"/>
    </row>
    <row r="43" spans="1:8" x14ac:dyDescent="0.3">
      <c r="A43" s="29"/>
      <c r="B43" s="34"/>
      <c r="C43" s="105"/>
      <c r="D43" s="92"/>
      <c r="E43" s="16"/>
      <c r="G43" s="31"/>
      <c r="H43" s="31"/>
    </row>
    <row r="44" spans="1:8" x14ac:dyDescent="0.3">
      <c r="A44" s="29"/>
      <c r="B44" s="34"/>
      <c r="C44" s="105"/>
      <c r="D44" s="92"/>
      <c r="E44" s="16"/>
      <c r="G44" s="31"/>
      <c r="H44" s="31"/>
    </row>
    <row r="45" spans="1:8" x14ac:dyDescent="0.3">
      <c r="A45" s="29"/>
      <c r="B45" s="34"/>
      <c r="C45" s="105"/>
      <c r="D45" s="92"/>
      <c r="E45" s="16"/>
      <c r="G45" s="31"/>
      <c r="H45" s="31"/>
    </row>
    <row r="46" spans="1:8" x14ac:dyDescent="0.3">
      <c r="A46" s="29"/>
      <c r="B46" s="34"/>
      <c r="C46" s="105"/>
      <c r="D46" s="92"/>
      <c r="E46" s="16"/>
      <c r="G46" s="31"/>
      <c r="H46" s="31"/>
    </row>
    <row r="47" spans="1:8" x14ac:dyDescent="0.3">
      <c r="A47" s="29"/>
      <c r="B47" s="34"/>
      <c r="C47" s="105"/>
      <c r="D47" s="92"/>
      <c r="E47" s="16"/>
      <c r="G47" s="31"/>
      <c r="H47" s="31"/>
    </row>
    <row r="48" spans="1:8" x14ac:dyDescent="0.3">
      <c r="A48" s="29"/>
      <c r="B48" s="34"/>
      <c r="C48" s="105"/>
      <c r="D48" s="92"/>
      <c r="E48" s="16"/>
      <c r="G48" s="31"/>
      <c r="H48" s="31"/>
    </row>
    <row r="49" spans="1:8" x14ac:dyDescent="0.3">
      <c r="A49" s="29"/>
      <c r="B49" s="34"/>
      <c r="C49" s="105"/>
      <c r="D49" s="92"/>
      <c r="E49" s="16"/>
      <c r="G49" s="31"/>
      <c r="H49" s="31"/>
    </row>
    <row r="50" spans="1:8" x14ac:dyDescent="0.3">
      <c r="A50" s="29"/>
      <c r="B50" s="34"/>
      <c r="C50" s="105"/>
      <c r="D50" s="92"/>
      <c r="E50" s="16"/>
      <c r="G50" s="31"/>
      <c r="H50" s="31"/>
    </row>
    <row r="51" spans="1:8" x14ac:dyDescent="0.3">
      <c r="A51" s="29"/>
      <c r="B51" s="34"/>
      <c r="C51" s="105"/>
      <c r="D51" s="92"/>
      <c r="E51" s="16"/>
      <c r="G51" s="31"/>
      <c r="H51" s="31"/>
    </row>
    <row r="52" spans="1:8" x14ac:dyDescent="0.3">
      <c r="A52" s="29"/>
      <c r="B52" s="34"/>
      <c r="C52" s="105"/>
      <c r="D52" s="92"/>
      <c r="E52" s="16"/>
      <c r="G52" s="31"/>
      <c r="H52" s="31"/>
    </row>
    <row r="53" spans="1:8" x14ac:dyDescent="0.3">
      <c r="A53" s="29"/>
      <c r="B53" s="34"/>
      <c r="C53" s="105"/>
      <c r="D53" s="92"/>
      <c r="E53" s="16"/>
      <c r="G53" s="31"/>
      <c r="H53" s="31"/>
    </row>
    <row r="54" spans="1:8" x14ac:dyDescent="0.3">
      <c r="A54" s="29"/>
      <c r="B54" s="34"/>
      <c r="C54" s="105"/>
      <c r="D54" s="92"/>
      <c r="E54" s="16"/>
      <c r="G54" s="31"/>
      <c r="H54" s="31"/>
    </row>
    <row r="55" spans="1:8" x14ac:dyDescent="0.3">
      <c r="A55" s="29"/>
      <c r="B55" s="34"/>
      <c r="C55" s="105"/>
      <c r="D55" s="92"/>
      <c r="E55" s="16"/>
      <c r="G55" s="31"/>
      <c r="H55" s="31"/>
    </row>
    <row r="56" spans="1:8" x14ac:dyDescent="0.3">
      <c r="A56" s="29"/>
      <c r="B56" s="34"/>
      <c r="C56" s="105"/>
      <c r="D56" s="92"/>
      <c r="E56" s="16"/>
      <c r="G56" s="31"/>
      <c r="H56" s="31"/>
    </row>
    <row r="57" spans="1:8" x14ac:dyDescent="0.3">
      <c r="A57" s="29"/>
      <c r="B57" s="34"/>
      <c r="C57" s="105"/>
      <c r="D57" s="92"/>
      <c r="E57" s="16"/>
      <c r="G57" s="31"/>
      <c r="H57" s="31"/>
    </row>
    <row r="58" spans="1:8" x14ac:dyDescent="0.3">
      <c r="A58" s="29"/>
      <c r="B58" s="34"/>
      <c r="C58" s="105"/>
      <c r="D58" s="92"/>
      <c r="E58" s="16"/>
      <c r="G58" s="31"/>
      <c r="H58" s="31"/>
    </row>
    <row r="59" spans="1:8" x14ac:dyDescent="0.3">
      <c r="A59" s="29"/>
      <c r="B59" s="34"/>
      <c r="C59" s="105"/>
      <c r="D59" s="92"/>
      <c r="E59" s="16"/>
      <c r="G59" s="31"/>
      <c r="H59" s="31"/>
    </row>
    <row r="60" spans="1:8" x14ac:dyDescent="0.3">
      <c r="A60" s="29"/>
      <c r="B60" s="34"/>
      <c r="C60" s="105"/>
      <c r="D60" s="92"/>
      <c r="E60" s="16"/>
      <c r="G60" s="31"/>
      <c r="H60" s="31"/>
    </row>
    <row r="61" spans="1:8" x14ac:dyDescent="0.3">
      <c r="A61" s="29"/>
      <c r="B61" s="34"/>
      <c r="C61" s="105"/>
      <c r="D61" s="92"/>
      <c r="E61" s="16"/>
      <c r="G61" s="31"/>
      <c r="H61" s="31"/>
    </row>
    <row r="62" spans="1:8" x14ac:dyDescent="0.3">
      <c r="A62" s="29"/>
      <c r="B62" s="34"/>
      <c r="C62" s="105"/>
      <c r="D62" s="92"/>
      <c r="E62" s="16"/>
      <c r="G62" s="31"/>
      <c r="H62" s="31"/>
    </row>
    <row r="63" spans="1:8" x14ac:dyDescent="0.3">
      <c r="A63" s="29"/>
      <c r="B63" s="34"/>
      <c r="C63" s="105"/>
      <c r="D63" s="92"/>
      <c r="E63" s="16"/>
      <c r="G63" s="31"/>
      <c r="H63" s="31"/>
    </row>
    <row r="64" spans="1:8" x14ac:dyDescent="0.3">
      <c r="A64" s="29"/>
      <c r="B64" s="34"/>
      <c r="C64" s="105"/>
      <c r="D64" s="92"/>
      <c r="E64" s="16"/>
      <c r="G64" s="31"/>
      <c r="H64" s="31"/>
    </row>
    <row r="65" spans="1:8" x14ac:dyDescent="0.3">
      <c r="A65" s="29"/>
      <c r="B65" s="34"/>
      <c r="C65" s="105"/>
      <c r="D65" s="92"/>
      <c r="E65" s="16"/>
      <c r="G65" s="31"/>
      <c r="H65" s="31"/>
    </row>
    <row r="66" spans="1:8" x14ac:dyDescent="0.3">
      <c r="A66" s="29"/>
      <c r="B66" s="34"/>
      <c r="C66" s="105"/>
      <c r="D66" s="92"/>
      <c r="E66" s="16"/>
      <c r="G66" s="31"/>
      <c r="H66" s="31"/>
    </row>
    <row r="67" spans="1:8" x14ac:dyDescent="0.3">
      <c r="A67" s="29"/>
      <c r="B67" s="34"/>
      <c r="C67" s="105"/>
      <c r="D67" s="92"/>
      <c r="E67" s="16"/>
      <c r="G67" s="31"/>
      <c r="H67" s="31"/>
    </row>
    <row r="68" spans="1:8" x14ac:dyDescent="0.3">
      <c r="A68" s="29"/>
      <c r="B68" s="34"/>
      <c r="C68" s="105"/>
      <c r="D68" s="92"/>
      <c r="E68" s="16"/>
      <c r="G68" s="31"/>
      <c r="H68" s="31"/>
    </row>
    <row r="69" spans="1:8" x14ac:dyDescent="0.3">
      <c r="A69" s="29"/>
      <c r="B69" s="34"/>
      <c r="C69" s="105"/>
      <c r="D69" s="92"/>
      <c r="E69" s="16"/>
      <c r="G69" s="31"/>
      <c r="H69" s="31"/>
    </row>
    <row r="70" spans="1:8" x14ac:dyDescent="0.3">
      <c r="A70" s="29"/>
      <c r="B70" s="34"/>
      <c r="C70" s="105"/>
      <c r="D70" s="92"/>
      <c r="E70" s="16"/>
      <c r="G70" s="31"/>
      <c r="H70" s="31"/>
    </row>
    <row r="71" spans="1:8" x14ac:dyDescent="0.3">
      <c r="A71" s="29"/>
      <c r="B71" s="34"/>
      <c r="C71" s="105"/>
      <c r="D71" s="92"/>
      <c r="E71" s="16"/>
      <c r="G71" s="31"/>
      <c r="H71" s="31"/>
    </row>
    <row r="72" spans="1:8" x14ac:dyDescent="0.3">
      <c r="A72" s="29"/>
      <c r="B72" s="34"/>
      <c r="C72" s="105"/>
      <c r="D72" s="92"/>
      <c r="E72" s="16"/>
      <c r="G72" s="31"/>
      <c r="H72" s="31"/>
    </row>
    <row r="73" spans="1:8" x14ac:dyDescent="0.3">
      <c r="A73" s="29"/>
      <c r="B73" s="34"/>
      <c r="C73" s="105"/>
      <c r="D73" s="92"/>
      <c r="E73" s="16"/>
      <c r="G73" s="31"/>
      <c r="H73" s="31"/>
    </row>
    <row r="74" spans="1:8" x14ac:dyDescent="0.3">
      <c r="A74" s="29"/>
      <c r="B74" s="34"/>
      <c r="C74" s="105"/>
      <c r="D74" s="92"/>
      <c r="E74" s="16"/>
      <c r="G74" s="31"/>
      <c r="H74" s="31"/>
    </row>
    <row r="75" spans="1:8" x14ac:dyDescent="0.3">
      <c r="A75" s="29"/>
      <c r="B75" s="34"/>
      <c r="C75" s="105"/>
      <c r="D75" s="92"/>
      <c r="E75" s="16"/>
      <c r="G75" s="31"/>
      <c r="H75" s="31"/>
    </row>
    <row r="76" spans="1:8" x14ac:dyDescent="0.3">
      <c r="A76" s="29"/>
      <c r="B76" s="34"/>
      <c r="C76" s="105"/>
      <c r="D76" s="92"/>
      <c r="E76" s="16"/>
      <c r="G76" s="31"/>
      <c r="H76" s="31"/>
    </row>
    <row r="77" spans="1:8" x14ac:dyDescent="0.3">
      <c r="A77" s="29"/>
      <c r="B77" s="34"/>
      <c r="C77" s="105"/>
      <c r="D77" s="92"/>
      <c r="E77" s="16"/>
      <c r="G77" s="31"/>
      <c r="H77" s="31"/>
    </row>
    <row r="78" spans="1:8" x14ac:dyDescent="0.3">
      <c r="A78" s="29"/>
      <c r="B78" s="34"/>
      <c r="C78" s="105"/>
      <c r="D78" s="92"/>
      <c r="E78" s="16"/>
      <c r="G78" s="31"/>
      <c r="H78" s="31"/>
    </row>
    <row r="79" spans="1:8" x14ac:dyDescent="0.3">
      <c r="A79" s="29"/>
      <c r="B79" s="34"/>
      <c r="C79" s="105"/>
      <c r="D79" s="92"/>
      <c r="E79" s="16"/>
      <c r="G79" s="31"/>
      <c r="H79" s="31"/>
    </row>
    <row r="80" spans="1:8" x14ac:dyDescent="0.3">
      <c r="A80" s="29"/>
      <c r="B80" s="34"/>
      <c r="C80" s="105"/>
      <c r="D80" s="92"/>
      <c r="E80" s="16"/>
      <c r="G80" s="31"/>
      <c r="H80" s="31"/>
    </row>
    <row r="81" spans="1:8" x14ac:dyDescent="0.3">
      <c r="A81" s="29"/>
      <c r="B81" s="34"/>
      <c r="C81" s="105"/>
      <c r="D81" s="92"/>
      <c r="E81" s="16"/>
      <c r="G81" s="31"/>
      <c r="H81" s="31"/>
    </row>
    <row r="82" spans="1:8" x14ac:dyDescent="0.3">
      <c r="A82" s="29"/>
      <c r="B82" s="34"/>
      <c r="C82" s="105"/>
      <c r="D82" s="92"/>
      <c r="E82" s="16"/>
      <c r="G82" s="31"/>
      <c r="H82" s="31"/>
    </row>
    <row r="83" spans="1:8" x14ac:dyDescent="0.3">
      <c r="A83" s="29"/>
      <c r="B83" s="34"/>
      <c r="C83" s="105"/>
      <c r="D83" s="92"/>
      <c r="E83" s="16"/>
      <c r="G83" s="31"/>
      <c r="H83" s="31"/>
    </row>
    <row r="84" spans="1:8" x14ac:dyDescent="0.3">
      <c r="A84" s="29"/>
      <c r="B84" s="34"/>
      <c r="C84" s="105"/>
      <c r="D84" s="92"/>
      <c r="E84" s="16"/>
      <c r="G84" s="31"/>
      <c r="H84" s="31"/>
    </row>
    <row r="85" spans="1:8" x14ac:dyDescent="0.3">
      <c r="A85" s="29"/>
      <c r="B85" s="34"/>
      <c r="C85" s="105"/>
      <c r="D85" s="92"/>
      <c r="E85" s="16"/>
      <c r="G85" s="31"/>
      <c r="H85" s="31"/>
    </row>
    <row r="86" spans="1:8" x14ac:dyDescent="0.3">
      <c r="A86" s="29"/>
      <c r="B86" s="34"/>
      <c r="C86" s="105"/>
      <c r="D86" s="92"/>
      <c r="E86" s="16"/>
      <c r="G86" s="31"/>
      <c r="H86" s="31"/>
    </row>
    <row r="87" spans="1:8" x14ac:dyDescent="0.3">
      <c r="A87" s="29"/>
      <c r="B87" s="34"/>
      <c r="C87" s="105"/>
      <c r="D87" s="92"/>
      <c r="E87" s="16"/>
      <c r="G87" s="31"/>
      <c r="H87" s="31"/>
    </row>
    <row r="88" spans="1:8" x14ac:dyDescent="0.3">
      <c r="A88" s="29"/>
      <c r="B88" s="34"/>
      <c r="C88" s="105"/>
      <c r="D88" s="92"/>
      <c r="E88" s="16"/>
      <c r="G88" s="31"/>
      <c r="H88" s="31"/>
    </row>
    <row r="89" spans="1:8" x14ac:dyDescent="0.3">
      <c r="A89" s="29"/>
      <c r="B89" s="34"/>
      <c r="C89" s="105"/>
      <c r="D89" s="92"/>
      <c r="E89" s="16"/>
      <c r="G89" s="31"/>
      <c r="H89" s="31"/>
    </row>
    <row r="90" spans="1:8" x14ac:dyDescent="0.3">
      <c r="A90" s="29"/>
      <c r="B90" s="34"/>
      <c r="C90" s="105"/>
      <c r="D90" s="92"/>
      <c r="E90" s="16"/>
      <c r="G90" s="31"/>
      <c r="H90" s="31"/>
    </row>
    <row r="91" spans="1:8" x14ac:dyDescent="0.3">
      <c r="A91" s="29"/>
      <c r="B91" s="34"/>
      <c r="C91" s="105"/>
      <c r="D91" s="92"/>
      <c r="E91" s="16"/>
      <c r="G91" s="31"/>
      <c r="H91" s="31"/>
    </row>
    <row r="92" spans="1:8" x14ac:dyDescent="0.3">
      <c r="A92" s="29"/>
      <c r="B92" s="34"/>
      <c r="C92" s="105"/>
      <c r="D92" s="92"/>
      <c r="E92" s="16"/>
      <c r="G92" s="31"/>
      <c r="H92" s="31"/>
    </row>
    <row r="93" spans="1:8" x14ac:dyDescent="0.3">
      <c r="A93" s="29"/>
      <c r="B93" s="34"/>
      <c r="C93" s="105"/>
      <c r="D93" s="92"/>
      <c r="E93" s="16"/>
      <c r="G93" s="31"/>
      <c r="H93" s="31"/>
    </row>
    <row r="94" spans="1:8" x14ac:dyDescent="0.3">
      <c r="A94" s="29"/>
      <c r="B94" s="34"/>
      <c r="C94" s="105"/>
      <c r="D94" s="92"/>
      <c r="E94" s="16"/>
      <c r="G94" s="31"/>
      <c r="H94" s="31"/>
    </row>
    <row r="95" spans="1:8" x14ac:dyDescent="0.3">
      <c r="A95" s="29"/>
      <c r="B95" s="34"/>
      <c r="C95" s="105"/>
      <c r="D95" s="92"/>
      <c r="E95" s="16"/>
      <c r="G95" s="31"/>
      <c r="H95" s="31"/>
    </row>
    <row r="96" spans="1:8" x14ac:dyDescent="0.3">
      <c r="A96" s="29"/>
      <c r="B96" s="34"/>
      <c r="C96" s="105"/>
      <c r="D96" s="92"/>
      <c r="E96" s="16"/>
      <c r="G96" s="31"/>
      <c r="H96" s="31"/>
    </row>
    <row r="97" spans="1:8" x14ac:dyDescent="0.3">
      <c r="A97" s="29"/>
      <c r="B97" s="34"/>
      <c r="C97" s="105"/>
      <c r="D97" s="92"/>
      <c r="E97" s="16"/>
      <c r="G97" s="31"/>
      <c r="H97" s="31"/>
    </row>
    <row r="98" spans="1:8" x14ac:dyDescent="0.3">
      <c r="A98" s="29"/>
      <c r="B98" s="34"/>
      <c r="C98" s="105"/>
      <c r="D98" s="92"/>
      <c r="E98" s="16"/>
      <c r="G98" s="31"/>
      <c r="H98" s="31"/>
    </row>
    <row r="99" spans="1:8" x14ac:dyDescent="0.3">
      <c r="A99" s="29"/>
      <c r="B99" s="34"/>
      <c r="C99" s="105"/>
      <c r="D99" s="92"/>
      <c r="E99" s="16"/>
      <c r="G99" s="31"/>
      <c r="H99" s="31"/>
    </row>
    <row r="100" spans="1:8" x14ac:dyDescent="0.3">
      <c r="A100" s="29"/>
      <c r="B100" s="34"/>
      <c r="C100" s="105"/>
      <c r="D100" s="92"/>
      <c r="E100" s="16"/>
      <c r="G100" s="31"/>
      <c r="H100" s="31"/>
    </row>
    <row r="101" spans="1:8" x14ac:dyDescent="0.3">
      <c r="A101" s="29"/>
      <c r="B101" s="34"/>
      <c r="C101" s="105"/>
      <c r="D101" s="92"/>
      <c r="E101" s="16"/>
      <c r="G101" s="31"/>
      <c r="H101" s="31"/>
    </row>
    <row r="102" spans="1:8" x14ac:dyDescent="0.3">
      <c r="A102" s="29"/>
      <c r="B102" s="34"/>
      <c r="C102" s="105"/>
      <c r="D102" s="92"/>
      <c r="E102" s="16"/>
      <c r="G102" s="31"/>
      <c r="H102" s="31"/>
    </row>
    <row r="103" spans="1:8" x14ac:dyDescent="0.3">
      <c r="A103" s="29"/>
      <c r="B103" s="34"/>
      <c r="C103" s="105"/>
      <c r="D103" s="92"/>
      <c r="E103" s="16"/>
      <c r="G103" s="31"/>
      <c r="H103" s="31"/>
    </row>
    <row r="104" spans="1:8" x14ac:dyDescent="0.3">
      <c r="A104" s="29"/>
      <c r="B104" s="34"/>
      <c r="C104" s="105"/>
      <c r="D104" s="92"/>
      <c r="E104" s="16"/>
      <c r="G104" s="31"/>
      <c r="H104" s="31"/>
    </row>
    <row r="105" spans="1:8" x14ac:dyDescent="0.3">
      <c r="A105" s="29"/>
      <c r="B105" s="34"/>
      <c r="C105" s="105"/>
      <c r="D105" s="92"/>
      <c r="E105" s="16"/>
      <c r="G105" s="31"/>
      <c r="H105" s="31"/>
    </row>
    <row r="106" spans="1:8" x14ac:dyDescent="0.3">
      <c r="A106" s="29"/>
      <c r="B106" s="34"/>
      <c r="C106" s="105"/>
      <c r="D106" s="92"/>
      <c r="E106" s="16"/>
      <c r="G106" s="31"/>
      <c r="H106" s="31"/>
    </row>
    <row r="107" spans="1:8" x14ac:dyDescent="0.3">
      <c r="A107" s="29"/>
      <c r="B107" s="34"/>
      <c r="C107" s="105"/>
      <c r="D107" s="92"/>
      <c r="E107" s="16"/>
      <c r="G107" s="31"/>
      <c r="H107" s="31"/>
    </row>
    <row r="108" spans="1:8" x14ac:dyDescent="0.3">
      <c r="A108" s="29"/>
      <c r="B108" s="34"/>
      <c r="C108" s="105"/>
      <c r="D108" s="92"/>
      <c r="E108" s="16"/>
      <c r="G108" s="31"/>
      <c r="H108" s="31"/>
    </row>
    <row r="109" spans="1:8" x14ac:dyDescent="0.3">
      <c r="A109" s="29"/>
      <c r="B109" s="34"/>
      <c r="C109" s="105"/>
      <c r="D109" s="92"/>
      <c r="E109" s="16"/>
      <c r="G109" s="31"/>
      <c r="H109" s="31"/>
    </row>
    <row r="110" spans="1:8" x14ac:dyDescent="0.3">
      <c r="A110" s="29"/>
      <c r="B110" s="34"/>
      <c r="C110" s="105"/>
      <c r="D110" s="92"/>
      <c r="E110" s="16"/>
      <c r="G110" s="31"/>
      <c r="H110" s="31"/>
    </row>
    <row r="111" spans="1:8" x14ac:dyDescent="0.3">
      <c r="A111" s="29"/>
      <c r="B111" s="34"/>
      <c r="C111" s="105"/>
      <c r="D111" s="92"/>
      <c r="E111" s="16"/>
      <c r="G111" s="31"/>
      <c r="H111" s="31"/>
    </row>
    <row r="112" spans="1:8" x14ac:dyDescent="0.3">
      <c r="A112" s="29"/>
      <c r="B112" s="34"/>
      <c r="C112" s="105"/>
      <c r="D112" s="92"/>
      <c r="E112" s="16"/>
      <c r="G112" s="31"/>
      <c r="H112" s="31"/>
    </row>
    <row r="113" spans="1:8" x14ac:dyDescent="0.3">
      <c r="A113" s="29"/>
      <c r="B113" s="34"/>
      <c r="C113" s="105"/>
      <c r="D113" s="92"/>
      <c r="E113" s="16"/>
      <c r="G113" s="31"/>
      <c r="H113" s="31"/>
    </row>
    <row r="114" spans="1:8" x14ac:dyDescent="0.3">
      <c r="A114" s="29"/>
      <c r="B114" s="34"/>
      <c r="C114" s="105"/>
      <c r="D114" s="92"/>
      <c r="E114" s="16"/>
      <c r="G114" s="31"/>
      <c r="H114" s="31"/>
    </row>
    <row r="115" spans="1:8" x14ac:dyDescent="0.3">
      <c r="A115" s="29"/>
      <c r="B115" s="34"/>
      <c r="C115" s="105"/>
      <c r="D115" s="92"/>
      <c r="E115" s="16"/>
      <c r="G115" s="31"/>
      <c r="H115" s="31"/>
    </row>
    <row r="116" spans="1:8" x14ac:dyDescent="0.3">
      <c r="A116" s="29"/>
      <c r="B116" s="34"/>
      <c r="C116" s="105"/>
      <c r="D116" s="92"/>
      <c r="E116" s="16"/>
      <c r="G116" s="31"/>
      <c r="H116" s="31"/>
    </row>
    <row r="117" spans="1:8" x14ac:dyDescent="0.3">
      <c r="A117" s="29"/>
      <c r="B117" s="34"/>
      <c r="C117" s="105"/>
      <c r="D117" s="92"/>
      <c r="E117" s="16"/>
      <c r="G117" s="31"/>
      <c r="H117" s="31"/>
    </row>
    <row r="118" spans="1:8" x14ac:dyDescent="0.3">
      <c r="A118" s="29"/>
      <c r="B118" s="34"/>
      <c r="C118" s="105"/>
      <c r="D118" s="92"/>
      <c r="E118" s="16"/>
      <c r="G118" s="31"/>
      <c r="H118" s="31"/>
    </row>
    <row r="119" spans="1:8" x14ac:dyDescent="0.3">
      <c r="A119" s="29"/>
      <c r="B119" s="34"/>
      <c r="C119" s="105"/>
      <c r="D119" s="92"/>
      <c r="E119" s="16"/>
      <c r="G119" s="31"/>
      <c r="H119" s="31"/>
    </row>
    <row r="120" spans="1:8" x14ac:dyDescent="0.3">
      <c r="A120" s="29"/>
      <c r="B120" s="34"/>
      <c r="C120" s="105"/>
      <c r="D120" s="92"/>
      <c r="E120" s="16"/>
      <c r="G120" s="31"/>
      <c r="H120" s="31"/>
    </row>
    <row r="121" spans="1:8" x14ac:dyDescent="0.3">
      <c r="A121" s="29"/>
      <c r="B121" s="34"/>
      <c r="C121" s="105"/>
      <c r="D121" s="92"/>
      <c r="E121" s="16"/>
      <c r="G121" s="31"/>
      <c r="H121" s="31"/>
    </row>
    <row r="122" spans="1:8" x14ac:dyDescent="0.3">
      <c r="A122" s="29"/>
      <c r="B122" s="34"/>
      <c r="C122" s="105"/>
      <c r="D122" s="92"/>
      <c r="E122" s="16"/>
      <c r="G122" s="31"/>
      <c r="H122" s="31"/>
    </row>
    <row r="123" spans="1:8" x14ac:dyDescent="0.3">
      <c r="A123" s="29"/>
      <c r="B123" s="34"/>
      <c r="C123" s="105"/>
      <c r="D123" s="92"/>
      <c r="E123" s="16"/>
      <c r="G123" s="31"/>
      <c r="H123" s="31"/>
    </row>
    <row r="124" spans="1:8" x14ac:dyDescent="0.3">
      <c r="A124" s="29"/>
      <c r="B124" s="34"/>
      <c r="C124" s="105"/>
      <c r="D124" s="92"/>
      <c r="E124" s="16"/>
      <c r="G124" s="31"/>
      <c r="H124" s="31"/>
    </row>
    <row r="125" spans="1:8" x14ac:dyDescent="0.3">
      <c r="A125" s="29"/>
      <c r="B125" s="34"/>
      <c r="C125" s="105"/>
      <c r="D125" s="92"/>
      <c r="E125" s="16"/>
      <c r="G125" s="31"/>
      <c r="H125" s="31"/>
    </row>
    <row r="126" spans="1:8" x14ac:dyDescent="0.3">
      <c r="A126" s="29"/>
      <c r="B126" s="34"/>
      <c r="C126" s="106"/>
      <c r="D126" s="92"/>
      <c r="E126" s="16"/>
      <c r="G126" s="31"/>
      <c r="H126" s="31"/>
    </row>
    <row r="127" spans="1:8" x14ac:dyDescent="0.3">
      <c r="A127" s="29"/>
      <c r="B127" s="34"/>
      <c r="C127" s="105"/>
      <c r="D127" s="92"/>
      <c r="E127" s="16"/>
      <c r="G127" s="31"/>
      <c r="H127" s="31"/>
    </row>
    <row r="128" spans="1:8" x14ac:dyDescent="0.3">
      <c r="A128" s="29"/>
      <c r="B128" s="34"/>
      <c r="C128" s="105"/>
      <c r="D128" s="92"/>
      <c r="E128" s="16"/>
      <c r="G128" s="31"/>
      <c r="H128" s="31"/>
    </row>
    <row r="129" spans="1:8" x14ac:dyDescent="0.3">
      <c r="A129" s="29"/>
      <c r="B129" s="34"/>
      <c r="C129" s="105"/>
      <c r="D129" s="92"/>
      <c r="E129" s="16"/>
      <c r="G129" s="31"/>
      <c r="H129" s="31"/>
    </row>
    <row r="130" spans="1:8" x14ac:dyDescent="0.3">
      <c r="A130" s="29"/>
      <c r="B130" s="34"/>
      <c r="C130" s="105"/>
      <c r="D130" s="92"/>
      <c r="E130" s="16"/>
      <c r="G130" s="31"/>
      <c r="H130" s="31"/>
    </row>
    <row r="131" spans="1:8" x14ac:dyDescent="0.3">
      <c r="A131" s="29"/>
      <c r="B131" s="34"/>
      <c r="C131" s="105"/>
      <c r="D131" s="92"/>
      <c r="E131" s="16"/>
      <c r="G131" s="31"/>
      <c r="H131" s="31"/>
    </row>
    <row r="132" spans="1:8" x14ac:dyDescent="0.3">
      <c r="A132" s="29"/>
      <c r="B132" s="34"/>
      <c r="C132" s="105"/>
      <c r="D132" s="92"/>
      <c r="E132" s="16"/>
      <c r="G132" s="31"/>
      <c r="H132" s="31"/>
    </row>
    <row r="133" spans="1:8" x14ac:dyDescent="0.3">
      <c r="A133" s="29"/>
      <c r="B133" s="34"/>
      <c r="C133" s="105"/>
      <c r="D133" s="92"/>
      <c r="E133" s="16"/>
      <c r="G133" s="31"/>
      <c r="H133" s="31"/>
    </row>
    <row r="134" spans="1:8" x14ac:dyDescent="0.3">
      <c r="A134" s="29"/>
      <c r="B134" s="34"/>
      <c r="C134" s="105"/>
      <c r="D134" s="92"/>
      <c r="E134" s="16"/>
      <c r="G134" s="31"/>
      <c r="H134" s="31"/>
    </row>
    <row r="135" spans="1:8" x14ac:dyDescent="0.3">
      <c r="A135" s="29"/>
      <c r="B135" s="34"/>
      <c r="C135" s="105"/>
      <c r="D135" s="92"/>
      <c r="E135" s="16"/>
      <c r="G135" s="31"/>
      <c r="H135" s="31"/>
    </row>
    <row r="136" spans="1:8" x14ac:dyDescent="0.3">
      <c r="A136" s="29"/>
      <c r="B136" s="34"/>
      <c r="C136" s="105"/>
      <c r="D136" s="92"/>
      <c r="E136" s="16"/>
      <c r="G136" s="31"/>
      <c r="H136" s="31"/>
    </row>
    <row r="137" spans="1:8" x14ac:dyDescent="0.3">
      <c r="A137" s="29"/>
      <c r="B137" s="34"/>
      <c r="C137" s="105"/>
      <c r="D137" s="92"/>
      <c r="E137" s="16"/>
      <c r="G137" s="31"/>
      <c r="H137" s="31"/>
    </row>
    <row r="138" spans="1:8" x14ac:dyDescent="0.3">
      <c r="A138" s="29"/>
      <c r="B138" s="34"/>
      <c r="C138" s="105"/>
      <c r="D138" s="92"/>
      <c r="E138" s="16"/>
      <c r="G138" s="31"/>
      <c r="H138" s="31"/>
    </row>
    <row r="139" spans="1:8" x14ac:dyDescent="0.3">
      <c r="A139" s="29"/>
      <c r="B139" s="34"/>
      <c r="C139" s="105"/>
      <c r="D139" s="92"/>
      <c r="E139" s="16"/>
      <c r="G139" s="31"/>
      <c r="H139" s="31"/>
    </row>
    <row r="140" spans="1:8" x14ac:dyDescent="0.3">
      <c r="A140" s="29"/>
      <c r="B140" s="34"/>
      <c r="C140" s="105"/>
      <c r="D140" s="92"/>
      <c r="E140" s="16"/>
      <c r="G140" s="31"/>
      <c r="H140" s="31"/>
    </row>
    <row r="141" spans="1:8" x14ac:dyDescent="0.3">
      <c r="A141" s="29"/>
      <c r="B141" s="34"/>
      <c r="C141" s="105"/>
      <c r="D141" s="92"/>
      <c r="E141" s="16"/>
      <c r="G141" s="31"/>
      <c r="H141" s="31"/>
    </row>
    <row r="142" spans="1:8" x14ac:dyDescent="0.3">
      <c r="A142" s="29"/>
      <c r="B142" s="34"/>
      <c r="C142" s="105"/>
      <c r="D142" s="92"/>
      <c r="E142" s="16"/>
      <c r="G142" s="31"/>
      <c r="H142" s="31"/>
    </row>
    <row r="143" spans="1:8" x14ac:dyDescent="0.3">
      <c r="A143" s="29"/>
      <c r="B143" s="34"/>
      <c r="C143" s="105"/>
      <c r="D143" s="92"/>
      <c r="E143" s="16"/>
      <c r="G143" s="31"/>
      <c r="H143" s="31"/>
    </row>
    <row r="144" spans="1:8" x14ac:dyDescent="0.3">
      <c r="A144" s="29"/>
      <c r="B144" s="34"/>
      <c r="C144" s="105"/>
      <c r="D144" s="92"/>
      <c r="E144" s="16"/>
      <c r="G144" s="31"/>
      <c r="H144" s="31"/>
    </row>
    <row r="145" spans="1:8" x14ac:dyDescent="0.3">
      <c r="A145" s="29"/>
      <c r="B145" s="34"/>
      <c r="C145" s="105"/>
      <c r="D145" s="92"/>
      <c r="E145" s="16"/>
      <c r="G145" s="31"/>
      <c r="H145" s="31"/>
    </row>
    <row r="146" spans="1:8" x14ac:dyDescent="0.3">
      <c r="A146" s="29"/>
      <c r="B146" s="34"/>
      <c r="C146" s="105"/>
      <c r="D146" s="92"/>
      <c r="E146" s="16"/>
      <c r="G146" s="31"/>
      <c r="H146" s="31"/>
    </row>
    <row r="147" spans="1:8" x14ac:dyDescent="0.3">
      <c r="A147" s="29"/>
      <c r="B147" s="34"/>
      <c r="C147" s="105"/>
      <c r="D147" s="92"/>
      <c r="E147" s="16"/>
      <c r="G147" s="31"/>
      <c r="H147" s="31"/>
    </row>
    <row r="148" spans="1:8" x14ac:dyDescent="0.3">
      <c r="A148" s="29"/>
      <c r="B148" s="34"/>
      <c r="C148" s="105"/>
      <c r="D148" s="92"/>
      <c r="E148" s="16"/>
      <c r="G148" s="31"/>
      <c r="H148" s="31"/>
    </row>
    <row r="149" spans="1:8" x14ac:dyDescent="0.3">
      <c r="A149" s="29"/>
      <c r="B149" s="34"/>
      <c r="C149" s="105"/>
      <c r="D149" s="92"/>
      <c r="E149" s="16"/>
      <c r="G149" s="31"/>
      <c r="H149" s="31"/>
    </row>
    <row r="150" spans="1:8" x14ac:dyDescent="0.3">
      <c r="A150" s="29"/>
      <c r="B150" s="34"/>
      <c r="C150" s="105"/>
      <c r="D150" s="92"/>
      <c r="E150" s="16"/>
      <c r="G150" s="31"/>
      <c r="H150" s="31"/>
    </row>
    <row r="151" spans="1:8" x14ac:dyDescent="0.3">
      <c r="A151" s="29"/>
      <c r="B151" s="34"/>
      <c r="C151" s="105"/>
      <c r="D151" s="92"/>
      <c r="E151" s="16"/>
      <c r="G151" s="31"/>
      <c r="H151" s="31"/>
    </row>
    <row r="152" spans="1:8" x14ac:dyDescent="0.3">
      <c r="A152" s="29"/>
      <c r="B152" s="34"/>
      <c r="C152" s="105"/>
      <c r="D152" s="92"/>
      <c r="E152" s="16"/>
      <c r="G152" s="31"/>
      <c r="H152" s="31"/>
    </row>
    <row r="153" spans="1:8" x14ac:dyDescent="0.3">
      <c r="A153" s="29"/>
      <c r="B153" s="34"/>
      <c r="C153" s="105"/>
      <c r="D153" s="92"/>
      <c r="E153" s="16"/>
      <c r="G153" s="31"/>
      <c r="H153" s="31"/>
    </row>
    <row r="154" spans="1:8" x14ac:dyDescent="0.3">
      <c r="A154" s="29"/>
      <c r="B154" s="34"/>
      <c r="C154" s="105"/>
      <c r="D154" s="92"/>
      <c r="E154" s="16"/>
      <c r="G154" s="31"/>
      <c r="H154" s="31"/>
    </row>
    <row r="155" spans="1:8" x14ac:dyDescent="0.3">
      <c r="A155" s="29"/>
      <c r="B155" s="34"/>
      <c r="C155" s="105"/>
      <c r="D155" s="92"/>
      <c r="E155" s="16"/>
      <c r="G155" s="31"/>
      <c r="H155" s="31"/>
    </row>
    <row r="156" spans="1:8" x14ac:dyDescent="0.3">
      <c r="A156" s="29"/>
      <c r="B156" s="34"/>
      <c r="C156" s="105"/>
      <c r="D156" s="92"/>
      <c r="E156" s="16"/>
      <c r="G156" s="31"/>
      <c r="H156" s="31"/>
    </row>
    <row r="157" spans="1:8" x14ac:dyDescent="0.3">
      <c r="A157" s="29"/>
      <c r="B157" s="34"/>
      <c r="C157" s="105"/>
      <c r="D157" s="92"/>
      <c r="E157" s="16"/>
      <c r="G157" s="31"/>
      <c r="H157" s="31"/>
    </row>
    <row r="158" spans="1:8" x14ac:dyDescent="0.3">
      <c r="A158" s="29"/>
      <c r="B158" s="34"/>
      <c r="C158" s="105"/>
      <c r="D158" s="92"/>
      <c r="E158" s="16"/>
      <c r="G158" s="31"/>
      <c r="H158" s="31"/>
    </row>
    <row r="159" spans="1:8" x14ac:dyDescent="0.3">
      <c r="A159" s="29"/>
      <c r="B159" s="34"/>
      <c r="C159" s="105"/>
      <c r="D159" s="92"/>
      <c r="E159" s="16"/>
      <c r="G159" s="31"/>
      <c r="H159" s="31"/>
    </row>
    <row r="160" spans="1:8" x14ac:dyDescent="0.3">
      <c r="A160" s="29"/>
      <c r="B160" s="34"/>
      <c r="C160" s="105"/>
      <c r="D160" s="92"/>
      <c r="E160" s="16"/>
      <c r="G160" s="31"/>
      <c r="H160" s="31"/>
    </row>
    <row r="161" spans="1:8" x14ac:dyDescent="0.3">
      <c r="A161" s="29"/>
      <c r="B161" s="34"/>
      <c r="C161" s="105"/>
      <c r="D161" s="92"/>
      <c r="E161" s="16"/>
      <c r="G161" s="31"/>
      <c r="H161" s="31"/>
    </row>
    <row r="162" spans="1:8" x14ac:dyDescent="0.3">
      <c r="A162" s="29"/>
      <c r="B162" s="34"/>
      <c r="C162" s="105"/>
      <c r="D162" s="92"/>
      <c r="E162" s="16"/>
      <c r="G162" s="31"/>
      <c r="H162" s="31"/>
    </row>
    <row r="163" spans="1:8" x14ac:dyDescent="0.3">
      <c r="A163" s="29"/>
      <c r="B163" s="34"/>
      <c r="C163" s="105"/>
      <c r="D163" s="92"/>
      <c r="E163" s="16"/>
      <c r="G163" s="31"/>
      <c r="H163" s="31"/>
    </row>
    <row r="164" spans="1:8" x14ac:dyDescent="0.3">
      <c r="A164" s="29"/>
      <c r="B164" s="34"/>
      <c r="C164" s="105"/>
      <c r="D164" s="92"/>
      <c r="E164" s="16"/>
      <c r="G164" s="31"/>
      <c r="H164" s="31"/>
    </row>
    <row r="165" spans="1:8" x14ac:dyDescent="0.3">
      <c r="A165" s="29"/>
      <c r="B165" s="34"/>
      <c r="C165" s="105"/>
      <c r="D165" s="92"/>
      <c r="E165" s="16"/>
      <c r="G165" s="31"/>
      <c r="H165" s="31"/>
    </row>
    <row r="166" spans="1:8" x14ac:dyDescent="0.3">
      <c r="A166" s="29"/>
      <c r="B166" s="34"/>
      <c r="C166" s="105"/>
      <c r="D166" s="92"/>
      <c r="E166" s="16"/>
      <c r="G166" s="31"/>
      <c r="H166" s="31"/>
    </row>
    <row r="167" spans="1:8" x14ac:dyDescent="0.3">
      <c r="A167" s="29"/>
      <c r="B167" s="34"/>
      <c r="C167" s="105"/>
      <c r="D167" s="92"/>
      <c r="E167" s="16"/>
      <c r="G167" s="31"/>
      <c r="H167" s="31"/>
    </row>
    <row r="168" spans="1:8" x14ac:dyDescent="0.3">
      <c r="A168" s="29"/>
      <c r="B168" s="34"/>
      <c r="C168" s="105"/>
      <c r="D168" s="92"/>
      <c r="E168" s="16"/>
      <c r="G168" s="31"/>
      <c r="H168" s="31"/>
    </row>
    <row r="169" spans="1:8" x14ac:dyDescent="0.3">
      <c r="A169" s="29"/>
      <c r="B169" s="34"/>
      <c r="C169" s="105"/>
      <c r="D169" s="92"/>
      <c r="E169" s="16"/>
      <c r="G169" s="31"/>
      <c r="H169" s="31"/>
    </row>
    <row r="170" spans="1:8" x14ac:dyDescent="0.3">
      <c r="A170" s="29"/>
      <c r="B170" s="34"/>
      <c r="C170" s="105"/>
      <c r="D170" s="92"/>
      <c r="E170" s="16"/>
      <c r="G170" s="31"/>
      <c r="H170" s="31"/>
    </row>
    <row r="171" spans="1:8" x14ac:dyDescent="0.3">
      <c r="A171" s="29"/>
      <c r="B171" s="34"/>
      <c r="C171" s="105"/>
      <c r="D171" s="92"/>
      <c r="E171" s="16"/>
      <c r="G171" s="31"/>
      <c r="H171" s="31"/>
    </row>
    <row r="172" spans="1:8" x14ac:dyDescent="0.3">
      <c r="A172" s="29"/>
      <c r="B172" s="34"/>
      <c r="C172" s="105"/>
      <c r="D172" s="92"/>
      <c r="E172" s="16"/>
      <c r="G172" s="31"/>
      <c r="H172" s="31"/>
    </row>
    <row r="173" spans="1:8" x14ac:dyDescent="0.3">
      <c r="A173" s="29"/>
      <c r="B173" s="34"/>
      <c r="C173" s="105"/>
      <c r="D173" s="92"/>
      <c r="E173" s="16"/>
      <c r="G173" s="31"/>
      <c r="H173" s="31"/>
    </row>
    <row r="174" spans="1:8" x14ac:dyDescent="0.3">
      <c r="A174" s="29"/>
      <c r="B174" s="34"/>
      <c r="C174" s="105"/>
      <c r="D174" s="92"/>
      <c r="E174" s="16"/>
      <c r="G174" s="31"/>
      <c r="H174" s="31"/>
    </row>
    <row r="175" spans="1:8" x14ac:dyDescent="0.3">
      <c r="A175" s="29"/>
      <c r="B175" s="34"/>
      <c r="C175" s="105"/>
      <c r="D175" s="92"/>
      <c r="E175" s="16"/>
      <c r="G175" s="31"/>
      <c r="H175" s="31"/>
    </row>
    <row r="176" spans="1:8" x14ac:dyDescent="0.3">
      <c r="A176" s="29"/>
      <c r="B176" s="34"/>
      <c r="C176" s="105"/>
      <c r="D176" s="92"/>
      <c r="E176" s="16"/>
      <c r="G176" s="31"/>
      <c r="H176" s="31"/>
    </row>
    <row r="177" spans="1:8" x14ac:dyDescent="0.3">
      <c r="A177" s="29"/>
      <c r="B177" s="34"/>
      <c r="C177" s="105"/>
      <c r="D177" s="92"/>
      <c r="E177" s="16"/>
      <c r="G177" s="31"/>
      <c r="H177" s="31"/>
    </row>
    <row r="178" spans="1:8" x14ac:dyDescent="0.3">
      <c r="A178" s="29"/>
      <c r="B178" s="34"/>
      <c r="C178" s="105"/>
      <c r="D178" s="92"/>
      <c r="E178" s="16"/>
      <c r="G178" s="31"/>
      <c r="H178" s="31"/>
    </row>
    <row r="179" spans="1:8" x14ac:dyDescent="0.3">
      <c r="A179" s="29"/>
      <c r="B179" s="34"/>
      <c r="C179" s="105"/>
      <c r="D179" s="92"/>
      <c r="E179" s="16"/>
      <c r="G179" s="31"/>
      <c r="H179" s="31"/>
    </row>
    <row r="180" spans="1:8" x14ac:dyDescent="0.3">
      <c r="A180" s="29"/>
      <c r="B180" s="34"/>
      <c r="C180" s="105"/>
      <c r="D180" s="92"/>
      <c r="E180" s="16"/>
      <c r="G180" s="31"/>
      <c r="H180" s="31"/>
    </row>
    <row r="181" spans="1:8" x14ac:dyDescent="0.3">
      <c r="A181" s="29"/>
      <c r="B181" s="34"/>
      <c r="C181" s="105"/>
      <c r="D181" s="92"/>
      <c r="E181" s="16"/>
      <c r="G181" s="31"/>
      <c r="H181" s="31"/>
    </row>
    <row r="182" spans="1:8" x14ac:dyDescent="0.3">
      <c r="A182" s="29"/>
      <c r="B182" s="34"/>
      <c r="C182" s="105"/>
      <c r="D182" s="92"/>
      <c r="E182" s="16"/>
      <c r="G182" s="31"/>
      <c r="H182" s="31"/>
    </row>
    <row r="183" spans="1:8" x14ac:dyDescent="0.3">
      <c r="A183" s="29"/>
      <c r="B183" s="34"/>
      <c r="C183" s="105"/>
      <c r="D183" s="92"/>
      <c r="E183" s="16"/>
      <c r="G183" s="31"/>
      <c r="H183" s="31"/>
    </row>
    <row r="184" spans="1:8" x14ac:dyDescent="0.3">
      <c r="A184" s="29"/>
      <c r="B184" s="34"/>
      <c r="C184" s="105"/>
      <c r="D184" s="92"/>
      <c r="E184" s="16"/>
      <c r="G184" s="31"/>
      <c r="H184" s="31"/>
    </row>
    <row r="185" spans="1:8" x14ac:dyDescent="0.3">
      <c r="A185" s="29"/>
      <c r="B185" s="34"/>
      <c r="C185" s="105"/>
      <c r="D185" s="92"/>
      <c r="E185" s="16"/>
      <c r="G185" s="31"/>
      <c r="H185" s="31"/>
    </row>
    <row r="186" spans="1:8" x14ac:dyDescent="0.3">
      <c r="A186" s="29"/>
      <c r="B186" s="34"/>
      <c r="C186" s="105"/>
      <c r="D186" s="92"/>
      <c r="E186" s="16"/>
      <c r="G186" s="31"/>
      <c r="H186" s="31"/>
    </row>
    <row r="187" spans="1:8" x14ac:dyDescent="0.3">
      <c r="A187" s="29"/>
      <c r="B187" s="34"/>
      <c r="C187" s="105"/>
      <c r="D187" s="92"/>
      <c r="E187" s="16"/>
      <c r="G187" s="31"/>
      <c r="H187" s="31"/>
    </row>
    <row r="188" spans="1:8" x14ac:dyDescent="0.3">
      <c r="A188" s="29"/>
      <c r="B188" s="34"/>
      <c r="C188" s="105"/>
      <c r="D188" s="92"/>
      <c r="E188" s="16"/>
      <c r="G188" s="31"/>
      <c r="H188" s="31"/>
    </row>
    <row r="189" spans="1:8" x14ac:dyDescent="0.3">
      <c r="A189" s="29"/>
      <c r="B189" s="34"/>
      <c r="C189" s="105"/>
      <c r="D189" s="92"/>
      <c r="E189" s="16"/>
      <c r="G189" s="31"/>
      <c r="H189" s="31"/>
    </row>
    <row r="190" spans="1:8" x14ac:dyDescent="0.3">
      <c r="A190" s="29"/>
      <c r="B190" s="34"/>
      <c r="C190" s="105"/>
      <c r="D190" s="92"/>
      <c r="E190" s="16"/>
      <c r="G190" s="31"/>
      <c r="H190" s="31"/>
    </row>
    <row r="191" spans="1:8" x14ac:dyDescent="0.3">
      <c r="A191" s="29"/>
      <c r="B191" s="34"/>
      <c r="C191" s="105"/>
      <c r="D191" s="92"/>
      <c r="E191" s="16"/>
      <c r="G191" s="31"/>
      <c r="H191" s="31"/>
    </row>
    <row r="192" spans="1:8" x14ac:dyDescent="0.3">
      <c r="A192" s="29"/>
      <c r="B192" s="34"/>
      <c r="C192" s="105"/>
      <c r="D192" s="92"/>
      <c r="E192" s="16"/>
      <c r="G192" s="31"/>
      <c r="H192" s="31"/>
    </row>
    <row r="193" spans="1:8" x14ac:dyDescent="0.3">
      <c r="A193" s="29"/>
      <c r="B193" s="34"/>
      <c r="C193" s="105"/>
      <c r="D193" s="92"/>
      <c r="E193" s="16"/>
      <c r="G193" s="31"/>
      <c r="H193" s="31"/>
    </row>
    <row r="194" spans="1:8" x14ac:dyDescent="0.3">
      <c r="A194" s="29"/>
      <c r="B194" s="34"/>
      <c r="C194" s="105"/>
      <c r="D194" s="92"/>
      <c r="E194" s="16"/>
      <c r="G194" s="31"/>
      <c r="H194" s="31"/>
    </row>
    <row r="195" spans="1:8" x14ac:dyDescent="0.3">
      <c r="A195" s="29"/>
      <c r="B195" s="34"/>
      <c r="C195" s="105"/>
      <c r="D195" s="92"/>
      <c r="E195" s="16"/>
      <c r="G195" s="31"/>
      <c r="H195" s="31"/>
    </row>
    <row r="196" spans="1:8" x14ac:dyDescent="0.3">
      <c r="A196" s="29"/>
      <c r="B196" s="34"/>
      <c r="C196" s="105"/>
      <c r="D196" s="92"/>
      <c r="E196" s="16"/>
      <c r="G196" s="31"/>
      <c r="H196" s="31"/>
    </row>
    <row r="197" spans="1:8" x14ac:dyDescent="0.3">
      <c r="A197" s="29"/>
      <c r="B197" s="34"/>
      <c r="C197" s="105"/>
      <c r="D197" s="92"/>
      <c r="E197" s="16"/>
      <c r="G197" s="31"/>
      <c r="H197" s="31"/>
    </row>
    <row r="198" spans="1:8" x14ac:dyDescent="0.3">
      <c r="A198" s="29"/>
      <c r="B198" s="34"/>
      <c r="C198" s="105"/>
      <c r="D198" s="92"/>
      <c r="E198" s="16"/>
      <c r="G198" s="31"/>
      <c r="H198" s="31"/>
    </row>
    <row r="199" spans="1:8" x14ac:dyDescent="0.3">
      <c r="A199" s="29"/>
      <c r="B199" s="34"/>
      <c r="C199" s="105"/>
      <c r="D199" s="92"/>
      <c r="E199" s="16"/>
      <c r="G199" s="31"/>
      <c r="H199" s="31"/>
    </row>
    <row r="200" spans="1:8" x14ac:dyDescent="0.3">
      <c r="A200" s="29"/>
      <c r="B200" s="34"/>
      <c r="C200" s="105"/>
      <c r="D200" s="92"/>
      <c r="E200" s="16"/>
      <c r="G200" s="31"/>
      <c r="H200" s="31"/>
    </row>
    <row r="201" spans="1:8" x14ac:dyDescent="0.3">
      <c r="A201" s="29"/>
      <c r="B201" s="34"/>
      <c r="C201" s="105"/>
      <c r="D201" s="92"/>
      <c r="E201" s="16"/>
      <c r="G201" s="31"/>
      <c r="H201" s="31"/>
    </row>
    <row r="202" spans="1:8" x14ac:dyDescent="0.3">
      <c r="A202" s="29"/>
      <c r="B202" s="34"/>
      <c r="C202" s="105"/>
      <c r="D202" s="92"/>
      <c r="E202" s="16"/>
      <c r="G202" s="31"/>
      <c r="H202" s="31"/>
    </row>
    <row r="203" spans="1:8" x14ac:dyDescent="0.3">
      <c r="A203" s="29"/>
      <c r="B203" s="34"/>
      <c r="C203" s="105"/>
      <c r="D203" s="92"/>
      <c r="E203" s="16"/>
      <c r="G203" s="31"/>
      <c r="H203" s="31"/>
    </row>
    <row r="204" spans="1:8" x14ac:dyDescent="0.3">
      <c r="A204" s="29"/>
      <c r="B204" s="34"/>
      <c r="C204" s="105"/>
      <c r="D204" s="92"/>
      <c r="E204" s="16"/>
      <c r="G204" s="31"/>
      <c r="H204" s="31"/>
    </row>
    <row r="205" spans="1:8" x14ac:dyDescent="0.3">
      <c r="A205" s="29"/>
      <c r="B205" s="34"/>
      <c r="C205" s="105"/>
      <c r="D205" s="92"/>
      <c r="E205" s="16"/>
      <c r="G205" s="31"/>
      <c r="H205" s="31"/>
    </row>
    <row r="206" spans="1:8" x14ac:dyDescent="0.3">
      <c r="A206" s="29"/>
      <c r="B206" s="34"/>
      <c r="C206" s="105"/>
      <c r="D206" s="92"/>
      <c r="E206" s="16"/>
      <c r="G206" s="31"/>
      <c r="H206" s="31"/>
    </row>
    <row r="207" spans="1:8" x14ac:dyDescent="0.3">
      <c r="A207" s="29"/>
      <c r="B207" s="34"/>
      <c r="C207" s="105"/>
      <c r="D207" s="92"/>
      <c r="E207" s="16"/>
      <c r="G207" s="31"/>
      <c r="H207" s="31"/>
    </row>
    <row r="208" spans="1:8" x14ac:dyDescent="0.3">
      <c r="A208" s="29"/>
      <c r="B208" s="34"/>
      <c r="C208" s="105"/>
      <c r="D208" s="92"/>
      <c r="E208" s="16"/>
      <c r="G208" s="31"/>
      <c r="H208" s="31"/>
    </row>
    <row r="209" spans="1:8" x14ac:dyDescent="0.3">
      <c r="A209" s="29"/>
      <c r="B209" s="34"/>
      <c r="C209" s="105"/>
      <c r="D209" s="92"/>
      <c r="E209" s="16"/>
      <c r="G209" s="31"/>
      <c r="H209" s="31"/>
    </row>
    <row r="210" spans="1:8" x14ac:dyDescent="0.3">
      <c r="A210" s="29"/>
      <c r="B210" s="34"/>
      <c r="C210" s="105"/>
      <c r="D210" s="92"/>
      <c r="E210" s="16"/>
      <c r="G210" s="31"/>
      <c r="H210" s="31"/>
    </row>
    <row r="211" spans="1:8" x14ac:dyDescent="0.3">
      <c r="A211" s="29"/>
      <c r="B211" s="34"/>
      <c r="C211" s="105"/>
      <c r="D211" s="92"/>
      <c r="E211" s="16"/>
      <c r="G211" s="31"/>
      <c r="H211" s="31"/>
    </row>
    <row r="212" spans="1:8" x14ac:dyDescent="0.3">
      <c r="A212" s="29"/>
      <c r="B212" s="34"/>
      <c r="C212" s="105"/>
      <c r="D212" s="92"/>
      <c r="E212" s="16"/>
      <c r="G212" s="31"/>
      <c r="H212" s="31"/>
    </row>
    <row r="213" spans="1:8" x14ac:dyDescent="0.3">
      <c r="A213" s="29"/>
      <c r="B213" s="34"/>
      <c r="C213" s="105"/>
      <c r="D213" s="92"/>
      <c r="E213" s="16"/>
      <c r="G213" s="31"/>
      <c r="H213" s="31"/>
    </row>
    <row r="214" spans="1:8" x14ac:dyDescent="0.3">
      <c r="A214" s="29"/>
      <c r="B214" s="34"/>
      <c r="C214" s="105"/>
      <c r="D214" s="92"/>
      <c r="E214" s="16"/>
      <c r="G214" s="31"/>
      <c r="H214" s="31"/>
    </row>
    <row r="215" spans="1:8" x14ac:dyDescent="0.3">
      <c r="A215" s="29"/>
      <c r="B215" s="34"/>
      <c r="C215" s="105"/>
      <c r="D215" s="92"/>
      <c r="E215" s="16"/>
      <c r="G215" s="31"/>
      <c r="H215" s="31"/>
    </row>
    <row r="216" spans="1:8" x14ac:dyDescent="0.3">
      <c r="A216" s="29"/>
      <c r="B216" s="34"/>
      <c r="C216" s="105"/>
      <c r="D216" s="92"/>
      <c r="E216" s="16"/>
      <c r="G216" s="31"/>
      <c r="H216" s="31"/>
    </row>
    <row r="217" spans="1:8" x14ac:dyDescent="0.3">
      <c r="A217" s="29"/>
      <c r="B217" s="34"/>
      <c r="C217" s="105"/>
      <c r="D217" s="92"/>
      <c r="E217" s="16"/>
      <c r="G217" s="31"/>
      <c r="H217" s="31"/>
    </row>
    <row r="218" spans="1:8" x14ac:dyDescent="0.3">
      <c r="A218" s="29"/>
      <c r="B218" s="34"/>
      <c r="C218" s="105"/>
      <c r="D218" s="92"/>
      <c r="E218" s="16"/>
      <c r="G218" s="31"/>
      <c r="H218" s="31"/>
    </row>
    <row r="219" spans="1:8" x14ac:dyDescent="0.3">
      <c r="A219" s="29"/>
      <c r="B219" s="34"/>
      <c r="C219" s="105"/>
      <c r="D219" s="92"/>
      <c r="E219" s="16"/>
      <c r="G219" s="31"/>
      <c r="H219" s="31"/>
    </row>
    <row r="220" spans="1:8" x14ac:dyDescent="0.3">
      <c r="A220" s="29"/>
      <c r="B220" s="34"/>
      <c r="C220" s="105"/>
      <c r="D220" s="92"/>
      <c r="E220" s="16"/>
      <c r="G220" s="31"/>
      <c r="H220" s="31"/>
    </row>
    <row r="221" spans="1:8" x14ac:dyDescent="0.3">
      <c r="A221" s="29"/>
      <c r="B221" s="34"/>
      <c r="C221" s="105"/>
      <c r="D221" s="92"/>
      <c r="E221" s="16"/>
      <c r="G221" s="31"/>
      <c r="H221" s="31"/>
    </row>
    <row r="222" spans="1:8" x14ac:dyDescent="0.3">
      <c r="A222" s="29"/>
      <c r="B222" s="34"/>
      <c r="C222" s="105"/>
      <c r="D222" s="92"/>
      <c r="E222" s="16"/>
      <c r="G222" s="31"/>
      <c r="H222" s="31"/>
    </row>
    <row r="223" spans="1:8" x14ac:dyDescent="0.3">
      <c r="A223" s="29"/>
      <c r="B223" s="34"/>
      <c r="C223" s="105"/>
      <c r="D223" s="92"/>
      <c r="E223" s="16"/>
      <c r="G223" s="31"/>
      <c r="H223" s="31"/>
    </row>
    <row r="224" spans="1:8" x14ac:dyDescent="0.3">
      <c r="A224" s="29"/>
      <c r="B224" s="34"/>
      <c r="C224" s="105"/>
      <c r="D224" s="92"/>
      <c r="E224" s="16"/>
      <c r="G224" s="31"/>
      <c r="H224" s="31"/>
    </row>
    <row r="225" spans="1:8" x14ac:dyDescent="0.3">
      <c r="A225" s="29"/>
      <c r="B225" s="34"/>
      <c r="C225" s="105"/>
      <c r="D225" s="92"/>
      <c r="E225" s="16"/>
      <c r="G225" s="31"/>
      <c r="H225" s="31"/>
    </row>
    <row r="226" spans="1:8" x14ac:dyDescent="0.3">
      <c r="A226" s="29"/>
      <c r="B226" s="34"/>
      <c r="C226" s="105"/>
      <c r="D226" s="92"/>
      <c r="E226" s="16"/>
      <c r="G226" s="31"/>
      <c r="H226" s="31"/>
    </row>
    <row r="227" spans="1:8" x14ac:dyDescent="0.3">
      <c r="A227" s="29"/>
      <c r="B227" s="34"/>
      <c r="C227" s="105"/>
      <c r="D227" s="92"/>
      <c r="E227" s="16"/>
      <c r="G227" s="31"/>
      <c r="H227" s="31"/>
    </row>
    <row r="228" spans="1:8" x14ac:dyDescent="0.3">
      <c r="A228" s="29"/>
      <c r="B228" s="34"/>
      <c r="C228" s="105"/>
      <c r="D228" s="92"/>
      <c r="E228" s="16"/>
      <c r="G228" s="31"/>
      <c r="H228" s="31"/>
    </row>
    <row r="229" spans="1:8" x14ac:dyDescent="0.3">
      <c r="A229" s="29"/>
      <c r="B229" s="34"/>
      <c r="C229" s="105"/>
      <c r="D229" s="92"/>
      <c r="E229" s="16"/>
      <c r="G229" s="31"/>
      <c r="H229" s="31"/>
    </row>
    <row r="230" spans="1:8" x14ac:dyDescent="0.3">
      <c r="A230" s="29"/>
      <c r="B230" s="34"/>
      <c r="C230" s="105"/>
      <c r="D230" s="92"/>
      <c r="E230" s="16"/>
      <c r="G230" s="31"/>
      <c r="H230" s="31"/>
    </row>
    <row r="231" spans="1:8" x14ac:dyDescent="0.3">
      <c r="A231" s="29"/>
      <c r="B231" s="34"/>
      <c r="C231" s="105"/>
      <c r="D231" s="92"/>
      <c r="E231" s="16"/>
      <c r="G231" s="31"/>
      <c r="H231" s="31"/>
    </row>
    <row r="232" spans="1:8" x14ac:dyDescent="0.3">
      <c r="A232" s="29"/>
      <c r="B232" s="34"/>
      <c r="C232" s="105"/>
      <c r="D232" s="92"/>
      <c r="E232" s="16"/>
      <c r="G232" s="31"/>
      <c r="H232" s="31"/>
    </row>
    <row r="233" spans="1:8" x14ac:dyDescent="0.3">
      <c r="A233" s="29"/>
      <c r="B233" s="34"/>
      <c r="C233" s="105"/>
      <c r="D233" s="92"/>
      <c r="E233" s="16"/>
      <c r="G233" s="31"/>
      <c r="H233" s="31"/>
    </row>
    <row r="234" spans="1:8" x14ac:dyDescent="0.3">
      <c r="A234" s="29"/>
      <c r="B234" s="34"/>
      <c r="C234" s="105"/>
      <c r="D234" s="92"/>
      <c r="E234" s="16"/>
      <c r="G234" s="31"/>
      <c r="H234" s="31"/>
    </row>
    <row r="235" spans="1:8" x14ac:dyDescent="0.3">
      <c r="A235" s="29"/>
      <c r="B235" s="34"/>
      <c r="C235" s="105"/>
      <c r="D235" s="92"/>
      <c r="E235" s="16"/>
      <c r="G235" s="31"/>
      <c r="H235" s="31"/>
    </row>
    <row r="236" spans="1:8" x14ac:dyDescent="0.3">
      <c r="A236" s="29"/>
      <c r="B236" s="34"/>
      <c r="C236" s="105"/>
      <c r="D236" s="92"/>
      <c r="E236" s="16"/>
      <c r="G236" s="31"/>
      <c r="H236" s="31"/>
    </row>
    <row r="237" spans="1:8" x14ac:dyDescent="0.3">
      <c r="A237" s="29"/>
      <c r="B237" s="34"/>
      <c r="C237" s="105"/>
      <c r="D237" s="92"/>
      <c r="E237" s="16"/>
      <c r="G237" s="31"/>
      <c r="H237" s="31"/>
    </row>
    <row r="238" spans="1:8" x14ac:dyDescent="0.3">
      <c r="A238" s="29"/>
      <c r="B238" s="34"/>
      <c r="C238" s="105"/>
      <c r="D238" s="92"/>
      <c r="E238" s="16"/>
      <c r="G238" s="31"/>
      <c r="H238" s="31"/>
    </row>
    <row r="239" spans="1:8" x14ac:dyDescent="0.3">
      <c r="A239" s="29"/>
      <c r="B239" s="34"/>
      <c r="C239" s="105"/>
      <c r="D239" s="92"/>
      <c r="E239" s="16"/>
      <c r="G239" s="31"/>
      <c r="H239" s="31"/>
    </row>
    <row r="240" spans="1:8" x14ac:dyDescent="0.3">
      <c r="A240" s="29"/>
      <c r="B240" s="34"/>
      <c r="C240" s="105"/>
      <c r="D240" s="92"/>
      <c r="E240" s="16"/>
      <c r="G240" s="31"/>
      <c r="H240" s="31"/>
    </row>
    <row r="241" spans="1:8" x14ac:dyDescent="0.3">
      <c r="A241" s="29"/>
      <c r="B241" s="34"/>
      <c r="C241" s="105"/>
      <c r="D241" s="92"/>
      <c r="E241" s="16"/>
      <c r="G241" s="31"/>
      <c r="H241" s="31"/>
    </row>
    <row r="242" spans="1:8" x14ac:dyDescent="0.3">
      <c r="A242" s="29"/>
      <c r="B242" s="34"/>
      <c r="C242" s="105"/>
      <c r="D242" s="92"/>
      <c r="E242" s="16"/>
      <c r="G242" s="31"/>
      <c r="H242" s="31"/>
    </row>
    <row r="243" spans="1:8" x14ac:dyDescent="0.3">
      <c r="A243" s="29"/>
      <c r="B243" s="34"/>
      <c r="C243" s="105"/>
      <c r="D243" s="92"/>
      <c r="E243" s="16"/>
      <c r="G243" s="31"/>
      <c r="H243" s="31"/>
    </row>
    <row r="244" spans="1:8" x14ac:dyDescent="0.3">
      <c r="A244" s="29"/>
      <c r="B244" s="34"/>
      <c r="C244" s="105"/>
      <c r="D244" s="92"/>
      <c r="E244" s="16"/>
      <c r="G244" s="31"/>
      <c r="H244" s="31"/>
    </row>
    <row r="245" spans="1:8" x14ac:dyDescent="0.3">
      <c r="A245" s="29"/>
      <c r="B245" s="34"/>
      <c r="C245" s="105"/>
      <c r="D245" s="92"/>
      <c r="E245" s="16"/>
      <c r="G245" s="31"/>
      <c r="H245" s="31"/>
    </row>
    <row r="246" spans="1:8" x14ac:dyDescent="0.3">
      <c r="A246" s="29"/>
      <c r="B246" s="34"/>
      <c r="C246" s="105"/>
      <c r="D246" s="92"/>
      <c r="E246" s="16"/>
      <c r="G246" s="31"/>
      <c r="H246" s="31"/>
    </row>
    <row r="247" spans="1:8" x14ac:dyDescent="0.3">
      <c r="A247" s="29"/>
      <c r="B247" s="34"/>
      <c r="C247" s="105"/>
      <c r="D247" s="92"/>
      <c r="E247" s="16"/>
      <c r="G247" s="31"/>
      <c r="H247" s="31"/>
    </row>
    <row r="248" spans="1:8" x14ac:dyDescent="0.3">
      <c r="A248" s="29"/>
      <c r="B248" s="34"/>
      <c r="C248" s="105"/>
      <c r="D248" s="92"/>
      <c r="E248" s="16"/>
      <c r="G248" s="31"/>
      <c r="H248" s="31"/>
    </row>
    <row r="249" spans="1:8" x14ac:dyDescent="0.3">
      <c r="A249" s="29"/>
      <c r="B249" s="34"/>
      <c r="C249" s="105"/>
      <c r="D249" s="92"/>
      <c r="E249" s="16"/>
      <c r="G249" s="31"/>
      <c r="H249" s="31"/>
    </row>
    <row r="250" spans="1:8" x14ac:dyDescent="0.3">
      <c r="A250" s="29"/>
      <c r="B250" s="34"/>
      <c r="C250" s="105"/>
      <c r="D250" s="92"/>
      <c r="E250" s="16"/>
      <c r="G250" s="31"/>
      <c r="H250" s="31"/>
    </row>
    <row r="251" spans="1:8" x14ac:dyDescent="0.3">
      <c r="A251" s="29"/>
      <c r="B251" s="34"/>
      <c r="C251" s="105"/>
      <c r="D251" s="92"/>
      <c r="E251" s="16"/>
      <c r="G251" s="31"/>
      <c r="H251" s="31"/>
    </row>
    <row r="252" spans="1:8" x14ac:dyDescent="0.3">
      <c r="A252" s="29"/>
      <c r="B252" s="34"/>
      <c r="C252" s="105"/>
      <c r="D252" s="92"/>
      <c r="E252" s="16"/>
      <c r="G252" s="31"/>
      <c r="H252" s="31"/>
    </row>
    <row r="253" spans="1:8" x14ac:dyDescent="0.3">
      <c r="A253" s="29"/>
      <c r="B253" s="34"/>
      <c r="C253" s="105"/>
      <c r="D253" s="92"/>
      <c r="E253" s="16"/>
      <c r="G253" s="31"/>
      <c r="H253" s="31"/>
    </row>
    <row r="254" spans="1:8" x14ac:dyDescent="0.3">
      <c r="A254" s="29"/>
      <c r="B254" s="34"/>
      <c r="C254" s="105"/>
      <c r="D254" s="92"/>
      <c r="E254" s="16"/>
      <c r="G254" s="31"/>
      <c r="H254" s="31"/>
    </row>
    <row r="255" spans="1:8" x14ac:dyDescent="0.3">
      <c r="A255" s="29"/>
      <c r="B255" s="34"/>
      <c r="C255" s="105"/>
      <c r="D255" s="92"/>
      <c r="E255" s="16"/>
      <c r="G255" s="31"/>
      <c r="H255" s="31"/>
    </row>
    <row r="256" spans="1:8" x14ac:dyDescent="0.3">
      <c r="A256" s="29"/>
      <c r="B256" s="34"/>
      <c r="C256" s="105"/>
      <c r="D256" s="92"/>
      <c r="E256" s="16"/>
      <c r="G256" s="31"/>
      <c r="H256" s="31"/>
    </row>
    <row r="257" spans="1:8" x14ac:dyDescent="0.3">
      <c r="A257" s="29"/>
      <c r="B257" s="34"/>
      <c r="C257" s="105"/>
      <c r="D257" s="92"/>
      <c r="E257" s="16"/>
      <c r="G257" s="31"/>
      <c r="H257" s="31"/>
    </row>
    <row r="258" spans="1:8" x14ac:dyDescent="0.3">
      <c r="A258" s="29"/>
      <c r="B258" s="34"/>
      <c r="C258" s="105"/>
      <c r="D258" s="92"/>
      <c r="E258" s="16"/>
      <c r="G258" s="31"/>
      <c r="H258" s="31"/>
    </row>
    <row r="259" spans="1:8" x14ac:dyDescent="0.3">
      <c r="A259" s="29"/>
      <c r="B259" s="34"/>
      <c r="C259" s="105"/>
      <c r="D259" s="92"/>
      <c r="E259" s="16"/>
      <c r="G259" s="31"/>
      <c r="H259" s="31"/>
    </row>
    <row r="260" spans="1:8" x14ac:dyDescent="0.3">
      <c r="A260" s="29"/>
      <c r="B260" s="34"/>
      <c r="C260" s="105"/>
      <c r="D260" s="92"/>
      <c r="E260" s="16"/>
      <c r="G260" s="31"/>
      <c r="H260" s="31"/>
    </row>
    <row r="261" spans="1:8" x14ac:dyDescent="0.3">
      <c r="A261" s="29"/>
      <c r="B261" s="34"/>
      <c r="C261" s="105"/>
      <c r="D261" s="92"/>
      <c r="E261" s="16"/>
      <c r="G261" s="31"/>
      <c r="H261" s="31"/>
    </row>
    <row r="262" spans="1:8" x14ac:dyDescent="0.3">
      <c r="A262" s="29"/>
      <c r="B262" s="34"/>
      <c r="C262" s="105"/>
      <c r="D262" s="92"/>
      <c r="E262" s="16"/>
      <c r="G262" s="31"/>
      <c r="H262" s="31"/>
    </row>
    <row r="263" spans="1:8" x14ac:dyDescent="0.3">
      <c r="A263" s="29"/>
      <c r="B263" s="34"/>
      <c r="C263" s="105"/>
      <c r="D263" s="92"/>
      <c r="E263" s="16"/>
      <c r="G263" s="31"/>
      <c r="H263" s="31"/>
    </row>
    <row r="264" spans="1:8" x14ac:dyDescent="0.3">
      <c r="A264" s="29"/>
      <c r="B264" s="34"/>
      <c r="C264" s="105"/>
      <c r="D264" s="92"/>
      <c r="E264" s="16"/>
      <c r="G264" s="31"/>
      <c r="H264" s="31"/>
    </row>
    <row r="265" spans="1:8" x14ac:dyDescent="0.3">
      <c r="A265" s="29"/>
      <c r="B265" s="34"/>
      <c r="C265" s="105"/>
      <c r="D265" s="92"/>
      <c r="E265" s="16"/>
      <c r="G265" s="31"/>
      <c r="H265" s="31"/>
    </row>
    <row r="266" spans="1:8" x14ac:dyDescent="0.3">
      <c r="A266" s="29"/>
      <c r="B266" s="34"/>
      <c r="C266" s="105"/>
      <c r="D266" s="92"/>
      <c r="E266" s="16"/>
      <c r="G266" s="31"/>
      <c r="H266" s="31"/>
    </row>
    <row r="267" spans="1:8" x14ac:dyDescent="0.3">
      <c r="A267" s="29"/>
      <c r="B267" s="34"/>
      <c r="C267" s="105"/>
      <c r="D267" s="92"/>
      <c r="E267" s="16"/>
      <c r="G267" s="31"/>
      <c r="H267" s="31"/>
    </row>
    <row r="268" spans="1:8" x14ac:dyDescent="0.3">
      <c r="A268" s="29"/>
      <c r="B268" s="34"/>
      <c r="C268" s="105"/>
      <c r="D268" s="92"/>
      <c r="E268" s="16"/>
      <c r="G268" s="31"/>
      <c r="H268" s="31"/>
    </row>
    <row r="269" spans="1:8" x14ac:dyDescent="0.3">
      <c r="A269" s="29"/>
      <c r="B269" s="34"/>
      <c r="C269" s="105"/>
      <c r="D269" s="92"/>
      <c r="E269" s="16"/>
      <c r="G269" s="31"/>
      <c r="H269" s="31"/>
    </row>
    <row r="270" spans="1:8" x14ac:dyDescent="0.3">
      <c r="A270" s="29"/>
      <c r="B270" s="34"/>
      <c r="C270" s="105"/>
      <c r="D270" s="92"/>
      <c r="E270" s="16"/>
      <c r="G270" s="31"/>
      <c r="H270" s="31"/>
    </row>
    <row r="271" spans="1:8" x14ac:dyDescent="0.3">
      <c r="A271" s="29"/>
      <c r="B271" s="34"/>
      <c r="C271" s="105"/>
      <c r="D271" s="92"/>
      <c r="E271" s="16"/>
      <c r="G271" s="31"/>
      <c r="H271" s="31"/>
    </row>
    <row r="272" spans="1:8" x14ac:dyDescent="0.3">
      <c r="A272" s="29"/>
      <c r="B272" s="34"/>
      <c r="C272" s="105"/>
      <c r="D272" s="92"/>
      <c r="E272" s="16"/>
      <c r="G272" s="31"/>
      <c r="H272" s="31"/>
    </row>
    <row r="273" spans="1:8" x14ac:dyDescent="0.3">
      <c r="A273" s="29"/>
      <c r="B273" s="34"/>
      <c r="C273" s="105"/>
      <c r="D273" s="92"/>
      <c r="E273" s="16"/>
      <c r="G273" s="31"/>
      <c r="H273" s="31"/>
    </row>
    <row r="274" spans="1:8" x14ac:dyDescent="0.3">
      <c r="A274" s="29"/>
      <c r="B274" s="34"/>
      <c r="C274" s="105"/>
      <c r="D274" s="92"/>
      <c r="E274" s="16"/>
      <c r="G274" s="31"/>
      <c r="H274" s="31"/>
    </row>
    <row r="275" spans="1:8" x14ac:dyDescent="0.3">
      <c r="A275" s="29"/>
      <c r="B275" s="34"/>
      <c r="C275" s="105"/>
      <c r="D275" s="92"/>
      <c r="E275" s="16"/>
      <c r="G275" s="31"/>
      <c r="H275" s="31"/>
    </row>
    <row r="276" spans="1:8" x14ac:dyDescent="0.3">
      <c r="A276" s="29"/>
      <c r="B276" s="34"/>
      <c r="C276" s="105"/>
      <c r="D276" s="92"/>
      <c r="E276" s="16"/>
      <c r="G276" s="31"/>
      <c r="H276" s="31"/>
    </row>
    <row r="277" spans="1:8" x14ac:dyDescent="0.3">
      <c r="A277" s="29"/>
      <c r="B277" s="34"/>
      <c r="C277" s="105"/>
      <c r="D277" s="92"/>
      <c r="E277" s="16"/>
      <c r="G277" s="31"/>
      <c r="H277" s="31"/>
    </row>
    <row r="278" spans="1:8" x14ac:dyDescent="0.3">
      <c r="A278" s="29"/>
      <c r="B278" s="34"/>
      <c r="C278" s="105"/>
      <c r="D278" s="92"/>
      <c r="E278" s="16"/>
      <c r="G278" s="31"/>
      <c r="H278" s="31"/>
    </row>
    <row r="279" spans="1:8" x14ac:dyDescent="0.3">
      <c r="A279" s="29"/>
      <c r="B279" s="34"/>
      <c r="C279" s="105"/>
      <c r="D279" s="92"/>
      <c r="E279" s="16"/>
      <c r="G279" s="31"/>
      <c r="H279" s="31"/>
    </row>
    <row r="280" spans="1:8" x14ac:dyDescent="0.3">
      <c r="A280" s="29"/>
      <c r="B280" s="34"/>
      <c r="C280" s="105"/>
      <c r="D280" s="92"/>
      <c r="E280" s="16"/>
      <c r="G280" s="31"/>
      <c r="H280" s="31"/>
    </row>
    <row r="281" spans="1:8" x14ac:dyDescent="0.3">
      <c r="A281" s="29"/>
      <c r="B281" s="34"/>
      <c r="C281" s="105"/>
      <c r="D281" s="92"/>
      <c r="E281" s="16"/>
      <c r="G281" s="31"/>
      <c r="H281" s="31"/>
    </row>
    <row r="282" spans="1:8" x14ac:dyDescent="0.3">
      <c r="A282" s="29"/>
      <c r="B282" s="34"/>
      <c r="C282" s="105"/>
      <c r="D282" s="92"/>
      <c r="E282" s="16"/>
      <c r="G282" s="31"/>
      <c r="H282" s="31"/>
    </row>
    <row r="283" spans="1:8" x14ac:dyDescent="0.3">
      <c r="A283" s="29"/>
      <c r="B283" s="34"/>
      <c r="C283" s="105"/>
      <c r="D283" s="92"/>
      <c r="E283" s="16"/>
      <c r="G283" s="31"/>
      <c r="H283" s="31"/>
    </row>
    <row r="284" spans="1:8" x14ac:dyDescent="0.3">
      <c r="A284" s="29"/>
      <c r="B284" s="34"/>
      <c r="C284" s="105"/>
      <c r="D284" s="92"/>
      <c r="E284" s="16"/>
      <c r="G284" s="31"/>
      <c r="H284" s="31"/>
    </row>
    <row r="285" spans="1:8" x14ac:dyDescent="0.3">
      <c r="A285" s="29"/>
      <c r="B285" s="34"/>
      <c r="C285" s="105"/>
      <c r="D285" s="92"/>
      <c r="E285" s="16"/>
      <c r="G285" s="31"/>
      <c r="H285" s="31"/>
    </row>
    <row r="286" spans="1:8" x14ac:dyDescent="0.3">
      <c r="A286" s="29"/>
      <c r="B286" s="34"/>
      <c r="C286" s="105"/>
      <c r="D286" s="92"/>
      <c r="E286" s="16"/>
      <c r="G286" s="31"/>
      <c r="H286" s="31"/>
    </row>
    <row r="287" spans="1:8" x14ac:dyDescent="0.3">
      <c r="A287" s="29"/>
      <c r="B287" s="34"/>
      <c r="C287" s="105"/>
      <c r="D287" s="92"/>
      <c r="E287" s="16"/>
      <c r="G287" s="31"/>
      <c r="H287" s="31"/>
    </row>
    <row r="288" spans="1:8" x14ac:dyDescent="0.3">
      <c r="A288" s="29"/>
      <c r="B288" s="34"/>
      <c r="C288" s="105"/>
      <c r="D288" s="92"/>
      <c r="E288" s="16"/>
      <c r="G288" s="31"/>
      <c r="H288" s="31"/>
    </row>
    <row r="289" spans="1:8" x14ac:dyDescent="0.3">
      <c r="A289" s="29"/>
      <c r="B289" s="34"/>
      <c r="C289" s="105"/>
      <c r="D289" s="92"/>
      <c r="E289" s="16"/>
      <c r="G289" s="31"/>
      <c r="H289" s="31"/>
    </row>
    <row r="290" spans="1:8" x14ac:dyDescent="0.3">
      <c r="A290" s="29"/>
      <c r="B290" s="34"/>
      <c r="C290" s="105"/>
      <c r="D290" s="92"/>
      <c r="E290" s="16"/>
      <c r="G290" s="31"/>
      <c r="H290" s="31"/>
    </row>
    <row r="291" spans="1:8" x14ac:dyDescent="0.3">
      <c r="A291" s="29"/>
      <c r="B291" s="34"/>
      <c r="C291" s="105"/>
      <c r="D291" s="92"/>
      <c r="E291" s="16"/>
      <c r="G291" s="31"/>
      <c r="H291" s="31"/>
    </row>
    <row r="292" spans="1:8" x14ac:dyDescent="0.3">
      <c r="A292" s="29"/>
      <c r="B292" s="34"/>
      <c r="C292" s="105"/>
      <c r="D292" s="92"/>
      <c r="E292" s="16"/>
      <c r="G292" s="31"/>
      <c r="H292" s="31"/>
    </row>
    <row r="293" spans="1:8" x14ac:dyDescent="0.3">
      <c r="A293" s="29"/>
      <c r="B293" s="34"/>
      <c r="C293" s="105"/>
      <c r="D293" s="92"/>
      <c r="E293" s="16"/>
      <c r="G293" s="31"/>
      <c r="H293" s="31"/>
    </row>
    <row r="294" spans="1:8" x14ac:dyDescent="0.3">
      <c r="A294" s="29"/>
      <c r="B294" s="34"/>
      <c r="C294" s="105"/>
      <c r="D294" s="92"/>
      <c r="E294" s="16"/>
      <c r="G294" s="31"/>
      <c r="H294" s="31"/>
    </row>
    <row r="295" spans="1:8" x14ac:dyDescent="0.3">
      <c r="A295" s="29"/>
      <c r="B295" s="34"/>
      <c r="C295" s="105"/>
      <c r="D295" s="92"/>
      <c r="E295" s="16"/>
      <c r="G295" s="31"/>
      <c r="H295" s="31"/>
    </row>
    <row r="296" spans="1:8" x14ac:dyDescent="0.3">
      <c r="A296" s="29"/>
      <c r="B296" s="34"/>
      <c r="C296" s="105"/>
      <c r="D296" s="92"/>
      <c r="E296" s="16"/>
      <c r="G296" s="31"/>
      <c r="H296" s="31"/>
    </row>
    <row r="297" spans="1:8" x14ac:dyDescent="0.3">
      <c r="A297" s="29"/>
      <c r="B297" s="34"/>
      <c r="C297" s="105"/>
      <c r="D297" s="92"/>
      <c r="E297" s="16"/>
      <c r="G297" s="31"/>
      <c r="H297" s="31"/>
    </row>
    <row r="298" spans="1:8" x14ac:dyDescent="0.3">
      <c r="A298" s="29"/>
      <c r="B298" s="34"/>
      <c r="C298" s="105"/>
      <c r="D298" s="92"/>
      <c r="E298" s="16"/>
      <c r="G298" s="31"/>
      <c r="H298" s="31"/>
    </row>
    <row r="299" spans="1:8" x14ac:dyDescent="0.3">
      <c r="A299" s="29"/>
      <c r="B299" s="34"/>
      <c r="C299" s="105"/>
      <c r="D299" s="92"/>
      <c r="E299" s="16"/>
      <c r="G299" s="31"/>
      <c r="H299" s="31"/>
    </row>
    <row r="300" spans="1:8" x14ac:dyDescent="0.3">
      <c r="A300" s="29"/>
      <c r="B300" s="34"/>
      <c r="C300" s="106"/>
      <c r="D300" s="92"/>
      <c r="E300" s="16"/>
      <c r="G300" s="31"/>
      <c r="H300" s="31"/>
    </row>
    <row r="301" spans="1:8" x14ac:dyDescent="0.3">
      <c r="A301" s="29"/>
      <c r="B301" s="34"/>
      <c r="D301" s="92"/>
      <c r="E301" s="92"/>
      <c r="G301" s="31"/>
      <c r="H301" s="31"/>
    </row>
    <row r="302" spans="1:8" x14ac:dyDescent="0.3">
      <c r="A302" s="29"/>
      <c r="B302" s="34"/>
      <c r="D302" s="92"/>
      <c r="E302" s="92"/>
      <c r="G302" s="31"/>
      <c r="H302" s="31"/>
    </row>
    <row r="303" spans="1:8" x14ac:dyDescent="0.3">
      <c r="A303" s="29"/>
      <c r="B303" s="34"/>
      <c r="D303" s="92"/>
      <c r="E303" s="92"/>
      <c r="G303" s="31"/>
      <c r="H303" s="31"/>
    </row>
    <row r="304" spans="1:8" x14ac:dyDescent="0.3">
      <c r="A304" s="29"/>
      <c r="B304" s="34"/>
      <c r="D304" s="92"/>
      <c r="E304" s="92"/>
      <c r="G304" s="31"/>
      <c r="H304" s="31"/>
    </row>
    <row r="305" spans="1:8" x14ac:dyDescent="0.3">
      <c r="A305" s="29"/>
      <c r="B305" s="34"/>
      <c r="D305" s="92"/>
      <c r="E305" s="92"/>
      <c r="G305" s="31"/>
      <c r="H305" s="31"/>
    </row>
    <row r="306" spans="1:8" x14ac:dyDescent="0.3">
      <c r="A306" s="29"/>
      <c r="B306" s="34"/>
      <c r="D306" s="92"/>
      <c r="E306" s="92"/>
      <c r="G306" s="31"/>
      <c r="H306" s="31"/>
    </row>
    <row r="307" spans="1:8" x14ac:dyDescent="0.3">
      <c r="A307" s="29"/>
      <c r="B307" s="34"/>
      <c r="D307" s="92"/>
      <c r="E307" s="92"/>
      <c r="G307" s="31"/>
      <c r="H307" s="31"/>
    </row>
    <row r="308" spans="1:8" x14ac:dyDescent="0.3">
      <c r="A308" s="29"/>
      <c r="B308" s="34"/>
      <c r="D308" s="92"/>
      <c r="E308" s="92"/>
      <c r="G308" s="31"/>
      <c r="H308" s="31"/>
    </row>
    <row r="309" spans="1:8" x14ac:dyDescent="0.3">
      <c r="A309" s="29"/>
      <c r="B309" s="34"/>
      <c r="D309" s="92"/>
      <c r="E309" s="92"/>
      <c r="G309" s="31"/>
      <c r="H309" s="31"/>
    </row>
    <row r="310" spans="1:8" x14ac:dyDescent="0.3">
      <c r="A310" s="29"/>
      <c r="B310" s="34"/>
      <c r="D310" s="92"/>
      <c r="E310" s="92"/>
      <c r="G310" s="31"/>
      <c r="H310" s="31"/>
    </row>
    <row r="311" spans="1:8" x14ac:dyDescent="0.3">
      <c r="A311" s="29"/>
      <c r="B311" s="34"/>
      <c r="D311" s="92"/>
      <c r="E311" s="92"/>
      <c r="G311" s="31"/>
      <c r="H311" s="31"/>
    </row>
    <row r="312" spans="1:8" x14ac:dyDescent="0.3">
      <c r="A312" s="29"/>
      <c r="B312" s="34"/>
      <c r="D312" s="92"/>
      <c r="E312" s="92"/>
      <c r="G312" s="31"/>
      <c r="H312" s="31"/>
    </row>
    <row r="313" spans="1:8" x14ac:dyDescent="0.3">
      <c r="A313" s="29"/>
      <c r="B313" s="34"/>
      <c r="D313" s="92"/>
      <c r="E313" s="92"/>
      <c r="G313" s="31"/>
      <c r="H313" s="31"/>
    </row>
    <row r="314" spans="1:8" x14ac:dyDescent="0.3">
      <c r="A314" s="29"/>
      <c r="B314" s="34"/>
      <c r="D314" s="92"/>
      <c r="E314" s="92"/>
      <c r="G314" s="31"/>
      <c r="H314" s="31"/>
    </row>
    <row r="315" spans="1:8" x14ac:dyDescent="0.3">
      <c r="A315" s="29"/>
      <c r="B315" s="34"/>
      <c r="D315" s="92"/>
      <c r="E315" s="92"/>
      <c r="G315" s="31"/>
      <c r="H315" s="31"/>
    </row>
    <row r="316" spans="1:8" x14ac:dyDescent="0.3">
      <c r="A316" s="29"/>
      <c r="B316" s="34"/>
      <c r="D316" s="92"/>
      <c r="E316" s="92"/>
      <c r="G316" s="31"/>
      <c r="H316" s="31"/>
    </row>
    <row r="317" spans="1:8" x14ac:dyDescent="0.3">
      <c r="A317" s="29"/>
      <c r="B317" s="34"/>
      <c r="D317" s="92"/>
      <c r="E317" s="92"/>
      <c r="G317" s="31"/>
      <c r="H317" s="31"/>
    </row>
    <row r="318" spans="1:8" x14ac:dyDescent="0.3">
      <c r="A318" s="29"/>
      <c r="B318" s="34"/>
      <c r="D318" s="92"/>
      <c r="E318" s="92"/>
      <c r="G318" s="31"/>
      <c r="H318" s="31"/>
    </row>
    <row r="319" spans="1:8" x14ac:dyDescent="0.3">
      <c r="A319" s="29"/>
      <c r="B319" s="34"/>
      <c r="D319" s="92"/>
      <c r="E319" s="92"/>
      <c r="G319" s="31"/>
      <c r="H319" s="31"/>
    </row>
    <row r="320" spans="1:8" x14ac:dyDescent="0.3">
      <c r="A320" s="29"/>
      <c r="B320" s="34"/>
      <c r="D320" s="92"/>
      <c r="E320" s="92"/>
      <c r="G320" s="31"/>
      <c r="H320" s="31"/>
    </row>
    <row r="321" spans="1:8" x14ac:dyDescent="0.3">
      <c r="A321" s="29"/>
      <c r="B321" s="34"/>
      <c r="D321" s="92"/>
      <c r="E321" s="92"/>
      <c r="G321" s="31"/>
      <c r="H321" s="31"/>
    </row>
    <row r="322" spans="1:8" x14ac:dyDescent="0.3">
      <c r="A322" s="29"/>
      <c r="B322" s="34"/>
      <c r="D322" s="92"/>
      <c r="E322" s="92"/>
      <c r="G322" s="31"/>
      <c r="H322" s="31"/>
    </row>
    <row r="323" spans="1:8" x14ac:dyDescent="0.3">
      <c r="A323" s="29"/>
      <c r="B323" s="34"/>
      <c r="D323" s="92"/>
      <c r="E323" s="92"/>
      <c r="G323" s="31"/>
      <c r="H323" s="31"/>
    </row>
    <row r="324" spans="1:8" x14ac:dyDescent="0.3">
      <c r="A324" s="29"/>
      <c r="B324" s="34"/>
      <c r="D324" s="92"/>
      <c r="E324" s="92"/>
      <c r="G324" s="31"/>
      <c r="H324" s="31"/>
    </row>
    <row r="325" spans="1:8" x14ac:dyDescent="0.3">
      <c r="A325" s="29"/>
      <c r="B325" s="34"/>
      <c r="D325" s="92"/>
      <c r="E325" s="92"/>
      <c r="G325" s="31"/>
      <c r="H325" s="31"/>
    </row>
    <row r="326" spans="1:8" x14ac:dyDescent="0.3">
      <c r="A326" s="29"/>
      <c r="B326" s="34"/>
      <c r="D326" s="92"/>
      <c r="E326" s="92"/>
      <c r="G326" s="31"/>
      <c r="H326" s="31"/>
    </row>
    <row r="327" spans="1:8" x14ac:dyDescent="0.3">
      <c r="A327" s="29"/>
      <c r="B327" s="34"/>
      <c r="D327" s="92"/>
      <c r="E327" s="92"/>
      <c r="G327" s="31"/>
      <c r="H327" s="31"/>
    </row>
    <row r="328" spans="1:8" x14ac:dyDescent="0.3">
      <c r="A328" s="29"/>
      <c r="B328" s="34"/>
      <c r="D328" s="92"/>
      <c r="E328" s="92"/>
      <c r="G328" s="31"/>
      <c r="H328" s="31"/>
    </row>
    <row r="329" spans="1:8" x14ac:dyDescent="0.3">
      <c r="A329" s="29"/>
      <c r="B329" s="34"/>
      <c r="D329" s="92"/>
      <c r="E329" s="92"/>
      <c r="G329" s="31"/>
      <c r="H329" s="31"/>
    </row>
    <row r="330" spans="1:8" x14ac:dyDescent="0.3">
      <c r="A330" s="29"/>
      <c r="B330" s="34"/>
      <c r="D330" s="92"/>
      <c r="E330" s="92"/>
      <c r="G330" s="31"/>
      <c r="H330" s="31"/>
    </row>
    <row r="331" spans="1:8" x14ac:dyDescent="0.3">
      <c r="A331" s="29"/>
      <c r="B331" s="34"/>
      <c r="D331" s="92"/>
      <c r="E331" s="92"/>
      <c r="G331" s="31"/>
      <c r="H331" s="31"/>
    </row>
    <row r="332" spans="1:8" x14ac:dyDescent="0.3">
      <c r="A332" s="29"/>
      <c r="B332" s="34"/>
      <c r="D332" s="92"/>
      <c r="E332" s="92"/>
      <c r="G332" s="31"/>
      <c r="H332" s="31"/>
    </row>
    <row r="333" spans="1:8" x14ac:dyDescent="0.3">
      <c r="A333" s="29"/>
      <c r="B333" s="34"/>
      <c r="D333" s="92"/>
      <c r="E333" s="92"/>
      <c r="G333" s="31"/>
      <c r="H333" s="31"/>
    </row>
    <row r="334" spans="1:8" x14ac:dyDescent="0.3">
      <c r="A334" s="29"/>
      <c r="B334" s="34"/>
      <c r="D334" s="92"/>
      <c r="E334" s="92"/>
      <c r="G334" s="31"/>
      <c r="H334" s="31"/>
    </row>
    <row r="335" spans="1:8" x14ac:dyDescent="0.3">
      <c r="A335" s="29"/>
      <c r="B335" s="34"/>
      <c r="D335" s="92"/>
      <c r="E335" s="92"/>
      <c r="G335" s="31"/>
      <c r="H335" s="31"/>
    </row>
    <row r="336" spans="1:8" x14ac:dyDescent="0.3">
      <c r="A336" s="29"/>
      <c r="B336" s="34"/>
      <c r="D336" s="92"/>
      <c r="E336" s="92"/>
      <c r="G336" s="31"/>
      <c r="H336" s="31"/>
    </row>
    <row r="337" spans="1:8" x14ac:dyDescent="0.3">
      <c r="A337" s="29"/>
      <c r="B337" s="34"/>
      <c r="D337" s="92"/>
      <c r="E337" s="92"/>
      <c r="G337" s="31"/>
      <c r="H337" s="31"/>
    </row>
    <row r="338" spans="1:8" x14ac:dyDescent="0.3">
      <c r="A338" s="29"/>
      <c r="B338" s="34"/>
      <c r="D338" s="92"/>
      <c r="E338" s="92"/>
      <c r="G338" s="31"/>
      <c r="H338" s="31"/>
    </row>
    <row r="339" spans="1:8" x14ac:dyDescent="0.3">
      <c r="A339" s="29"/>
      <c r="B339" s="34"/>
      <c r="D339" s="92"/>
      <c r="E339" s="92"/>
      <c r="G339" s="31"/>
      <c r="H339" s="31"/>
    </row>
    <row r="340" spans="1:8" x14ac:dyDescent="0.3">
      <c r="A340" s="29"/>
      <c r="B340" s="34"/>
      <c r="D340" s="92"/>
      <c r="E340" s="92"/>
      <c r="G340" s="31"/>
      <c r="H340" s="31"/>
    </row>
    <row r="341" spans="1:8" x14ac:dyDescent="0.3">
      <c r="A341" s="29"/>
      <c r="B341" s="34"/>
      <c r="D341" s="92"/>
      <c r="E341" s="92"/>
      <c r="G341" s="31"/>
      <c r="H341" s="31"/>
    </row>
    <row r="342" spans="1:8" x14ac:dyDescent="0.3">
      <c r="A342" s="29"/>
      <c r="B342" s="34"/>
      <c r="D342" s="92"/>
      <c r="E342" s="92"/>
      <c r="G342" s="31"/>
      <c r="H342" s="31"/>
    </row>
    <row r="343" spans="1:8" x14ac:dyDescent="0.3">
      <c r="A343" s="29"/>
      <c r="B343" s="34"/>
      <c r="D343" s="92"/>
      <c r="E343" s="92"/>
      <c r="G343" s="31"/>
      <c r="H343" s="31"/>
    </row>
    <row r="344" spans="1:8" x14ac:dyDescent="0.3">
      <c r="A344" s="29"/>
      <c r="B344" s="34"/>
      <c r="D344" s="92"/>
      <c r="E344" s="92"/>
      <c r="G344" s="31"/>
      <c r="H344" s="31"/>
    </row>
    <row r="345" spans="1:8" x14ac:dyDescent="0.3">
      <c r="A345" s="29"/>
      <c r="B345" s="34"/>
      <c r="D345" s="92"/>
      <c r="E345" s="92"/>
      <c r="G345" s="31"/>
      <c r="H345" s="31"/>
    </row>
    <row r="346" spans="1:8" x14ac:dyDescent="0.3">
      <c r="A346" s="29"/>
      <c r="B346" s="34"/>
      <c r="D346" s="92"/>
      <c r="E346" s="92"/>
      <c r="G346" s="31"/>
      <c r="H346" s="31"/>
    </row>
    <row r="347" spans="1:8" x14ac:dyDescent="0.3">
      <c r="A347" s="29"/>
      <c r="B347" s="34"/>
      <c r="D347" s="92"/>
      <c r="E347" s="92"/>
      <c r="G347" s="31"/>
      <c r="H347" s="31"/>
    </row>
    <row r="348" spans="1:8" x14ac:dyDescent="0.3">
      <c r="A348" s="29"/>
      <c r="B348" s="34"/>
      <c r="D348" s="92"/>
      <c r="E348" s="92"/>
      <c r="G348" s="31"/>
      <c r="H348" s="31"/>
    </row>
    <row r="349" spans="1:8" x14ac:dyDescent="0.3">
      <c r="A349" s="29"/>
      <c r="B349" s="34"/>
      <c r="D349" s="92"/>
      <c r="E349" s="92"/>
      <c r="G349" s="31"/>
      <c r="H349" s="31"/>
    </row>
    <row r="350" spans="1:8" x14ac:dyDescent="0.3">
      <c r="A350" s="29"/>
      <c r="B350" s="34"/>
      <c r="D350" s="92"/>
      <c r="E350" s="92"/>
      <c r="G350" s="31"/>
      <c r="H350" s="31"/>
    </row>
    <row r="351" spans="1:8" x14ac:dyDescent="0.3">
      <c r="A351" s="29"/>
      <c r="B351" s="34"/>
      <c r="D351" s="92"/>
      <c r="E351" s="92"/>
      <c r="G351" s="31"/>
      <c r="H351" s="31"/>
    </row>
    <row r="352" spans="1:8" x14ac:dyDescent="0.3">
      <c r="A352" s="29"/>
      <c r="B352" s="34"/>
      <c r="D352" s="92"/>
      <c r="E352" s="92"/>
      <c r="G352" s="31"/>
      <c r="H352" s="31"/>
    </row>
    <row r="353" spans="1:8" x14ac:dyDescent="0.3">
      <c r="A353" s="29"/>
      <c r="B353" s="34"/>
      <c r="D353" s="92"/>
      <c r="E353" s="92"/>
      <c r="G353" s="31"/>
      <c r="H353" s="31"/>
    </row>
    <row r="354" spans="1:8" x14ac:dyDescent="0.3">
      <c r="A354" s="29"/>
      <c r="B354" s="34"/>
      <c r="D354" s="92"/>
      <c r="E354" s="92"/>
      <c r="G354" s="31"/>
      <c r="H354" s="31"/>
    </row>
    <row r="355" spans="1:8" x14ac:dyDescent="0.3">
      <c r="A355" s="29"/>
      <c r="B355" s="34"/>
      <c r="D355" s="92"/>
      <c r="E355" s="92"/>
      <c r="G355" s="31"/>
      <c r="H355" s="31"/>
    </row>
    <row r="356" spans="1:8" x14ac:dyDescent="0.3">
      <c r="A356" s="29"/>
      <c r="B356" s="34"/>
      <c r="D356" s="92"/>
      <c r="E356" s="92"/>
      <c r="G356" s="31"/>
      <c r="H356" s="31"/>
    </row>
    <row r="357" spans="1:8" x14ac:dyDescent="0.3">
      <c r="A357" s="29"/>
      <c r="B357" s="34"/>
      <c r="D357" s="92"/>
      <c r="E357" s="92"/>
      <c r="G357" s="31"/>
      <c r="H357" s="31"/>
    </row>
    <row r="358" spans="1:8" x14ac:dyDescent="0.3">
      <c r="A358" s="29"/>
      <c r="B358" s="34"/>
      <c r="D358" s="92"/>
      <c r="E358" s="92"/>
      <c r="G358" s="31"/>
      <c r="H358" s="31"/>
    </row>
    <row r="359" spans="1:8" x14ac:dyDescent="0.3">
      <c r="A359" s="29"/>
      <c r="B359" s="34"/>
      <c r="D359" s="92"/>
      <c r="E359" s="92"/>
      <c r="G359" s="31"/>
      <c r="H359" s="31"/>
    </row>
    <row r="360" spans="1:8" x14ac:dyDescent="0.3">
      <c r="A360" s="29"/>
      <c r="B360" s="34"/>
      <c r="D360" s="92"/>
      <c r="E360" s="92"/>
      <c r="G360" s="31"/>
      <c r="H360" s="31"/>
    </row>
    <row r="361" spans="1:8" x14ac:dyDescent="0.3">
      <c r="A361" s="29"/>
      <c r="B361" s="34"/>
      <c r="D361" s="92"/>
      <c r="E361" s="92"/>
      <c r="G361" s="31"/>
      <c r="H361" s="31"/>
    </row>
    <row r="362" spans="1:8" x14ac:dyDescent="0.3">
      <c r="A362" s="29"/>
      <c r="B362" s="34"/>
      <c r="D362" s="92"/>
      <c r="E362" s="92"/>
      <c r="G362" s="31"/>
      <c r="H362" s="31"/>
    </row>
    <row r="363" spans="1:8" x14ac:dyDescent="0.3">
      <c r="A363" s="29"/>
      <c r="B363" s="34"/>
      <c r="D363" s="92"/>
      <c r="E363" s="92"/>
      <c r="G363" s="31"/>
      <c r="H363" s="31"/>
    </row>
    <row r="364" spans="1:8" x14ac:dyDescent="0.3">
      <c r="A364" s="29"/>
      <c r="B364" s="34"/>
      <c r="D364" s="92"/>
      <c r="E364" s="92"/>
      <c r="G364" s="31"/>
      <c r="H364" s="31"/>
    </row>
    <row r="365" spans="1:8" x14ac:dyDescent="0.3">
      <c r="A365" s="29"/>
      <c r="B365" s="34"/>
      <c r="D365" s="92"/>
      <c r="E365" s="92"/>
      <c r="G365" s="31"/>
      <c r="H365" s="31"/>
    </row>
    <row r="366" spans="1:8" x14ac:dyDescent="0.3">
      <c r="A366" s="29"/>
      <c r="B366" s="34"/>
      <c r="D366" s="92"/>
      <c r="E366" s="92"/>
      <c r="G366" s="31"/>
      <c r="H366" s="31"/>
    </row>
    <row r="367" spans="1:8" x14ac:dyDescent="0.3">
      <c r="A367" s="29"/>
      <c r="B367" s="34"/>
      <c r="D367" s="92"/>
      <c r="E367" s="92"/>
      <c r="G367" s="31"/>
      <c r="H367" s="31"/>
    </row>
    <row r="368" spans="1:8" x14ac:dyDescent="0.3">
      <c r="A368" s="29"/>
      <c r="B368" s="34"/>
      <c r="D368" s="92"/>
      <c r="E368" s="92"/>
      <c r="G368" s="31"/>
      <c r="H368" s="31"/>
    </row>
    <row r="369" spans="1:8" x14ac:dyDescent="0.3">
      <c r="A369" s="29"/>
      <c r="B369" s="34"/>
      <c r="D369" s="92"/>
      <c r="E369" s="92"/>
      <c r="G369" s="31"/>
      <c r="H369" s="31"/>
    </row>
    <row r="370" spans="1:8" x14ac:dyDescent="0.3">
      <c r="A370" s="29"/>
      <c r="B370" s="34"/>
      <c r="D370" s="92"/>
      <c r="E370" s="92"/>
      <c r="G370" s="31"/>
      <c r="H370" s="31"/>
    </row>
    <row r="371" spans="1:8" x14ac:dyDescent="0.3">
      <c r="A371" s="29"/>
      <c r="B371" s="34"/>
      <c r="D371" s="92"/>
      <c r="E371" s="92"/>
      <c r="G371" s="31"/>
      <c r="H371" s="31"/>
    </row>
    <row r="372" spans="1:8" x14ac:dyDescent="0.3">
      <c r="A372" s="29"/>
      <c r="B372" s="34"/>
      <c r="D372" s="92"/>
      <c r="E372" s="92"/>
      <c r="G372" s="31"/>
      <c r="H372" s="31"/>
    </row>
    <row r="373" spans="1:8" x14ac:dyDescent="0.3">
      <c r="A373" s="29"/>
      <c r="B373" s="34"/>
      <c r="D373" s="92"/>
      <c r="E373" s="92"/>
      <c r="G373" s="31"/>
      <c r="H373" s="31"/>
    </row>
    <row r="374" spans="1:8" x14ac:dyDescent="0.3">
      <c r="A374" s="29"/>
      <c r="B374" s="34"/>
      <c r="D374" s="92"/>
      <c r="E374" s="92"/>
      <c r="G374" s="31"/>
      <c r="H374" s="31"/>
    </row>
    <row r="375" spans="1:8" x14ac:dyDescent="0.3">
      <c r="A375" s="29"/>
      <c r="B375" s="34"/>
      <c r="D375" s="92"/>
      <c r="E375" s="92"/>
      <c r="G375" s="31"/>
      <c r="H375" s="31"/>
    </row>
    <row r="376" spans="1:8" x14ac:dyDescent="0.3">
      <c r="A376" s="29"/>
      <c r="B376" s="34"/>
      <c r="D376" s="92"/>
      <c r="E376" s="92"/>
      <c r="G376" s="31"/>
      <c r="H376" s="31"/>
    </row>
    <row r="377" spans="1:8" x14ac:dyDescent="0.3">
      <c r="A377" s="29"/>
      <c r="B377" s="34"/>
      <c r="D377" s="92"/>
      <c r="E377" s="92"/>
      <c r="G377" s="31"/>
      <c r="H377" s="31"/>
    </row>
    <row r="378" spans="1:8" x14ac:dyDescent="0.3">
      <c r="A378" s="29"/>
      <c r="B378" s="34"/>
      <c r="D378" s="92"/>
      <c r="E378" s="92"/>
      <c r="G378" s="31"/>
      <c r="H378" s="31"/>
    </row>
    <row r="379" spans="1:8" x14ac:dyDescent="0.3">
      <c r="A379" s="29"/>
      <c r="B379" s="34"/>
      <c r="D379" s="92"/>
      <c r="E379" s="92"/>
      <c r="G379" s="31"/>
      <c r="H379" s="31"/>
    </row>
    <row r="380" spans="1:8" x14ac:dyDescent="0.3">
      <c r="A380" s="29"/>
      <c r="B380" s="34"/>
      <c r="D380" s="92"/>
      <c r="E380" s="92"/>
      <c r="G380" s="31"/>
      <c r="H380" s="31"/>
    </row>
    <row r="381" spans="1:8" x14ac:dyDescent="0.3">
      <c r="A381" s="29"/>
      <c r="B381" s="34"/>
      <c r="D381" s="92"/>
      <c r="E381" s="92"/>
      <c r="G381" s="31"/>
      <c r="H381" s="31"/>
    </row>
    <row r="382" spans="1:8" x14ac:dyDescent="0.3">
      <c r="A382" s="29"/>
      <c r="B382" s="34"/>
      <c r="D382" s="92"/>
      <c r="E382" s="92"/>
      <c r="G382" s="31"/>
      <c r="H382" s="31"/>
    </row>
    <row r="383" spans="1:8" x14ac:dyDescent="0.3">
      <c r="A383" s="29"/>
      <c r="B383" s="34"/>
      <c r="D383" s="92"/>
      <c r="E383" s="92"/>
      <c r="G383" s="31"/>
      <c r="H383" s="31"/>
    </row>
    <row r="384" spans="1:8" x14ac:dyDescent="0.3">
      <c r="A384" s="29"/>
      <c r="B384" s="34"/>
      <c r="D384" s="92"/>
      <c r="E384" s="92"/>
      <c r="G384" s="31"/>
      <c r="H384" s="31"/>
    </row>
    <row r="385" spans="1:8" x14ac:dyDescent="0.3">
      <c r="A385" s="29"/>
      <c r="B385" s="34"/>
      <c r="D385" s="92"/>
      <c r="E385" s="92"/>
      <c r="G385" s="31"/>
      <c r="H385" s="31"/>
    </row>
    <row r="386" spans="1:8" x14ac:dyDescent="0.3">
      <c r="A386" s="29"/>
      <c r="B386" s="34"/>
      <c r="D386" s="92"/>
      <c r="E386" s="92"/>
      <c r="G386" s="31"/>
      <c r="H386" s="31"/>
    </row>
    <row r="387" spans="1:8" x14ac:dyDescent="0.3">
      <c r="A387" s="29"/>
      <c r="B387" s="34"/>
      <c r="D387" s="92"/>
      <c r="E387" s="92"/>
      <c r="G387" s="31"/>
      <c r="H387" s="31"/>
    </row>
    <row r="388" spans="1:8" x14ac:dyDescent="0.3">
      <c r="A388" s="29"/>
      <c r="B388" s="34"/>
      <c r="D388" s="92"/>
      <c r="E388" s="92"/>
      <c r="G388" s="31"/>
      <c r="H388" s="31"/>
    </row>
    <row r="389" spans="1:8" x14ac:dyDescent="0.3">
      <c r="A389" s="29"/>
      <c r="B389" s="34"/>
      <c r="D389" s="92"/>
      <c r="E389" s="92"/>
      <c r="G389" s="31"/>
      <c r="H389" s="31"/>
    </row>
    <row r="390" spans="1:8" x14ac:dyDescent="0.3">
      <c r="A390" s="29"/>
      <c r="B390" s="34"/>
      <c r="D390" s="92"/>
      <c r="E390" s="92"/>
      <c r="G390" s="31"/>
      <c r="H390" s="31"/>
    </row>
    <row r="391" spans="1:8" x14ac:dyDescent="0.3">
      <c r="A391" s="29"/>
      <c r="B391" s="34"/>
      <c r="D391" s="92"/>
      <c r="E391" s="92"/>
      <c r="G391" s="31"/>
      <c r="H391" s="31"/>
    </row>
    <row r="392" spans="1:8" x14ac:dyDescent="0.3">
      <c r="A392" s="29"/>
      <c r="B392" s="34"/>
      <c r="D392" s="92"/>
      <c r="E392" s="92"/>
      <c r="G392" s="31"/>
      <c r="H392" s="31"/>
    </row>
    <row r="393" spans="1:8" x14ac:dyDescent="0.3">
      <c r="A393" s="29"/>
      <c r="B393" s="34"/>
      <c r="D393" s="92"/>
      <c r="E393" s="92"/>
      <c r="G393" s="31"/>
      <c r="H393" s="31"/>
    </row>
    <row r="394" spans="1:8" x14ac:dyDescent="0.3">
      <c r="A394" s="29"/>
      <c r="B394" s="34"/>
      <c r="D394" s="92"/>
      <c r="E394" s="92"/>
      <c r="G394" s="31"/>
      <c r="H394" s="31"/>
    </row>
    <row r="395" spans="1:8" x14ac:dyDescent="0.3">
      <c r="A395" s="29"/>
      <c r="B395" s="34"/>
      <c r="D395" s="92"/>
      <c r="E395" s="92"/>
      <c r="G395" s="31"/>
      <c r="H395" s="31"/>
    </row>
    <row r="396" spans="1:8" x14ac:dyDescent="0.3">
      <c r="A396" s="29"/>
      <c r="B396" s="34"/>
      <c r="D396" s="92"/>
      <c r="E396" s="92"/>
      <c r="G396" s="31"/>
      <c r="H396" s="31"/>
    </row>
    <row r="397" spans="1:8" x14ac:dyDescent="0.3">
      <c r="A397" s="29"/>
      <c r="B397" s="34"/>
      <c r="D397" s="92"/>
      <c r="E397" s="92"/>
      <c r="G397" s="31"/>
      <c r="H397" s="31"/>
    </row>
    <row r="398" spans="1:8" x14ac:dyDescent="0.3">
      <c r="A398" s="29"/>
      <c r="B398" s="34"/>
      <c r="D398" s="92"/>
      <c r="E398" s="92"/>
      <c r="G398" s="31"/>
      <c r="H398" s="31"/>
    </row>
    <row r="399" spans="1:8" x14ac:dyDescent="0.3">
      <c r="A399" s="29"/>
      <c r="B399" s="34"/>
      <c r="D399" s="92"/>
      <c r="E399" s="92"/>
      <c r="G399" s="31"/>
      <c r="H399" s="31"/>
    </row>
    <row r="400" spans="1:8" x14ac:dyDescent="0.3">
      <c r="A400" s="29"/>
      <c r="B400" s="34"/>
      <c r="D400" s="92"/>
      <c r="E400" s="92"/>
      <c r="G400" s="31"/>
      <c r="H400" s="31"/>
    </row>
    <row r="401" spans="1:8" x14ac:dyDescent="0.3">
      <c r="A401" s="29"/>
      <c r="B401" s="34"/>
      <c r="D401" s="92"/>
      <c r="E401" s="92"/>
      <c r="G401" s="31"/>
      <c r="H401" s="31"/>
    </row>
    <row r="402" spans="1:8" x14ac:dyDescent="0.3">
      <c r="A402" s="29"/>
      <c r="B402" s="34"/>
      <c r="D402" s="92"/>
      <c r="E402" s="92"/>
      <c r="G402" s="31"/>
      <c r="H402" s="31"/>
    </row>
    <row r="403" spans="1:8" x14ac:dyDescent="0.3">
      <c r="A403" s="29"/>
      <c r="B403" s="34"/>
      <c r="D403" s="92"/>
      <c r="E403" s="92"/>
      <c r="G403" s="31"/>
      <c r="H403" s="31"/>
    </row>
    <row r="404" spans="1:8" x14ac:dyDescent="0.3">
      <c r="A404" s="29"/>
      <c r="B404" s="34"/>
      <c r="D404" s="92"/>
      <c r="E404" s="92"/>
      <c r="G404" s="31"/>
      <c r="H404" s="31"/>
    </row>
    <row r="405" spans="1:8" x14ac:dyDescent="0.3">
      <c r="A405" s="29"/>
      <c r="B405" s="34"/>
      <c r="D405" s="92"/>
      <c r="E405" s="92"/>
      <c r="G405" s="31"/>
      <c r="H405" s="31"/>
    </row>
    <row r="406" spans="1:8" x14ac:dyDescent="0.3">
      <c r="A406" s="29"/>
      <c r="B406" s="34"/>
      <c r="D406" s="92"/>
      <c r="E406" s="92"/>
      <c r="G406" s="31"/>
      <c r="H406" s="31"/>
    </row>
    <row r="407" spans="1:8" x14ac:dyDescent="0.3">
      <c r="A407" s="29"/>
      <c r="B407" s="34"/>
      <c r="D407" s="92"/>
      <c r="E407" s="92"/>
      <c r="G407" s="31"/>
      <c r="H407" s="31"/>
    </row>
    <row r="408" spans="1:8" x14ac:dyDescent="0.3">
      <c r="A408" s="29"/>
      <c r="B408" s="34"/>
      <c r="D408" s="92"/>
      <c r="E408" s="92"/>
      <c r="G408" s="31"/>
      <c r="H408" s="31"/>
    </row>
    <row r="409" spans="1:8" x14ac:dyDescent="0.3">
      <c r="A409" s="29"/>
      <c r="B409" s="34"/>
      <c r="D409" s="92"/>
      <c r="E409" s="92"/>
      <c r="G409" s="31"/>
      <c r="H409" s="31"/>
    </row>
    <row r="410" spans="1:8" x14ac:dyDescent="0.3">
      <c r="A410" s="29"/>
      <c r="B410" s="34"/>
      <c r="D410" s="92"/>
      <c r="E410" s="92"/>
      <c r="G410" s="31"/>
      <c r="H410" s="31"/>
    </row>
    <row r="411" spans="1:8" x14ac:dyDescent="0.3">
      <c r="A411" s="29"/>
      <c r="B411" s="34"/>
      <c r="D411" s="92"/>
      <c r="E411" s="92"/>
      <c r="G411" s="31"/>
      <c r="H411" s="31"/>
    </row>
    <row r="412" spans="1:8" x14ac:dyDescent="0.3">
      <c r="A412" s="29"/>
      <c r="B412" s="34"/>
      <c r="D412" s="92"/>
      <c r="E412" s="92"/>
      <c r="G412" s="31"/>
      <c r="H412" s="31"/>
    </row>
    <row r="413" spans="1:8" x14ac:dyDescent="0.3">
      <c r="A413" s="29"/>
      <c r="B413" s="34"/>
      <c r="D413" s="92"/>
      <c r="E413" s="92"/>
      <c r="G413" s="31"/>
      <c r="H413" s="31"/>
    </row>
    <row r="414" spans="1:8" x14ac:dyDescent="0.3">
      <c r="A414" s="29"/>
      <c r="B414" s="34"/>
      <c r="D414" s="92"/>
      <c r="E414" s="92"/>
      <c r="G414" s="31"/>
      <c r="H414" s="31"/>
    </row>
    <row r="415" spans="1:8" x14ac:dyDescent="0.3">
      <c r="A415" s="29"/>
      <c r="B415" s="34"/>
      <c r="D415" s="92"/>
      <c r="E415" s="92"/>
      <c r="G415" s="31"/>
      <c r="H415" s="31"/>
    </row>
    <row r="416" spans="1:8" x14ac:dyDescent="0.3">
      <c r="A416" s="29"/>
      <c r="B416" s="34"/>
      <c r="D416" s="92"/>
      <c r="E416" s="92"/>
      <c r="G416" s="31"/>
      <c r="H416" s="31"/>
    </row>
    <row r="417" spans="1:8" x14ac:dyDescent="0.3">
      <c r="A417" s="29"/>
      <c r="B417" s="34"/>
      <c r="D417" s="92"/>
      <c r="E417" s="92"/>
      <c r="G417" s="31"/>
      <c r="H417" s="31"/>
    </row>
    <row r="418" spans="1:8" x14ac:dyDescent="0.3">
      <c r="A418" s="29"/>
      <c r="B418" s="34"/>
      <c r="D418" s="92"/>
      <c r="E418" s="92"/>
      <c r="G418" s="31"/>
      <c r="H418" s="31"/>
    </row>
    <row r="419" spans="1:8" x14ac:dyDescent="0.3">
      <c r="A419" s="29"/>
      <c r="B419" s="34"/>
      <c r="D419" s="92"/>
      <c r="E419" s="92"/>
      <c r="G419" s="31"/>
      <c r="H419" s="31"/>
    </row>
    <row r="420" spans="1:8" x14ac:dyDescent="0.3">
      <c r="A420" s="29"/>
      <c r="B420" s="34"/>
      <c r="D420" s="92"/>
      <c r="E420" s="92"/>
      <c r="G420" s="31"/>
      <c r="H420" s="31"/>
    </row>
    <row r="421" spans="1:8" x14ac:dyDescent="0.3">
      <c r="A421" s="29"/>
      <c r="B421" s="34"/>
      <c r="D421" s="92"/>
      <c r="E421" s="92"/>
      <c r="G421" s="31"/>
      <c r="H421" s="31"/>
    </row>
    <row r="422" spans="1:8" x14ac:dyDescent="0.3">
      <c r="A422" s="29"/>
      <c r="B422" s="34"/>
      <c r="D422" s="92"/>
      <c r="E422" s="92"/>
      <c r="G422" s="31"/>
      <c r="H422" s="31"/>
    </row>
    <row r="423" spans="1:8" x14ac:dyDescent="0.3">
      <c r="A423" s="29"/>
      <c r="B423" s="34"/>
      <c r="D423" s="92"/>
      <c r="E423" s="92"/>
      <c r="G423" s="31"/>
      <c r="H423" s="31"/>
    </row>
    <row r="424" spans="1:8" x14ac:dyDescent="0.3">
      <c r="A424" s="29"/>
      <c r="B424" s="34"/>
      <c r="D424" s="92"/>
      <c r="E424" s="92"/>
      <c r="G424" s="31"/>
      <c r="H424" s="31"/>
    </row>
    <row r="425" spans="1:8" x14ac:dyDescent="0.3">
      <c r="A425" s="29"/>
      <c r="B425" s="34"/>
      <c r="D425" s="92"/>
      <c r="E425" s="92"/>
      <c r="G425" s="31"/>
      <c r="H425" s="31"/>
    </row>
    <row r="426" spans="1:8" x14ac:dyDescent="0.3">
      <c r="A426" s="29"/>
      <c r="B426" s="34"/>
      <c r="D426" s="92"/>
      <c r="E426" s="92"/>
      <c r="G426" s="31"/>
      <c r="H426" s="31"/>
    </row>
    <row r="427" spans="1:8" x14ac:dyDescent="0.3">
      <c r="A427" s="29"/>
      <c r="B427" s="31"/>
      <c r="D427" s="92"/>
      <c r="E427" s="92"/>
      <c r="G427" s="31"/>
      <c r="H427" s="31"/>
    </row>
    <row r="428" spans="1:8" x14ac:dyDescent="0.3">
      <c r="A428" s="29"/>
      <c r="B428" s="31"/>
      <c r="D428" s="92"/>
      <c r="E428" s="92"/>
      <c r="G428" s="31"/>
      <c r="H428" s="31"/>
    </row>
    <row r="429" spans="1:8" x14ac:dyDescent="0.3">
      <c r="A429" s="29"/>
      <c r="B429" s="31"/>
      <c r="D429" s="92"/>
      <c r="E429" s="92"/>
      <c r="G429" s="31"/>
      <c r="H429" s="31"/>
    </row>
    <row r="430" spans="1:8" x14ac:dyDescent="0.3">
      <c r="A430" s="29"/>
      <c r="B430" s="31"/>
      <c r="D430" s="92"/>
      <c r="E430" s="92"/>
      <c r="G430" s="31"/>
      <c r="H430" s="31"/>
    </row>
    <row r="431" spans="1:8" x14ac:dyDescent="0.3">
      <c r="A431" s="29"/>
      <c r="B431" s="31"/>
      <c r="D431" s="92"/>
      <c r="E431" s="92"/>
      <c r="G431" s="31"/>
      <c r="H431" s="31"/>
    </row>
    <row r="432" spans="1:8" x14ac:dyDescent="0.3">
      <c r="A432" s="29"/>
      <c r="B432" s="31"/>
      <c r="D432" s="92"/>
      <c r="E432" s="92"/>
      <c r="G432" s="31"/>
      <c r="H432" s="31"/>
    </row>
    <row r="433" spans="1:8" x14ac:dyDescent="0.3">
      <c r="A433" s="29"/>
      <c r="B433" s="31"/>
      <c r="D433" s="92"/>
      <c r="E433" s="92"/>
      <c r="G433" s="31"/>
      <c r="H433" s="31"/>
    </row>
    <row r="434" spans="1:8" x14ac:dyDescent="0.3">
      <c r="A434" s="29"/>
      <c r="B434" s="31"/>
      <c r="D434" s="92"/>
      <c r="E434" s="92"/>
      <c r="G434" s="31"/>
      <c r="H434" s="31"/>
    </row>
    <row r="435" spans="1:8" x14ac:dyDescent="0.3">
      <c r="A435" s="29"/>
      <c r="B435" s="31"/>
      <c r="D435" s="92"/>
      <c r="E435" s="92"/>
      <c r="G435" s="31"/>
      <c r="H435" s="31"/>
    </row>
    <row r="436" spans="1:8" x14ac:dyDescent="0.3">
      <c r="A436" s="29"/>
      <c r="B436" s="31"/>
      <c r="D436" s="92"/>
      <c r="E436" s="92"/>
      <c r="G436" s="31"/>
      <c r="H436" s="31"/>
    </row>
    <row r="437" spans="1:8" x14ac:dyDescent="0.3">
      <c r="A437" s="29"/>
      <c r="B437" s="31"/>
      <c r="D437" s="92"/>
      <c r="E437" s="92"/>
      <c r="G437" s="31"/>
      <c r="H437" s="31"/>
    </row>
    <row r="438" spans="1:8" x14ac:dyDescent="0.3">
      <c r="A438" s="29"/>
      <c r="B438" s="31"/>
      <c r="D438" s="92"/>
      <c r="E438" s="92"/>
      <c r="G438" s="31"/>
      <c r="H438" s="31"/>
    </row>
    <row r="439" spans="1:8" x14ac:dyDescent="0.3">
      <c r="A439" s="29"/>
      <c r="B439" s="31"/>
      <c r="D439" s="92"/>
      <c r="E439" s="92"/>
      <c r="G439" s="31"/>
      <c r="H439" s="31"/>
    </row>
    <row r="440" spans="1:8" x14ac:dyDescent="0.3">
      <c r="A440" s="29"/>
      <c r="B440" s="31"/>
      <c r="D440" s="92"/>
      <c r="E440" s="92"/>
      <c r="G440" s="31"/>
      <c r="H440" s="31"/>
    </row>
    <row r="441" spans="1:8" x14ac:dyDescent="0.3">
      <c r="A441" s="29"/>
      <c r="B441" s="31"/>
      <c r="D441" s="92"/>
      <c r="E441" s="92"/>
      <c r="G441" s="31"/>
      <c r="H441" s="31"/>
    </row>
    <row r="442" spans="1:8" x14ac:dyDescent="0.3">
      <c r="A442" s="29"/>
      <c r="B442" s="16"/>
      <c r="D442" s="92"/>
      <c r="E442" s="92"/>
      <c r="G442" s="31"/>
      <c r="H442" s="31"/>
    </row>
    <row r="443" spans="1:8" x14ac:dyDescent="0.3">
      <c r="A443" s="29"/>
      <c r="B443" s="16"/>
      <c r="D443" s="92"/>
      <c r="E443" s="92"/>
      <c r="G443" s="31"/>
      <c r="H443" s="31"/>
    </row>
    <row r="444" spans="1:8" x14ac:dyDescent="0.3">
      <c r="A444" s="29"/>
      <c r="B444" s="16"/>
      <c r="D444" s="92"/>
      <c r="E444" s="92"/>
      <c r="G444" s="31"/>
      <c r="H444" s="31"/>
    </row>
    <row r="445" spans="1:8" x14ac:dyDescent="0.3">
      <c r="A445" s="29"/>
      <c r="B445" s="16"/>
      <c r="D445" s="92"/>
      <c r="E445" s="92"/>
      <c r="G445" s="31"/>
      <c r="H445" s="31"/>
    </row>
    <row r="446" spans="1:8" x14ac:dyDescent="0.3">
      <c r="A446" s="29"/>
      <c r="B446" s="16"/>
      <c r="D446" s="92"/>
      <c r="E446" s="92"/>
      <c r="G446" s="31"/>
      <c r="H446" s="31"/>
    </row>
    <row r="447" spans="1:8" x14ac:dyDescent="0.3">
      <c r="A447" s="29"/>
      <c r="B447" s="16"/>
      <c r="D447" s="92"/>
      <c r="E447" s="92"/>
      <c r="G447" s="31"/>
      <c r="H447" s="31"/>
    </row>
    <row r="448" spans="1:8" x14ac:dyDescent="0.3">
      <c r="A448" s="29"/>
      <c r="B448" s="16"/>
      <c r="D448" s="92"/>
      <c r="E448" s="92"/>
      <c r="G448" s="31"/>
      <c r="H448" s="31"/>
    </row>
    <row r="449" spans="1:8" x14ac:dyDescent="0.3">
      <c r="A449" s="29"/>
      <c r="B449" s="16"/>
      <c r="D449" s="92"/>
      <c r="E449" s="92"/>
      <c r="G449" s="31"/>
      <c r="H449" s="31"/>
    </row>
    <row r="450" spans="1:8" x14ac:dyDescent="0.3">
      <c r="A450" s="29"/>
      <c r="B450" s="16"/>
      <c r="D450" s="92"/>
      <c r="E450" s="92"/>
      <c r="G450" s="31"/>
      <c r="H450" s="31"/>
    </row>
    <row r="451" spans="1:8" x14ac:dyDescent="0.3">
      <c r="A451" s="29"/>
      <c r="B451" s="16"/>
      <c r="D451" s="92"/>
      <c r="E451" s="92"/>
      <c r="G451" s="31"/>
      <c r="H451" s="31"/>
    </row>
    <row r="452" spans="1:8" x14ac:dyDescent="0.3">
      <c r="A452" s="29"/>
      <c r="B452" s="16"/>
      <c r="D452" s="92"/>
      <c r="E452" s="92"/>
      <c r="G452" s="31"/>
      <c r="H452" s="31"/>
    </row>
    <row r="453" spans="1:8" x14ac:dyDescent="0.3">
      <c r="A453" s="29"/>
      <c r="B453" s="16"/>
      <c r="D453" s="92"/>
      <c r="E453" s="92"/>
      <c r="G453" s="31"/>
      <c r="H453" s="31"/>
    </row>
    <row r="454" spans="1:8" x14ac:dyDescent="0.3">
      <c r="A454" s="29"/>
      <c r="B454" s="16"/>
      <c r="D454" s="92"/>
      <c r="E454" s="92"/>
      <c r="G454" s="31"/>
      <c r="H454" s="31"/>
    </row>
    <row r="455" spans="1:8" x14ac:dyDescent="0.3">
      <c r="A455" s="29"/>
      <c r="B455" s="16"/>
      <c r="D455" s="92"/>
      <c r="E455" s="92"/>
      <c r="G455" s="31"/>
      <c r="H455" s="31"/>
    </row>
    <row r="456" spans="1:8" x14ac:dyDescent="0.3">
      <c r="A456" s="29"/>
      <c r="B456" s="16"/>
      <c r="D456" s="92"/>
      <c r="E456" s="92"/>
      <c r="G456" s="31"/>
      <c r="H456" s="31"/>
    </row>
    <row r="457" spans="1:8" x14ac:dyDescent="0.3">
      <c r="A457" s="29"/>
      <c r="B457" s="16"/>
      <c r="D457" s="92"/>
      <c r="E457" s="92"/>
      <c r="G457" s="31"/>
      <c r="H457" s="31"/>
    </row>
    <row r="458" spans="1:8" x14ac:dyDescent="0.3">
      <c r="A458" s="29"/>
      <c r="B458" s="16"/>
      <c r="D458" s="92"/>
      <c r="E458" s="92"/>
      <c r="G458" s="31"/>
      <c r="H458" s="31"/>
    </row>
    <row r="459" spans="1:8" x14ac:dyDescent="0.3">
      <c r="A459" s="29"/>
      <c r="B459" s="16"/>
      <c r="D459" s="92"/>
      <c r="E459" s="92"/>
      <c r="G459" s="31"/>
      <c r="H459" s="31"/>
    </row>
    <row r="460" spans="1:8" x14ac:dyDescent="0.3">
      <c r="A460" s="29"/>
      <c r="B460" s="16"/>
      <c r="D460" s="92"/>
      <c r="E460" s="92"/>
      <c r="G460" s="31"/>
      <c r="H460" s="31"/>
    </row>
    <row r="461" spans="1:8" x14ac:dyDescent="0.3">
      <c r="A461" s="29"/>
      <c r="B461" s="16"/>
      <c r="D461" s="92"/>
      <c r="E461" s="92"/>
      <c r="G461" s="31"/>
      <c r="H461" s="31"/>
    </row>
    <row r="462" spans="1:8" x14ac:dyDescent="0.3">
      <c r="A462" s="29"/>
      <c r="B462" s="16"/>
      <c r="D462" s="92"/>
      <c r="E462" s="92"/>
      <c r="G462" s="31"/>
      <c r="H462" s="31"/>
    </row>
    <row r="463" spans="1:8" x14ac:dyDescent="0.3">
      <c r="A463" s="29"/>
      <c r="B463" s="16"/>
      <c r="D463" s="92"/>
      <c r="E463" s="92"/>
      <c r="G463" s="31"/>
      <c r="H463" s="31"/>
    </row>
    <row r="464" spans="1:8" x14ac:dyDescent="0.3">
      <c r="A464" s="29"/>
      <c r="B464" s="16"/>
      <c r="D464" s="92"/>
      <c r="E464" s="92"/>
      <c r="G464" s="31"/>
      <c r="H464" s="31"/>
    </row>
    <row r="465" spans="1:8" x14ac:dyDescent="0.3">
      <c r="A465" s="29"/>
      <c r="B465" s="16"/>
      <c r="D465" s="92"/>
      <c r="E465" s="92"/>
      <c r="G465" s="31"/>
      <c r="H465" s="31"/>
    </row>
    <row r="466" spans="1:8" x14ac:dyDescent="0.3">
      <c r="A466" s="29"/>
      <c r="B466" s="16"/>
      <c r="D466" s="92"/>
      <c r="E466" s="92"/>
      <c r="G466" s="31"/>
      <c r="H466" s="31"/>
    </row>
    <row r="467" spans="1:8" x14ac:dyDescent="0.3">
      <c r="A467" s="29"/>
      <c r="B467" s="16"/>
      <c r="D467" s="92"/>
      <c r="E467" s="92"/>
      <c r="G467" s="31"/>
      <c r="H467" s="31"/>
    </row>
    <row r="468" spans="1:8" x14ac:dyDescent="0.3">
      <c r="A468" s="29"/>
      <c r="B468" s="16"/>
      <c r="D468" s="92"/>
      <c r="E468" s="92"/>
      <c r="G468" s="31"/>
      <c r="H468" s="31"/>
    </row>
    <row r="469" spans="1:8" x14ac:dyDescent="0.3">
      <c r="A469" s="29"/>
      <c r="B469" s="16"/>
      <c r="D469" s="92"/>
      <c r="E469" s="92"/>
      <c r="G469" s="31"/>
      <c r="H469" s="31"/>
    </row>
    <row r="470" spans="1:8" x14ac:dyDescent="0.3">
      <c r="A470" s="29"/>
      <c r="B470" s="16"/>
      <c r="D470" s="92"/>
      <c r="E470" s="92"/>
      <c r="G470" s="31"/>
      <c r="H470" s="31"/>
    </row>
    <row r="471" spans="1:8" x14ac:dyDescent="0.3">
      <c r="A471" s="29"/>
      <c r="B471" s="16"/>
      <c r="D471" s="92"/>
      <c r="E471" s="92"/>
      <c r="G471" s="31"/>
      <c r="H471" s="31"/>
    </row>
    <row r="472" spans="1:8" x14ac:dyDescent="0.3">
      <c r="A472" s="29"/>
      <c r="B472" s="16"/>
      <c r="D472" s="92"/>
      <c r="E472" s="92"/>
      <c r="G472" s="31"/>
      <c r="H472" s="31"/>
    </row>
    <row r="473" spans="1:8" x14ac:dyDescent="0.3">
      <c r="A473" s="29"/>
      <c r="B473" s="16"/>
      <c r="D473" s="92"/>
      <c r="E473" s="92"/>
      <c r="G473" s="31"/>
      <c r="H473" s="31"/>
    </row>
    <row r="474" spans="1:8" x14ac:dyDescent="0.3">
      <c r="A474" s="29"/>
      <c r="B474" s="16"/>
      <c r="D474" s="92"/>
      <c r="E474" s="92"/>
      <c r="G474" s="31"/>
      <c r="H474" s="31"/>
    </row>
    <row r="475" spans="1:8" x14ac:dyDescent="0.3">
      <c r="A475" s="29"/>
      <c r="B475" s="16"/>
      <c r="D475" s="92"/>
      <c r="E475" s="92"/>
      <c r="G475" s="31"/>
      <c r="H475" s="31"/>
    </row>
    <row r="476" spans="1:8" x14ac:dyDescent="0.3">
      <c r="A476" s="29"/>
      <c r="B476" s="16"/>
      <c r="D476" s="92"/>
      <c r="E476" s="92"/>
      <c r="G476" s="31"/>
      <c r="H476" s="31"/>
    </row>
    <row r="477" spans="1:8" x14ac:dyDescent="0.3">
      <c r="A477" s="29"/>
      <c r="B477" s="16"/>
      <c r="D477" s="92"/>
      <c r="E477" s="92"/>
      <c r="G477" s="31"/>
      <c r="H477" s="31"/>
    </row>
    <row r="478" spans="1:8" x14ac:dyDescent="0.3">
      <c r="A478" s="29"/>
      <c r="B478" s="16"/>
      <c r="D478" s="92"/>
      <c r="E478" s="92"/>
      <c r="G478" s="31"/>
      <c r="H478" s="31"/>
    </row>
    <row r="479" spans="1:8" x14ac:dyDescent="0.3">
      <c r="A479" s="29"/>
      <c r="B479" s="16"/>
      <c r="D479" s="92"/>
      <c r="E479" s="92"/>
      <c r="G479" s="31"/>
      <c r="H479" s="31"/>
    </row>
    <row r="480" spans="1:8" x14ac:dyDescent="0.3">
      <c r="A480" s="29"/>
      <c r="B480" s="16"/>
      <c r="D480" s="92"/>
      <c r="E480" s="92"/>
      <c r="G480" s="31"/>
      <c r="H480" s="31"/>
    </row>
    <row r="481" spans="1:8" x14ac:dyDescent="0.3">
      <c r="A481" s="29"/>
      <c r="B481" s="16"/>
      <c r="D481" s="92"/>
      <c r="E481" s="92"/>
      <c r="G481" s="31"/>
      <c r="H481" s="31"/>
    </row>
    <row r="482" spans="1:8" x14ac:dyDescent="0.3">
      <c r="A482" s="29"/>
      <c r="B482" s="16"/>
      <c r="D482" s="92"/>
      <c r="E482" s="92"/>
      <c r="G482" s="31"/>
      <c r="H482" s="31"/>
    </row>
    <row r="483" spans="1:8" x14ac:dyDescent="0.3">
      <c r="A483" s="29"/>
      <c r="B483" s="16"/>
      <c r="D483" s="92"/>
      <c r="E483" s="92"/>
      <c r="G483" s="31"/>
      <c r="H483" s="31"/>
    </row>
    <row r="484" spans="1:8" x14ac:dyDescent="0.3">
      <c r="A484" s="29"/>
      <c r="B484" s="16"/>
      <c r="D484" s="92"/>
      <c r="E484" s="92"/>
      <c r="G484" s="31"/>
      <c r="H484" s="31"/>
    </row>
    <row r="485" spans="1:8" x14ac:dyDescent="0.3">
      <c r="A485" s="29"/>
      <c r="B485" s="16"/>
      <c r="D485" s="92"/>
      <c r="E485" s="92"/>
      <c r="G485" s="31"/>
      <c r="H485" s="31"/>
    </row>
    <row r="486" spans="1:8" x14ac:dyDescent="0.3">
      <c r="A486" s="29"/>
      <c r="B486" s="16"/>
      <c r="D486" s="92"/>
      <c r="E486" s="92"/>
      <c r="G486" s="31"/>
      <c r="H486" s="31"/>
    </row>
    <row r="487" spans="1:8" x14ac:dyDescent="0.3">
      <c r="A487" s="29"/>
      <c r="B487" s="16"/>
      <c r="D487" s="92"/>
      <c r="E487" s="92"/>
      <c r="G487" s="31"/>
      <c r="H487" s="31"/>
    </row>
    <row r="488" spans="1:8" x14ac:dyDescent="0.3">
      <c r="A488" s="29"/>
      <c r="B488" s="16"/>
      <c r="D488" s="92"/>
      <c r="E488" s="92"/>
      <c r="G488" s="31"/>
      <c r="H488" s="31"/>
    </row>
    <row r="489" spans="1:8" x14ac:dyDescent="0.3">
      <c r="A489" s="29"/>
      <c r="B489" s="16"/>
      <c r="D489" s="92"/>
      <c r="E489" s="92"/>
      <c r="G489" s="31"/>
      <c r="H489" s="31"/>
    </row>
    <row r="490" spans="1:8" x14ac:dyDescent="0.3">
      <c r="A490" s="29"/>
      <c r="B490" s="16"/>
      <c r="D490" s="92"/>
      <c r="E490" s="92"/>
      <c r="G490" s="31"/>
      <c r="H490" s="31"/>
    </row>
    <row r="491" spans="1:8" x14ac:dyDescent="0.3">
      <c r="A491" s="29"/>
      <c r="B491" s="16"/>
      <c r="D491" s="92"/>
      <c r="E491" s="92"/>
      <c r="G491" s="31"/>
      <c r="H491" s="31"/>
    </row>
    <row r="492" spans="1:8" x14ac:dyDescent="0.3">
      <c r="A492" s="29"/>
      <c r="B492" s="16"/>
      <c r="D492" s="92"/>
      <c r="E492" s="92"/>
      <c r="G492" s="31"/>
      <c r="H492" s="31"/>
    </row>
    <row r="493" spans="1:8" x14ac:dyDescent="0.3">
      <c r="A493" s="29"/>
      <c r="B493" s="16"/>
      <c r="D493" s="92"/>
      <c r="E493" s="92"/>
      <c r="G493" s="31"/>
      <c r="H493" s="31"/>
    </row>
    <row r="494" spans="1:8" x14ac:dyDescent="0.3">
      <c r="A494" s="29"/>
      <c r="B494" s="16"/>
      <c r="D494" s="92"/>
      <c r="E494" s="92"/>
      <c r="G494" s="31"/>
      <c r="H494" s="31"/>
    </row>
    <row r="495" spans="1:8" x14ac:dyDescent="0.3">
      <c r="A495" s="29"/>
      <c r="B495" s="16"/>
      <c r="D495" s="92"/>
      <c r="E495" s="92"/>
      <c r="G495" s="31"/>
      <c r="H495" s="31"/>
    </row>
    <row r="496" spans="1:8" x14ac:dyDescent="0.3">
      <c r="A496" s="29"/>
      <c r="B496" s="16"/>
      <c r="D496" s="92"/>
      <c r="E496" s="92"/>
      <c r="G496" s="31"/>
      <c r="H496" s="31"/>
    </row>
    <row r="497" spans="1:8" x14ac:dyDescent="0.3">
      <c r="A497" s="29"/>
      <c r="B497" s="16"/>
      <c r="D497" s="92"/>
      <c r="E497" s="92"/>
      <c r="G497" s="31"/>
      <c r="H497" s="31"/>
    </row>
    <row r="498" spans="1:8" x14ac:dyDescent="0.3">
      <c r="A498" s="29"/>
      <c r="B498" s="16"/>
      <c r="D498" s="92"/>
      <c r="E498" s="92"/>
      <c r="G498" s="31"/>
      <c r="H498" s="31"/>
    </row>
    <row r="499" spans="1:8" x14ac:dyDescent="0.3">
      <c r="A499" s="29"/>
      <c r="B499" s="16"/>
      <c r="D499" s="92"/>
      <c r="E499" s="92"/>
      <c r="G499" s="31"/>
      <c r="H499" s="31"/>
    </row>
    <row r="500" spans="1:8" x14ac:dyDescent="0.3">
      <c r="A500" s="29"/>
      <c r="B500" s="16"/>
      <c r="D500" s="92"/>
      <c r="E500" s="92"/>
      <c r="G500" s="31"/>
      <c r="H500" s="31"/>
    </row>
    <row r="501" spans="1:8" x14ac:dyDescent="0.3">
      <c r="A501" s="29"/>
      <c r="B501" s="16"/>
      <c r="D501" s="92"/>
      <c r="E501" s="92"/>
      <c r="G501" s="31"/>
      <c r="H501" s="31"/>
    </row>
    <row r="502" spans="1:8" x14ac:dyDescent="0.3">
      <c r="A502" s="29"/>
      <c r="B502" s="16"/>
      <c r="D502" s="92"/>
      <c r="E502" s="92"/>
      <c r="G502" s="31"/>
      <c r="H502" s="31"/>
    </row>
    <row r="503" spans="1:8" x14ac:dyDescent="0.3">
      <c r="A503" s="29"/>
      <c r="B503" s="16"/>
      <c r="D503" s="92"/>
      <c r="E503" s="92"/>
      <c r="G503" s="31"/>
      <c r="H503" s="31"/>
    </row>
    <row r="504" spans="1:8" x14ac:dyDescent="0.3">
      <c r="A504" s="29"/>
      <c r="B504" s="16"/>
      <c r="D504" s="92"/>
      <c r="E504" s="92"/>
      <c r="G504" s="31"/>
      <c r="H504" s="31"/>
    </row>
    <row r="505" spans="1:8" x14ac:dyDescent="0.3">
      <c r="A505" s="29"/>
      <c r="B505" s="16"/>
      <c r="D505" s="92"/>
      <c r="E505" s="92"/>
      <c r="G505" s="31"/>
      <c r="H505" s="31"/>
    </row>
    <row r="506" spans="1:8" x14ac:dyDescent="0.3">
      <c r="A506" s="29"/>
      <c r="B506" s="16"/>
      <c r="D506" s="92"/>
      <c r="E506" s="92"/>
      <c r="G506" s="31"/>
      <c r="H506" s="31"/>
    </row>
    <row r="507" spans="1:8" x14ac:dyDescent="0.3">
      <c r="A507" s="29"/>
      <c r="B507" s="16"/>
      <c r="D507" s="92"/>
      <c r="E507" s="92"/>
      <c r="G507" s="31"/>
      <c r="H507" s="31"/>
    </row>
    <row r="508" spans="1:8" x14ac:dyDescent="0.3">
      <c r="A508" s="29"/>
      <c r="B508" s="16"/>
      <c r="D508" s="92"/>
      <c r="E508" s="92"/>
      <c r="G508" s="31"/>
      <c r="H508" s="31"/>
    </row>
    <row r="509" spans="1:8" x14ac:dyDescent="0.3">
      <c r="A509" s="29"/>
      <c r="B509" s="16"/>
      <c r="D509" s="92"/>
      <c r="E509" s="92"/>
      <c r="G509" s="31"/>
      <c r="H509" s="31"/>
    </row>
    <row r="510" spans="1:8" x14ac:dyDescent="0.3">
      <c r="A510" s="29"/>
      <c r="B510" s="16"/>
      <c r="D510" s="92"/>
      <c r="E510" s="92"/>
      <c r="G510" s="31"/>
      <c r="H510" s="31"/>
    </row>
    <row r="511" spans="1:8" x14ac:dyDescent="0.3">
      <c r="A511" s="29"/>
      <c r="B511" s="16"/>
      <c r="D511" s="92"/>
      <c r="E511" s="92"/>
      <c r="G511" s="31"/>
      <c r="H511" s="31"/>
    </row>
    <row r="512" spans="1:8" x14ac:dyDescent="0.3">
      <c r="A512" s="29"/>
      <c r="B512" s="16"/>
      <c r="D512" s="92"/>
      <c r="E512" s="92"/>
      <c r="G512" s="31"/>
      <c r="H512" s="31"/>
    </row>
    <row r="513" spans="1:8" x14ac:dyDescent="0.3">
      <c r="A513" s="29"/>
      <c r="B513" s="16"/>
      <c r="D513" s="92"/>
      <c r="E513" s="92"/>
      <c r="G513" s="31"/>
      <c r="H513" s="31"/>
    </row>
    <row r="514" spans="1:8" x14ac:dyDescent="0.3">
      <c r="A514" s="29"/>
      <c r="B514" s="16"/>
      <c r="D514" s="92"/>
      <c r="E514" s="92"/>
      <c r="G514" s="31"/>
      <c r="H514" s="31"/>
    </row>
    <row r="515" spans="1:8" x14ac:dyDescent="0.3">
      <c r="A515" s="29"/>
      <c r="B515" s="16"/>
      <c r="D515" s="92"/>
      <c r="E515" s="92"/>
      <c r="G515" s="31"/>
      <c r="H515" s="31"/>
    </row>
    <row r="516" spans="1:8" x14ac:dyDescent="0.3">
      <c r="A516" s="29"/>
      <c r="B516" s="16"/>
      <c r="D516" s="92"/>
      <c r="E516" s="92"/>
      <c r="G516" s="31"/>
      <c r="H516" s="31"/>
    </row>
    <row r="517" spans="1:8" x14ac:dyDescent="0.3">
      <c r="A517" s="29"/>
      <c r="B517" s="16"/>
      <c r="D517" s="92"/>
      <c r="E517" s="92"/>
      <c r="G517" s="31"/>
      <c r="H517" s="31"/>
    </row>
    <row r="518" spans="1:8" x14ac:dyDescent="0.3">
      <c r="A518" s="29"/>
      <c r="B518" s="16"/>
      <c r="D518" s="92"/>
      <c r="E518" s="92"/>
      <c r="G518" s="31"/>
      <c r="H518" s="31"/>
    </row>
    <row r="519" spans="1:8" x14ac:dyDescent="0.3">
      <c r="A519" s="29"/>
      <c r="B519" s="16"/>
      <c r="D519" s="92"/>
      <c r="E519" s="92"/>
      <c r="G519" s="31"/>
      <c r="H519" s="31"/>
    </row>
    <row r="520" spans="1:8" x14ac:dyDescent="0.3">
      <c r="A520" s="29"/>
      <c r="B520" s="16"/>
      <c r="D520" s="92"/>
      <c r="E520" s="92"/>
      <c r="G520" s="31"/>
      <c r="H520" s="31"/>
    </row>
    <row r="521" spans="1:8" x14ac:dyDescent="0.3">
      <c r="A521" s="29"/>
      <c r="B521" s="16"/>
      <c r="D521" s="92"/>
      <c r="E521" s="92"/>
      <c r="G521" s="31"/>
      <c r="H521" s="31"/>
    </row>
    <row r="522" spans="1:8" x14ac:dyDescent="0.3">
      <c r="A522" s="29"/>
      <c r="B522" s="16"/>
      <c r="D522" s="92"/>
      <c r="E522" s="92"/>
      <c r="G522" s="31"/>
      <c r="H522" s="31"/>
    </row>
    <row r="523" spans="1:8" x14ac:dyDescent="0.3">
      <c r="A523" s="29"/>
      <c r="B523" s="16"/>
      <c r="D523" s="92"/>
      <c r="E523" s="92"/>
      <c r="G523" s="31"/>
      <c r="H523" s="31"/>
    </row>
    <row r="524" spans="1:8" x14ac:dyDescent="0.3">
      <c r="A524" s="29"/>
      <c r="B524" s="16"/>
      <c r="D524" s="92"/>
      <c r="E524" s="92"/>
      <c r="G524" s="31"/>
      <c r="H524" s="31"/>
    </row>
    <row r="525" spans="1:8" x14ac:dyDescent="0.3">
      <c r="A525" s="29"/>
      <c r="B525" s="16"/>
      <c r="D525" s="92"/>
      <c r="E525" s="92"/>
      <c r="G525" s="31"/>
      <c r="H525" s="31"/>
    </row>
    <row r="526" spans="1:8" x14ac:dyDescent="0.3">
      <c r="A526" s="29"/>
      <c r="B526" s="16"/>
      <c r="D526" s="92"/>
      <c r="E526" s="92"/>
      <c r="G526" s="31"/>
      <c r="H526" s="31"/>
    </row>
    <row r="527" spans="1:8" x14ac:dyDescent="0.3">
      <c r="A527" s="29"/>
      <c r="B527" s="16"/>
      <c r="D527" s="92"/>
      <c r="E527" s="92"/>
      <c r="G527" s="31"/>
      <c r="H527" s="31"/>
    </row>
    <row r="528" spans="1:8" x14ac:dyDescent="0.3">
      <c r="A528" s="29"/>
      <c r="B528" s="16"/>
      <c r="D528" s="92"/>
      <c r="E528" s="92"/>
      <c r="G528" s="31"/>
      <c r="H528" s="31"/>
    </row>
    <row r="529" spans="1:8" x14ac:dyDescent="0.3">
      <c r="A529" s="29"/>
      <c r="B529" s="16"/>
      <c r="D529" s="92"/>
      <c r="E529" s="92"/>
      <c r="G529" s="31"/>
      <c r="H529" s="31"/>
    </row>
    <row r="530" spans="1:8" x14ac:dyDescent="0.3">
      <c r="A530" s="29"/>
      <c r="B530" s="16"/>
      <c r="D530" s="92"/>
      <c r="E530" s="92"/>
      <c r="G530" s="31"/>
      <c r="H530" s="31"/>
    </row>
    <row r="531" spans="1:8" x14ac:dyDescent="0.3">
      <c r="A531" s="29"/>
      <c r="B531" s="16"/>
      <c r="D531" s="92"/>
      <c r="E531" s="92"/>
      <c r="G531" s="31"/>
      <c r="H531" s="31"/>
    </row>
    <row r="532" spans="1:8" x14ac:dyDescent="0.3">
      <c r="A532" s="29"/>
      <c r="B532" s="16"/>
      <c r="D532" s="92"/>
      <c r="E532" s="92"/>
      <c r="G532" s="31"/>
      <c r="H532" s="31"/>
    </row>
    <row r="533" spans="1:8" x14ac:dyDescent="0.3">
      <c r="A533" s="29"/>
      <c r="B533" s="16"/>
      <c r="D533" s="92"/>
      <c r="E533" s="92"/>
      <c r="G533" s="31"/>
      <c r="H533" s="31"/>
    </row>
    <row r="534" spans="1:8" x14ac:dyDescent="0.3">
      <c r="A534" s="29"/>
      <c r="B534" s="16"/>
      <c r="D534" s="92"/>
      <c r="E534" s="92"/>
      <c r="G534" s="31"/>
      <c r="H534" s="31"/>
    </row>
    <row r="535" spans="1:8" x14ac:dyDescent="0.3">
      <c r="A535" s="29"/>
      <c r="B535" s="16"/>
      <c r="D535" s="92"/>
      <c r="E535" s="92"/>
      <c r="G535" s="31"/>
      <c r="H535" s="31"/>
    </row>
    <row r="536" spans="1:8" x14ac:dyDescent="0.3">
      <c r="A536" s="29"/>
      <c r="B536" s="16"/>
      <c r="D536" s="92"/>
      <c r="E536" s="92"/>
      <c r="G536" s="31"/>
      <c r="H536" s="31"/>
    </row>
    <row r="537" spans="1:8" x14ac:dyDescent="0.3">
      <c r="A537" s="29"/>
      <c r="B537" s="16"/>
      <c r="D537" s="92"/>
      <c r="E537" s="92"/>
      <c r="G537" s="31"/>
      <c r="H537" s="31"/>
    </row>
    <row r="538" spans="1:8" x14ac:dyDescent="0.3">
      <c r="A538" s="29"/>
      <c r="B538" s="16"/>
      <c r="D538" s="92"/>
      <c r="E538" s="92"/>
      <c r="G538" s="31"/>
      <c r="H538" s="31"/>
    </row>
    <row r="539" spans="1:8" x14ac:dyDescent="0.3">
      <c r="A539" s="29"/>
      <c r="B539" s="16"/>
      <c r="D539" s="92"/>
      <c r="E539" s="92"/>
      <c r="G539" s="31"/>
      <c r="H539" s="31"/>
    </row>
    <row r="540" spans="1:8" x14ac:dyDescent="0.3">
      <c r="A540" s="29"/>
      <c r="B540" s="16"/>
      <c r="D540" s="92"/>
      <c r="E540" s="92"/>
      <c r="G540" s="31"/>
      <c r="H540" s="31"/>
    </row>
    <row r="541" spans="1:8" x14ac:dyDescent="0.3">
      <c r="A541" s="29"/>
      <c r="B541" s="16"/>
      <c r="D541" s="92"/>
      <c r="E541" s="92"/>
      <c r="G541" s="31"/>
      <c r="H541" s="31"/>
    </row>
    <row r="542" spans="1:8" x14ac:dyDescent="0.3">
      <c r="A542" s="29"/>
      <c r="B542" s="16"/>
      <c r="D542" s="92"/>
      <c r="E542" s="92"/>
      <c r="G542" s="31"/>
      <c r="H542" s="31"/>
    </row>
    <row r="543" spans="1:8" x14ac:dyDescent="0.3">
      <c r="A543" s="29"/>
      <c r="B543" s="16"/>
      <c r="D543" s="92"/>
      <c r="E543" s="92"/>
      <c r="G543" s="31"/>
      <c r="H543" s="31"/>
    </row>
    <row r="544" spans="1:8" x14ac:dyDescent="0.3">
      <c r="A544" s="29"/>
      <c r="B544" s="16"/>
      <c r="D544" s="92"/>
      <c r="E544" s="92"/>
      <c r="G544" s="31"/>
      <c r="H544" s="31"/>
    </row>
    <row r="545" spans="1:8" x14ac:dyDescent="0.3">
      <c r="A545" s="29"/>
      <c r="B545" s="16"/>
      <c r="D545" s="92"/>
      <c r="E545" s="92"/>
      <c r="G545" s="31"/>
      <c r="H545" s="31"/>
    </row>
    <row r="546" spans="1:8" x14ac:dyDescent="0.3">
      <c r="A546" s="29"/>
      <c r="B546" s="16"/>
      <c r="D546" s="92"/>
      <c r="E546" s="92"/>
      <c r="G546" s="31"/>
      <c r="H546" s="31"/>
    </row>
    <row r="547" spans="1:8" x14ac:dyDescent="0.3">
      <c r="A547" s="29"/>
      <c r="B547" s="16"/>
      <c r="D547" s="92"/>
      <c r="E547" s="92"/>
      <c r="G547" s="31"/>
      <c r="H547" s="31"/>
    </row>
    <row r="548" spans="1:8" x14ac:dyDescent="0.3">
      <c r="A548" s="29"/>
      <c r="B548" s="16"/>
      <c r="D548" s="92"/>
      <c r="E548" s="92"/>
      <c r="G548" s="31"/>
      <c r="H548" s="31"/>
    </row>
    <row r="549" spans="1:8" x14ac:dyDescent="0.3">
      <c r="A549" s="29"/>
      <c r="B549" s="16"/>
      <c r="D549" s="92"/>
      <c r="E549" s="92"/>
      <c r="G549" s="31"/>
      <c r="H549" s="31"/>
    </row>
    <row r="550" spans="1:8" x14ac:dyDescent="0.3">
      <c r="A550" s="29"/>
      <c r="B550" s="16"/>
      <c r="D550" s="92"/>
      <c r="E550" s="92"/>
      <c r="G550" s="31"/>
      <c r="H550" s="31"/>
    </row>
    <row r="551" spans="1:8" x14ac:dyDescent="0.3">
      <c r="A551" s="29"/>
      <c r="B551" s="16"/>
      <c r="D551" s="92"/>
      <c r="E551" s="92"/>
      <c r="G551" s="31"/>
      <c r="H551" s="31"/>
    </row>
    <row r="552" spans="1:8" x14ac:dyDescent="0.3">
      <c r="A552" s="29"/>
      <c r="B552" s="16"/>
      <c r="D552" s="92"/>
      <c r="E552" s="92"/>
      <c r="G552" s="31"/>
      <c r="H552" s="31"/>
    </row>
    <row r="553" spans="1:8" x14ac:dyDescent="0.3">
      <c r="A553" s="29"/>
      <c r="B553" s="16"/>
      <c r="D553" s="92"/>
      <c r="E553" s="92"/>
      <c r="G553" s="31"/>
      <c r="H553" s="31"/>
    </row>
    <row r="554" spans="1:8" x14ac:dyDescent="0.3">
      <c r="A554" s="29"/>
      <c r="B554" s="16"/>
      <c r="D554" s="92"/>
      <c r="E554" s="92"/>
      <c r="G554" s="31"/>
      <c r="H554" s="31"/>
    </row>
    <row r="555" spans="1:8" x14ac:dyDescent="0.3">
      <c r="A555" s="29"/>
      <c r="B555" s="16"/>
      <c r="D555" s="92"/>
      <c r="E555" s="92"/>
      <c r="G555" s="31"/>
      <c r="H555" s="31"/>
    </row>
    <row r="556" spans="1:8" x14ac:dyDescent="0.3">
      <c r="A556" s="29"/>
      <c r="B556" s="16"/>
      <c r="D556" s="92"/>
      <c r="E556" s="92"/>
      <c r="G556" s="31"/>
      <c r="H556" s="31"/>
    </row>
    <row r="557" spans="1:8" x14ac:dyDescent="0.3">
      <c r="A557" s="29"/>
      <c r="B557" s="16"/>
      <c r="D557" s="92"/>
      <c r="E557" s="92"/>
      <c r="G557" s="31"/>
      <c r="H557" s="31"/>
    </row>
    <row r="558" spans="1:8" x14ac:dyDescent="0.3">
      <c r="A558" s="29"/>
      <c r="B558" s="16"/>
      <c r="D558" s="92"/>
      <c r="E558" s="92"/>
      <c r="G558" s="31"/>
      <c r="H558" s="31"/>
    </row>
    <row r="559" spans="1:8" x14ac:dyDescent="0.3">
      <c r="A559" s="29"/>
      <c r="B559" s="16"/>
      <c r="D559" s="92"/>
      <c r="E559" s="92"/>
      <c r="G559" s="31"/>
      <c r="H559" s="31"/>
    </row>
    <row r="560" spans="1:8" x14ac:dyDescent="0.3">
      <c r="A560" s="29"/>
      <c r="B560" s="16"/>
      <c r="D560" s="92"/>
      <c r="E560" s="92"/>
      <c r="G560" s="31"/>
      <c r="H560" s="31"/>
    </row>
    <row r="561" spans="1:8" x14ac:dyDescent="0.3">
      <c r="A561" s="29"/>
      <c r="B561" s="16"/>
      <c r="D561" s="92"/>
      <c r="E561" s="92"/>
      <c r="G561" s="31"/>
      <c r="H561" s="31"/>
    </row>
    <row r="562" spans="1:8" x14ac:dyDescent="0.3">
      <c r="A562" s="29"/>
      <c r="B562" s="16"/>
      <c r="D562" s="92"/>
      <c r="E562" s="92"/>
      <c r="G562" s="31"/>
      <c r="H562" s="31"/>
    </row>
    <row r="563" spans="1:8" x14ac:dyDescent="0.3">
      <c r="A563" s="29"/>
      <c r="B563" s="16"/>
      <c r="D563" s="92"/>
      <c r="E563" s="92"/>
      <c r="G563" s="31"/>
      <c r="H563" s="31"/>
    </row>
    <row r="564" spans="1:8" x14ac:dyDescent="0.3">
      <c r="A564" s="29"/>
      <c r="B564" s="16"/>
      <c r="D564" s="92"/>
      <c r="E564" s="92"/>
      <c r="G564" s="31"/>
      <c r="H564" s="31"/>
    </row>
    <row r="565" spans="1:8" x14ac:dyDescent="0.3">
      <c r="A565" s="29"/>
      <c r="B565" s="16"/>
      <c r="D565" s="92"/>
      <c r="E565" s="92"/>
      <c r="G565" s="31"/>
      <c r="H565" s="31"/>
    </row>
    <row r="566" spans="1:8" x14ac:dyDescent="0.3">
      <c r="A566" s="29"/>
      <c r="B566" s="16"/>
      <c r="D566" s="92"/>
      <c r="E566" s="92"/>
      <c r="G566" s="31"/>
      <c r="H566" s="31"/>
    </row>
    <row r="567" spans="1:8" x14ac:dyDescent="0.3">
      <c r="A567" s="29"/>
      <c r="B567" s="16"/>
      <c r="D567" s="92"/>
      <c r="E567" s="92"/>
      <c r="G567" s="31"/>
      <c r="H567" s="31"/>
    </row>
    <row r="568" spans="1:8" x14ac:dyDescent="0.3">
      <c r="A568" s="29"/>
      <c r="B568" s="16"/>
      <c r="D568" s="92"/>
      <c r="E568" s="92"/>
      <c r="G568" s="31"/>
      <c r="H568" s="31"/>
    </row>
    <row r="569" spans="1:8" x14ac:dyDescent="0.3">
      <c r="A569" s="29"/>
      <c r="B569" s="16"/>
      <c r="D569" s="92"/>
      <c r="E569" s="92"/>
      <c r="G569" s="31"/>
      <c r="H569" s="31"/>
    </row>
    <row r="570" spans="1:8" x14ac:dyDescent="0.3">
      <c r="A570" s="29"/>
      <c r="B570" s="16"/>
      <c r="D570" s="92"/>
      <c r="E570" s="92"/>
      <c r="G570" s="31"/>
      <c r="H570" s="31"/>
    </row>
    <row r="571" spans="1:8" x14ac:dyDescent="0.3">
      <c r="A571" s="29"/>
      <c r="B571" s="16"/>
      <c r="D571" s="92"/>
      <c r="E571" s="92"/>
      <c r="G571" s="31"/>
      <c r="H571" s="31"/>
    </row>
    <row r="572" spans="1:8" x14ac:dyDescent="0.3">
      <c r="A572" s="29"/>
      <c r="B572" s="16"/>
      <c r="D572" s="92"/>
      <c r="E572" s="92"/>
      <c r="G572" s="31"/>
      <c r="H572" s="31"/>
    </row>
    <row r="573" spans="1:8" x14ac:dyDescent="0.3">
      <c r="A573" s="29"/>
      <c r="B573" s="16"/>
      <c r="D573" s="92"/>
      <c r="E573" s="92"/>
      <c r="G573" s="31"/>
      <c r="H573" s="31"/>
    </row>
    <row r="574" spans="1:8" x14ac:dyDescent="0.3">
      <c r="A574" s="29"/>
      <c r="B574" s="16"/>
      <c r="D574" s="92"/>
      <c r="E574" s="92"/>
      <c r="G574" s="31"/>
      <c r="H574" s="31"/>
    </row>
    <row r="575" spans="1:8" x14ac:dyDescent="0.3">
      <c r="A575" s="29"/>
      <c r="B575" s="16"/>
      <c r="D575" s="92"/>
      <c r="E575" s="92"/>
      <c r="G575" s="31"/>
      <c r="H575" s="31"/>
    </row>
    <row r="576" spans="1:8" x14ac:dyDescent="0.3">
      <c r="A576" s="29"/>
      <c r="B576" s="16"/>
      <c r="D576" s="92"/>
      <c r="E576" s="92"/>
      <c r="G576" s="31"/>
      <c r="H576" s="31"/>
    </row>
    <row r="577" spans="1:8" x14ac:dyDescent="0.3">
      <c r="A577" s="29"/>
      <c r="B577" s="16"/>
      <c r="D577" s="92"/>
      <c r="E577" s="92"/>
      <c r="G577" s="31"/>
      <c r="H577" s="31"/>
    </row>
    <row r="578" spans="1:8" x14ac:dyDescent="0.3">
      <c r="A578" s="29"/>
      <c r="B578" s="31"/>
      <c r="D578" s="92"/>
      <c r="E578" s="92"/>
      <c r="G578" s="31"/>
      <c r="H578" s="31"/>
    </row>
    <row r="579" spans="1:8" x14ac:dyDescent="0.3">
      <c r="A579" s="29"/>
      <c r="B579" s="31"/>
      <c r="D579" s="92"/>
      <c r="E579" s="92"/>
      <c r="G579" s="31"/>
      <c r="H579" s="31"/>
    </row>
    <row r="580" spans="1:8" x14ac:dyDescent="0.3">
      <c r="A580" s="29"/>
      <c r="B580" s="31"/>
      <c r="D580" s="92"/>
      <c r="E580" s="92"/>
      <c r="G580" s="31"/>
      <c r="H580" s="31"/>
    </row>
    <row r="581" spans="1:8" x14ac:dyDescent="0.3">
      <c r="A581" s="29"/>
      <c r="B581" s="31"/>
      <c r="D581" s="92"/>
      <c r="E581" s="92"/>
      <c r="G581" s="31"/>
      <c r="H581" s="31"/>
    </row>
    <row r="582" spans="1:8" x14ac:dyDescent="0.3">
      <c r="A582" s="29"/>
      <c r="B582" s="31"/>
      <c r="D582" s="92"/>
      <c r="E582" s="92"/>
      <c r="G582" s="31"/>
      <c r="H582" s="31"/>
    </row>
    <row r="583" spans="1:8" x14ac:dyDescent="0.3">
      <c r="A583" s="29"/>
      <c r="B583" s="31"/>
      <c r="D583" s="92"/>
      <c r="E583" s="92"/>
      <c r="G583" s="31"/>
      <c r="H583" s="31"/>
    </row>
    <row r="584" spans="1:8" x14ac:dyDescent="0.3">
      <c r="A584" s="29"/>
      <c r="B584" s="31"/>
      <c r="D584" s="92"/>
      <c r="E584" s="92"/>
      <c r="G584" s="31"/>
      <c r="H584" s="31"/>
    </row>
    <row r="585" spans="1:8" x14ac:dyDescent="0.3">
      <c r="A585" s="29"/>
      <c r="B585" s="34"/>
      <c r="D585" s="92"/>
      <c r="E585" s="92"/>
      <c r="G585" s="31"/>
      <c r="H585" s="31"/>
    </row>
    <row r="586" spans="1:8" x14ac:dyDescent="0.3">
      <c r="A586" s="29"/>
      <c r="B586" s="34"/>
      <c r="D586" s="92"/>
      <c r="E586" s="92"/>
      <c r="G586" s="31"/>
      <c r="H586" s="31"/>
    </row>
    <row r="587" spans="1:8" x14ac:dyDescent="0.3">
      <c r="A587" s="29"/>
      <c r="B587" s="34"/>
      <c r="D587" s="92"/>
      <c r="E587" s="92"/>
      <c r="G587" s="31"/>
      <c r="H587" s="31"/>
    </row>
    <row r="588" spans="1:8" x14ac:dyDescent="0.3">
      <c r="A588" s="29"/>
      <c r="B588" s="34"/>
      <c r="D588" s="92"/>
      <c r="E588" s="92"/>
      <c r="G588" s="31"/>
      <c r="H588" s="31"/>
    </row>
    <row r="589" spans="1:8" x14ac:dyDescent="0.3">
      <c r="A589" s="29"/>
      <c r="B589" s="31"/>
      <c r="D589" s="92"/>
      <c r="E589" s="92"/>
      <c r="G589" s="31"/>
      <c r="H589" s="31"/>
    </row>
    <row r="590" spans="1:8" x14ac:dyDescent="0.3">
      <c r="A590" s="29"/>
      <c r="B590" s="31"/>
      <c r="D590" s="92"/>
      <c r="E590" s="92"/>
      <c r="G590" s="31"/>
      <c r="H590" s="31"/>
    </row>
    <row r="591" spans="1:8" x14ac:dyDescent="0.3">
      <c r="A591" s="29"/>
      <c r="B591" s="31"/>
      <c r="D591" s="92"/>
      <c r="E591" s="92"/>
      <c r="G591" s="31"/>
      <c r="H591" s="31"/>
    </row>
    <row r="592" spans="1:8" x14ac:dyDescent="0.3">
      <c r="A592" s="29"/>
      <c r="B592" s="31"/>
      <c r="D592" s="92"/>
      <c r="E592" s="92"/>
      <c r="G592" s="31"/>
      <c r="H592" s="31"/>
    </row>
    <row r="593" spans="1:8" x14ac:dyDescent="0.3">
      <c r="A593" s="29"/>
      <c r="B593" s="31"/>
      <c r="D593" s="92"/>
      <c r="E593" s="92"/>
      <c r="G593" s="31"/>
      <c r="H593" s="31"/>
    </row>
    <row r="594" spans="1:8" x14ac:dyDescent="0.3">
      <c r="A594" s="29"/>
      <c r="B594" s="31"/>
      <c r="D594" s="92"/>
      <c r="E594" s="92"/>
      <c r="G594" s="31"/>
      <c r="H594" s="31"/>
    </row>
    <row r="595" spans="1:8" x14ac:dyDescent="0.3">
      <c r="A595" s="29"/>
      <c r="B595" s="31"/>
      <c r="D595" s="92"/>
      <c r="E595" s="92"/>
      <c r="G595" s="31"/>
      <c r="H595" s="31"/>
    </row>
    <row r="596" spans="1:8" x14ac:dyDescent="0.3">
      <c r="A596" s="29"/>
      <c r="B596" s="31"/>
      <c r="D596" s="92"/>
      <c r="E596" s="92"/>
      <c r="G596" s="31"/>
      <c r="H596" s="31"/>
    </row>
    <row r="597" spans="1:8" x14ac:dyDescent="0.3">
      <c r="A597" s="29"/>
      <c r="B597" s="31"/>
      <c r="D597" s="92"/>
      <c r="E597" s="92"/>
      <c r="G597" s="31"/>
      <c r="H597" s="31"/>
    </row>
    <row r="598" spans="1:8" x14ac:dyDescent="0.3">
      <c r="A598" s="29"/>
      <c r="B598" s="31"/>
      <c r="D598" s="92"/>
      <c r="E598" s="92"/>
      <c r="G598" s="31"/>
      <c r="H598" s="31"/>
    </row>
    <row r="599" spans="1:8" x14ac:dyDescent="0.3">
      <c r="A599" s="29"/>
      <c r="B599" s="31"/>
      <c r="D599" s="92"/>
      <c r="E599" s="92"/>
      <c r="G599" s="31"/>
      <c r="H599" s="31"/>
    </row>
    <row r="600" spans="1:8" x14ac:dyDescent="0.3">
      <c r="A600" s="29"/>
      <c r="B600" s="31"/>
      <c r="D600" s="92"/>
      <c r="E600" s="92"/>
      <c r="G600" s="31"/>
      <c r="H600" s="31"/>
    </row>
    <row r="601" spans="1:8" x14ac:dyDescent="0.3">
      <c r="A601" s="29"/>
      <c r="B601" s="31"/>
      <c r="D601" s="92"/>
      <c r="E601" s="92"/>
      <c r="G601" s="31"/>
      <c r="H601" s="31"/>
    </row>
    <row r="602" spans="1:8" x14ac:dyDescent="0.3">
      <c r="A602" s="29"/>
      <c r="B602" s="31"/>
      <c r="D602" s="92"/>
      <c r="E602" s="92"/>
      <c r="G602" s="31"/>
      <c r="H602" s="31"/>
    </row>
    <row r="603" spans="1:8" x14ac:dyDescent="0.3">
      <c r="A603" s="29"/>
      <c r="B603" s="31"/>
      <c r="D603" s="92"/>
      <c r="E603" s="92"/>
      <c r="G603" s="31"/>
      <c r="H603" s="31"/>
    </row>
    <row r="604" spans="1:8" x14ac:dyDescent="0.3">
      <c r="A604" s="29"/>
      <c r="B604" s="31"/>
      <c r="D604" s="92"/>
      <c r="E604" s="92"/>
      <c r="G604" s="31"/>
      <c r="H604" s="31"/>
    </row>
    <row r="605" spans="1:8" x14ac:dyDescent="0.3">
      <c r="A605" s="29"/>
      <c r="B605" s="31"/>
      <c r="D605" s="92"/>
      <c r="E605" s="92"/>
      <c r="G605" s="31"/>
      <c r="H605" s="31"/>
    </row>
    <row r="606" spans="1:8" x14ac:dyDescent="0.3">
      <c r="A606" s="29"/>
      <c r="B606" s="31"/>
      <c r="D606" s="92"/>
      <c r="E606" s="92"/>
      <c r="G606" s="31"/>
      <c r="H606" s="31"/>
    </row>
    <row r="607" spans="1:8" x14ac:dyDescent="0.3">
      <c r="A607" s="29"/>
      <c r="B607" s="31"/>
      <c r="D607" s="92"/>
      <c r="E607" s="92"/>
      <c r="G607" s="31"/>
      <c r="H607" s="31"/>
    </row>
    <row r="608" spans="1:8" x14ac:dyDescent="0.3">
      <c r="A608" s="29"/>
      <c r="B608" s="31"/>
      <c r="D608" s="92"/>
      <c r="E608" s="92"/>
      <c r="G608" s="31"/>
      <c r="H608" s="31"/>
    </row>
    <row r="609" spans="1:8" x14ac:dyDescent="0.3">
      <c r="A609" s="29"/>
      <c r="B609" s="31"/>
      <c r="D609" s="92"/>
      <c r="E609" s="92"/>
      <c r="G609" s="31"/>
      <c r="H609" s="31"/>
    </row>
    <row r="610" spans="1:8" x14ac:dyDescent="0.3">
      <c r="A610" s="29"/>
      <c r="B610" s="31"/>
      <c r="D610" s="92"/>
      <c r="E610" s="92"/>
      <c r="G610" s="31"/>
      <c r="H610" s="31"/>
    </row>
    <row r="611" spans="1:8" x14ac:dyDescent="0.3">
      <c r="A611" s="29"/>
      <c r="B611" s="34"/>
      <c r="D611" s="92"/>
      <c r="E611" s="92"/>
      <c r="G611" s="31"/>
      <c r="H611" s="31"/>
    </row>
    <row r="612" spans="1:8" x14ac:dyDescent="0.3">
      <c r="A612" s="29"/>
      <c r="B612" s="31"/>
      <c r="D612" s="92"/>
      <c r="E612" s="92"/>
      <c r="G612" s="31"/>
      <c r="H612" s="31"/>
    </row>
    <row r="613" spans="1:8" x14ac:dyDescent="0.3">
      <c r="A613" s="29"/>
      <c r="B613" s="31"/>
      <c r="D613" s="92"/>
      <c r="E613" s="92"/>
      <c r="G613" s="31"/>
      <c r="H613" s="31"/>
    </row>
    <row r="614" spans="1:8" x14ac:dyDescent="0.3">
      <c r="A614" s="29"/>
      <c r="B614" s="31"/>
      <c r="D614" s="92"/>
      <c r="E614" s="92"/>
      <c r="G614" s="31"/>
      <c r="H614" s="31"/>
    </row>
    <row r="615" spans="1:8" x14ac:dyDescent="0.3">
      <c r="A615" s="29"/>
      <c r="B615" s="31"/>
      <c r="D615" s="92"/>
      <c r="E615" s="92"/>
      <c r="G615" s="31"/>
      <c r="H615" s="31"/>
    </row>
    <row r="616" spans="1:8" x14ac:dyDescent="0.3">
      <c r="A616" s="29"/>
      <c r="B616" s="31"/>
      <c r="D616" s="92"/>
      <c r="E616" s="92"/>
      <c r="G616" s="31"/>
      <c r="H616" s="31"/>
    </row>
    <row r="617" spans="1:8" x14ac:dyDescent="0.3">
      <c r="A617" s="29"/>
      <c r="B617" s="31"/>
      <c r="D617" s="92"/>
      <c r="E617" s="92"/>
      <c r="G617" s="31"/>
      <c r="H617" s="31"/>
    </row>
    <row r="618" spans="1:8" x14ac:dyDescent="0.3">
      <c r="A618" s="29"/>
      <c r="B618" s="31"/>
      <c r="D618" s="92"/>
      <c r="E618" s="92"/>
      <c r="G618" s="31"/>
      <c r="H618" s="31"/>
    </row>
    <row r="619" spans="1:8" x14ac:dyDescent="0.3">
      <c r="A619" s="29"/>
      <c r="B619" s="31"/>
      <c r="D619" s="92"/>
      <c r="E619" s="92"/>
      <c r="G619" s="31"/>
      <c r="H619" s="31"/>
    </row>
    <row r="620" spans="1:8" x14ac:dyDescent="0.3">
      <c r="A620" s="29"/>
      <c r="B620" s="31"/>
      <c r="D620" s="92"/>
      <c r="E620" s="92"/>
      <c r="G620" s="31"/>
      <c r="H620" s="31"/>
    </row>
    <row r="621" spans="1:8" x14ac:dyDescent="0.3">
      <c r="A621" s="29"/>
      <c r="B621" s="31"/>
      <c r="D621" s="92"/>
      <c r="E621" s="92"/>
      <c r="G621" s="31"/>
      <c r="H621" s="31"/>
    </row>
    <row r="622" spans="1:8" x14ac:dyDescent="0.3">
      <c r="A622" s="29"/>
      <c r="B622" s="31"/>
      <c r="D622" s="92"/>
      <c r="E622" s="92"/>
      <c r="G622" s="31"/>
      <c r="H622" s="31"/>
    </row>
    <row r="623" spans="1:8" x14ac:dyDescent="0.3">
      <c r="A623" s="29"/>
      <c r="B623" s="31"/>
      <c r="D623" s="92"/>
      <c r="E623" s="92"/>
      <c r="G623" s="31"/>
      <c r="H623" s="31"/>
    </row>
    <row r="624" spans="1:8" x14ac:dyDescent="0.3">
      <c r="A624" s="29"/>
      <c r="B624" s="31"/>
      <c r="D624" s="92"/>
      <c r="E624" s="92"/>
      <c r="G624" s="31"/>
      <c r="H624" s="31"/>
    </row>
    <row r="625" spans="1:8" x14ac:dyDescent="0.3">
      <c r="A625" s="29"/>
      <c r="B625" s="31"/>
      <c r="D625" s="92"/>
      <c r="E625" s="92"/>
      <c r="G625" s="31"/>
      <c r="H625" s="31"/>
    </row>
    <row r="626" spans="1:8" x14ac:dyDescent="0.3">
      <c r="A626" s="29"/>
      <c r="B626" s="31"/>
      <c r="D626" s="92"/>
      <c r="E626" s="92"/>
      <c r="G626" s="31"/>
      <c r="H626" s="31"/>
    </row>
    <row r="627" spans="1:8" x14ac:dyDescent="0.3">
      <c r="A627" s="29"/>
      <c r="B627" s="31"/>
      <c r="D627" s="92"/>
      <c r="E627" s="92"/>
      <c r="G627" s="31"/>
      <c r="H627" s="31"/>
    </row>
    <row r="628" spans="1:8" x14ac:dyDescent="0.3">
      <c r="A628" s="29"/>
      <c r="B628" s="31"/>
      <c r="D628" s="92"/>
      <c r="E628" s="92"/>
      <c r="G628" s="31"/>
      <c r="H628" s="31"/>
    </row>
    <row r="629" spans="1:8" x14ac:dyDescent="0.3">
      <c r="A629" s="29"/>
      <c r="B629" s="31"/>
      <c r="D629" s="92"/>
      <c r="E629" s="92"/>
      <c r="G629" s="31"/>
      <c r="H629" s="31"/>
    </row>
    <row r="630" spans="1:8" x14ac:dyDescent="0.3">
      <c r="A630" s="29"/>
      <c r="B630" s="31"/>
      <c r="D630" s="92"/>
      <c r="E630" s="92"/>
      <c r="G630" s="31"/>
      <c r="H630" s="31"/>
    </row>
    <row r="631" spans="1:8" x14ac:dyDescent="0.3">
      <c r="A631" s="29"/>
      <c r="B631" s="31"/>
      <c r="D631" s="92"/>
      <c r="E631" s="92"/>
      <c r="G631" s="31"/>
      <c r="H631" s="31"/>
    </row>
    <row r="632" spans="1:8" x14ac:dyDescent="0.3">
      <c r="A632" s="29"/>
      <c r="B632" s="31"/>
      <c r="D632" s="92"/>
      <c r="E632" s="92"/>
      <c r="G632" s="31"/>
      <c r="H632" s="31"/>
    </row>
    <row r="633" spans="1:8" x14ac:dyDescent="0.3">
      <c r="A633" s="29"/>
      <c r="B633" s="31"/>
      <c r="D633" s="92"/>
      <c r="E633" s="92"/>
      <c r="G633" s="31"/>
      <c r="H633" s="31"/>
    </row>
    <row r="634" spans="1:8" x14ac:dyDescent="0.3">
      <c r="A634" s="29"/>
      <c r="B634" s="31"/>
      <c r="D634" s="92"/>
      <c r="E634" s="92"/>
      <c r="G634" s="31"/>
      <c r="H634" s="31"/>
    </row>
    <row r="635" spans="1:8" x14ac:dyDescent="0.3">
      <c r="A635" s="29"/>
      <c r="B635" s="31"/>
      <c r="D635" s="92"/>
      <c r="E635" s="92"/>
      <c r="G635" s="31"/>
      <c r="H635" s="31"/>
    </row>
    <row r="636" spans="1:8" x14ac:dyDescent="0.3">
      <c r="A636" s="29"/>
      <c r="B636" s="31"/>
      <c r="D636" s="92"/>
      <c r="E636" s="92"/>
      <c r="G636" s="31"/>
      <c r="H636" s="31"/>
    </row>
    <row r="637" spans="1:8" x14ac:dyDescent="0.3">
      <c r="A637" s="29"/>
      <c r="B637" s="31"/>
      <c r="D637" s="92"/>
      <c r="E637" s="92"/>
      <c r="G637" s="31"/>
      <c r="H637" s="31"/>
    </row>
    <row r="638" spans="1:8" x14ac:dyDescent="0.3">
      <c r="A638" s="29"/>
      <c r="B638" s="34"/>
      <c r="D638" s="92"/>
      <c r="E638" s="92"/>
      <c r="G638" s="31"/>
      <c r="H638" s="31"/>
    </row>
    <row r="639" spans="1:8" x14ac:dyDescent="0.3">
      <c r="A639" s="29"/>
      <c r="B639" s="36"/>
      <c r="D639" s="92"/>
      <c r="E639" s="92"/>
      <c r="G639" s="31"/>
      <c r="H639" s="31"/>
    </row>
    <row r="640" spans="1:8" x14ac:dyDescent="0.3">
      <c r="A640" s="29"/>
      <c r="B640" s="31"/>
      <c r="D640" s="92"/>
      <c r="E640" s="92"/>
      <c r="G640" s="31"/>
      <c r="H640" s="31"/>
    </row>
    <row r="641" spans="1:8" x14ac:dyDescent="0.3">
      <c r="A641" s="29"/>
      <c r="B641" s="31"/>
      <c r="D641" s="92"/>
      <c r="E641" s="92"/>
      <c r="G641" s="31"/>
      <c r="H641" s="31"/>
    </row>
    <row r="642" spans="1:8" x14ac:dyDescent="0.3">
      <c r="A642" s="29"/>
      <c r="B642" s="31"/>
      <c r="D642" s="92"/>
      <c r="E642" s="92"/>
      <c r="G642" s="31"/>
      <c r="H642" s="31"/>
    </row>
    <row r="643" spans="1:8" x14ac:dyDescent="0.3">
      <c r="A643" s="29"/>
      <c r="B643" s="31"/>
      <c r="D643" s="92"/>
      <c r="E643" s="92"/>
      <c r="G643" s="31"/>
      <c r="H643" s="31"/>
    </row>
    <row r="644" spans="1:8" x14ac:dyDescent="0.3">
      <c r="A644" s="29"/>
      <c r="B644" s="31"/>
      <c r="D644" s="92"/>
      <c r="E644" s="92"/>
      <c r="G644" s="31"/>
      <c r="H644" s="31"/>
    </row>
    <row r="645" spans="1:8" x14ac:dyDescent="0.3">
      <c r="A645" s="29"/>
      <c r="B645" s="31"/>
      <c r="D645" s="92"/>
      <c r="E645" s="92"/>
      <c r="G645" s="31"/>
      <c r="H645" s="31"/>
    </row>
    <row r="646" spans="1:8" x14ac:dyDescent="0.3">
      <c r="A646" s="29"/>
      <c r="B646" s="31"/>
      <c r="D646" s="92"/>
      <c r="E646" s="92"/>
      <c r="G646" s="31"/>
      <c r="H646" s="31"/>
    </row>
    <row r="647" spans="1:8" x14ac:dyDescent="0.3">
      <c r="A647" s="29"/>
      <c r="B647" s="31"/>
      <c r="D647" s="92"/>
      <c r="E647" s="92"/>
      <c r="G647" s="31"/>
      <c r="H647" s="31"/>
    </row>
    <row r="648" spans="1:8" x14ac:dyDescent="0.3">
      <c r="A648" s="29"/>
      <c r="B648" s="31"/>
      <c r="D648" s="92"/>
      <c r="E648" s="92"/>
      <c r="G648" s="31"/>
      <c r="H648" s="31"/>
    </row>
    <row r="649" spans="1:8" x14ac:dyDescent="0.3">
      <c r="A649" s="29"/>
      <c r="B649" s="31"/>
      <c r="D649" s="92"/>
      <c r="E649" s="92"/>
      <c r="G649" s="31"/>
      <c r="H649" s="31"/>
    </row>
    <row r="650" spans="1:8" x14ac:dyDescent="0.3">
      <c r="A650" s="29"/>
      <c r="B650" s="31"/>
      <c r="D650" s="92"/>
      <c r="E650" s="92"/>
      <c r="G650" s="31"/>
      <c r="H650" s="31"/>
    </row>
    <row r="651" spans="1:8" x14ac:dyDescent="0.3">
      <c r="A651" s="29"/>
      <c r="B651" s="31"/>
      <c r="D651" s="92"/>
      <c r="E651" s="92"/>
      <c r="G651" s="31"/>
      <c r="H651" s="31"/>
    </row>
    <row r="652" spans="1:8" x14ac:dyDescent="0.3">
      <c r="A652" s="29"/>
      <c r="B652" s="31"/>
      <c r="D652" s="92"/>
      <c r="E652" s="92"/>
      <c r="G652" s="31"/>
      <c r="H652" s="31"/>
    </row>
    <row r="653" spans="1:8" x14ac:dyDescent="0.3">
      <c r="A653" s="29"/>
      <c r="B653" s="31"/>
      <c r="D653" s="92"/>
      <c r="E653" s="92"/>
      <c r="G653" s="31"/>
      <c r="H653" s="31"/>
    </row>
    <row r="654" spans="1:8" x14ac:dyDescent="0.3">
      <c r="A654" s="29"/>
      <c r="B654" s="31"/>
      <c r="D654" s="92"/>
      <c r="E654" s="92"/>
      <c r="G654" s="31"/>
      <c r="H654" s="31"/>
    </row>
    <row r="655" spans="1:8" x14ac:dyDescent="0.3">
      <c r="A655" s="29"/>
      <c r="B655" s="31"/>
      <c r="D655" s="92"/>
      <c r="E655" s="92"/>
      <c r="G655" s="31"/>
      <c r="H655" s="31"/>
    </row>
    <row r="656" spans="1:8" x14ac:dyDescent="0.3">
      <c r="A656" s="29"/>
      <c r="B656" s="31"/>
      <c r="D656" s="92"/>
      <c r="E656" s="92"/>
      <c r="G656" s="31"/>
      <c r="H656" s="31"/>
    </row>
    <row r="657" spans="1:8" x14ac:dyDescent="0.3">
      <c r="A657" s="29"/>
      <c r="B657" s="31"/>
      <c r="D657" s="92"/>
      <c r="E657" s="92"/>
      <c r="G657" s="31"/>
      <c r="H657" s="31"/>
    </row>
    <row r="658" spans="1:8" x14ac:dyDescent="0.3">
      <c r="A658" s="29"/>
      <c r="B658" s="31"/>
      <c r="D658" s="92"/>
      <c r="E658" s="92"/>
      <c r="G658" s="31"/>
      <c r="H658" s="31"/>
    </row>
    <row r="659" spans="1:8" x14ac:dyDescent="0.3">
      <c r="A659" s="29"/>
      <c r="B659" s="31"/>
      <c r="D659" s="92"/>
      <c r="E659" s="92"/>
      <c r="G659" s="31"/>
      <c r="H659" s="31"/>
    </row>
    <row r="660" spans="1:8" x14ac:dyDescent="0.3">
      <c r="A660" s="29"/>
      <c r="B660" s="31"/>
      <c r="D660" s="92"/>
      <c r="E660" s="92"/>
      <c r="G660" s="31"/>
      <c r="H660" s="31"/>
    </row>
    <row r="661" spans="1:8" x14ac:dyDescent="0.3">
      <c r="A661" s="29"/>
      <c r="B661" s="31"/>
      <c r="D661" s="92"/>
      <c r="E661" s="92"/>
      <c r="G661" s="31"/>
      <c r="H661" s="31"/>
    </row>
    <row r="662" spans="1:8" x14ac:dyDescent="0.3">
      <c r="A662" s="29"/>
      <c r="B662" s="31"/>
      <c r="D662" s="92"/>
      <c r="E662" s="92"/>
      <c r="G662" s="31"/>
      <c r="H662" s="31"/>
    </row>
    <row r="663" spans="1:8" x14ac:dyDescent="0.3">
      <c r="A663" s="29"/>
      <c r="B663" s="31"/>
      <c r="D663" s="92"/>
      <c r="E663" s="92"/>
      <c r="G663" s="31"/>
      <c r="H663" s="31"/>
    </row>
    <row r="664" spans="1:8" x14ac:dyDescent="0.3">
      <c r="A664" s="29"/>
      <c r="B664" s="31"/>
      <c r="D664" s="92"/>
      <c r="E664" s="92"/>
      <c r="G664" s="31"/>
      <c r="H664" s="31"/>
    </row>
    <row r="665" spans="1:8" x14ac:dyDescent="0.3">
      <c r="A665" s="29"/>
      <c r="B665" s="31"/>
      <c r="D665" s="92"/>
      <c r="E665" s="92"/>
      <c r="G665" s="31"/>
      <c r="H665" s="31"/>
    </row>
    <row r="666" spans="1:8" x14ac:dyDescent="0.3">
      <c r="A666" s="29"/>
      <c r="B666" s="31"/>
      <c r="D666" s="92"/>
      <c r="E666" s="92"/>
      <c r="G666" s="31"/>
      <c r="H666" s="31"/>
    </row>
    <row r="667" spans="1:8" x14ac:dyDescent="0.3">
      <c r="A667" s="29"/>
      <c r="B667" s="31"/>
      <c r="D667" s="92"/>
      <c r="E667" s="92"/>
      <c r="G667" s="31"/>
      <c r="H667" s="31"/>
    </row>
    <row r="668" spans="1:8" x14ac:dyDescent="0.3">
      <c r="A668" s="29"/>
      <c r="B668" s="31"/>
      <c r="D668" s="92"/>
      <c r="E668" s="92"/>
      <c r="G668" s="31"/>
      <c r="H668" s="31"/>
    </row>
    <row r="669" spans="1:8" x14ac:dyDescent="0.3">
      <c r="A669" s="29"/>
      <c r="B669" s="31"/>
      <c r="D669" s="92"/>
      <c r="E669" s="92"/>
      <c r="G669" s="31"/>
      <c r="H669" s="31"/>
    </row>
    <row r="670" spans="1:8" x14ac:dyDescent="0.3">
      <c r="A670" s="29"/>
      <c r="B670" s="31"/>
      <c r="D670" s="92"/>
      <c r="E670" s="92"/>
      <c r="G670" s="31"/>
      <c r="H670" s="31"/>
    </row>
    <row r="671" spans="1:8" x14ac:dyDescent="0.3">
      <c r="A671" s="29"/>
      <c r="B671" s="31"/>
      <c r="D671" s="92"/>
      <c r="E671" s="92"/>
      <c r="G671" s="31"/>
      <c r="H671" s="31"/>
    </row>
    <row r="672" spans="1:8" x14ac:dyDescent="0.3">
      <c r="A672" s="29"/>
      <c r="B672" s="31"/>
      <c r="D672" s="92"/>
      <c r="E672" s="92"/>
      <c r="G672" s="31"/>
      <c r="H672" s="31"/>
    </row>
    <row r="673" spans="1:8" x14ac:dyDescent="0.3">
      <c r="A673" s="29"/>
      <c r="B673" s="31"/>
      <c r="D673" s="92"/>
      <c r="E673" s="92"/>
      <c r="G673" s="31"/>
      <c r="H673" s="31"/>
    </row>
    <row r="674" spans="1:8" x14ac:dyDescent="0.3">
      <c r="A674" s="29"/>
      <c r="B674" s="31"/>
      <c r="D674" s="92"/>
      <c r="E674" s="92"/>
      <c r="G674" s="31"/>
      <c r="H674" s="31"/>
    </row>
    <row r="675" spans="1:8" x14ac:dyDescent="0.3">
      <c r="A675" s="29"/>
      <c r="B675" s="31"/>
      <c r="D675" s="92"/>
      <c r="E675" s="92"/>
      <c r="G675" s="31"/>
      <c r="H675" s="31"/>
    </row>
    <row r="676" spans="1:8" x14ac:dyDescent="0.3">
      <c r="A676" s="31"/>
      <c r="B676" s="31"/>
      <c r="D676" s="92"/>
      <c r="E676" s="92"/>
      <c r="G676" s="31"/>
      <c r="H676" s="31"/>
    </row>
    <row r="677" spans="1:8" x14ac:dyDescent="0.3">
      <c r="A677" s="31"/>
      <c r="B677" s="31"/>
      <c r="D677" s="92"/>
      <c r="E677" s="92"/>
      <c r="G677" s="31"/>
      <c r="H677" s="31"/>
    </row>
    <row r="678" spans="1:8" x14ac:dyDescent="0.3">
      <c r="A678" s="31"/>
      <c r="B678" s="31"/>
      <c r="D678" s="92"/>
      <c r="E678" s="92"/>
      <c r="G678" s="31"/>
      <c r="H678" s="31"/>
    </row>
    <row r="679" spans="1:8" x14ac:dyDescent="0.3">
      <c r="A679" s="31"/>
      <c r="B679" s="31"/>
      <c r="D679" s="92"/>
      <c r="E679" s="92"/>
      <c r="G679" s="31"/>
      <c r="H679" s="31"/>
    </row>
    <row r="680" spans="1:8" x14ac:dyDescent="0.3">
      <c r="A680" s="31"/>
      <c r="B680" s="37"/>
      <c r="C680" s="38"/>
      <c r="D680" s="92"/>
      <c r="E680" s="92"/>
      <c r="G680" s="31"/>
      <c r="H680" s="31"/>
    </row>
    <row r="681" spans="1:8" x14ac:dyDescent="0.3">
      <c r="A681" s="31"/>
      <c r="B681" s="37"/>
      <c r="C681" s="38"/>
      <c r="D681" s="92"/>
      <c r="E681" s="92"/>
      <c r="G681" s="31"/>
      <c r="H681" s="31"/>
    </row>
    <row r="682" spans="1:8" x14ac:dyDescent="0.3">
      <c r="A682" s="31"/>
      <c r="B682" s="31"/>
      <c r="D682" s="92"/>
      <c r="E682" s="92"/>
      <c r="G682" s="31"/>
      <c r="H682" s="31"/>
    </row>
    <row r="683" spans="1:8" x14ac:dyDescent="0.3">
      <c r="A683" s="31"/>
      <c r="B683" s="31"/>
      <c r="D683" s="92"/>
      <c r="E683" s="92"/>
      <c r="G683" s="31"/>
      <c r="H683" s="31"/>
    </row>
    <row r="684" spans="1:8" x14ac:dyDescent="0.3">
      <c r="A684" s="31"/>
      <c r="B684" s="31"/>
      <c r="D684" s="92"/>
      <c r="E684" s="92"/>
      <c r="G684" s="31"/>
      <c r="H684" s="31"/>
    </row>
    <row r="685" spans="1:8" x14ac:dyDescent="0.3">
      <c r="A685" s="31"/>
      <c r="B685" s="31"/>
      <c r="D685" s="92"/>
      <c r="E685" s="92"/>
      <c r="G685" s="31"/>
      <c r="H685" s="31"/>
    </row>
    <row r="686" spans="1:8" x14ac:dyDescent="0.3">
      <c r="A686" s="31"/>
      <c r="B686" s="31"/>
      <c r="C686" s="39"/>
      <c r="D686" s="92"/>
      <c r="E686" s="16"/>
      <c r="G686" s="31"/>
      <c r="H686" s="31"/>
    </row>
    <row r="687" spans="1:8" x14ac:dyDescent="0.3">
      <c r="A687" s="31"/>
      <c r="B687" s="31"/>
      <c r="C687" s="39"/>
      <c r="D687" s="92"/>
      <c r="E687" s="92"/>
      <c r="G687" s="31"/>
      <c r="H687" s="31"/>
    </row>
    <row r="688" spans="1:8" x14ac:dyDescent="0.3">
      <c r="A688" s="31"/>
      <c r="B688" s="31"/>
      <c r="C688" s="39"/>
      <c r="D688" s="92"/>
      <c r="E688" s="92"/>
      <c r="G688" s="31"/>
      <c r="H688" s="31"/>
    </row>
    <row r="689" spans="1:8" x14ac:dyDescent="0.3">
      <c r="A689" s="31"/>
      <c r="B689" s="31"/>
      <c r="C689" s="39"/>
      <c r="D689" s="92"/>
      <c r="E689" s="92"/>
      <c r="G689" s="31"/>
      <c r="H689" s="31"/>
    </row>
    <row r="690" spans="1:8" x14ac:dyDescent="0.3">
      <c r="A690" s="31"/>
      <c r="B690" s="31"/>
      <c r="C690" s="39"/>
      <c r="D690" s="92"/>
      <c r="E690" s="92"/>
      <c r="G690" s="31"/>
      <c r="H690" s="31"/>
    </row>
    <row r="691" spans="1:8" x14ac:dyDescent="0.3">
      <c r="A691" s="31"/>
      <c r="B691" s="31"/>
      <c r="C691" s="39"/>
      <c r="D691" s="92"/>
      <c r="E691" s="92"/>
      <c r="G691" s="31"/>
      <c r="H691" s="31"/>
    </row>
    <row r="692" spans="1:8" x14ac:dyDescent="0.3">
      <c r="A692" s="31"/>
      <c r="B692" s="31"/>
      <c r="D692" s="92"/>
      <c r="E692" s="92"/>
      <c r="G692" s="31"/>
      <c r="H692" s="31"/>
    </row>
    <row r="693" spans="1:8" x14ac:dyDescent="0.3">
      <c r="A693" s="31"/>
      <c r="B693" s="31"/>
      <c r="D693" s="92"/>
      <c r="E693" s="92"/>
      <c r="G693" s="31"/>
      <c r="H693" s="31"/>
    </row>
    <row r="694" spans="1:8" x14ac:dyDescent="0.3">
      <c r="A694" s="31"/>
      <c r="B694" s="31"/>
      <c r="D694" s="92"/>
      <c r="E694" s="92"/>
      <c r="G694" s="31"/>
      <c r="H694" s="31"/>
    </row>
    <row r="695" spans="1:8" x14ac:dyDescent="0.3">
      <c r="A695" s="31"/>
      <c r="B695" s="31"/>
      <c r="D695" s="92"/>
      <c r="E695" s="92"/>
      <c r="G695" s="31"/>
      <c r="H695" s="31"/>
    </row>
    <row r="696" spans="1:8" x14ac:dyDescent="0.3">
      <c r="A696" s="31"/>
      <c r="B696" s="31"/>
      <c r="D696" s="92"/>
      <c r="E696" s="92"/>
      <c r="G696" s="31"/>
      <c r="H696" s="31"/>
    </row>
    <row r="697" spans="1:8" x14ac:dyDescent="0.3">
      <c r="A697" s="31"/>
      <c r="B697" s="31"/>
      <c r="D697" s="92"/>
      <c r="E697" s="92"/>
      <c r="G697" s="31"/>
      <c r="H697" s="31"/>
    </row>
    <row r="698" spans="1:8" x14ac:dyDescent="0.3">
      <c r="A698" s="31"/>
      <c r="B698" s="31"/>
      <c r="D698" s="92"/>
      <c r="E698" s="92"/>
      <c r="G698" s="31"/>
      <c r="H698" s="31"/>
    </row>
    <row r="699" spans="1:8" x14ac:dyDescent="0.3">
      <c r="A699" s="31"/>
      <c r="B699" s="31"/>
      <c r="D699" s="92"/>
      <c r="E699" s="92"/>
      <c r="G699" s="31"/>
      <c r="H699" s="31"/>
    </row>
    <row r="700" spans="1:8" x14ac:dyDescent="0.3">
      <c r="A700" s="31"/>
      <c r="B700" s="31"/>
      <c r="D700" s="92"/>
      <c r="E700" s="92"/>
      <c r="G700" s="31"/>
      <c r="H700" s="31"/>
    </row>
    <row r="701" spans="1:8" x14ac:dyDescent="0.3">
      <c r="A701" s="31"/>
      <c r="B701" s="31"/>
      <c r="D701" s="92"/>
      <c r="E701" s="92"/>
      <c r="G701" s="31"/>
      <c r="H701" s="31"/>
    </row>
    <row r="702" spans="1:8" x14ac:dyDescent="0.3">
      <c r="A702" s="31"/>
      <c r="B702" s="31"/>
      <c r="D702" s="92"/>
      <c r="E702" s="92"/>
      <c r="G702" s="31"/>
      <c r="H702" s="31"/>
    </row>
    <row r="703" spans="1:8" x14ac:dyDescent="0.3">
      <c r="A703" s="31"/>
      <c r="B703" s="31"/>
      <c r="D703" s="92"/>
      <c r="E703" s="92"/>
      <c r="G703" s="31"/>
      <c r="H703" s="31"/>
    </row>
    <row r="704" spans="1:8" x14ac:dyDescent="0.3">
      <c r="A704" s="31"/>
      <c r="B704" s="31"/>
      <c r="D704" s="92"/>
      <c r="E704" s="92"/>
      <c r="G704" s="31"/>
      <c r="H704" s="31"/>
    </row>
    <row r="705" spans="1:8" x14ac:dyDescent="0.3">
      <c r="A705" s="31"/>
      <c r="B705" s="31"/>
      <c r="D705" s="92"/>
      <c r="E705" s="92"/>
      <c r="G705" s="31"/>
      <c r="H705" s="31"/>
    </row>
    <row r="706" spans="1:8" x14ac:dyDescent="0.3">
      <c r="A706" s="31"/>
      <c r="B706" s="31"/>
      <c r="D706" s="92"/>
      <c r="E706" s="92"/>
      <c r="G706" s="31"/>
      <c r="H706" s="31"/>
    </row>
    <row r="707" spans="1:8" x14ac:dyDescent="0.3">
      <c r="A707" s="31"/>
      <c r="B707" s="31"/>
      <c r="D707" s="92"/>
      <c r="E707" s="92"/>
      <c r="G707" s="31"/>
      <c r="H707" s="31"/>
    </row>
    <row r="708" spans="1:8" x14ac:dyDescent="0.3">
      <c r="A708" s="31"/>
      <c r="B708" s="31"/>
      <c r="D708" s="92"/>
      <c r="E708" s="92"/>
      <c r="G708" s="31"/>
      <c r="H708" s="31"/>
    </row>
    <row r="709" spans="1:8" x14ac:dyDescent="0.3">
      <c r="A709" s="31"/>
      <c r="B709" s="31"/>
      <c r="D709" s="92"/>
      <c r="E709" s="92"/>
      <c r="G709" s="31"/>
      <c r="H709" s="31"/>
    </row>
    <row r="710" spans="1:8" x14ac:dyDescent="0.3">
      <c r="A710" s="31"/>
      <c r="B710" s="31"/>
      <c r="D710" s="92"/>
      <c r="E710" s="16"/>
      <c r="G710" s="31"/>
      <c r="H710" s="31"/>
    </row>
    <row r="711" spans="1:8" x14ac:dyDescent="0.3">
      <c r="A711" s="31"/>
      <c r="B711" s="31"/>
      <c r="D711" s="92"/>
      <c r="E711" s="16"/>
      <c r="G711" s="31"/>
      <c r="H711" s="31"/>
    </row>
    <row r="712" spans="1:8" x14ac:dyDescent="0.3">
      <c r="A712" s="31"/>
      <c r="B712" s="31"/>
      <c r="D712" s="92"/>
      <c r="E712" s="16"/>
      <c r="G712" s="31"/>
      <c r="H712" s="31"/>
    </row>
    <row r="713" spans="1:8" x14ac:dyDescent="0.3">
      <c r="A713" s="31"/>
      <c r="B713" s="31"/>
      <c r="D713" s="92"/>
      <c r="E713" s="92"/>
      <c r="G713" s="31"/>
      <c r="H713" s="31"/>
    </row>
    <row r="714" spans="1:8" x14ac:dyDescent="0.3">
      <c r="A714" s="40"/>
      <c r="B714" s="31"/>
      <c r="C714" s="41"/>
      <c r="D714" s="92"/>
      <c r="E714" s="92"/>
      <c r="G714" s="31"/>
      <c r="H714" s="31"/>
    </row>
    <row r="715" spans="1:8" x14ac:dyDescent="0.3">
      <c r="A715" s="40"/>
      <c r="B715" s="31"/>
      <c r="C715" s="41"/>
      <c r="D715" s="92"/>
      <c r="E715" s="92"/>
      <c r="G715" s="31"/>
      <c r="H715" s="31"/>
    </row>
    <row r="716" spans="1:8" x14ac:dyDescent="0.3">
      <c r="A716" s="29"/>
      <c r="B716" s="42"/>
      <c r="C716" s="41"/>
      <c r="D716" s="92"/>
      <c r="E716" s="92"/>
      <c r="G716" s="31"/>
      <c r="H716" s="31"/>
    </row>
    <row r="717" spans="1:8" x14ac:dyDescent="0.3">
      <c r="A717" s="29"/>
      <c r="B717" s="42"/>
      <c r="C717" s="41"/>
      <c r="D717" s="92"/>
      <c r="E717" s="92"/>
      <c r="G717" s="31"/>
      <c r="H717" s="31"/>
    </row>
    <row r="718" spans="1:8" x14ac:dyDescent="0.3">
      <c r="A718" s="29"/>
      <c r="B718" s="42"/>
      <c r="C718" s="41"/>
      <c r="D718" s="92"/>
      <c r="E718" s="92"/>
      <c r="G718" s="31"/>
      <c r="H718" s="31"/>
    </row>
    <row r="719" spans="1:8" x14ac:dyDescent="0.3">
      <c r="A719" s="29"/>
      <c r="B719" s="31"/>
      <c r="D719" s="92"/>
      <c r="E719" s="92"/>
      <c r="G719" s="31"/>
      <c r="H719" s="31"/>
    </row>
    <row r="720" spans="1:8" x14ac:dyDescent="0.3">
      <c r="A720" s="29"/>
      <c r="B720" s="31"/>
      <c r="D720" s="92"/>
      <c r="E720" s="92"/>
      <c r="G720" s="31"/>
      <c r="H720" s="31"/>
    </row>
    <row r="721" spans="1:8" x14ac:dyDescent="0.3">
      <c r="A721" s="29"/>
      <c r="B721" s="31"/>
      <c r="D721" s="92"/>
      <c r="E721" s="92"/>
      <c r="G721" s="31"/>
      <c r="H721" s="31"/>
    </row>
    <row r="722" spans="1:8" x14ac:dyDescent="0.3">
      <c r="A722" s="29"/>
      <c r="B722" s="31"/>
      <c r="D722" s="92"/>
      <c r="E722" s="92"/>
      <c r="G722" s="31"/>
      <c r="H722" s="31"/>
    </row>
    <row r="723" spans="1:8" x14ac:dyDescent="0.3">
      <c r="A723" s="29"/>
      <c r="B723" s="31"/>
      <c r="D723" s="92"/>
      <c r="E723" s="92"/>
      <c r="G723" s="31"/>
      <c r="H723" s="31"/>
    </row>
    <row r="724" spans="1:8" x14ac:dyDescent="0.3">
      <c r="A724" s="29"/>
      <c r="B724" s="31"/>
      <c r="D724" s="92"/>
      <c r="E724" s="92"/>
      <c r="G724" s="31"/>
      <c r="H724" s="31"/>
    </row>
    <row r="725" spans="1:8" x14ac:dyDescent="0.3">
      <c r="A725" s="29"/>
      <c r="B725" s="31"/>
      <c r="D725" s="92"/>
      <c r="E725" s="92"/>
      <c r="G725" s="31"/>
      <c r="H725" s="31"/>
    </row>
    <row r="726" spans="1:8" x14ac:dyDescent="0.3">
      <c r="A726" s="29"/>
      <c r="B726" s="31"/>
      <c r="D726" s="92"/>
      <c r="E726" s="92"/>
      <c r="G726" s="31"/>
      <c r="H726" s="31"/>
    </row>
    <row r="727" spans="1:8" x14ac:dyDescent="0.3">
      <c r="A727" s="29"/>
      <c r="B727" s="31"/>
      <c r="D727" s="92"/>
      <c r="E727" s="92"/>
      <c r="G727" s="31"/>
      <c r="H727" s="31"/>
    </row>
    <row r="728" spans="1:8" x14ac:dyDescent="0.3">
      <c r="A728" s="29"/>
      <c r="B728" s="31"/>
      <c r="D728" s="92"/>
      <c r="E728" s="92"/>
      <c r="G728" s="31"/>
      <c r="H728" s="31"/>
    </row>
    <row r="729" spans="1:8" x14ac:dyDescent="0.3">
      <c r="A729" s="29"/>
      <c r="B729" s="31"/>
      <c r="D729" s="92"/>
      <c r="E729" s="92"/>
      <c r="G729" s="31"/>
      <c r="H729" s="31"/>
    </row>
    <row r="730" spans="1:8" x14ac:dyDescent="0.3">
      <c r="A730" s="29"/>
      <c r="B730" s="31"/>
      <c r="D730" s="92"/>
      <c r="E730" s="92"/>
      <c r="G730" s="31"/>
      <c r="H730" s="31"/>
    </row>
    <row r="731" spans="1:8" x14ac:dyDescent="0.3">
      <c r="A731" s="29"/>
      <c r="B731" s="31"/>
      <c r="D731" s="92"/>
      <c r="E731" s="92"/>
      <c r="G731" s="31"/>
      <c r="H731" s="31"/>
    </row>
    <row r="732" spans="1:8" x14ac:dyDescent="0.3">
      <c r="A732" s="29"/>
      <c r="B732" s="31"/>
      <c r="D732" s="92"/>
      <c r="E732" s="92"/>
      <c r="G732" s="31"/>
      <c r="H732" s="31"/>
    </row>
    <row r="733" spans="1:8" x14ac:dyDescent="0.3">
      <c r="A733" s="29"/>
      <c r="B733" s="31"/>
      <c r="C733" s="43"/>
      <c r="D733" s="92"/>
      <c r="E733" s="92"/>
      <c r="G733" s="31"/>
      <c r="H733" s="31"/>
    </row>
    <row r="734" spans="1:8" x14ac:dyDescent="0.3">
      <c r="A734" s="29"/>
      <c r="B734" s="31"/>
      <c r="C734" s="43"/>
      <c r="D734" s="92"/>
      <c r="E734" s="92"/>
      <c r="G734" s="31"/>
      <c r="H734" s="31"/>
    </row>
    <row r="735" spans="1:8" x14ac:dyDescent="0.3">
      <c r="A735" s="29"/>
      <c r="B735" s="31"/>
      <c r="C735" s="43"/>
      <c r="D735" s="92"/>
      <c r="E735" s="92"/>
      <c r="G735" s="31"/>
      <c r="H735" s="31"/>
    </row>
    <row r="736" spans="1:8" x14ac:dyDescent="0.3">
      <c r="A736" s="29"/>
      <c r="B736" s="31"/>
      <c r="C736" s="43"/>
      <c r="D736" s="92"/>
      <c r="E736" s="92"/>
      <c r="G736" s="31"/>
      <c r="H736" s="31"/>
    </row>
    <row r="737" spans="1:8" x14ac:dyDescent="0.3">
      <c r="A737" s="29"/>
      <c r="B737" s="31"/>
      <c r="C737" s="43"/>
      <c r="D737" s="92"/>
      <c r="E737" s="92"/>
      <c r="G737" s="31"/>
      <c r="H737" s="31"/>
    </row>
    <row r="738" spans="1:8" x14ac:dyDescent="0.3">
      <c r="A738" s="29"/>
      <c r="B738" s="31"/>
      <c r="C738" s="43"/>
      <c r="D738" s="92"/>
      <c r="E738" s="92"/>
      <c r="G738" s="31"/>
      <c r="H738" s="31"/>
    </row>
    <row r="739" spans="1:8" x14ac:dyDescent="0.3">
      <c r="A739" s="29"/>
      <c r="B739" s="31"/>
      <c r="C739" s="43"/>
      <c r="D739" s="92"/>
      <c r="E739" s="92"/>
      <c r="G739" s="31"/>
      <c r="H739" s="31"/>
    </row>
    <row r="740" spans="1:8" x14ac:dyDescent="0.3">
      <c r="A740" s="29"/>
      <c r="B740" s="31"/>
      <c r="C740" s="43"/>
      <c r="D740" s="92"/>
      <c r="E740" s="92"/>
      <c r="G740" s="31"/>
      <c r="H740" s="31"/>
    </row>
    <row r="741" spans="1:8" x14ac:dyDescent="0.3">
      <c r="A741" s="29"/>
      <c r="B741" s="31"/>
      <c r="C741" s="43"/>
      <c r="D741" s="92"/>
      <c r="E741" s="92"/>
      <c r="G741" s="31"/>
      <c r="H741" s="31"/>
    </row>
    <row r="742" spans="1:8" x14ac:dyDescent="0.3">
      <c r="A742" s="29"/>
      <c r="B742" s="31"/>
      <c r="C742" s="43"/>
      <c r="D742" s="92"/>
      <c r="E742" s="92"/>
      <c r="G742" s="31"/>
      <c r="H742" s="31"/>
    </row>
    <row r="743" spans="1:8" x14ac:dyDescent="0.3">
      <c r="A743" s="29"/>
      <c r="B743" s="31"/>
      <c r="C743" s="43"/>
      <c r="D743" s="92"/>
      <c r="E743" s="92"/>
      <c r="G743" s="31"/>
      <c r="H743" s="31"/>
    </row>
    <row r="744" spans="1:8" x14ac:dyDescent="0.3">
      <c r="A744" s="29"/>
      <c r="B744" s="31"/>
      <c r="C744" s="43"/>
      <c r="D744" s="92"/>
      <c r="E744" s="92"/>
      <c r="G744" s="31"/>
      <c r="H744" s="31"/>
    </row>
    <row r="745" spans="1:8" x14ac:dyDescent="0.3">
      <c r="A745" s="29"/>
      <c r="B745" s="31"/>
      <c r="C745" s="43"/>
      <c r="D745" s="92"/>
      <c r="E745" s="92"/>
      <c r="G745" s="31"/>
      <c r="H745" s="31"/>
    </row>
    <row r="746" spans="1:8" x14ac:dyDescent="0.3">
      <c r="A746" s="29"/>
      <c r="B746" s="31"/>
      <c r="C746" s="43"/>
      <c r="D746" s="92"/>
      <c r="E746" s="92"/>
      <c r="G746" s="31"/>
      <c r="H746" s="31"/>
    </row>
    <row r="747" spans="1:8" x14ac:dyDescent="0.3">
      <c r="A747" s="29"/>
      <c r="B747" s="31"/>
      <c r="C747" s="43"/>
      <c r="D747" s="92"/>
      <c r="E747" s="92"/>
      <c r="G747" s="31"/>
      <c r="H747" s="31"/>
    </row>
    <row r="748" spans="1:8" x14ac:dyDescent="0.3">
      <c r="A748" s="29"/>
      <c r="B748" s="31"/>
      <c r="C748" s="43"/>
      <c r="D748" s="92"/>
      <c r="E748" s="92"/>
      <c r="G748" s="31"/>
      <c r="H748" s="31"/>
    </row>
    <row r="749" spans="1:8" x14ac:dyDescent="0.3">
      <c r="A749" s="29"/>
      <c r="B749" s="44"/>
      <c r="C749" s="43"/>
      <c r="D749" s="92"/>
      <c r="E749" s="92"/>
      <c r="G749" s="31"/>
      <c r="H749" s="31"/>
    </row>
    <row r="750" spans="1:8" x14ac:dyDescent="0.3">
      <c r="A750" s="29"/>
      <c r="B750" s="31"/>
      <c r="C750" s="43"/>
      <c r="D750" s="92"/>
      <c r="E750" s="92"/>
      <c r="G750" s="31"/>
      <c r="H750" s="31"/>
    </row>
    <row r="751" spans="1:8" x14ac:dyDescent="0.3">
      <c r="A751" s="29"/>
      <c r="B751" s="31"/>
      <c r="C751" s="43"/>
      <c r="D751" s="92"/>
      <c r="E751" s="92"/>
      <c r="G751" s="31"/>
      <c r="H751" s="31"/>
    </row>
    <row r="752" spans="1:8" x14ac:dyDescent="0.3">
      <c r="A752" s="29"/>
      <c r="B752" s="31"/>
      <c r="C752" s="43"/>
      <c r="D752" s="92"/>
      <c r="E752" s="92"/>
      <c r="G752" s="31"/>
      <c r="H752" s="31"/>
    </row>
    <row r="753" spans="1:8" x14ac:dyDescent="0.3">
      <c r="A753" s="29"/>
      <c r="B753" s="31"/>
      <c r="C753" s="43"/>
      <c r="D753" s="92"/>
      <c r="E753" s="92"/>
      <c r="G753" s="31"/>
      <c r="H753" s="31"/>
    </row>
    <row r="754" spans="1:8" x14ac:dyDescent="0.3">
      <c r="A754" s="29"/>
      <c r="B754" s="31"/>
      <c r="C754" s="43"/>
      <c r="D754" s="92"/>
      <c r="E754" s="92"/>
      <c r="G754" s="31"/>
      <c r="H754" s="31"/>
    </row>
    <row r="755" spans="1:8" x14ac:dyDescent="0.3">
      <c r="A755" s="29"/>
      <c r="B755" s="31"/>
      <c r="C755" s="43"/>
      <c r="D755" s="92"/>
      <c r="E755" s="92"/>
      <c r="G755" s="31"/>
      <c r="H755" s="31"/>
    </row>
    <row r="756" spans="1:8" x14ac:dyDescent="0.3">
      <c r="A756" s="29"/>
      <c r="B756" s="31"/>
      <c r="C756" s="43"/>
      <c r="D756" s="92"/>
      <c r="E756" s="92"/>
      <c r="G756" s="31"/>
      <c r="H756" s="31"/>
    </row>
    <row r="757" spans="1:8" x14ac:dyDescent="0.3">
      <c r="A757" s="29"/>
      <c r="B757" s="31"/>
      <c r="C757" s="43"/>
      <c r="D757" s="92"/>
      <c r="E757" s="92"/>
      <c r="G757" s="31"/>
      <c r="H757" s="31"/>
    </row>
    <row r="758" spans="1:8" x14ac:dyDescent="0.3">
      <c r="A758" s="29"/>
      <c r="B758" s="31"/>
      <c r="C758" s="43"/>
      <c r="D758" s="92"/>
      <c r="E758" s="92"/>
      <c r="G758" s="31"/>
      <c r="H758" s="31"/>
    </row>
    <row r="759" spans="1:8" x14ac:dyDescent="0.3">
      <c r="A759" s="29"/>
      <c r="B759" s="31"/>
      <c r="C759" s="43"/>
      <c r="D759" s="92"/>
      <c r="E759" s="92"/>
      <c r="G759" s="31"/>
      <c r="H759" s="31"/>
    </row>
    <row r="760" spans="1:8" x14ac:dyDescent="0.3">
      <c r="A760" s="29"/>
      <c r="B760" s="31"/>
      <c r="C760" s="43"/>
      <c r="D760" s="92"/>
      <c r="E760" s="92"/>
      <c r="G760" s="31"/>
      <c r="H760" s="31"/>
    </row>
    <row r="761" spans="1:8" x14ac:dyDescent="0.3">
      <c r="A761" s="29"/>
      <c r="B761" s="31"/>
      <c r="C761" s="43"/>
      <c r="D761" s="92"/>
      <c r="E761" s="92"/>
      <c r="G761" s="31"/>
      <c r="H761" s="31"/>
    </row>
    <row r="762" spans="1:8" x14ac:dyDescent="0.3">
      <c r="A762" s="29"/>
      <c r="B762" s="31"/>
      <c r="C762" s="43"/>
      <c r="D762" s="92"/>
      <c r="E762" s="92"/>
      <c r="G762" s="31"/>
      <c r="H762" s="31"/>
    </row>
    <row r="763" spans="1:8" x14ac:dyDescent="0.3">
      <c r="A763" s="29"/>
      <c r="B763" s="31"/>
      <c r="C763" s="43"/>
      <c r="D763" s="92"/>
      <c r="E763" s="92"/>
      <c r="G763" s="31"/>
      <c r="H763" s="31"/>
    </row>
    <row r="764" spans="1:8" x14ac:dyDescent="0.3">
      <c r="A764" s="29"/>
      <c r="B764" s="31"/>
      <c r="C764" s="43"/>
      <c r="D764" s="92"/>
      <c r="E764" s="92"/>
      <c r="G764" s="31"/>
      <c r="H764" s="31"/>
    </row>
    <row r="765" spans="1:8" x14ac:dyDescent="0.3">
      <c r="A765" s="29"/>
      <c r="B765" s="31"/>
      <c r="C765" s="43"/>
      <c r="D765" s="92"/>
      <c r="E765" s="92"/>
      <c r="G765" s="31"/>
      <c r="H765" s="31"/>
    </row>
    <row r="766" spans="1:8" x14ac:dyDescent="0.3">
      <c r="A766" s="29"/>
      <c r="B766" s="31"/>
      <c r="C766" s="43"/>
      <c r="D766" s="92"/>
      <c r="E766" s="92"/>
      <c r="G766" s="31"/>
      <c r="H766" s="31"/>
    </row>
    <row r="767" spans="1:8" x14ac:dyDescent="0.3">
      <c r="A767" s="29"/>
      <c r="B767" s="31"/>
      <c r="C767" s="43"/>
      <c r="D767" s="92"/>
      <c r="E767" s="92"/>
      <c r="G767" s="31"/>
      <c r="H767" s="31"/>
    </row>
    <row r="768" spans="1:8" x14ac:dyDescent="0.3">
      <c r="A768" s="29"/>
      <c r="B768" s="45"/>
      <c r="C768" s="46"/>
      <c r="D768" s="92"/>
      <c r="E768" s="92"/>
      <c r="G768" s="31"/>
      <c r="H768" s="31"/>
    </row>
    <row r="769" spans="1:8" x14ac:dyDescent="0.3">
      <c r="A769" s="29"/>
      <c r="B769" s="45"/>
      <c r="C769" s="46"/>
      <c r="D769" s="92"/>
      <c r="E769" s="92"/>
      <c r="G769" s="31"/>
      <c r="H769" s="31"/>
    </row>
    <row r="770" spans="1:8" x14ac:dyDescent="0.3">
      <c r="A770" s="29"/>
      <c r="B770" s="45"/>
      <c r="C770" s="46"/>
      <c r="D770" s="92"/>
      <c r="E770" s="92"/>
      <c r="G770" s="31"/>
      <c r="H770" s="31"/>
    </row>
    <row r="771" spans="1:8" x14ac:dyDescent="0.3">
      <c r="A771" s="29"/>
      <c r="B771" s="31"/>
      <c r="C771" s="43"/>
      <c r="D771" s="92"/>
      <c r="E771" s="92"/>
      <c r="G771" s="31"/>
      <c r="H771" s="31"/>
    </row>
    <row r="772" spans="1:8" x14ac:dyDescent="0.3">
      <c r="A772" s="29"/>
      <c r="B772" s="31"/>
      <c r="C772" s="43"/>
      <c r="D772" s="92"/>
      <c r="E772" s="92"/>
      <c r="G772" s="31"/>
      <c r="H772" s="31"/>
    </row>
    <row r="773" spans="1:8" x14ac:dyDescent="0.3">
      <c r="A773" s="29"/>
      <c r="B773" s="31"/>
      <c r="C773" s="43"/>
      <c r="D773" s="92"/>
      <c r="E773" s="92"/>
      <c r="G773" s="31"/>
      <c r="H773" s="31"/>
    </row>
    <row r="774" spans="1:8" x14ac:dyDescent="0.3">
      <c r="A774" s="29"/>
      <c r="B774" s="31"/>
      <c r="C774" s="43"/>
      <c r="D774" s="92"/>
      <c r="E774" s="92"/>
      <c r="G774" s="31"/>
      <c r="H774" s="31"/>
    </row>
    <row r="775" spans="1:8" x14ac:dyDescent="0.3">
      <c r="A775" s="29"/>
      <c r="B775" s="31"/>
      <c r="C775" s="43"/>
      <c r="D775" s="92"/>
      <c r="E775" s="92"/>
      <c r="G775" s="31"/>
      <c r="H775" s="31"/>
    </row>
    <row r="776" spans="1:8" x14ac:dyDescent="0.3">
      <c r="A776" s="47"/>
      <c r="B776" s="45"/>
      <c r="C776" s="46"/>
      <c r="D776" s="92"/>
      <c r="E776" s="92"/>
      <c r="G776" s="31"/>
      <c r="H776" s="31"/>
    </row>
    <row r="777" spans="1:8" x14ac:dyDescent="0.3">
      <c r="A777" s="47"/>
      <c r="B777" s="45"/>
      <c r="C777" s="46"/>
      <c r="D777" s="92"/>
      <c r="E777" s="92"/>
      <c r="G777" s="31"/>
      <c r="H777" s="31"/>
    </row>
    <row r="778" spans="1:8" x14ac:dyDescent="0.3">
      <c r="A778" s="47"/>
      <c r="B778" s="45"/>
      <c r="C778" s="46"/>
      <c r="D778" s="92"/>
      <c r="E778" s="92"/>
      <c r="G778" s="31"/>
      <c r="H778" s="31"/>
    </row>
    <row r="779" spans="1:8" x14ac:dyDescent="0.3">
      <c r="A779" s="47"/>
      <c r="B779" s="45"/>
      <c r="C779" s="46"/>
      <c r="D779" s="92"/>
      <c r="E779" s="92"/>
      <c r="G779" s="31"/>
      <c r="H779" s="31"/>
    </row>
    <row r="780" spans="1:8" x14ac:dyDescent="0.3">
      <c r="A780" s="47"/>
      <c r="B780" s="45"/>
      <c r="C780" s="46"/>
      <c r="D780" s="92"/>
      <c r="E780" s="92"/>
      <c r="G780" s="31"/>
      <c r="H780" s="31"/>
    </row>
    <row r="781" spans="1:8" x14ac:dyDescent="0.3">
      <c r="A781" s="47"/>
      <c r="B781" s="31"/>
      <c r="C781" s="43"/>
      <c r="D781" s="92"/>
      <c r="E781" s="43"/>
      <c r="G781" s="31"/>
      <c r="H781" s="31"/>
    </row>
    <row r="782" spans="1:8" x14ac:dyDescent="0.3">
      <c r="A782" s="29"/>
      <c r="B782" s="31"/>
      <c r="D782" s="92"/>
      <c r="E782" s="92"/>
      <c r="G782" s="31"/>
      <c r="H782" s="31"/>
    </row>
    <row r="783" spans="1:8" x14ac:dyDescent="0.3">
      <c r="A783" s="29"/>
      <c r="B783" s="31"/>
      <c r="D783" s="92"/>
      <c r="E783" s="92"/>
      <c r="G783" s="31"/>
      <c r="H783" s="31"/>
    </row>
    <row r="784" spans="1:8" x14ac:dyDescent="0.3">
      <c r="A784" s="29"/>
      <c r="B784" s="31"/>
      <c r="D784" s="92"/>
      <c r="E784" s="92"/>
      <c r="G784" s="31"/>
      <c r="H784" s="31"/>
    </row>
    <row r="785" spans="1:8" x14ac:dyDescent="0.3">
      <c r="A785" s="29"/>
      <c r="B785" s="31"/>
      <c r="D785" s="92"/>
      <c r="E785" s="92"/>
      <c r="G785" s="31"/>
      <c r="H785" s="31"/>
    </row>
    <row r="786" spans="1:8" x14ac:dyDescent="0.3">
      <c r="A786" s="29"/>
      <c r="B786" s="31"/>
      <c r="D786" s="92"/>
      <c r="E786" s="92"/>
      <c r="G786" s="31"/>
      <c r="H786" s="31"/>
    </row>
    <row r="787" spans="1:8" x14ac:dyDescent="0.3">
      <c r="A787" s="29"/>
      <c r="B787" s="31"/>
      <c r="D787" s="92"/>
      <c r="E787" s="92"/>
      <c r="G787" s="31"/>
      <c r="H787" s="31"/>
    </row>
    <row r="788" spans="1:8" x14ac:dyDescent="0.3">
      <c r="A788" s="29"/>
      <c r="B788" s="31"/>
      <c r="D788" s="92"/>
      <c r="E788" s="92"/>
      <c r="G788" s="31"/>
      <c r="H788" s="31"/>
    </row>
    <row r="789" spans="1:8" x14ac:dyDescent="0.3">
      <c r="A789" s="29"/>
      <c r="B789" s="31"/>
      <c r="D789" s="92"/>
      <c r="E789" s="92"/>
      <c r="G789" s="31"/>
      <c r="H789" s="31"/>
    </row>
    <row r="790" spans="1:8" x14ac:dyDescent="0.3">
      <c r="A790" s="29"/>
      <c r="B790" s="31"/>
      <c r="D790" s="92"/>
      <c r="E790" s="92"/>
      <c r="G790" s="31"/>
      <c r="H790" s="31"/>
    </row>
    <row r="791" spans="1:8" x14ac:dyDescent="0.3">
      <c r="A791" s="29"/>
      <c r="B791" s="31"/>
      <c r="D791" s="92"/>
      <c r="E791" s="92"/>
      <c r="G791" s="31"/>
      <c r="H791" s="31"/>
    </row>
    <row r="792" spans="1:8" x14ac:dyDescent="0.3">
      <c r="A792" s="29"/>
      <c r="B792" s="31"/>
      <c r="D792" s="92"/>
      <c r="E792" s="92"/>
      <c r="G792" s="31"/>
      <c r="H792" s="31"/>
    </row>
    <row r="793" spans="1:8" x14ac:dyDescent="0.3">
      <c r="A793" s="29"/>
      <c r="B793" s="31"/>
      <c r="D793" s="92"/>
      <c r="E793" s="92"/>
      <c r="G793" s="31"/>
      <c r="H793" s="31"/>
    </row>
    <row r="794" spans="1:8" x14ac:dyDescent="0.3">
      <c r="A794" s="29"/>
      <c r="B794" s="31"/>
      <c r="D794" s="92"/>
      <c r="E794" s="92"/>
      <c r="G794" s="31"/>
      <c r="H794" s="31"/>
    </row>
    <row r="795" spans="1:8" x14ac:dyDescent="0.3">
      <c r="A795" s="29"/>
      <c r="B795" s="31"/>
      <c r="D795" s="92"/>
      <c r="E795" s="92"/>
      <c r="G795" s="31"/>
      <c r="H795" s="31"/>
    </row>
    <row r="796" spans="1:8" x14ac:dyDescent="0.3">
      <c r="A796" s="29"/>
      <c r="B796" s="31"/>
      <c r="D796" s="92"/>
      <c r="E796" s="92"/>
      <c r="G796" s="31"/>
      <c r="H796" s="31"/>
    </row>
    <row r="797" spans="1:8" x14ac:dyDescent="0.3">
      <c r="A797" s="29"/>
      <c r="B797" s="31"/>
      <c r="D797" s="92"/>
      <c r="E797" s="92"/>
      <c r="G797" s="31"/>
      <c r="H797" s="31"/>
    </row>
    <row r="798" spans="1:8" x14ac:dyDescent="0.3">
      <c r="A798" s="29"/>
      <c r="B798" s="31"/>
      <c r="D798" s="92"/>
      <c r="E798" s="92"/>
      <c r="G798" s="31"/>
      <c r="H798" s="31"/>
    </row>
    <row r="799" spans="1:8" x14ac:dyDescent="0.3">
      <c r="A799" s="29"/>
      <c r="B799" s="31"/>
      <c r="D799" s="92"/>
      <c r="E799" s="92"/>
      <c r="G799" s="31"/>
      <c r="H799" s="31"/>
    </row>
    <row r="800" spans="1:8" x14ac:dyDescent="0.3">
      <c r="A800" s="29"/>
      <c r="B800" s="31"/>
      <c r="D800" s="92"/>
      <c r="E800" s="92"/>
      <c r="G800" s="31"/>
      <c r="H800" s="31"/>
    </row>
    <row r="801" spans="1:8" x14ac:dyDescent="0.3">
      <c r="A801" s="29"/>
      <c r="B801" s="31"/>
      <c r="D801" s="92"/>
      <c r="E801" s="92"/>
      <c r="G801" s="31"/>
      <c r="H801" s="31"/>
    </row>
    <row r="802" spans="1:8" x14ac:dyDescent="0.3">
      <c r="A802" s="29"/>
      <c r="B802" s="31"/>
      <c r="D802" s="92"/>
      <c r="E802" s="92"/>
      <c r="G802" s="31"/>
      <c r="H802" s="31"/>
    </row>
    <row r="803" spans="1:8" x14ac:dyDescent="0.3">
      <c r="A803" s="29"/>
      <c r="B803" s="31"/>
      <c r="D803" s="92"/>
      <c r="E803" s="92"/>
      <c r="G803" s="31"/>
      <c r="H803" s="31"/>
    </row>
    <row r="804" spans="1:8" x14ac:dyDescent="0.3">
      <c r="A804" s="29"/>
      <c r="B804" s="31"/>
      <c r="D804" s="92"/>
      <c r="E804" s="92"/>
      <c r="G804" s="31"/>
      <c r="H804" s="31"/>
    </row>
    <row r="805" spans="1:8" x14ac:dyDescent="0.3">
      <c r="A805" s="29"/>
      <c r="B805" s="31"/>
      <c r="D805" s="92"/>
      <c r="E805" s="92"/>
      <c r="G805" s="31"/>
      <c r="H805" s="31"/>
    </row>
    <row r="806" spans="1:8" x14ac:dyDescent="0.3">
      <c r="A806" s="29"/>
      <c r="B806" s="31"/>
      <c r="D806" s="92"/>
      <c r="E806" s="92"/>
      <c r="G806" s="31"/>
      <c r="H806" s="31"/>
    </row>
    <row r="807" spans="1:8" x14ac:dyDescent="0.3">
      <c r="A807" s="29"/>
      <c r="B807" s="31"/>
      <c r="D807" s="92"/>
      <c r="E807" s="92"/>
      <c r="G807" s="31"/>
      <c r="H807" s="31"/>
    </row>
    <row r="808" spans="1:8" x14ac:dyDescent="0.3">
      <c r="A808" s="29"/>
      <c r="B808" s="31"/>
      <c r="D808" s="92"/>
      <c r="E808" s="92"/>
      <c r="G808" s="31"/>
      <c r="H808" s="31"/>
    </row>
    <row r="809" spans="1:8" x14ac:dyDescent="0.3">
      <c r="A809" s="29"/>
      <c r="B809" s="31"/>
      <c r="D809" s="92"/>
      <c r="E809" s="92"/>
      <c r="G809" s="31"/>
      <c r="H809" s="31"/>
    </row>
    <row r="810" spans="1:8" x14ac:dyDescent="0.3">
      <c r="A810" s="29"/>
      <c r="B810" s="31"/>
      <c r="D810" s="92"/>
      <c r="E810" s="92"/>
      <c r="G810" s="31"/>
      <c r="H810" s="31"/>
    </row>
    <row r="811" spans="1:8" x14ac:dyDescent="0.3">
      <c r="A811" s="29"/>
      <c r="B811" s="31"/>
      <c r="D811" s="92"/>
      <c r="E811" s="92"/>
      <c r="G811" s="31"/>
      <c r="H811" s="31"/>
    </row>
    <row r="812" spans="1:8" x14ac:dyDescent="0.3">
      <c r="A812" s="31"/>
      <c r="B812" s="48"/>
      <c r="C812" s="43"/>
      <c r="D812" s="92"/>
      <c r="E812" s="92"/>
      <c r="G812" s="31"/>
      <c r="H812" s="31"/>
    </row>
    <row r="813" spans="1:8" x14ac:dyDescent="0.3">
      <c r="A813" s="31"/>
      <c r="B813" s="49"/>
      <c r="C813" s="43"/>
      <c r="D813" s="92"/>
      <c r="E813" s="92"/>
      <c r="G813" s="31"/>
      <c r="H813" s="31"/>
    </row>
    <row r="814" spans="1:8" x14ac:dyDescent="0.3">
      <c r="A814" s="31"/>
      <c r="B814" s="48"/>
      <c r="C814" s="43"/>
      <c r="D814" s="92"/>
      <c r="E814" s="92"/>
      <c r="G814" s="31"/>
      <c r="H814" s="31"/>
    </row>
    <row r="815" spans="1:8" x14ac:dyDescent="0.3">
      <c r="A815" s="31"/>
      <c r="B815" s="48"/>
      <c r="C815" s="43"/>
      <c r="D815" s="92"/>
      <c r="E815" s="92"/>
      <c r="G815" s="31"/>
      <c r="H815" s="31"/>
    </row>
    <row r="816" spans="1:8" x14ac:dyDescent="0.3">
      <c r="A816" s="31"/>
      <c r="B816" s="44"/>
      <c r="C816" s="50"/>
      <c r="D816" s="92"/>
      <c r="E816" s="92"/>
      <c r="G816" s="31"/>
      <c r="H816" s="31"/>
    </row>
    <row r="817" spans="1:8" x14ac:dyDescent="0.3">
      <c r="A817" s="31"/>
      <c r="B817" s="44"/>
      <c r="C817" s="50"/>
      <c r="D817" s="92"/>
      <c r="E817" s="92"/>
      <c r="G817" s="31"/>
      <c r="H817" s="31"/>
    </row>
    <row r="818" spans="1:8" x14ac:dyDescent="0.3">
      <c r="A818" s="31"/>
      <c r="B818" s="44"/>
      <c r="C818" s="50"/>
      <c r="D818" s="92"/>
      <c r="E818" s="92"/>
      <c r="G818" s="31"/>
      <c r="H818" s="31"/>
    </row>
    <row r="819" spans="1:8" x14ac:dyDescent="0.3">
      <c r="A819" s="31"/>
      <c r="B819" s="44"/>
      <c r="C819" s="50"/>
      <c r="D819" s="92"/>
      <c r="E819" s="92"/>
      <c r="G819" s="31"/>
      <c r="H819" s="31"/>
    </row>
    <row r="820" spans="1:8" x14ac:dyDescent="0.3">
      <c r="A820" s="31"/>
      <c r="B820" s="44"/>
      <c r="C820" s="50"/>
      <c r="D820" s="92"/>
      <c r="E820" s="92"/>
      <c r="G820" s="31"/>
      <c r="H820" s="31"/>
    </row>
    <row r="821" spans="1:8" x14ac:dyDescent="0.3">
      <c r="A821" s="31"/>
      <c r="B821" s="44"/>
      <c r="C821" s="50"/>
      <c r="D821" s="92"/>
      <c r="E821" s="92"/>
      <c r="G821" s="31"/>
      <c r="H821" s="31"/>
    </row>
    <row r="822" spans="1:8" x14ac:dyDescent="0.3">
      <c r="A822" s="31"/>
      <c r="B822" s="44"/>
      <c r="C822" s="50"/>
      <c r="D822" s="92"/>
      <c r="E822" s="92"/>
      <c r="G822" s="31"/>
      <c r="H822" s="31"/>
    </row>
    <row r="823" spans="1:8" x14ac:dyDescent="0.3">
      <c r="A823" s="31"/>
      <c r="B823" s="44"/>
      <c r="C823" s="50"/>
      <c r="D823" s="92"/>
      <c r="E823" s="92"/>
      <c r="G823" s="31"/>
      <c r="H823" s="31"/>
    </row>
    <row r="824" spans="1:8" x14ac:dyDescent="0.3">
      <c r="A824" s="31"/>
      <c r="B824" s="44"/>
      <c r="C824" s="50"/>
      <c r="D824" s="92"/>
      <c r="E824" s="92"/>
      <c r="G824" s="31"/>
      <c r="H824" s="31"/>
    </row>
    <row r="825" spans="1:8" x14ac:dyDescent="0.3">
      <c r="A825" s="31"/>
      <c r="B825" s="44"/>
      <c r="C825" s="50"/>
      <c r="D825" s="92"/>
      <c r="E825" s="92"/>
      <c r="G825" s="31"/>
      <c r="H825" s="31"/>
    </row>
    <row r="826" spans="1:8" x14ac:dyDescent="0.3">
      <c r="A826" s="31"/>
      <c r="B826" s="44"/>
      <c r="C826" s="50"/>
      <c r="D826" s="92"/>
      <c r="E826" s="92"/>
      <c r="G826" s="31"/>
      <c r="H826" s="31"/>
    </row>
    <row r="827" spans="1:8" x14ac:dyDescent="0.3">
      <c r="A827" s="31"/>
      <c r="B827" s="44"/>
      <c r="C827" s="50"/>
      <c r="D827" s="92"/>
      <c r="E827" s="92"/>
      <c r="G827" s="31"/>
      <c r="H827" s="31"/>
    </row>
    <row r="828" spans="1:8" x14ac:dyDescent="0.3">
      <c r="A828" s="31"/>
      <c r="B828" s="44"/>
      <c r="C828" s="50"/>
      <c r="D828" s="92"/>
      <c r="E828" s="92"/>
      <c r="G828" s="31"/>
      <c r="H828" s="31"/>
    </row>
    <row r="829" spans="1:8" x14ac:dyDescent="0.3">
      <c r="A829" s="31"/>
      <c r="B829" s="44"/>
      <c r="C829" s="50"/>
      <c r="D829" s="92"/>
      <c r="E829" s="92"/>
      <c r="G829" s="31"/>
      <c r="H829" s="31"/>
    </row>
    <row r="830" spans="1:8" x14ac:dyDescent="0.3">
      <c r="A830" s="31"/>
      <c r="B830" s="44"/>
      <c r="C830" s="50"/>
      <c r="D830" s="92"/>
      <c r="E830" s="92"/>
      <c r="G830" s="31"/>
      <c r="H830" s="31"/>
    </row>
    <row r="831" spans="1:8" x14ac:dyDescent="0.3">
      <c r="A831" s="31"/>
      <c r="B831" s="44"/>
      <c r="C831" s="50"/>
      <c r="D831" s="92"/>
      <c r="E831" s="92"/>
      <c r="G831" s="31"/>
      <c r="H831" s="31"/>
    </row>
    <row r="832" spans="1:8" x14ac:dyDescent="0.3">
      <c r="A832" s="31"/>
      <c r="B832" s="44"/>
      <c r="C832" s="50"/>
      <c r="D832" s="92"/>
      <c r="E832" s="92"/>
      <c r="G832" s="31"/>
      <c r="H832" s="31"/>
    </row>
    <row r="833" spans="1:8" x14ac:dyDescent="0.3">
      <c r="A833" s="31"/>
      <c r="B833" s="44"/>
      <c r="C833" s="50"/>
      <c r="D833" s="92"/>
      <c r="E833" s="92"/>
      <c r="G833" s="31"/>
      <c r="H833" s="31"/>
    </row>
    <row r="834" spans="1:8" x14ac:dyDescent="0.3">
      <c r="A834" s="31"/>
      <c r="B834" s="44"/>
      <c r="C834" s="50"/>
      <c r="D834" s="92"/>
      <c r="E834" s="92"/>
      <c r="G834" s="31"/>
      <c r="H834" s="31"/>
    </row>
    <row r="835" spans="1:8" x14ac:dyDescent="0.3">
      <c r="A835" s="31"/>
      <c r="B835" s="44"/>
      <c r="C835" s="50"/>
      <c r="D835" s="92"/>
      <c r="E835" s="92"/>
      <c r="G835" s="31"/>
      <c r="H835" s="31"/>
    </row>
    <row r="836" spans="1:8" x14ac:dyDescent="0.3">
      <c r="A836" s="31"/>
      <c r="B836" s="44"/>
      <c r="C836" s="50"/>
      <c r="D836" s="92"/>
      <c r="E836" s="92"/>
      <c r="G836" s="31"/>
      <c r="H836" s="31"/>
    </row>
    <row r="837" spans="1:8" x14ac:dyDescent="0.3">
      <c r="A837" s="31"/>
      <c r="B837" s="44"/>
      <c r="C837" s="50"/>
      <c r="D837" s="92"/>
      <c r="E837" s="92"/>
      <c r="G837" s="31"/>
      <c r="H837" s="31"/>
    </row>
    <row r="838" spans="1:8" x14ac:dyDescent="0.3">
      <c r="A838" s="31"/>
      <c r="B838" s="44"/>
      <c r="C838" s="50"/>
      <c r="D838" s="92"/>
      <c r="E838" s="92"/>
      <c r="G838" s="31"/>
      <c r="H838" s="31"/>
    </row>
    <row r="839" spans="1:8" x14ac:dyDescent="0.3">
      <c r="A839" s="31"/>
      <c r="B839" s="44"/>
      <c r="C839" s="50"/>
      <c r="D839" s="92"/>
      <c r="E839" s="92"/>
      <c r="G839" s="31"/>
      <c r="H839" s="31"/>
    </row>
    <row r="840" spans="1:8" x14ac:dyDescent="0.3">
      <c r="A840" s="31"/>
      <c r="B840" s="44"/>
      <c r="C840" s="50"/>
      <c r="D840" s="92"/>
      <c r="E840" s="92"/>
      <c r="G840" s="31"/>
      <c r="H840" s="31"/>
    </row>
    <row r="841" spans="1:8" x14ac:dyDescent="0.3">
      <c r="A841" s="31"/>
      <c r="B841" s="44"/>
      <c r="C841" s="50"/>
      <c r="D841" s="92"/>
      <c r="E841" s="92"/>
      <c r="G841" s="31"/>
      <c r="H841" s="31"/>
    </row>
    <row r="842" spans="1:8" x14ac:dyDescent="0.3">
      <c r="A842" s="31"/>
      <c r="B842" s="44"/>
      <c r="C842" s="50"/>
      <c r="D842" s="92"/>
      <c r="E842" s="92"/>
      <c r="G842" s="31"/>
      <c r="H842" s="31"/>
    </row>
    <row r="843" spans="1:8" x14ac:dyDescent="0.3">
      <c r="A843" s="31"/>
      <c r="B843" s="44"/>
      <c r="C843" s="50"/>
      <c r="D843" s="92"/>
      <c r="E843" s="92"/>
      <c r="G843" s="31"/>
      <c r="H843" s="31"/>
    </row>
    <row r="844" spans="1:8" x14ac:dyDescent="0.3">
      <c r="A844" s="31"/>
      <c r="B844" s="44"/>
      <c r="C844" s="50"/>
      <c r="D844" s="92"/>
      <c r="E844" s="92"/>
      <c r="G844" s="31"/>
      <c r="H844" s="31"/>
    </row>
    <row r="845" spans="1:8" x14ac:dyDescent="0.3">
      <c r="A845" s="31"/>
      <c r="B845" s="44"/>
      <c r="C845" s="50"/>
      <c r="D845" s="92"/>
      <c r="E845" s="92"/>
      <c r="G845" s="31"/>
      <c r="H845" s="31"/>
    </row>
    <row r="846" spans="1:8" x14ac:dyDescent="0.3">
      <c r="A846" s="31"/>
      <c r="B846" s="44"/>
      <c r="C846" s="50"/>
      <c r="D846" s="92"/>
      <c r="E846" s="92"/>
      <c r="G846" s="31"/>
      <c r="H846" s="31"/>
    </row>
    <row r="847" spans="1:8" x14ac:dyDescent="0.3">
      <c r="A847" s="31"/>
      <c r="B847" s="44"/>
      <c r="C847" s="50"/>
      <c r="D847" s="92"/>
      <c r="E847" s="92"/>
      <c r="G847" s="31"/>
      <c r="H847" s="31"/>
    </row>
    <row r="848" spans="1:8" x14ac:dyDescent="0.3">
      <c r="A848" s="31"/>
      <c r="B848" s="44"/>
      <c r="C848" s="50"/>
      <c r="D848" s="92"/>
      <c r="E848" s="92"/>
      <c r="G848" s="31"/>
      <c r="H848" s="31"/>
    </row>
    <row r="849" spans="1:8" x14ac:dyDescent="0.3">
      <c r="A849" s="31"/>
      <c r="B849" s="44"/>
      <c r="C849" s="50"/>
      <c r="D849" s="92"/>
      <c r="E849" s="92"/>
      <c r="G849" s="31"/>
      <c r="H849" s="31"/>
    </row>
    <row r="850" spans="1:8" x14ac:dyDescent="0.3">
      <c r="A850" s="31"/>
      <c r="B850" s="44"/>
      <c r="C850" s="50"/>
      <c r="D850" s="92"/>
      <c r="E850" s="92"/>
      <c r="G850" s="31"/>
      <c r="H850" s="31"/>
    </row>
    <row r="851" spans="1:8" x14ac:dyDescent="0.3">
      <c r="A851" s="31"/>
      <c r="B851" s="44"/>
      <c r="C851" s="50"/>
      <c r="D851" s="92"/>
      <c r="E851" s="92"/>
      <c r="G851" s="31"/>
      <c r="H851" s="31"/>
    </row>
    <row r="852" spans="1:8" x14ac:dyDescent="0.3">
      <c r="A852" s="31"/>
      <c r="B852" s="44"/>
      <c r="C852" s="50"/>
      <c r="D852" s="92"/>
      <c r="E852" s="92"/>
      <c r="G852" s="31"/>
      <c r="H852" s="31"/>
    </row>
    <row r="853" spans="1:8" x14ac:dyDescent="0.3">
      <c r="A853" s="31"/>
      <c r="B853" s="44"/>
      <c r="C853" s="50"/>
      <c r="D853" s="92"/>
      <c r="E853" s="92"/>
      <c r="G853" s="31"/>
      <c r="H853" s="31"/>
    </row>
    <row r="854" spans="1:8" x14ac:dyDescent="0.3">
      <c r="A854" s="31"/>
      <c r="B854" s="44"/>
      <c r="C854" s="50"/>
      <c r="D854" s="92"/>
      <c r="E854" s="92"/>
      <c r="G854" s="31"/>
      <c r="H854" s="31"/>
    </row>
    <row r="855" spans="1:8" x14ac:dyDescent="0.3">
      <c r="A855" s="31"/>
      <c r="B855" s="44"/>
      <c r="C855" s="50"/>
      <c r="D855" s="92"/>
      <c r="E855" s="92"/>
      <c r="G855" s="31"/>
      <c r="H855" s="31"/>
    </row>
    <row r="856" spans="1:8" x14ac:dyDescent="0.3">
      <c r="A856" s="31"/>
      <c r="B856" s="44"/>
      <c r="C856" s="50"/>
      <c r="D856" s="92"/>
      <c r="E856" s="92"/>
      <c r="G856" s="31"/>
      <c r="H856" s="31"/>
    </row>
    <row r="857" spans="1:8" x14ac:dyDescent="0.3">
      <c r="A857" s="31"/>
      <c r="B857" s="44"/>
      <c r="C857" s="50"/>
      <c r="D857" s="92"/>
      <c r="E857" s="92"/>
      <c r="G857" s="31"/>
      <c r="H857" s="31"/>
    </row>
    <row r="858" spans="1:8" x14ac:dyDescent="0.3">
      <c r="A858" s="31"/>
      <c r="B858" s="44"/>
      <c r="C858" s="50"/>
      <c r="D858" s="92"/>
      <c r="E858" s="92"/>
      <c r="G858" s="31"/>
      <c r="H858" s="31"/>
    </row>
    <row r="859" spans="1:8" x14ac:dyDescent="0.3">
      <c r="A859" s="31"/>
      <c r="B859" s="44"/>
      <c r="C859" s="50"/>
      <c r="D859" s="92"/>
      <c r="E859" s="92"/>
      <c r="G859" s="31"/>
      <c r="H859" s="31"/>
    </row>
    <row r="860" spans="1:8" x14ac:dyDescent="0.3">
      <c r="A860" s="31"/>
      <c r="B860" s="44"/>
      <c r="C860" s="50"/>
      <c r="D860" s="92"/>
      <c r="E860" s="92"/>
      <c r="G860" s="31"/>
      <c r="H860" s="31"/>
    </row>
    <row r="861" spans="1:8" x14ac:dyDescent="0.3">
      <c r="A861" s="31"/>
      <c r="B861" s="44"/>
      <c r="C861" s="50"/>
      <c r="D861" s="92"/>
      <c r="E861" s="92"/>
      <c r="G861" s="31"/>
      <c r="H861" s="31"/>
    </row>
    <row r="862" spans="1:8" x14ac:dyDescent="0.3">
      <c r="A862" s="31"/>
      <c r="B862" s="44"/>
      <c r="C862" s="50"/>
      <c r="D862" s="92"/>
      <c r="E862" s="92"/>
      <c r="G862" s="31"/>
      <c r="H862" s="31"/>
    </row>
    <row r="863" spans="1:8" x14ac:dyDescent="0.3">
      <c r="A863" s="31"/>
      <c r="B863" s="44"/>
      <c r="C863" s="50"/>
      <c r="D863" s="92"/>
      <c r="E863" s="92"/>
      <c r="G863" s="31"/>
      <c r="H863" s="31"/>
    </row>
    <row r="864" spans="1:8" x14ac:dyDescent="0.3">
      <c r="A864" s="31"/>
      <c r="B864" s="44"/>
      <c r="C864" s="50"/>
      <c r="D864" s="92"/>
      <c r="E864" s="92"/>
      <c r="G864" s="31"/>
      <c r="H864" s="31"/>
    </row>
    <row r="865" spans="1:8" x14ac:dyDescent="0.3">
      <c r="A865" s="31"/>
      <c r="B865" s="44"/>
      <c r="C865" s="50"/>
      <c r="D865" s="92"/>
      <c r="E865" s="92"/>
      <c r="G865" s="31"/>
      <c r="H865" s="31"/>
    </row>
    <row r="866" spans="1:8" x14ac:dyDescent="0.3">
      <c r="A866" s="31"/>
      <c r="B866" s="44"/>
      <c r="C866" s="50"/>
      <c r="D866" s="92"/>
      <c r="E866" s="92"/>
      <c r="G866" s="31"/>
      <c r="H866" s="31"/>
    </row>
    <row r="867" spans="1:8" x14ac:dyDescent="0.3">
      <c r="A867" s="31"/>
      <c r="B867" s="44"/>
      <c r="C867" s="50"/>
      <c r="D867" s="92"/>
      <c r="E867" s="92"/>
      <c r="G867" s="31"/>
      <c r="H867" s="31"/>
    </row>
    <row r="868" spans="1:8" x14ac:dyDescent="0.3">
      <c r="A868" s="31"/>
      <c r="B868" s="44"/>
      <c r="C868" s="50"/>
      <c r="D868" s="92"/>
      <c r="E868" s="92"/>
      <c r="G868" s="31"/>
      <c r="H868" s="31"/>
    </row>
    <row r="869" spans="1:8" x14ac:dyDescent="0.3">
      <c r="A869" s="31"/>
      <c r="B869" s="44"/>
      <c r="C869" s="50"/>
      <c r="D869" s="92"/>
      <c r="E869" s="92"/>
      <c r="G869" s="31"/>
      <c r="H869" s="31"/>
    </row>
    <row r="870" spans="1:8" x14ac:dyDescent="0.3">
      <c r="A870" s="31"/>
      <c r="B870" s="44"/>
      <c r="C870" s="50"/>
      <c r="D870" s="92"/>
      <c r="E870" s="92"/>
      <c r="G870" s="31"/>
      <c r="H870" s="31"/>
    </row>
    <row r="871" spans="1:8" x14ac:dyDescent="0.3">
      <c r="A871" s="31"/>
      <c r="B871" s="44"/>
      <c r="C871" s="50"/>
      <c r="D871" s="92"/>
      <c r="E871" s="92"/>
      <c r="G871" s="31"/>
      <c r="H871" s="31"/>
    </row>
    <row r="872" spans="1:8" x14ac:dyDescent="0.3">
      <c r="A872" s="31"/>
      <c r="B872" s="44"/>
      <c r="C872" s="50"/>
      <c r="D872" s="92"/>
      <c r="E872" s="92"/>
      <c r="G872" s="31"/>
      <c r="H872" s="31"/>
    </row>
    <row r="873" spans="1:8" x14ac:dyDescent="0.3">
      <c r="A873" s="31"/>
      <c r="B873" s="44"/>
      <c r="C873" s="50"/>
      <c r="D873" s="92"/>
      <c r="E873" s="92"/>
      <c r="G873" s="31"/>
      <c r="H873" s="31"/>
    </row>
    <row r="874" spans="1:8" x14ac:dyDescent="0.3">
      <c r="A874" s="31"/>
      <c r="B874" s="44"/>
      <c r="C874" s="50"/>
      <c r="D874" s="92"/>
      <c r="E874" s="92"/>
      <c r="G874" s="31"/>
      <c r="H874" s="31"/>
    </row>
    <row r="875" spans="1:8" x14ac:dyDescent="0.3">
      <c r="A875" s="31"/>
      <c r="B875" s="44"/>
      <c r="C875" s="50"/>
      <c r="D875" s="92"/>
      <c r="E875" s="92"/>
      <c r="G875" s="31"/>
      <c r="H875" s="31"/>
    </row>
    <row r="876" spans="1:8" x14ac:dyDescent="0.3">
      <c r="A876" s="31"/>
      <c r="B876" s="44"/>
      <c r="C876" s="50"/>
      <c r="D876" s="92"/>
      <c r="E876" s="92"/>
      <c r="G876" s="31"/>
      <c r="H876" s="31"/>
    </row>
    <row r="877" spans="1:8" x14ac:dyDescent="0.3">
      <c r="A877" s="31"/>
      <c r="B877" s="44"/>
      <c r="C877" s="50"/>
      <c r="D877" s="92"/>
      <c r="E877" s="92"/>
      <c r="G877" s="31"/>
      <c r="H877" s="31"/>
    </row>
    <row r="878" spans="1:8" x14ac:dyDescent="0.3">
      <c r="A878" s="31"/>
      <c r="B878" s="44"/>
      <c r="C878" s="50"/>
      <c r="D878" s="92"/>
      <c r="E878" s="92"/>
      <c r="G878" s="31"/>
      <c r="H878" s="31"/>
    </row>
    <row r="879" spans="1:8" x14ac:dyDescent="0.3">
      <c r="A879" s="31"/>
      <c r="B879" s="44"/>
      <c r="C879" s="50"/>
      <c r="D879" s="92"/>
      <c r="E879" s="92"/>
      <c r="G879" s="31"/>
      <c r="H879" s="31"/>
    </row>
    <row r="880" spans="1:8" x14ac:dyDescent="0.3">
      <c r="A880" s="31"/>
      <c r="B880" s="44"/>
      <c r="C880" s="50"/>
      <c r="D880" s="92"/>
      <c r="E880" s="92"/>
      <c r="G880" s="31"/>
      <c r="H880" s="31"/>
    </row>
    <row r="881" spans="1:8" x14ac:dyDescent="0.3">
      <c r="A881" s="31"/>
      <c r="B881" s="44"/>
      <c r="C881" s="50"/>
      <c r="D881" s="92"/>
      <c r="E881" s="92"/>
      <c r="G881" s="31"/>
      <c r="H881" s="31"/>
    </row>
    <row r="882" spans="1:8" x14ac:dyDescent="0.3">
      <c r="A882" s="31"/>
      <c r="B882" s="44"/>
      <c r="C882" s="50"/>
      <c r="D882" s="92"/>
      <c r="E882" s="92"/>
      <c r="G882" s="31"/>
      <c r="H882" s="31"/>
    </row>
    <row r="883" spans="1:8" x14ac:dyDescent="0.3">
      <c r="A883" s="31"/>
      <c r="B883" s="44"/>
      <c r="C883" s="50"/>
      <c r="D883" s="92"/>
      <c r="E883" s="92"/>
      <c r="G883" s="31"/>
      <c r="H883" s="31"/>
    </row>
    <row r="884" spans="1:8" x14ac:dyDescent="0.3">
      <c r="A884" s="31"/>
      <c r="B884" s="44"/>
      <c r="C884" s="50"/>
      <c r="D884" s="92"/>
      <c r="E884" s="92"/>
      <c r="G884" s="31"/>
      <c r="H884" s="31"/>
    </row>
    <row r="885" spans="1:8" x14ac:dyDescent="0.3">
      <c r="A885" s="31"/>
      <c r="B885" s="44"/>
      <c r="C885" s="50"/>
      <c r="D885" s="92"/>
      <c r="E885" s="92"/>
      <c r="G885" s="31"/>
      <c r="H885" s="31"/>
    </row>
    <row r="886" spans="1:8" x14ac:dyDescent="0.3">
      <c r="A886" s="31"/>
      <c r="B886" s="44"/>
      <c r="C886" s="50"/>
      <c r="D886" s="92"/>
      <c r="E886" s="92"/>
      <c r="G886" s="31"/>
      <c r="H886" s="31"/>
    </row>
    <row r="887" spans="1:8" x14ac:dyDescent="0.3">
      <c r="A887" s="31"/>
      <c r="B887" s="44"/>
      <c r="C887" s="50"/>
      <c r="D887" s="92"/>
      <c r="E887" s="92"/>
      <c r="G887" s="31"/>
      <c r="H887" s="31"/>
    </row>
    <row r="888" spans="1:8" x14ac:dyDescent="0.3">
      <c r="A888" s="31"/>
      <c r="B888" s="44"/>
      <c r="C888" s="50"/>
      <c r="D888" s="92"/>
      <c r="E888" s="92"/>
      <c r="G888" s="31"/>
      <c r="H888" s="31"/>
    </row>
    <row r="889" spans="1:8" x14ac:dyDescent="0.3">
      <c r="A889" s="31"/>
      <c r="B889" s="44"/>
      <c r="C889" s="50"/>
      <c r="D889" s="92"/>
      <c r="E889" s="92"/>
      <c r="G889" s="31"/>
      <c r="H889" s="31"/>
    </row>
    <row r="890" spans="1:8" x14ac:dyDescent="0.3">
      <c r="A890" s="31"/>
      <c r="B890" s="44"/>
      <c r="C890" s="50"/>
      <c r="D890" s="92"/>
      <c r="E890" s="92"/>
      <c r="G890" s="31"/>
      <c r="H890" s="31"/>
    </row>
    <row r="891" spans="1:8" x14ac:dyDescent="0.3">
      <c r="A891" s="31"/>
      <c r="B891" s="44"/>
      <c r="C891" s="50"/>
      <c r="D891" s="92"/>
      <c r="E891" s="92"/>
      <c r="G891" s="31"/>
      <c r="H891" s="31"/>
    </row>
    <row r="892" spans="1:8" x14ac:dyDescent="0.3">
      <c r="A892" s="31"/>
      <c r="B892" s="44"/>
      <c r="C892" s="50"/>
      <c r="D892" s="92"/>
      <c r="E892" s="92"/>
      <c r="G892" s="31"/>
      <c r="H892" s="31"/>
    </row>
    <row r="893" spans="1:8" x14ac:dyDescent="0.3">
      <c r="A893" s="31"/>
      <c r="B893" s="44"/>
      <c r="C893" s="50"/>
      <c r="D893" s="92"/>
      <c r="E893" s="92"/>
      <c r="G893" s="31"/>
      <c r="H893" s="31"/>
    </row>
    <row r="894" spans="1:8" x14ac:dyDescent="0.3">
      <c r="A894" s="31"/>
      <c r="B894" s="44"/>
      <c r="C894" s="50"/>
      <c r="D894" s="92"/>
      <c r="E894" s="92"/>
      <c r="G894" s="31"/>
      <c r="H894" s="31"/>
    </row>
    <row r="895" spans="1:8" x14ac:dyDescent="0.3">
      <c r="A895" s="31"/>
      <c r="B895" s="44"/>
      <c r="C895" s="50"/>
      <c r="D895" s="92"/>
      <c r="E895" s="92"/>
      <c r="G895" s="31"/>
      <c r="H895" s="31"/>
    </row>
    <row r="896" spans="1:8" x14ac:dyDescent="0.3">
      <c r="A896" s="31"/>
      <c r="B896" s="44"/>
      <c r="C896" s="50"/>
      <c r="D896" s="92"/>
      <c r="E896" s="92"/>
      <c r="G896" s="31"/>
      <c r="H896" s="31"/>
    </row>
    <row r="897" spans="1:8" x14ac:dyDescent="0.3">
      <c r="A897" s="31"/>
      <c r="B897" s="44"/>
      <c r="C897" s="50"/>
      <c r="D897" s="92"/>
      <c r="E897" s="92"/>
      <c r="G897" s="31"/>
      <c r="H897" s="31"/>
    </row>
    <row r="898" spans="1:8" x14ac:dyDescent="0.3">
      <c r="A898" s="31"/>
      <c r="B898" s="44"/>
      <c r="C898" s="50"/>
      <c r="D898" s="92"/>
      <c r="E898" s="92"/>
      <c r="G898" s="31"/>
      <c r="H898" s="31"/>
    </row>
    <row r="899" spans="1:8" x14ac:dyDescent="0.3">
      <c r="A899" s="31"/>
      <c r="B899" s="44"/>
      <c r="C899" s="50"/>
      <c r="D899" s="92"/>
      <c r="E899" s="92"/>
      <c r="G899" s="31"/>
      <c r="H899" s="31"/>
    </row>
    <row r="900" spans="1:8" x14ac:dyDescent="0.3">
      <c r="A900" s="31"/>
      <c r="B900" s="44"/>
      <c r="C900" s="50"/>
      <c r="D900" s="92"/>
      <c r="E900" s="92"/>
      <c r="G900" s="31"/>
      <c r="H900" s="31"/>
    </row>
    <row r="901" spans="1:8" x14ac:dyDescent="0.3">
      <c r="A901" s="31"/>
      <c r="B901" s="44"/>
      <c r="C901" s="50"/>
      <c r="D901" s="92"/>
      <c r="E901" s="92"/>
      <c r="G901" s="31"/>
      <c r="H901" s="31"/>
    </row>
    <row r="902" spans="1:8" x14ac:dyDescent="0.3">
      <c r="A902" s="31"/>
      <c r="B902" s="44"/>
      <c r="C902" s="50"/>
      <c r="D902" s="92"/>
      <c r="E902" s="92"/>
      <c r="G902" s="31"/>
      <c r="H902" s="31"/>
    </row>
    <row r="903" spans="1:8" x14ac:dyDescent="0.3">
      <c r="A903" s="31"/>
      <c r="B903" s="44"/>
      <c r="C903" s="50"/>
      <c r="D903" s="92"/>
      <c r="E903" s="92"/>
      <c r="G903" s="31"/>
      <c r="H903" s="31"/>
    </row>
    <row r="904" spans="1:8" x14ac:dyDescent="0.3">
      <c r="A904" s="31"/>
      <c r="B904" s="44"/>
      <c r="C904" s="50"/>
      <c r="D904" s="92"/>
      <c r="E904" s="92"/>
      <c r="G904" s="31"/>
      <c r="H904" s="31"/>
    </row>
    <row r="905" spans="1:8" x14ac:dyDescent="0.3">
      <c r="A905" s="31"/>
      <c r="B905" s="44"/>
      <c r="C905" s="50"/>
      <c r="D905" s="92"/>
      <c r="E905" s="92"/>
      <c r="G905" s="31"/>
      <c r="H905" s="31"/>
    </row>
    <row r="906" spans="1:8" x14ac:dyDescent="0.3">
      <c r="A906" s="31"/>
      <c r="B906" s="44"/>
      <c r="C906" s="50"/>
      <c r="D906" s="92"/>
      <c r="E906" s="92"/>
      <c r="G906" s="31"/>
      <c r="H906" s="31"/>
    </row>
    <row r="907" spans="1:8" x14ac:dyDescent="0.3">
      <c r="A907" s="31"/>
      <c r="B907" s="44"/>
      <c r="C907" s="50"/>
      <c r="D907" s="92"/>
      <c r="E907" s="92"/>
      <c r="G907" s="31"/>
      <c r="H907" s="31"/>
    </row>
    <row r="908" spans="1:8" x14ac:dyDescent="0.3">
      <c r="A908" s="31"/>
      <c r="B908" s="44"/>
      <c r="C908" s="50"/>
      <c r="D908" s="92"/>
      <c r="E908" s="92"/>
      <c r="G908" s="31"/>
      <c r="H908" s="31"/>
    </row>
    <row r="909" spans="1:8" x14ac:dyDescent="0.3">
      <c r="A909" s="31"/>
      <c r="B909" s="44"/>
      <c r="C909" s="50"/>
      <c r="D909" s="92"/>
      <c r="E909" s="92"/>
      <c r="G909" s="31"/>
      <c r="H909" s="31"/>
    </row>
    <row r="910" spans="1:8" x14ac:dyDescent="0.3">
      <c r="A910" s="31"/>
      <c r="B910" s="44"/>
      <c r="C910" s="50"/>
      <c r="D910" s="92"/>
      <c r="E910" s="92"/>
      <c r="G910" s="31"/>
      <c r="H910" s="31"/>
    </row>
    <row r="911" spans="1:8" x14ac:dyDescent="0.3">
      <c r="A911" s="31"/>
      <c r="B911" s="44"/>
      <c r="C911" s="50"/>
      <c r="D911" s="92"/>
      <c r="E911" s="92"/>
      <c r="G911" s="31"/>
      <c r="H911" s="31"/>
    </row>
    <row r="912" spans="1:8" x14ac:dyDescent="0.3">
      <c r="A912" s="31"/>
      <c r="B912" s="44"/>
      <c r="C912" s="50"/>
      <c r="D912" s="92"/>
      <c r="E912" s="92"/>
      <c r="G912" s="31"/>
      <c r="H912" s="31"/>
    </row>
    <row r="913" spans="1:8" x14ac:dyDescent="0.3">
      <c r="A913" s="31"/>
      <c r="B913" s="44"/>
      <c r="C913" s="50"/>
      <c r="D913" s="92"/>
      <c r="E913" s="92"/>
      <c r="G913" s="31"/>
      <c r="H913" s="31"/>
    </row>
    <row r="914" spans="1:8" x14ac:dyDescent="0.3">
      <c r="A914" s="31"/>
      <c r="B914" s="44"/>
      <c r="C914" s="50"/>
      <c r="D914" s="92"/>
      <c r="E914" s="92"/>
      <c r="G914" s="31"/>
      <c r="H914" s="31"/>
    </row>
    <row r="915" spans="1:8" x14ac:dyDescent="0.3">
      <c r="A915" s="31"/>
      <c r="B915" s="44"/>
      <c r="C915" s="50"/>
      <c r="D915" s="92"/>
      <c r="E915" s="92"/>
      <c r="G915" s="31"/>
      <c r="H915" s="31"/>
    </row>
    <row r="916" spans="1:8" x14ac:dyDescent="0.3">
      <c r="A916" s="31"/>
      <c r="B916" s="44"/>
      <c r="C916" s="50"/>
      <c r="D916" s="92"/>
      <c r="E916" s="92"/>
      <c r="G916" s="31"/>
      <c r="H916" s="31"/>
    </row>
    <row r="917" spans="1:8" x14ac:dyDescent="0.3">
      <c r="A917" s="31"/>
      <c r="B917" s="44"/>
      <c r="C917" s="50"/>
      <c r="D917" s="92"/>
      <c r="E917" s="92"/>
      <c r="G917" s="31"/>
      <c r="H917" s="31"/>
    </row>
    <row r="918" spans="1:8" x14ac:dyDescent="0.3">
      <c r="A918" s="31"/>
      <c r="B918" s="44"/>
      <c r="C918" s="50"/>
      <c r="D918" s="92"/>
      <c r="E918" s="92"/>
      <c r="G918" s="31"/>
      <c r="H918" s="31"/>
    </row>
    <row r="919" spans="1:8" x14ac:dyDescent="0.3">
      <c r="A919" s="31"/>
      <c r="B919" s="44"/>
      <c r="C919" s="50"/>
      <c r="D919" s="92"/>
      <c r="E919" s="92"/>
      <c r="G919" s="31"/>
      <c r="H919" s="31"/>
    </row>
    <row r="920" spans="1:8" x14ac:dyDescent="0.3">
      <c r="A920" s="31"/>
      <c r="B920" s="44"/>
      <c r="C920" s="51"/>
      <c r="D920" s="92"/>
      <c r="E920" s="92"/>
      <c r="G920" s="31"/>
      <c r="H920" s="31"/>
    </row>
    <row r="921" spans="1:8" x14ac:dyDescent="0.3">
      <c r="A921" s="31"/>
      <c r="B921" s="44"/>
      <c r="C921" s="51"/>
      <c r="D921" s="92"/>
      <c r="E921" s="92"/>
      <c r="G921" s="31"/>
      <c r="H921" s="31"/>
    </row>
    <row r="922" spans="1:8" x14ac:dyDescent="0.3">
      <c r="A922" s="31"/>
      <c r="B922" s="44"/>
      <c r="C922" s="50"/>
      <c r="D922" s="92"/>
      <c r="E922" s="92"/>
      <c r="G922" s="31"/>
      <c r="H922" s="31"/>
    </row>
    <row r="923" spans="1:8" x14ac:dyDescent="0.3">
      <c r="A923" s="31"/>
      <c r="B923" s="44"/>
      <c r="C923" s="50"/>
      <c r="D923" s="92"/>
      <c r="E923" s="92"/>
      <c r="G923" s="31"/>
      <c r="H923" s="31"/>
    </row>
    <row r="924" spans="1:8" x14ac:dyDescent="0.3">
      <c r="A924" s="31"/>
      <c r="B924" s="44"/>
      <c r="C924" s="50"/>
      <c r="D924" s="92"/>
      <c r="E924" s="92"/>
      <c r="G924" s="31"/>
      <c r="H924" s="31"/>
    </row>
    <row r="925" spans="1:8" x14ac:dyDescent="0.3">
      <c r="A925" s="31"/>
      <c r="B925" s="44"/>
      <c r="C925" s="50"/>
      <c r="D925" s="92"/>
      <c r="E925" s="92"/>
      <c r="G925" s="31"/>
      <c r="H925" s="31"/>
    </row>
    <row r="926" spans="1:8" x14ac:dyDescent="0.3">
      <c r="A926" s="31"/>
      <c r="B926" s="44"/>
      <c r="C926" s="50"/>
      <c r="D926" s="92"/>
      <c r="E926" s="92"/>
      <c r="G926" s="31"/>
      <c r="H926" s="31"/>
    </row>
    <row r="927" spans="1:8" x14ac:dyDescent="0.3">
      <c r="A927" s="31"/>
      <c r="B927" s="44"/>
      <c r="C927" s="50"/>
      <c r="D927" s="92"/>
      <c r="E927" s="92"/>
      <c r="G927" s="31"/>
      <c r="H927" s="31"/>
    </row>
    <row r="928" spans="1:8" x14ac:dyDescent="0.3">
      <c r="A928" s="31"/>
      <c r="B928" s="44"/>
      <c r="C928" s="50"/>
      <c r="D928" s="92"/>
      <c r="E928" s="92"/>
      <c r="G928" s="31"/>
      <c r="H928" s="31"/>
    </row>
    <row r="929" spans="1:8" x14ac:dyDescent="0.3">
      <c r="A929" s="31"/>
      <c r="B929" s="44"/>
      <c r="C929" s="50"/>
      <c r="D929" s="92"/>
      <c r="E929" s="92"/>
      <c r="G929" s="31"/>
      <c r="H929" s="31"/>
    </row>
    <row r="930" spans="1:8" x14ac:dyDescent="0.3">
      <c r="A930" s="31"/>
      <c r="B930" s="44"/>
      <c r="C930" s="51"/>
      <c r="D930" s="92"/>
      <c r="E930" s="92"/>
      <c r="G930" s="31"/>
      <c r="H930" s="31"/>
    </row>
    <row r="931" spans="1:8" x14ac:dyDescent="0.3">
      <c r="A931" s="31"/>
      <c r="B931" s="44"/>
      <c r="C931" s="50"/>
      <c r="D931" s="92"/>
      <c r="E931" s="92"/>
      <c r="G931" s="31"/>
      <c r="H931" s="31"/>
    </row>
    <row r="932" spans="1:8" x14ac:dyDescent="0.3">
      <c r="A932" s="31"/>
      <c r="B932" s="44"/>
      <c r="C932" s="50"/>
      <c r="D932" s="92"/>
      <c r="E932" s="92"/>
      <c r="G932" s="31"/>
      <c r="H932" s="31"/>
    </row>
    <row r="933" spans="1:8" x14ac:dyDescent="0.3">
      <c r="A933" s="31"/>
      <c r="B933" s="44"/>
      <c r="C933" s="50"/>
      <c r="D933" s="92"/>
      <c r="E933" s="92"/>
      <c r="G933" s="31"/>
      <c r="H933" s="31"/>
    </row>
    <row r="934" spans="1:8" x14ac:dyDescent="0.3">
      <c r="A934" s="31"/>
      <c r="B934" s="44"/>
      <c r="C934" s="51"/>
      <c r="D934" s="92"/>
      <c r="E934" s="92"/>
      <c r="G934" s="31"/>
      <c r="H934" s="31"/>
    </row>
    <row r="935" spans="1:8" x14ac:dyDescent="0.3">
      <c r="A935" s="31"/>
      <c r="B935" s="44"/>
      <c r="C935" s="51"/>
      <c r="D935" s="92"/>
      <c r="E935" s="92"/>
      <c r="G935" s="31"/>
      <c r="H935" s="31"/>
    </row>
    <row r="936" spans="1:8" x14ac:dyDescent="0.3">
      <c r="A936" s="31"/>
      <c r="B936" s="44"/>
      <c r="C936" s="50"/>
      <c r="D936" s="92"/>
      <c r="E936" s="92"/>
      <c r="G936" s="31"/>
      <c r="H936" s="31"/>
    </row>
    <row r="937" spans="1:8" x14ac:dyDescent="0.3">
      <c r="A937" s="31"/>
      <c r="B937" s="44"/>
      <c r="C937" s="50"/>
      <c r="D937" s="92"/>
      <c r="E937" s="92"/>
      <c r="G937" s="31"/>
      <c r="H937" s="31"/>
    </row>
    <row r="938" spans="1:8" x14ac:dyDescent="0.3">
      <c r="A938" s="31"/>
      <c r="B938" s="44"/>
      <c r="C938" s="50"/>
      <c r="D938" s="92"/>
      <c r="E938" s="92"/>
      <c r="G938" s="31"/>
      <c r="H938" s="31"/>
    </row>
    <row r="939" spans="1:8" x14ac:dyDescent="0.3">
      <c r="A939" s="31"/>
      <c r="B939" s="44"/>
      <c r="C939" s="50"/>
      <c r="D939" s="92"/>
      <c r="E939" s="92"/>
      <c r="G939" s="31"/>
      <c r="H939" s="31"/>
    </row>
    <row r="940" spans="1:8" x14ac:dyDescent="0.3">
      <c r="A940" s="31"/>
      <c r="B940" s="44"/>
      <c r="C940" s="50"/>
      <c r="D940" s="92"/>
      <c r="E940" s="92"/>
      <c r="G940" s="31"/>
      <c r="H940" s="31"/>
    </row>
    <row r="941" spans="1:8" x14ac:dyDescent="0.3">
      <c r="A941" s="31"/>
      <c r="B941" s="44"/>
      <c r="C941" s="50"/>
      <c r="D941" s="92"/>
      <c r="E941" s="92"/>
      <c r="G941" s="31"/>
      <c r="H941" s="31"/>
    </row>
    <row r="942" spans="1:8" x14ac:dyDescent="0.3">
      <c r="A942" s="31"/>
      <c r="B942" s="44"/>
      <c r="C942" s="50"/>
      <c r="D942" s="92"/>
      <c r="E942" s="92"/>
      <c r="G942" s="31"/>
      <c r="H942" s="31"/>
    </row>
    <row r="943" spans="1:8" x14ac:dyDescent="0.3">
      <c r="A943" s="31"/>
      <c r="B943" s="44"/>
      <c r="C943" s="50"/>
      <c r="D943" s="92"/>
      <c r="E943" s="92"/>
      <c r="G943" s="31"/>
      <c r="H943" s="31"/>
    </row>
    <row r="944" spans="1:8" x14ac:dyDescent="0.3">
      <c r="A944" s="31"/>
      <c r="B944" s="44"/>
      <c r="C944" s="50"/>
      <c r="D944" s="92"/>
      <c r="E944" s="92"/>
      <c r="G944" s="31"/>
      <c r="H944" s="31"/>
    </row>
    <row r="945" spans="1:8" x14ac:dyDescent="0.3">
      <c r="A945" s="31"/>
      <c r="B945" s="44"/>
      <c r="C945" s="50"/>
      <c r="D945" s="92"/>
      <c r="E945" s="92"/>
      <c r="G945" s="31"/>
      <c r="H945" s="31"/>
    </row>
    <row r="946" spans="1:8" x14ac:dyDescent="0.3">
      <c r="A946" s="31"/>
      <c r="B946" s="44"/>
      <c r="C946" s="50"/>
      <c r="D946" s="92"/>
      <c r="E946" s="92"/>
      <c r="G946" s="31"/>
      <c r="H946" s="31"/>
    </row>
    <row r="947" spans="1:8" x14ac:dyDescent="0.3">
      <c r="A947" s="31"/>
      <c r="B947" s="44"/>
      <c r="C947" s="50"/>
      <c r="D947" s="92"/>
      <c r="E947" s="92"/>
      <c r="G947" s="31"/>
      <c r="H947" s="31"/>
    </row>
    <row r="948" spans="1:8" x14ac:dyDescent="0.3">
      <c r="A948" s="31"/>
      <c r="B948" s="44"/>
      <c r="C948" s="50"/>
      <c r="D948" s="92"/>
      <c r="E948" s="92"/>
      <c r="G948" s="31"/>
      <c r="H948" s="31"/>
    </row>
    <row r="949" spans="1:8" x14ac:dyDescent="0.3">
      <c r="A949" s="31"/>
      <c r="B949" s="44"/>
      <c r="C949" s="50"/>
      <c r="D949" s="92"/>
      <c r="E949" s="92"/>
      <c r="G949" s="31"/>
      <c r="H949" s="31"/>
    </row>
    <row r="950" spans="1:8" x14ac:dyDescent="0.3">
      <c r="A950" s="31"/>
      <c r="B950" s="44"/>
      <c r="C950" s="50"/>
      <c r="D950" s="92"/>
      <c r="E950" s="92"/>
      <c r="G950" s="31"/>
      <c r="H950" s="31"/>
    </row>
    <row r="951" spans="1:8" x14ac:dyDescent="0.3">
      <c r="A951" s="31"/>
      <c r="B951" s="44"/>
      <c r="C951" s="50"/>
      <c r="D951" s="92"/>
      <c r="E951" s="92"/>
      <c r="G951" s="31"/>
      <c r="H951" s="31"/>
    </row>
    <row r="952" spans="1:8" x14ac:dyDescent="0.3">
      <c r="A952" s="31"/>
      <c r="B952" s="44"/>
      <c r="C952" s="50"/>
      <c r="D952" s="92"/>
      <c r="E952" s="92"/>
      <c r="G952" s="31"/>
      <c r="H952" s="31"/>
    </row>
    <row r="953" spans="1:8" x14ac:dyDescent="0.3">
      <c r="A953" s="31"/>
      <c r="B953" s="44"/>
      <c r="C953" s="50"/>
      <c r="D953" s="92"/>
      <c r="E953" s="92"/>
      <c r="G953" s="31"/>
      <c r="H953" s="31"/>
    </row>
    <row r="954" spans="1:8" x14ac:dyDescent="0.3">
      <c r="A954" s="31"/>
      <c r="B954" s="44"/>
      <c r="C954" s="50"/>
      <c r="D954" s="92"/>
      <c r="E954" s="92"/>
      <c r="G954" s="31"/>
      <c r="H954" s="31"/>
    </row>
    <row r="955" spans="1:8" x14ac:dyDescent="0.3">
      <c r="A955" s="31"/>
      <c r="B955" s="44"/>
      <c r="C955" s="50"/>
      <c r="D955" s="92"/>
      <c r="E955" s="92"/>
      <c r="G955" s="31"/>
      <c r="H955" s="31"/>
    </row>
    <row r="956" spans="1:8" x14ac:dyDescent="0.3">
      <c r="A956" s="31"/>
      <c r="B956" s="44"/>
      <c r="C956" s="50"/>
      <c r="D956" s="92"/>
      <c r="E956" s="92"/>
      <c r="G956" s="31"/>
      <c r="H956" s="31"/>
    </row>
    <row r="957" spans="1:8" x14ac:dyDescent="0.3">
      <c r="A957" s="31"/>
      <c r="B957" s="44"/>
      <c r="C957" s="50"/>
      <c r="D957" s="92"/>
      <c r="E957" s="92"/>
      <c r="G957" s="31"/>
      <c r="H957" s="31"/>
    </row>
    <row r="958" spans="1:8" x14ac:dyDescent="0.3">
      <c r="A958" s="31"/>
      <c r="B958" s="44"/>
      <c r="C958" s="50"/>
      <c r="D958" s="92"/>
      <c r="E958" s="92"/>
      <c r="G958" s="31"/>
      <c r="H958" s="31"/>
    </row>
    <row r="959" spans="1:8" x14ac:dyDescent="0.3">
      <c r="A959" s="31"/>
      <c r="B959" s="44"/>
      <c r="C959" s="50"/>
      <c r="D959" s="92"/>
      <c r="E959" s="92"/>
      <c r="G959" s="31"/>
      <c r="H959" s="31"/>
    </row>
    <row r="960" spans="1:8" x14ac:dyDescent="0.3">
      <c r="A960" s="31"/>
      <c r="B960" s="44"/>
      <c r="C960" s="50"/>
      <c r="D960" s="92"/>
      <c r="E960" s="92"/>
      <c r="G960" s="31"/>
      <c r="H960" s="31"/>
    </row>
    <row r="961" spans="1:8" x14ac:dyDescent="0.3">
      <c r="A961" s="31"/>
      <c r="B961" s="44"/>
      <c r="C961" s="50"/>
      <c r="D961" s="92"/>
      <c r="E961" s="92"/>
      <c r="G961" s="31"/>
      <c r="H961" s="31"/>
    </row>
    <row r="962" spans="1:8" x14ac:dyDescent="0.3">
      <c r="A962" s="31"/>
      <c r="B962" s="44"/>
      <c r="C962" s="50"/>
      <c r="D962" s="92"/>
      <c r="E962" s="92"/>
      <c r="G962" s="31"/>
      <c r="H962" s="31"/>
    </row>
    <row r="963" spans="1:8" x14ac:dyDescent="0.3">
      <c r="A963" s="31"/>
      <c r="B963" s="44"/>
      <c r="C963" s="50"/>
      <c r="D963" s="92"/>
      <c r="E963" s="92"/>
      <c r="G963" s="31"/>
      <c r="H963" s="31"/>
    </row>
    <row r="964" spans="1:8" x14ac:dyDescent="0.3">
      <c r="A964" s="31"/>
      <c r="B964" s="44"/>
      <c r="C964" s="50"/>
      <c r="D964" s="92"/>
      <c r="E964" s="92"/>
      <c r="G964" s="31"/>
      <c r="H964" s="31"/>
    </row>
    <row r="965" spans="1:8" x14ac:dyDescent="0.3">
      <c r="A965" s="31"/>
      <c r="B965" s="44"/>
      <c r="C965" s="50"/>
      <c r="D965" s="92"/>
      <c r="E965" s="92"/>
      <c r="G965" s="31"/>
      <c r="H965" s="31"/>
    </row>
    <row r="966" spans="1:8" x14ac:dyDescent="0.3">
      <c r="A966" s="31"/>
      <c r="B966" s="44"/>
      <c r="C966" s="50"/>
      <c r="D966" s="92"/>
      <c r="E966" s="92"/>
      <c r="G966" s="31"/>
      <c r="H966" s="31"/>
    </row>
    <row r="967" spans="1:8" x14ac:dyDescent="0.3">
      <c r="A967" s="31"/>
      <c r="B967" s="44"/>
      <c r="C967" s="50"/>
      <c r="D967" s="92"/>
      <c r="E967" s="92"/>
      <c r="G967" s="31"/>
      <c r="H967" s="31"/>
    </row>
    <row r="968" spans="1:8" x14ac:dyDescent="0.3">
      <c r="A968" s="31"/>
      <c r="B968" s="44"/>
      <c r="C968" s="50"/>
      <c r="D968" s="92"/>
      <c r="E968" s="92"/>
      <c r="G968" s="31"/>
      <c r="H968" s="31"/>
    </row>
    <row r="969" spans="1:8" x14ac:dyDescent="0.3">
      <c r="A969" s="31"/>
      <c r="B969" s="44"/>
      <c r="C969" s="50"/>
      <c r="D969" s="92"/>
      <c r="E969" s="92"/>
      <c r="G969" s="31"/>
      <c r="H969" s="31"/>
    </row>
    <row r="970" spans="1:8" x14ac:dyDescent="0.3">
      <c r="A970" s="31"/>
      <c r="B970" s="44"/>
      <c r="C970" s="50"/>
      <c r="D970" s="92"/>
      <c r="E970" s="92"/>
      <c r="G970" s="31"/>
      <c r="H970" s="31"/>
    </row>
    <row r="971" spans="1:8" x14ac:dyDescent="0.3">
      <c r="A971" s="31"/>
      <c r="B971" s="44"/>
      <c r="C971" s="50"/>
      <c r="D971" s="92"/>
      <c r="E971" s="92"/>
      <c r="G971" s="31"/>
      <c r="H971" s="31"/>
    </row>
    <row r="972" spans="1:8" x14ac:dyDescent="0.3">
      <c r="A972" s="31"/>
      <c r="B972" s="44"/>
      <c r="C972" s="50"/>
      <c r="D972" s="92"/>
      <c r="E972" s="92"/>
      <c r="G972" s="31"/>
      <c r="H972" s="31"/>
    </row>
    <row r="973" spans="1:8" x14ac:dyDescent="0.3">
      <c r="A973" s="31"/>
      <c r="B973" s="44"/>
      <c r="C973" s="50"/>
      <c r="D973" s="92"/>
      <c r="E973" s="92"/>
      <c r="G973" s="31"/>
      <c r="H973" s="31"/>
    </row>
    <row r="974" spans="1:8" x14ac:dyDescent="0.3">
      <c r="A974" s="31"/>
      <c r="B974" s="44"/>
      <c r="C974" s="50"/>
      <c r="D974" s="92"/>
      <c r="E974" s="92"/>
      <c r="G974" s="31"/>
      <c r="H974" s="31"/>
    </row>
    <row r="975" spans="1:8" x14ac:dyDescent="0.3">
      <c r="A975" s="31"/>
      <c r="B975" s="44"/>
      <c r="C975" s="50"/>
      <c r="D975" s="92"/>
      <c r="E975" s="92"/>
      <c r="G975" s="31"/>
      <c r="H975" s="31"/>
    </row>
    <row r="976" spans="1:8" x14ac:dyDescent="0.3">
      <c r="A976" s="31"/>
      <c r="B976" s="44"/>
      <c r="C976" s="50"/>
      <c r="D976" s="92"/>
      <c r="E976" s="92"/>
      <c r="G976" s="31"/>
      <c r="H976" s="31"/>
    </row>
    <row r="977" spans="1:8" x14ac:dyDescent="0.3">
      <c r="A977" s="31"/>
      <c r="B977" s="44"/>
      <c r="C977" s="51"/>
      <c r="D977" s="92"/>
      <c r="E977" s="92"/>
      <c r="G977" s="31"/>
      <c r="H977" s="31"/>
    </row>
    <row r="978" spans="1:8" x14ac:dyDescent="0.3">
      <c r="A978" s="31"/>
      <c r="B978" s="44"/>
      <c r="C978" s="51"/>
      <c r="D978" s="92"/>
      <c r="E978" s="92"/>
      <c r="G978" s="31"/>
      <c r="H978" s="31"/>
    </row>
    <row r="979" spans="1:8" x14ac:dyDescent="0.3">
      <c r="A979" s="31"/>
      <c r="B979" s="44"/>
      <c r="C979" s="50"/>
      <c r="D979" s="92"/>
      <c r="E979" s="92"/>
      <c r="G979" s="31"/>
      <c r="H979" s="31"/>
    </row>
    <row r="980" spans="1:8" x14ac:dyDescent="0.3">
      <c r="A980" s="31"/>
      <c r="B980" s="44"/>
      <c r="C980" s="50"/>
      <c r="D980" s="92"/>
      <c r="E980" s="92"/>
      <c r="G980" s="31"/>
      <c r="H980" s="31"/>
    </row>
    <row r="981" spans="1:8" x14ac:dyDescent="0.3">
      <c r="A981" s="31"/>
      <c r="B981" s="44"/>
      <c r="C981" s="50"/>
      <c r="D981" s="92"/>
      <c r="E981" s="92"/>
      <c r="G981" s="31"/>
      <c r="H981" s="31"/>
    </row>
    <row r="982" spans="1:8" x14ac:dyDescent="0.3">
      <c r="A982" s="31"/>
      <c r="B982" s="44"/>
      <c r="C982" s="50"/>
      <c r="D982" s="92"/>
      <c r="E982" s="92"/>
      <c r="G982" s="31"/>
      <c r="H982" s="31"/>
    </row>
    <row r="983" spans="1:8" x14ac:dyDescent="0.3">
      <c r="A983" s="31"/>
      <c r="B983" s="44"/>
      <c r="C983" s="50"/>
      <c r="D983" s="92"/>
      <c r="E983" s="92"/>
      <c r="G983" s="31"/>
      <c r="H983" s="31"/>
    </row>
    <row r="984" spans="1:8" x14ac:dyDescent="0.3">
      <c r="A984" s="31"/>
      <c r="B984" s="44"/>
      <c r="C984" s="50"/>
      <c r="D984" s="92"/>
      <c r="E984" s="92"/>
      <c r="G984" s="31"/>
      <c r="H984" s="31"/>
    </row>
    <row r="985" spans="1:8" x14ac:dyDescent="0.3">
      <c r="A985" s="31"/>
      <c r="B985" s="44"/>
      <c r="C985" s="50"/>
      <c r="D985" s="92"/>
      <c r="E985" s="92"/>
      <c r="G985" s="31"/>
      <c r="H985" s="31"/>
    </row>
    <row r="986" spans="1:8" x14ac:dyDescent="0.3">
      <c r="A986" s="31"/>
      <c r="B986" s="44"/>
      <c r="C986" s="50"/>
      <c r="D986" s="92"/>
      <c r="E986" s="92"/>
      <c r="G986" s="31"/>
      <c r="H986" s="31"/>
    </row>
    <row r="987" spans="1:8" x14ac:dyDescent="0.3">
      <c r="A987" s="31"/>
      <c r="B987" s="44"/>
      <c r="C987" s="50"/>
      <c r="D987" s="92"/>
      <c r="E987" s="92"/>
      <c r="G987" s="31"/>
      <c r="H987" s="31"/>
    </row>
    <row r="988" spans="1:8" x14ac:dyDescent="0.3">
      <c r="A988" s="31"/>
      <c r="B988" s="44"/>
      <c r="C988" s="50"/>
      <c r="D988" s="92"/>
      <c r="E988" s="92"/>
      <c r="G988" s="31"/>
      <c r="H988" s="31"/>
    </row>
    <row r="989" spans="1:8" x14ac:dyDescent="0.3">
      <c r="A989" s="31"/>
      <c r="B989" s="44"/>
      <c r="C989" s="50"/>
      <c r="D989" s="92"/>
      <c r="E989" s="92"/>
      <c r="G989" s="31"/>
      <c r="H989" s="31"/>
    </row>
    <row r="990" spans="1:8" x14ac:dyDescent="0.3">
      <c r="A990" s="31"/>
      <c r="B990" s="44"/>
      <c r="C990" s="50"/>
      <c r="D990" s="92"/>
      <c r="E990" s="92"/>
      <c r="G990" s="31"/>
      <c r="H990" s="31"/>
    </row>
    <row r="991" spans="1:8" x14ac:dyDescent="0.3">
      <c r="A991" s="31"/>
      <c r="B991" s="44"/>
      <c r="C991" s="50"/>
      <c r="D991" s="92"/>
      <c r="E991" s="92"/>
      <c r="G991" s="31"/>
      <c r="H991" s="31"/>
    </row>
    <row r="992" spans="1:8" x14ac:dyDescent="0.3">
      <c r="A992" s="31"/>
      <c r="B992" s="44"/>
      <c r="C992" s="50"/>
      <c r="D992" s="92"/>
      <c r="E992" s="92"/>
      <c r="G992" s="31"/>
      <c r="H992" s="31"/>
    </row>
    <row r="993" spans="1:8" x14ac:dyDescent="0.3">
      <c r="A993" s="31"/>
      <c r="B993" s="44"/>
      <c r="C993" s="50"/>
      <c r="D993" s="92"/>
      <c r="E993" s="92"/>
      <c r="G993" s="31"/>
      <c r="H993" s="31"/>
    </row>
    <row r="994" spans="1:8" x14ac:dyDescent="0.3">
      <c r="A994" s="31"/>
      <c r="B994" s="44"/>
      <c r="C994" s="50"/>
      <c r="D994" s="92"/>
      <c r="E994" s="92"/>
      <c r="G994" s="31"/>
      <c r="H994" s="31"/>
    </row>
    <row r="995" spans="1:8" x14ac:dyDescent="0.3">
      <c r="A995" s="31"/>
      <c r="B995" s="44"/>
      <c r="C995" s="50"/>
      <c r="D995" s="92"/>
      <c r="E995" s="92"/>
      <c r="G995" s="31"/>
      <c r="H995" s="31"/>
    </row>
    <row r="996" spans="1:8" x14ac:dyDescent="0.3">
      <c r="A996" s="31"/>
      <c r="B996" s="44"/>
      <c r="C996" s="50"/>
      <c r="D996" s="92"/>
      <c r="E996" s="92"/>
      <c r="G996" s="31"/>
      <c r="H996" s="31"/>
    </row>
    <row r="997" spans="1:8" x14ac:dyDescent="0.3">
      <c r="A997" s="31"/>
      <c r="B997" s="44"/>
      <c r="C997" s="50"/>
      <c r="D997" s="92"/>
      <c r="E997" s="92"/>
      <c r="G997" s="31"/>
      <c r="H997" s="31"/>
    </row>
    <row r="998" spans="1:8" x14ac:dyDescent="0.3">
      <c r="A998" s="31"/>
      <c r="B998" s="44"/>
      <c r="C998" s="50"/>
      <c r="D998" s="92"/>
      <c r="E998" s="92"/>
      <c r="G998" s="31"/>
      <c r="H998" s="31"/>
    </row>
    <row r="999" spans="1:8" x14ac:dyDescent="0.3">
      <c r="A999" s="31"/>
      <c r="B999" s="44"/>
      <c r="C999" s="50"/>
      <c r="D999" s="92"/>
      <c r="E999" s="92"/>
      <c r="G999" s="31"/>
      <c r="H999" s="31"/>
    </row>
    <row r="1000" spans="1:8" x14ac:dyDescent="0.3">
      <c r="A1000" s="31"/>
      <c r="B1000" s="44"/>
      <c r="C1000" s="50"/>
      <c r="D1000" s="92"/>
      <c r="E1000" s="92"/>
      <c r="G1000" s="31"/>
      <c r="H1000" s="31"/>
    </row>
    <row r="1001" spans="1:8" x14ac:dyDescent="0.3">
      <c r="A1001" s="31"/>
      <c r="B1001" s="44"/>
      <c r="C1001" s="50"/>
      <c r="D1001" s="92"/>
      <c r="E1001" s="92"/>
      <c r="G1001" s="31"/>
      <c r="H1001" s="31"/>
    </row>
    <row r="1002" spans="1:8" x14ac:dyDescent="0.3">
      <c r="A1002" s="31"/>
      <c r="B1002" s="44"/>
      <c r="C1002" s="50"/>
      <c r="D1002" s="92"/>
      <c r="E1002" s="92"/>
      <c r="G1002" s="31"/>
      <c r="H1002" s="31"/>
    </row>
    <row r="1003" spans="1:8" x14ac:dyDescent="0.3">
      <c r="A1003" s="31"/>
      <c r="B1003" s="44"/>
      <c r="C1003" s="50"/>
      <c r="D1003" s="92"/>
      <c r="E1003" s="92"/>
      <c r="G1003" s="31"/>
      <c r="H1003" s="31"/>
    </row>
    <row r="1004" spans="1:8" x14ac:dyDescent="0.3">
      <c r="A1004" s="31"/>
      <c r="B1004" s="44"/>
      <c r="C1004" s="50"/>
      <c r="D1004" s="92"/>
      <c r="E1004" s="92"/>
      <c r="G1004" s="31"/>
      <c r="H1004" s="31"/>
    </row>
    <row r="1005" spans="1:8" x14ac:dyDescent="0.3">
      <c r="A1005" s="31"/>
      <c r="B1005" s="44"/>
      <c r="C1005" s="50"/>
      <c r="D1005" s="92"/>
      <c r="E1005" s="92"/>
      <c r="G1005" s="31"/>
      <c r="H1005" s="31"/>
    </row>
    <row r="1006" spans="1:8" x14ac:dyDescent="0.3">
      <c r="A1006" s="31"/>
      <c r="B1006" s="44"/>
      <c r="C1006" s="50"/>
      <c r="D1006" s="92"/>
      <c r="E1006" s="92"/>
      <c r="G1006" s="31"/>
      <c r="H1006" s="31"/>
    </row>
    <row r="1007" spans="1:8" x14ac:dyDescent="0.3">
      <c r="A1007" s="31"/>
      <c r="B1007" s="44"/>
      <c r="C1007" s="50"/>
      <c r="D1007" s="92"/>
      <c r="E1007" s="92"/>
      <c r="G1007" s="31"/>
      <c r="H1007" s="31"/>
    </row>
    <row r="1008" spans="1:8" x14ac:dyDescent="0.3">
      <c r="A1008" s="31"/>
      <c r="B1008" s="44"/>
      <c r="C1008" s="50"/>
      <c r="D1008" s="92"/>
      <c r="E1008" s="92"/>
      <c r="G1008" s="31"/>
      <c r="H1008" s="31"/>
    </row>
    <row r="1009" spans="1:8" x14ac:dyDescent="0.3">
      <c r="A1009" s="31"/>
      <c r="B1009" s="44"/>
      <c r="C1009" s="50"/>
      <c r="D1009" s="92"/>
      <c r="E1009" s="92"/>
      <c r="G1009" s="31"/>
      <c r="H1009" s="31"/>
    </row>
    <row r="1010" spans="1:8" x14ac:dyDescent="0.3">
      <c r="A1010" s="31"/>
      <c r="B1010" s="44"/>
      <c r="C1010" s="50"/>
      <c r="D1010" s="92"/>
      <c r="E1010" s="92"/>
      <c r="G1010" s="31"/>
      <c r="H1010" s="35"/>
    </row>
    <row r="1011" spans="1:8" x14ac:dyDescent="0.3">
      <c r="A1011" s="31"/>
      <c r="B1011" s="44"/>
      <c r="C1011" s="50"/>
      <c r="D1011" s="92"/>
      <c r="E1011" s="92"/>
      <c r="G1011" s="31"/>
      <c r="H1011" s="31"/>
    </row>
    <row r="1012" spans="1:8" x14ac:dyDescent="0.3">
      <c r="A1012" s="31"/>
      <c r="B1012" s="44"/>
      <c r="C1012" s="50"/>
      <c r="D1012" s="92"/>
      <c r="E1012" s="92"/>
      <c r="G1012" s="31"/>
      <c r="H1012" s="31"/>
    </row>
    <row r="1013" spans="1:8" x14ac:dyDescent="0.3">
      <c r="A1013" s="31"/>
      <c r="B1013" s="44"/>
      <c r="C1013" s="50"/>
      <c r="D1013" s="92"/>
      <c r="E1013" s="92"/>
      <c r="G1013" s="31"/>
      <c r="H1013" s="31"/>
    </row>
    <row r="1014" spans="1:8" x14ac:dyDescent="0.3">
      <c r="A1014" s="31"/>
      <c r="B1014" s="44"/>
      <c r="C1014" s="50"/>
      <c r="D1014" s="92"/>
      <c r="E1014" s="92"/>
      <c r="G1014" s="31"/>
      <c r="H1014" s="31"/>
    </row>
    <row r="1015" spans="1:8" x14ac:dyDescent="0.3">
      <c r="A1015" s="31"/>
      <c r="B1015" s="44"/>
      <c r="C1015" s="50"/>
      <c r="D1015" s="92"/>
      <c r="E1015" s="92"/>
      <c r="G1015" s="31"/>
      <c r="H1015" s="31"/>
    </row>
    <row r="1016" spans="1:8" x14ac:dyDescent="0.3">
      <c r="A1016" s="31"/>
      <c r="B1016" s="44"/>
      <c r="C1016" s="50"/>
      <c r="D1016" s="92"/>
      <c r="E1016" s="92"/>
      <c r="G1016" s="31"/>
      <c r="H1016" s="31"/>
    </row>
    <row r="1017" spans="1:8" x14ac:dyDescent="0.3">
      <c r="A1017" s="31"/>
      <c r="B1017" s="44"/>
      <c r="C1017" s="50"/>
      <c r="D1017" s="92"/>
      <c r="E1017" s="92"/>
      <c r="G1017" s="31"/>
      <c r="H1017" s="31"/>
    </row>
    <row r="1018" spans="1:8" x14ac:dyDescent="0.3">
      <c r="A1018" s="31"/>
      <c r="B1018" s="44"/>
      <c r="C1018" s="51"/>
      <c r="D1018" s="92"/>
      <c r="E1018" s="92"/>
      <c r="G1018" s="31"/>
      <c r="H1018" s="31"/>
    </row>
    <row r="1019" spans="1:8" x14ac:dyDescent="0.3">
      <c r="A1019" s="31"/>
      <c r="B1019" s="44"/>
      <c r="C1019" s="51"/>
      <c r="D1019" s="92"/>
      <c r="E1019" s="92"/>
      <c r="G1019" s="31"/>
      <c r="H1019" s="31"/>
    </row>
    <row r="1020" spans="1:8" x14ac:dyDescent="0.3">
      <c r="A1020" s="31"/>
      <c r="B1020" s="44"/>
      <c r="C1020" s="51"/>
      <c r="D1020" s="92"/>
      <c r="E1020" s="92"/>
      <c r="G1020" s="31"/>
      <c r="H1020" s="31"/>
    </row>
    <row r="1021" spans="1:8" x14ac:dyDescent="0.3">
      <c r="A1021" s="31"/>
      <c r="B1021" s="44"/>
      <c r="C1021" s="51"/>
      <c r="D1021" s="92"/>
      <c r="E1021" s="92"/>
      <c r="G1021" s="31"/>
      <c r="H1021" s="31"/>
    </row>
    <row r="1022" spans="1:8" x14ac:dyDescent="0.3">
      <c r="A1022" s="31"/>
      <c r="B1022" s="44"/>
      <c r="C1022" s="50"/>
      <c r="D1022" s="92"/>
      <c r="E1022" s="92"/>
      <c r="G1022" s="31"/>
      <c r="H1022" s="31"/>
    </row>
    <row r="1023" spans="1:8" x14ac:dyDescent="0.3">
      <c r="A1023" s="31"/>
      <c r="B1023" s="44"/>
      <c r="C1023" s="51"/>
      <c r="D1023" s="92"/>
      <c r="E1023" s="92"/>
      <c r="G1023" s="31"/>
      <c r="H1023" s="31"/>
    </row>
    <row r="1024" spans="1:8" x14ac:dyDescent="0.3">
      <c r="A1024" s="31"/>
      <c r="B1024" s="44"/>
      <c r="C1024" s="50"/>
      <c r="D1024" s="92"/>
      <c r="E1024" s="92"/>
      <c r="G1024" s="31"/>
      <c r="H1024" s="31"/>
    </row>
    <row r="1025" spans="1:8" x14ac:dyDescent="0.3">
      <c r="A1025" s="31"/>
      <c r="B1025" s="44"/>
      <c r="C1025" s="50"/>
      <c r="D1025" s="92"/>
      <c r="E1025" s="92"/>
      <c r="G1025" s="31"/>
      <c r="H1025" s="31"/>
    </row>
    <row r="1026" spans="1:8" x14ac:dyDescent="0.3">
      <c r="A1026" s="31"/>
      <c r="B1026" s="44"/>
      <c r="C1026" s="51"/>
      <c r="D1026" s="92"/>
      <c r="E1026" s="92"/>
      <c r="G1026" s="31"/>
      <c r="H1026" s="31"/>
    </row>
    <row r="1027" spans="1:8" x14ac:dyDescent="0.3">
      <c r="A1027" s="31"/>
      <c r="B1027" s="44"/>
      <c r="C1027" s="51"/>
      <c r="D1027" s="92"/>
      <c r="E1027" s="92"/>
      <c r="G1027" s="31"/>
      <c r="H1027" s="31"/>
    </row>
    <row r="1028" spans="1:8" x14ac:dyDescent="0.3">
      <c r="A1028" s="31"/>
      <c r="B1028" s="44"/>
      <c r="C1028" s="50"/>
      <c r="D1028" s="92"/>
      <c r="E1028" s="92"/>
      <c r="G1028" s="31"/>
      <c r="H1028" s="31"/>
    </row>
    <row r="1029" spans="1:8" x14ac:dyDescent="0.3">
      <c r="A1029" s="31"/>
      <c r="B1029" s="44"/>
      <c r="C1029" s="50"/>
      <c r="D1029" s="92"/>
      <c r="E1029" s="92"/>
      <c r="G1029" s="31"/>
      <c r="H1029" s="31"/>
    </row>
    <row r="1030" spans="1:8" x14ac:dyDescent="0.3">
      <c r="A1030" s="31"/>
      <c r="B1030" s="44"/>
      <c r="C1030" s="50"/>
      <c r="D1030" s="92"/>
      <c r="E1030" s="92"/>
      <c r="G1030" s="31"/>
      <c r="H1030" s="31"/>
    </row>
    <row r="1031" spans="1:8" x14ac:dyDescent="0.3">
      <c r="A1031" s="31"/>
      <c r="B1031" s="44"/>
      <c r="C1031" s="50"/>
      <c r="D1031" s="92"/>
      <c r="E1031" s="92"/>
      <c r="G1031" s="31"/>
      <c r="H1031" s="31"/>
    </row>
    <row r="1032" spans="1:8" x14ac:dyDescent="0.3">
      <c r="A1032" s="31"/>
      <c r="B1032" s="44"/>
      <c r="C1032" s="50"/>
      <c r="D1032" s="92"/>
      <c r="E1032" s="92"/>
      <c r="G1032" s="31"/>
      <c r="H1032" s="31"/>
    </row>
    <row r="1033" spans="1:8" x14ac:dyDescent="0.3">
      <c r="A1033" s="31"/>
      <c r="B1033" s="44"/>
      <c r="C1033" s="50"/>
      <c r="D1033" s="92"/>
      <c r="E1033" s="92"/>
      <c r="G1033" s="31"/>
      <c r="H1033" s="31"/>
    </row>
    <row r="1034" spans="1:8" x14ac:dyDescent="0.3">
      <c r="A1034" s="31"/>
      <c r="B1034" s="44"/>
      <c r="C1034" s="50"/>
      <c r="D1034" s="92"/>
      <c r="E1034" s="92"/>
      <c r="G1034" s="31"/>
      <c r="H1034" s="31"/>
    </row>
    <row r="1035" spans="1:8" x14ac:dyDescent="0.3">
      <c r="A1035" s="31"/>
      <c r="B1035" s="44"/>
      <c r="C1035" s="50"/>
      <c r="D1035" s="92"/>
      <c r="E1035" s="92"/>
      <c r="G1035" s="31"/>
      <c r="H1035" s="31"/>
    </row>
    <row r="1036" spans="1:8" x14ac:dyDescent="0.3">
      <c r="A1036" s="31"/>
      <c r="B1036" s="44"/>
      <c r="C1036" s="50"/>
      <c r="D1036" s="92"/>
      <c r="E1036" s="92"/>
      <c r="G1036" s="31"/>
      <c r="H1036" s="31"/>
    </row>
    <row r="1037" spans="1:8" x14ac:dyDescent="0.3">
      <c r="A1037" s="31"/>
      <c r="B1037" s="44"/>
      <c r="C1037" s="50"/>
      <c r="D1037" s="92"/>
      <c r="E1037" s="92"/>
      <c r="G1037" s="31"/>
      <c r="H1037" s="31"/>
    </row>
    <row r="1038" spans="1:8" x14ac:dyDescent="0.3">
      <c r="A1038" s="31"/>
      <c r="B1038" s="44"/>
      <c r="C1038" s="50"/>
      <c r="D1038" s="92"/>
      <c r="E1038" s="92"/>
      <c r="G1038" s="31"/>
      <c r="H1038" s="31"/>
    </row>
    <row r="1039" spans="1:8" x14ac:dyDescent="0.3">
      <c r="A1039" s="31"/>
      <c r="B1039" s="44"/>
      <c r="C1039" s="50"/>
      <c r="D1039" s="92"/>
      <c r="E1039" s="92"/>
      <c r="G1039" s="31"/>
      <c r="H1039" s="31"/>
    </row>
    <row r="1040" spans="1:8" x14ac:dyDescent="0.3">
      <c r="A1040" s="31"/>
      <c r="B1040" s="44"/>
      <c r="C1040" s="50"/>
      <c r="D1040" s="92"/>
      <c r="E1040" s="92"/>
      <c r="G1040" s="31"/>
      <c r="H1040" s="31"/>
    </row>
    <row r="1041" spans="1:8" x14ac:dyDescent="0.3">
      <c r="A1041" s="31"/>
      <c r="B1041" s="44"/>
      <c r="C1041" s="50"/>
      <c r="D1041" s="92"/>
      <c r="E1041" s="92"/>
      <c r="G1041" s="31"/>
      <c r="H1041" s="31"/>
    </row>
    <row r="1042" spans="1:8" x14ac:dyDescent="0.3">
      <c r="A1042" s="31"/>
      <c r="B1042" s="44"/>
      <c r="C1042" s="50"/>
      <c r="D1042" s="92"/>
      <c r="E1042" s="92"/>
      <c r="G1042" s="31"/>
      <c r="H1042" s="31"/>
    </row>
    <row r="1043" spans="1:8" x14ac:dyDescent="0.3">
      <c r="A1043" s="31"/>
      <c r="B1043" s="44"/>
      <c r="C1043" s="50"/>
      <c r="D1043" s="92"/>
      <c r="E1043" s="92"/>
      <c r="G1043" s="31"/>
      <c r="H1043" s="31"/>
    </row>
    <row r="1044" spans="1:8" x14ac:dyDescent="0.3">
      <c r="A1044" s="31"/>
      <c r="B1044" s="44"/>
      <c r="C1044" s="50"/>
      <c r="D1044" s="92"/>
      <c r="E1044" s="92"/>
      <c r="G1044" s="31"/>
      <c r="H1044" s="31"/>
    </row>
    <row r="1045" spans="1:8" x14ac:dyDescent="0.3">
      <c r="A1045" s="31"/>
      <c r="B1045" s="44"/>
      <c r="C1045" s="50"/>
      <c r="D1045" s="92"/>
      <c r="E1045" s="92"/>
      <c r="G1045" s="31"/>
      <c r="H1045" s="31"/>
    </row>
    <row r="1046" spans="1:8" x14ac:dyDescent="0.3">
      <c r="A1046" s="31"/>
      <c r="B1046" s="44"/>
      <c r="C1046" s="50"/>
      <c r="D1046" s="92"/>
      <c r="E1046" s="92"/>
      <c r="G1046" s="31"/>
      <c r="H1046" s="31"/>
    </row>
    <row r="1047" spans="1:8" x14ac:dyDescent="0.3">
      <c r="A1047" s="31"/>
      <c r="B1047" s="44"/>
      <c r="C1047" s="50"/>
      <c r="D1047" s="92"/>
      <c r="E1047" s="92"/>
      <c r="G1047" s="31"/>
      <c r="H1047" s="31"/>
    </row>
    <row r="1048" spans="1:8" x14ac:dyDescent="0.3">
      <c r="A1048" s="31"/>
      <c r="B1048" s="44"/>
      <c r="C1048" s="50"/>
      <c r="D1048" s="92"/>
      <c r="E1048" s="92"/>
      <c r="G1048" s="31"/>
      <c r="H1048" s="31"/>
    </row>
    <row r="1049" spans="1:8" x14ac:dyDescent="0.3">
      <c r="A1049" s="31"/>
      <c r="B1049" s="44"/>
      <c r="C1049" s="50"/>
      <c r="D1049" s="92"/>
      <c r="E1049" s="92"/>
      <c r="G1049" s="31"/>
      <c r="H1049" s="31"/>
    </row>
    <row r="1050" spans="1:8" x14ac:dyDescent="0.3">
      <c r="A1050" s="31"/>
      <c r="B1050" s="44"/>
      <c r="C1050" s="50"/>
      <c r="D1050" s="92"/>
      <c r="E1050" s="92"/>
      <c r="G1050" s="31"/>
      <c r="H1050" s="31"/>
    </row>
    <row r="1051" spans="1:8" x14ac:dyDescent="0.3">
      <c r="A1051" s="31"/>
      <c r="B1051" s="44"/>
      <c r="C1051" s="50"/>
      <c r="D1051" s="92"/>
      <c r="E1051" s="92"/>
      <c r="G1051" s="31"/>
      <c r="H1051" s="31"/>
    </row>
    <row r="1052" spans="1:8" x14ac:dyDescent="0.3">
      <c r="A1052" s="31"/>
      <c r="B1052" s="44"/>
      <c r="C1052" s="50"/>
      <c r="D1052" s="92"/>
      <c r="E1052" s="92"/>
      <c r="G1052" s="31"/>
      <c r="H1052" s="31"/>
    </row>
    <row r="1053" spans="1:8" x14ac:dyDescent="0.3">
      <c r="A1053" s="31"/>
      <c r="B1053" s="44"/>
      <c r="C1053" s="50"/>
      <c r="D1053" s="92"/>
      <c r="E1053" s="92"/>
      <c r="G1053" s="31"/>
      <c r="H1053" s="31"/>
    </row>
    <row r="1054" spans="1:8" x14ac:dyDescent="0.3">
      <c r="A1054" s="31"/>
      <c r="B1054" s="44"/>
      <c r="C1054" s="50"/>
      <c r="D1054" s="92"/>
      <c r="E1054" s="92"/>
      <c r="G1054" s="31"/>
      <c r="H1054" s="31"/>
    </row>
    <row r="1055" spans="1:8" x14ac:dyDescent="0.3">
      <c r="A1055" s="31"/>
      <c r="B1055" s="44"/>
      <c r="C1055" s="50"/>
      <c r="D1055" s="92"/>
      <c r="E1055" s="92"/>
      <c r="G1055" s="31"/>
      <c r="H1055" s="31"/>
    </row>
    <row r="1056" spans="1:8" x14ac:dyDescent="0.3">
      <c r="A1056" s="31"/>
      <c r="B1056" s="44"/>
      <c r="C1056" s="50"/>
      <c r="D1056" s="92"/>
      <c r="E1056" s="92"/>
      <c r="G1056" s="31"/>
      <c r="H1056" s="31"/>
    </row>
    <row r="1057" spans="1:8" x14ac:dyDescent="0.3">
      <c r="A1057" s="31"/>
      <c r="B1057" s="44"/>
      <c r="C1057" s="50"/>
      <c r="D1057" s="92"/>
      <c r="E1057" s="92"/>
      <c r="G1057" s="31"/>
      <c r="H1057" s="31"/>
    </row>
    <row r="1058" spans="1:8" x14ac:dyDescent="0.3">
      <c r="A1058" s="31"/>
      <c r="B1058" s="44"/>
      <c r="C1058" s="50"/>
      <c r="D1058" s="92"/>
      <c r="E1058" s="92"/>
      <c r="G1058" s="31"/>
      <c r="H1058" s="31"/>
    </row>
    <row r="1059" spans="1:8" x14ac:dyDescent="0.3">
      <c r="A1059" s="31"/>
      <c r="B1059" s="44"/>
      <c r="C1059" s="50"/>
      <c r="D1059" s="92"/>
      <c r="E1059" s="92"/>
      <c r="G1059" s="31"/>
      <c r="H1059" s="31"/>
    </row>
    <row r="1060" spans="1:8" x14ac:dyDescent="0.3">
      <c r="A1060" s="31"/>
      <c r="B1060" s="44"/>
      <c r="C1060" s="50"/>
      <c r="D1060" s="92"/>
      <c r="E1060" s="92"/>
      <c r="G1060" s="31"/>
      <c r="H1060" s="31"/>
    </row>
    <row r="1061" spans="1:8" x14ac:dyDescent="0.3">
      <c r="A1061" s="31"/>
      <c r="B1061" s="44"/>
      <c r="C1061" s="50"/>
      <c r="D1061" s="92"/>
      <c r="E1061" s="92"/>
      <c r="G1061" s="31"/>
      <c r="H1061" s="31"/>
    </row>
    <row r="1062" spans="1:8" x14ac:dyDescent="0.3">
      <c r="A1062" s="31"/>
      <c r="B1062" s="44"/>
      <c r="C1062" s="50"/>
      <c r="D1062" s="92"/>
      <c r="E1062" s="92"/>
      <c r="G1062" s="31"/>
      <c r="H1062" s="31"/>
    </row>
    <row r="1063" spans="1:8" x14ac:dyDescent="0.3">
      <c r="A1063" s="31"/>
      <c r="B1063" s="44"/>
      <c r="C1063" s="50"/>
      <c r="D1063" s="92"/>
      <c r="E1063" s="92"/>
      <c r="G1063" s="31"/>
      <c r="H1063" s="31"/>
    </row>
    <row r="1064" spans="1:8" x14ac:dyDescent="0.3">
      <c r="A1064" s="31"/>
      <c r="B1064" s="44"/>
      <c r="C1064" s="50"/>
      <c r="D1064" s="92"/>
      <c r="E1064" s="92"/>
      <c r="G1064" s="31"/>
      <c r="H1064" s="31"/>
    </row>
    <row r="1065" spans="1:8" x14ac:dyDescent="0.3">
      <c r="A1065" s="31"/>
      <c r="B1065" s="44"/>
      <c r="C1065" s="50"/>
      <c r="D1065" s="92"/>
      <c r="E1065" s="92"/>
      <c r="G1065" s="31"/>
      <c r="H1065" s="31"/>
    </row>
    <row r="1066" spans="1:8" x14ac:dyDescent="0.3">
      <c r="A1066" s="31"/>
      <c r="B1066" s="44"/>
      <c r="C1066" s="50"/>
      <c r="D1066" s="92"/>
      <c r="E1066" s="92"/>
      <c r="G1066" s="31"/>
      <c r="H1066" s="31"/>
    </row>
    <row r="1067" spans="1:8" x14ac:dyDescent="0.3">
      <c r="A1067" s="31"/>
      <c r="B1067" s="44"/>
      <c r="C1067" s="50"/>
      <c r="D1067" s="92"/>
      <c r="E1067" s="92"/>
      <c r="G1067" s="31"/>
      <c r="H1067" s="31"/>
    </row>
    <row r="1068" spans="1:8" x14ac:dyDescent="0.3">
      <c r="A1068" s="31"/>
      <c r="B1068" s="44"/>
      <c r="C1068" s="50"/>
      <c r="D1068" s="92"/>
      <c r="E1068" s="92"/>
      <c r="G1068" s="31"/>
      <c r="H1068" s="31"/>
    </row>
    <row r="1069" spans="1:8" x14ac:dyDescent="0.3">
      <c r="A1069" s="31"/>
      <c r="B1069" s="44"/>
      <c r="C1069" s="50"/>
      <c r="D1069" s="92"/>
      <c r="E1069" s="92"/>
      <c r="G1069" s="31"/>
      <c r="H1069" s="31"/>
    </row>
    <row r="1070" spans="1:8" x14ac:dyDescent="0.3">
      <c r="A1070" s="31"/>
      <c r="B1070" s="44"/>
      <c r="C1070" s="50"/>
      <c r="D1070" s="92"/>
      <c r="E1070" s="92"/>
      <c r="G1070" s="31"/>
      <c r="H1070" s="31"/>
    </row>
    <row r="1071" spans="1:8" x14ac:dyDescent="0.3">
      <c r="A1071" s="31"/>
      <c r="B1071" s="44"/>
      <c r="C1071" s="50"/>
      <c r="D1071" s="92"/>
      <c r="E1071" s="92"/>
      <c r="G1071" s="31"/>
      <c r="H1071" s="31"/>
    </row>
    <row r="1072" spans="1:8" x14ac:dyDescent="0.3">
      <c r="A1072" s="31"/>
      <c r="B1072" s="44"/>
      <c r="C1072" s="50"/>
      <c r="D1072" s="92"/>
      <c r="E1072" s="92"/>
      <c r="G1072" s="31"/>
      <c r="H1072" s="31"/>
    </row>
    <row r="1073" spans="1:8" x14ac:dyDescent="0.3">
      <c r="A1073" s="31"/>
      <c r="B1073" s="44"/>
      <c r="C1073" s="50"/>
      <c r="D1073" s="92"/>
      <c r="E1073" s="92"/>
      <c r="G1073" s="31"/>
      <c r="H1073" s="31"/>
    </row>
    <row r="1074" spans="1:8" x14ac:dyDescent="0.3">
      <c r="A1074" s="31"/>
      <c r="B1074" s="44"/>
      <c r="C1074" s="50"/>
      <c r="D1074" s="92"/>
      <c r="E1074" s="92"/>
      <c r="G1074" s="31"/>
      <c r="H1074" s="31"/>
    </row>
    <row r="1075" spans="1:8" x14ac:dyDescent="0.3">
      <c r="A1075" s="31"/>
      <c r="B1075" s="44"/>
      <c r="C1075" s="50"/>
      <c r="D1075" s="92"/>
      <c r="E1075" s="92"/>
      <c r="G1075" s="31"/>
      <c r="H1075" s="31"/>
    </row>
    <row r="1076" spans="1:8" x14ac:dyDescent="0.3">
      <c r="A1076" s="31"/>
      <c r="B1076" s="44"/>
      <c r="C1076" s="50"/>
      <c r="D1076" s="92"/>
      <c r="E1076" s="92"/>
      <c r="G1076" s="31"/>
      <c r="H1076" s="31"/>
    </row>
    <row r="1077" spans="1:8" x14ac:dyDescent="0.3">
      <c r="A1077" s="31"/>
      <c r="B1077" s="44"/>
      <c r="C1077" s="50"/>
      <c r="D1077" s="92"/>
      <c r="E1077" s="92"/>
      <c r="G1077" s="31"/>
      <c r="H1077" s="31"/>
    </row>
    <row r="1078" spans="1:8" x14ac:dyDescent="0.3">
      <c r="A1078" s="31"/>
      <c r="B1078" s="44"/>
      <c r="C1078" s="50"/>
      <c r="D1078" s="92"/>
      <c r="E1078" s="92"/>
      <c r="G1078" s="31"/>
      <c r="H1078" s="31"/>
    </row>
    <row r="1079" spans="1:8" x14ac:dyDescent="0.3">
      <c r="A1079" s="31"/>
      <c r="B1079" s="44"/>
      <c r="C1079" s="50"/>
      <c r="D1079" s="92"/>
      <c r="E1079" s="92"/>
      <c r="G1079" s="31"/>
      <c r="H1079" s="31"/>
    </row>
    <row r="1080" spans="1:8" x14ac:dyDescent="0.3">
      <c r="A1080" s="31"/>
      <c r="B1080" s="44"/>
      <c r="C1080" s="50"/>
      <c r="D1080" s="92"/>
      <c r="E1080" s="92"/>
      <c r="G1080" s="31"/>
      <c r="H1080" s="31"/>
    </row>
    <row r="1081" spans="1:8" x14ac:dyDescent="0.3">
      <c r="A1081" s="31"/>
      <c r="B1081" s="44"/>
      <c r="C1081" s="50"/>
      <c r="D1081" s="92"/>
      <c r="E1081" s="92"/>
      <c r="G1081" s="31"/>
      <c r="H1081" s="31"/>
    </row>
    <row r="1082" spans="1:8" x14ac:dyDescent="0.3">
      <c r="A1082" s="31"/>
      <c r="B1082" s="44"/>
      <c r="C1082" s="50"/>
      <c r="D1082" s="92"/>
      <c r="E1082" s="92"/>
      <c r="G1082" s="31"/>
      <c r="H1082" s="31"/>
    </row>
    <row r="1083" spans="1:8" x14ac:dyDescent="0.3">
      <c r="A1083" s="31"/>
      <c r="B1083" s="44"/>
      <c r="C1083" s="50"/>
      <c r="D1083" s="92"/>
      <c r="E1083" s="92"/>
      <c r="G1083" s="31"/>
      <c r="H1083" s="31"/>
    </row>
    <row r="1084" spans="1:8" x14ac:dyDescent="0.3">
      <c r="A1084" s="31"/>
      <c r="B1084" s="44"/>
      <c r="C1084" s="50"/>
      <c r="D1084" s="92"/>
      <c r="E1084" s="92"/>
      <c r="G1084" s="31"/>
      <c r="H1084" s="31"/>
    </row>
    <row r="1085" spans="1:8" x14ac:dyDescent="0.3">
      <c r="A1085" s="31"/>
      <c r="B1085" s="44"/>
      <c r="C1085" s="50"/>
      <c r="D1085" s="92"/>
      <c r="E1085" s="92"/>
      <c r="G1085" s="31"/>
      <c r="H1085" s="31"/>
    </row>
    <row r="1086" spans="1:8" x14ac:dyDescent="0.3">
      <c r="A1086" s="31"/>
      <c r="B1086" s="44"/>
      <c r="C1086" s="50"/>
      <c r="D1086" s="92"/>
      <c r="E1086" s="92"/>
      <c r="G1086" s="31"/>
      <c r="H1086" s="31"/>
    </row>
    <row r="1087" spans="1:8" x14ac:dyDescent="0.3">
      <c r="A1087" s="31"/>
      <c r="B1087" s="44"/>
      <c r="C1087" s="50"/>
      <c r="D1087" s="92"/>
      <c r="E1087" s="92"/>
      <c r="G1087" s="31"/>
      <c r="H1087" s="31"/>
    </row>
    <row r="1088" spans="1:8" x14ac:dyDescent="0.3">
      <c r="A1088" s="31"/>
      <c r="B1088" s="44"/>
      <c r="C1088" s="50"/>
      <c r="D1088" s="92"/>
      <c r="E1088" s="92"/>
      <c r="G1088" s="31"/>
      <c r="H1088" s="31"/>
    </row>
    <row r="1089" spans="1:8" x14ac:dyDescent="0.3">
      <c r="A1089" s="31"/>
      <c r="B1089" s="44"/>
      <c r="C1089" s="50"/>
      <c r="D1089" s="92"/>
      <c r="E1089" s="92"/>
      <c r="G1089" s="31"/>
      <c r="H1089" s="31"/>
    </row>
    <row r="1090" spans="1:8" x14ac:dyDescent="0.3">
      <c r="A1090" s="31"/>
      <c r="B1090" s="44"/>
      <c r="C1090" s="50"/>
      <c r="D1090" s="92"/>
      <c r="E1090" s="92"/>
      <c r="G1090" s="31"/>
      <c r="H1090" s="31"/>
    </row>
    <row r="1091" spans="1:8" x14ac:dyDescent="0.3">
      <c r="A1091" s="31"/>
      <c r="B1091" s="44"/>
      <c r="C1091" s="50"/>
      <c r="D1091" s="92"/>
      <c r="E1091" s="92"/>
      <c r="G1091" s="31"/>
      <c r="H1091" s="31"/>
    </row>
    <row r="1092" spans="1:8" x14ac:dyDescent="0.3">
      <c r="A1092" s="31"/>
      <c r="B1092" s="44"/>
      <c r="C1092" s="50"/>
      <c r="D1092" s="92"/>
      <c r="E1092" s="92"/>
      <c r="G1092" s="31"/>
      <c r="H1092" s="31"/>
    </row>
    <row r="1093" spans="1:8" x14ac:dyDescent="0.3">
      <c r="A1093" s="31"/>
      <c r="B1093" s="44"/>
      <c r="C1093" s="50"/>
      <c r="D1093" s="92"/>
      <c r="E1093" s="92"/>
      <c r="G1093" s="31"/>
      <c r="H1093" s="31"/>
    </row>
    <row r="1094" spans="1:8" x14ac:dyDescent="0.3">
      <c r="A1094" s="31"/>
      <c r="B1094" s="44"/>
      <c r="C1094" s="50"/>
      <c r="D1094" s="92"/>
      <c r="E1094" s="92"/>
      <c r="G1094" s="31"/>
      <c r="H1094" s="31"/>
    </row>
    <row r="1095" spans="1:8" x14ac:dyDescent="0.3">
      <c r="A1095" s="31"/>
      <c r="B1095" s="44"/>
      <c r="C1095" s="50"/>
      <c r="D1095" s="92"/>
      <c r="E1095" s="92"/>
      <c r="G1095" s="31"/>
      <c r="H1095" s="31"/>
    </row>
    <row r="1096" spans="1:8" x14ac:dyDescent="0.3">
      <c r="A1096" s="31"/>
      <c r="B1096" s="44"/>
      <c r="C1096" s="50"/>
      <c r="D1096" s="92"/>
      <c r="E1096" s="92"/>
      <c r="G1096" s="31"/>
      <c r="H1096" s="31"/>
    </row>
    <row r="1097" spans="1:8" x14ac:dyDescent="0.3">
      <c r="A1097" s="31"/>
      <c r="B1097" s="44"/>
      <c r="C1097" s="50"/>
      <c r="D1097" s="92"/>
      <c r="E1097" s="92"/>
      <c r="G1097" s="31"/>
      <c r="H1097" s="31"/>
    </row>
    <row r="1098" spans="1:8" x14ac:dyDescent="0.3">
      <c r="A1098" s="31"/>
      <c r="B1098" s="44"/>
      <c r="C1098" s="50"/>
      <c r="D1098" s="92"/>
      <c r="E1098" s="92"/>
      <c r="G1098" s="31"/>
      <c r="H1098" s="31"/>
    </row>
    <row r="1099" spans="1:8" x14ac:dyDescent="0.3">
      <c r="A1099" s="31"/>
      <c r="B1099" s="44"/>
      <c r="C1099" s="50"/>
      <c r="D1099" s="92"/>
      <c r="E1099" s="92"/>
      <c r="G1099" s="31"/>
      <c r="H1099" s="31"/>
    </row>
    <row r="1100" spans="1:8" x14ac:dyDescent="0.3">
      <c r="A1100" s="31"/>
      <c r="B1100" s="44"/>
      <c r="C1100" s="50"/>
      <c r="D1100" s="92"/>
      <c r="E1100" s="92"/>
      <c r="G1100" s="31"/>
      <c r="H1100" s="31"/>
    </row>
    <row r="1101" spans="1:8" x14ac:dyDescent="0.3">
      <c r="A1101" s="31"/>
      <c r="B1101" s="44"/>
      <c r="C1101" s="50"/>
      <c r="D1101" s="92"/>
      <c r="E1101" s="92"/>
      <c r="G1101" s="31"/>
      <c r="H1101" s="31"/>
    </row>
    <row r="1102" spans="1:8" x14ac:dyDescent="0.3">
      <c r="A1102" s="31"/>
      <c r="B1102" s="44"/>
      <c r="C1102" s="50"/>
      <c r="D1102" s="92"/>
      <c r="E1102" s="92"/>
      <c r="G1102" s="31"/>
      <c r="H1102" s="31"/>
    </row>
    <row r="1103" spans="1:8" x14ac:dyDescent="0.3">
      <c r="A1103" s="31"/>
      <c r="B1103" s="44"/>
      <c r="C1103" s="50"/>
      <c r="D1103" s="92"/>
      <c r="E1103" s="92"/>
      <c r="G1103" s="31"/>
      <c r="H1103" s="31"/>
    </row>
    <row r="1104" spans="1:8" x14ac:dyDescent="0.3">
      <c r="A1104" s="31"/>
      <c r="B1104" s="44"/>
      <c r="C1104" s="51"/>
      <c r="D1104" s="92"/>
      <c r="E1104" s="92"/>
      <c r="G1104" s="31"/>
      <c r="H1104" s="31"/>
    </row>
    <row r="1105" spans="1:8" x14ac:dyDescent="0.3">
      <c r="A1105" s="31"/>
      <c r="B1105" s="44"/>
      <c r="C1105" s="51"/>
      <c r="D1105" s="92"/>
      <c r="E1105" s="92"/>
      <c r="G1105" s="31"/>
      <c r="H1105" s="31"/>
    </row>
    <row r="1106" spans="1:8" x14ac:dyDescent="0.3">
      <c r="A1106" s="31"/>
      <c r="B1106" s="44"/>
      <c r="C1106" s="51"/>
      <c r="D1106" s="92"/>
      <c r="E1106" s="92"/>
      <c r="G1106" s="31"/>
      <c r="H1106" s="31"/>
    </row>
    <row r="1107" spans="1:8" x14ac:dyDescent="0.3">
      <c r="A1107" s="31"/>
      <c r="B1107" s="44"/>
      <c r="C1107" s="51"/>
      <c r="D1107" s="92"/>
      <c r="E1107" s="92"/>
      <c r="G1107" s="31"/>
      <c r="H1107" s="31"/>
    </row>
    <row r="1108" spans="1:8" x14ac:dyDescent="0.3">
      <c r="A1108" s="31"/>
      <c r="B1108" s="44"/>
      <c r="C1108" s="51"/>
      <c r="D1108" s="92"/>
      <c r="E1108" s="92"/>
      <c r="G1108" s="31"/>
      <c r="H1108" s="31"/>
    </row>
    <row r="1109" spans="1:8" x14ac:dyDescent="0.3">
      <c r="A1109" s="31"/>
      <c r="B1109" s="44"/>
      <c r="C1109" s="51"/>
      <c r="D1109" s="92"/>
      <c r="E1109" s="92"/>
      <c r="G1109" s="31"/>
      <c r="H1109" s="31"/>
    </row>
    <row r="1110" spans="1:8" x14ac:dyDescent="0.3">
      <c r="A1110" s="31"/>
      <c r="B1110" s="44"/>
      <c r="C1110" s="51"/>
      <c r="D1110" s="92"/>
      <c r="E1110" s="92"/>
      <c r="G1110" s="31"/>
      <c r="H1110" s="31"/>
    </row>
    <row r="1111" spans="1:8" x14ac:dyDescent="0.3">
      <c r="A1111" s="31"/>
      <c r="B1111" s="44"/>
      <c r="C1111" s="51"/>
      <c r="D1111" s="92"/>
      <c r="E1111" s="92"/>
      <c r="G1111" s="31"/>
      <c r="H1111" s="31"/>
    </row>
    <row r="1112" spans="1:8" x14ac:dyDescent="0.3">
      <c r="A1112" s="31"/>
      <c r="B1112" s="44"/>
      <c r="C1112" s="51"/>
      <c r="D1112" s="92"/>
      <c r="E1112" s="92"/>
      <c r="G1112" s="31"/>
      <c r="H1112" s="31"/>
    </row>
    <row r="1113" spans="1:8" x14ac:dyDescent="0.3">
      <c r="A1113" s="31"/>
      <c r="B1113" s="44"/>
      <c r="C1113" s="51"/>
      <c r="D1113" s="92"/>
      <c r="E1113" s="92"/>
      <c r="G1113" s="31"/>
      <c r="H1113" s="31"/>
    </row>
    <row r="1114" spans="1:8" x14ac:dyDescent="0.3">
      <c r="A1114" s="31"/>
      <c r="B1114" s="44"/>
      <c r="C1114" s="51"/>
      <c r="D1114" s="92"/>
      <c r="E1114" s="92"/>
      <c r="G1114" s="31"/>
      <c r="H1114" s="31"/>
    </row>
    <row r="1115" spans="1:8" x14ac:dyDescent="0.3">
      <c r="A1115" s="31"/>
      <c r="B1115" s="44"/>
      <c r="C1115" s="51"/>
      <c r="D1115" s="92"/>
      <c r="E1115" s="92"/>
      <c r="G1115" s="31"/>
      <c r="H1115" s="31"/>
    </row>
    <row r="1116" spans="1:8" x14ac:dyDescent="0.3">
      <c r="A1116" s="31"/>
      <c r="B1116" s="44"/>
      <c r="C1116" s="51"/>
      <c r="D1116" s="92"/>
      <c r="E1116" s="92"/>
      <c r="G1116" s="31"/>
      <c r="H1116" s="31"/>
    </row>
    <row r="1117" spans="1:8" x14ac:dyDescent="0.3">
      <c r="A1117" s="31"/>
      <c r="B1117" s="44"/>
      <c r="C1117" s="51"/>
      <c r="D1117" s="92"/>
      <c r="E1117" s="92"/>
      <c r="G1117" s="31"/>
      <c r="H1117" s="31"/>
    </row>
    <row r="1118" spans="1:8" x14ac:dyDescent="0.3">
      <c r="A1118" s="31"/>
      <c r="B1118" s="44"/>
      <c r="C1118" s="51"/>
      <c r="D1118" s="92"/>
      <c r="E1118" s="92"/>
      <c r="G1118" s="31"/>
      <c r="H1118" s="31"/>
    </row>
    <row r="1119" spans="1:8" x14ac:dyDescent="0.3">
      <c r="A1119" s="31"/>
      <c r="B1119" s="44"/>
      <c r="C1119" s="51"/>
      <c r="D1119" s="92"/>
      <c r="E1119" s="92"/>
      <c r="G1119" s="31"/>
      <c r="H1119" s="31"/>
    </row>
    <row r="1120" spans="1:8" x14ac:dyDescent="0.3">
      <c r="A1120" s="31"/>
      <c r="B1120" s="44"/>
      <c r="C1120" s="51"/>
      <c r="D1120" s="92"/>
      <c r="E1120" s="92"/>
      <c r="G1120" s="31"/>
      <c r="H1120" s="31"/>
    </row>
    <row r="1121" spans="1:8" x14ac:dyDescent="0.3">
      <c r="A1121" s="31"/>
      <c r="B1121" s="44"/>
      <c r="C1121" s="51"/>
      <c r="D1121" s="92"/>
      <c r="E1121" s="92"/>
      <c r="G1121" s="31"/>
      <c r="H1121" s="31"/>
    </row>
    <row r="1122" spans="1:8" x14ac:dyDescent="0.3">
      <c r="A1122" s="31"/>
      <c r="B1122" s="44"/>
      <c r="C1122" s="50"/>
      <c r="D1122" s="92"/>
      <c r="E1122" s="92"/>
      <c r="G1122" s="31"/>
      <c r="H1122" s="31"/>
    </row>
    <row r="1123" spans="1:8" x14ac:dyDescent="0.3">
      <c r="A1123" s="31"/>
      <c r="B1123" s="44"/>
      <c r="C1123" s="51"/>
      <c r="D1123" s="92"/>
      <c r="E1123" s="92"/>
      <c r="G1123" s="31"/>
      <c r="H1123" s="31"/>
    </row>
    <row r="1124" spans="1:8" x14ac:dyDescent="0.3">
      <c r="A1124" s="31"/>
      <c r="B1124" s="44"/>
      <c r="C1124" s="51"/>
      <c r="D1124" s="92"/>
      <c r="E1124" s="92"/>
      <c r="G1124" s="31"/>
      <c r="H1124" s="31"/>
    </row>
    <row r="1125" spans="1:8" x14ac:dyDescent="0.3">
      <c r="A1125" s="31"/>
      <c r="B1125" s="44"/>
      <c r="C1125" s="51"/>
      <c r="D1125" s="92"/>
      <c r="E1125" s="92"/>
      <c r="G1125" s="31"/>
      <c r="H1125" s="31"/>
    </row>
    <row r="1126" spans="1:8" x14ac:dyDescent="0.3">
      <c r="A1126" s="31"/>
      <c r="B1126" s="44"/>
      <c r="C1126" s="51"/>
      <c r="D1126" s="92"/>
      <c r="E1126" s="92"/>
      <c r="G1126" s="31"/>
      <c r="H1126" s="31"/>
    </row>
    <row r="1127" spans="1:8" x14ac:dyDescent="0.3">
      <c r="A1127" s="31"/>
      <c r="B1127" s="44"/>
      <c r="C1127" s="51"/>
      <c r="D1127" s="92"/>
      <c r="E1127" s="92"/>
      <c r="G1127" s="31"/>
      <c r="H1127" s="31"/>
    </row>
    <row r="1128" spans="1:8" x14ac:dyDescent="0.3">
      <c r="A1128" s="31"/>
      <c r="B1128" s="44"/>
      <c r="C1128" s="51"/>
      <c r="D1128" s="92"/>
      <c r="E1128" s="92"/>
      <c r="G1128" s="31"/>
      <c r="H1128" s="31"/>
    </row>
    <row r="1129" spans="1:8" x14ac:dyDescent="0.3">
      <c r="A1129" s="31"/>
      <c r="B1129" s="44"/>
      <c r="C1129" s="50"/>
      <c r="D1129" s="92"/>
      <c r="E1129" s="92"/>
      <c r="G1129" s="31"/>
      <c r="H1129" s="31"/>
    </row>
    <row r="1130" spans="1:8" x14ac:dyDescent="0.3">
      <c r="A1130" s="31"/>
      <c r="B1130" s="44"/>
      <c r="C1130" s="51"/>
      <c r="D1130" s="92"/>
      <c r="E1130" s="92"/>
      <c r="G1130" s="31"/>
      <c r="H1130" s="31"/>
    </row>
    <row r="1131" spans="1:8" x14ac:dyDescent="0.3">
      <c r="A1131" s="31"/>
      <c r="B1131" s="44"/>
      <c r="C1131" s="51"/>
      <c r="D1131" s="92"/>
      <c r="E1131" s="92"/>
      <c r="G1131" s="31"/>
      <c r="H1131" s="31"/>
    </row>
    <row r="1132" spans="1:8" x14ac:dyDescent="0.3">
      <c r="A1132" s="31"/>
      <c r="B1132" s="44"/>
      <c r="C1132" s="51"/>
      <c r="D1132" s="92"/>
      <c r="E1132" s="92"/>
      <c r="G1132" s="31"/>
      <c r="H1132" s="31"/>
    </row>
    <row r="1133" spans="1:8" x14ac:dyDescent="0.3">
      <c r="A1133" s="31"/>
      <c r="B1133" s="44"/>
      <c r="C1133" s="50"/>
      <c r="D1133" s="92"/>
      <c r="E1133" s="92"/>
      <c r="G1133" s="31"/>
      <c r="H1133" s="31"/>
    </row>
    <row r="1134" spans="1:8" x14ac:dyDescent="0.3">
      <c r="A1134" s="31"/>
      <c r="B1134" s="44"/>
      <c r="C1134" s="50"/>
      <c r="D1134" s="92"/>
      <c r="E1134" s="92"/>
      <c r="G1134" s="31"/>
      <c r="H1134" s="31"/>
    </row>
    <row r="1135" spans="1:8" x14ac:dyDescent="0.3">
      <c r="A1135" s="31"/>
      <c r="B1135" s="44"/>
      <c r="C1135" s="50"/>
      <c r="D1135" s="92"/>
      <c r="E1135" s="92"/>
      <c r="G1135" s="31"/>
      <c r="H1135" s="31"/>
    </row>
    <row r="1136" spans="1:8" x14ac:dyDescent="0.3">
      <c r="A1136" s="31"/>
      <c r="B1136" s="44"/>
      <c r="C1136" s="50"/>
      <c r="D1136" s="92"/>
      <c r="E1136" s="92"/>
      <c r="G1136" s="31"/>
      <c r="H1136" s="31"/>
    </row>
    <row r="1137" spans="1:8" x14ac:dyDescent="0.3">
      <c r="A1137" s="31"/>
      <c r="B1137" s="44"/>
      <c r="C1137" s="50"/>
      <c r="D1137" s="92"/>
      <c r="E1137" s="92"/>
      <c r="G1137" s="31"/>
      <c r="H1137" s="31"/>
    </row>
    <row r="1138" spans="1:8" x14ac:dyDescent="0.3">
      <c r="A1138" s="31"/>
      <c r="B1138" s="44"/>
      <c r="C1138" s="50"/>
      <c r="D1138" s="92"/>
      <c r="E1138" s="92"/>
      <c r="G1138" s="31"/>
      <c r="H1138" s="31"/>
    </row>
    <row r="1139" spans="1:8" x14ac:dyDescent="0.3">
      <c r="A1139" s="31"/>
      <c r="B1139" s="44"/>
      <c r="C1139" s="50"/>
      <c r="D1139" s="92"/>
      <c r="E1139" s="92"/>
      <c r="G1139" s="31"/>
      <c r="H1139" s="31"/>
    </row>
    <row r="1140" spans="1:8" x14ac:dyDescent="0.3">
      <c r="A1140" s="31"/>
      <c r="B1140" s="44"/>
      <c r="C1140" s="50"/>
      <c r="D1140" s="92"/>
      <c r="E1140" s="92"/>
      <c r="G1140" s="31"/>
      <c r="H1140" s="31"/>
    </row>
    <row r="1141" spans="1:8" x14ac:dyDescent="0.3">
      <c r="A1141" s="31"/>
      <c r="B1141" s="44"/>
      <c r="C1141" s="50"/>
      <c r="D1141" s="92"/>
      <c r="E1141" s="92"/>
      <c r="G1141" s="31"/>
      <c r="H1141" s="31"/>
    </row>
    <row r="1142" spans="1:8" x14ac:dyDescent="0.3">
      <c r="A1142" s="31"/>
      <c r="B1142" s="44"/>
      <c r="C1142" s="50"/>
      <c r="D1142" s="92"/>
      <c r="E1142" s="92"/>
      <c r="G1142" s="31"/>
      <c r="H1142" s="31"/>
    </row>
    <row r="1143" spans="1:8" x14ac:dyDescent="0.3">
      <c r="A1143" s="31"/>
      <c r="B1143" s="44"/>
      <c r="C1143" s="50"/>
      <c r="D1143" s="92"/>
      <c r="E1143" s="92"/>
      <c r="G1143" s="31"/>
      <c r="H1143" s="31"/>
    </row>
    <row r="1144" spans="1:8" x14ac:dyDescent="0.3">
      <c r="A1144" s="31"/>
      <c r="B1144" s="44"/>
      <c r="C1144" s="50"/>
      <c r="D1144" s="92"/>
      <c r="E1144" s="92"/>
      <c r="G1144" s="31"/>
      <c r="H1144" s="31"/>
    </row>
    <row r="1145" spans="1:8" x14ac:dyDescent="0.3">
      <c r="A1145" s="31"/>
      <c r="B1145" s="44"/>
      <c r="C1145" s="50"/>
      <c r="D1145" s="92"/>
      <c r="E1145" s="92"/>
      <c r="G1145" s="31"/>
      <c r="H1145" s="31"/>
    </row>
    <row r="1146" spans="1:8" x14ac:dyDescent="0.3">
      <c r="A1146" s="31"/>
      <c r="B1146" s="44"/>
      <c r="C1146" s="50"/>
      <c r="D1146" s="92"/>
      <c r="E1146" s="92"/>
      <c r="G1146" s="31"/>
      <c r="H1146" s="31"/>
    </row>
    <row r="1147" spans="1:8" x14ac:dyDescent="0.3">
      <c r="A1147" s="31"/>
      <c r="B1147" s="44"/>
      <c r="C1147" s="50"/>
      <c r="D1147" s="92"/>
      <c r="E1147" s="92"/>
      <c r="G1147" s="31"/>
      <c r="H1147" s="31"/>
    </row>
    <row r="1148" spans="1:8" x14ac:dyDescent="0.3">
      <c r="A1148" s="31"/>
      <c r="B1148" s="44"/>
      <c r="C1148" s="50"/>
      <c r="D1148" s="92"/>
      <c r="E1148" s="92"/>
      <c r="G1148" s="31"/>
      <c r="H1148" s="31"/>
    </row>
    <row r="1149" spans="1:8" x14ac:dyDescent="0.3">
      <c r="A1149" s="31"/>
      <c r="B1149" s="44"/>
      <c r="C1149" s="50"/>
      <c r="D1149" s="92"/>
      <c r="E1149" s="92"/>
      <c r="G1149" s="31"/>
      <c r="H1149" s="31"/>
    </row>
    <row r="1150" spans="1:8" x14ac:dyDescent="0.3">
      <c r="A1150" s="31"/>
      <c r="B1150" s="44"/>
      <c r="C1150" s="50"/>
      <c r="D1150" s="92"/>
      <c r="E1150" s="92"/>
      <c r="G1150" s="31"/>
      <c r="H1150" s="31"/>
    </row>
    <row r="1151" spans="1:8" x14ac:dyDescent="0.3">
      <c r="A1151" s="31"/>
      <c r="B1151" s="44"/>
      <c r="C1151" s="50"/>
      <c r="D1151" s="92"/>
      <c r="E1151" s="92"/>
      <c r="G1151" s="31"/>
      <c r="H1151" s="31"/>
    </row>
    <row r="1152" spans="1:8" x14ac:dyDescent="0.3">
      <c r="A1152" s="31"/>
      <c r="B1152" s="44"/>
      <c r="C1152" s="50"/>
      <c r="D1152" s="92"/>
      <c r="E1152" s="92"/>
      <c r="G1152" s="31"/>
      <c r="H1152" s="31"/>
    </row>
    <row r="1153" spans="1:8" x14ac:dyDescent="0.3">
      <c r="A1153" s="31"/>
      <c r="B1153" s="44"/>
      <c r="C1153" s="50"/>
      <c r="D1153" s="92"/>
      <c r="E1153" s="92"/>
      <c r="G1153" s="31"/>
      <c r="H1153" s="31"/>
    </row>
    <row r="1154" spans="1:8" x14ac:dyDescent="0.3">
      <c r="A1154" s="31"/>
      <c r="B1154" s="44"/>
      <c r="C1154" s="50"/>
      <c r="D1154" s="92"/>
      <c r="E1154" s="92"/>
      <c r="G1154" s="31"/>
      <c r="H1154" s="31"/>
    </row>
    <row r="1155" spans="1:8" x14ac:dyDescent="0.3">
      <c r="A1155" s="31"/>
      <c r="B1155" s="44"/>
      <c r="C1155" s="50"/>
      <c r="D1155" s="92"/>
      <c r="E1155" s="92"/>
      <c r="G1155" s="31"/>
      <c r="H1155" s="31"/>
    </row>
    <row r="1156" spans="1:8" x14ac:dyDescent="0.3">
      <c r="A1156" s="31"/>
      <c r="B1156" s="44"/>
      <c r="C1156" s="50"/>
      <c r="D1156" s="92"/>
      <c r="E1156" s="92"/>
      <c r="G1156" s="31"/>
      <c r="H1156" s="31"/>
    </row>
    <row r="1157" spans="1:8" x14ac:dyDescent="0.3">
      <c r="A1157" s="31"/>
      <c r="B1157" s="44"/>
      <c r="C1157" s="50"/>
      <c r="D1157" s="92"/>
      <c r="E1157" s="92"/>
      <c r="G1157" s="31"/>
      <c r="H1157" s="31"/>
    </row>
    <row r="1158" spans="1:8" x14ac:dyDescent="0.3">
      <c r="A1158" s="31"/>
      <c r="B1158" s="44"/>
      <c r="C1158" s="50"/>
      <c r="D1158" s="92"/>
      <c r="E1158" s="92"/>
      <c r="G1158" s="31"/>
      <c r="H1158" s="31"/>
    </row>
    <row r="1159" spans="1:8" x14ac:dyDescent="0.3">
      <c r="A1159" s="31"/>
      <c r="B1159" s="44"/>
      <c r="C1159" s="50"/>
      <c r="D1159" s="92"/>
      <c r="E1159" s="92"/>
      <c r="G1159" s="31"/>
      <c r="H1159" s="31"/>
    </row>
    <row r="1160" spans="1:8" x14ac:dyDescent="0.3">
      <c r="A1160" s="31"/>
      <c r="B1160" s="44"/>
      <c r="C1160" s="50"/>
      <c r="D1160" s="92"/>
      <c r="E1160" s="92"/>
      <c r="G1160" s="31"/>
      <c r="H1160" s="31"/>
    </row>
    <row r="1161" spans="1:8" x14ac:dyDescent="0.3">
      <c r="A1161" s="31"/>
      <c r="B1161" s="44"/>
      <c r="C1161" s="50"/>
      <c r="D1161" s="92"/>
      <c r="E1161" s="92"/>
      <c r="G1161" s="31"/>
      <c r="H1161" s="31"/>
    </row>
    <row r="1162" spans="1:8" x14ac:dyDescent="0.3">
      <c r="A1162" s="31"/>
      <c r="B1162" s="44"/>
      <c r="C1162" s="50"/>
      <c r="D1162" s="92"/>
      <c r="E1162" s="92"/>
      <c r="G1162" s="31"/>
      <c r="H1162" s="31"/>
    </row>
    <row r="1163" spans="1:8" x14ac:dyDescent="0.3">
      <c r="A1163" s="31"/>
      <c r="B1163" s="44"/>
      <c r="C1163" s="50"/>
      <c r="D1163" s="92"/>
      <c r="E1163" s="92"/>
      <c r="G1163" s="31"/>
      <c r="H1163" s="31"/>
    </row>
    <row r="1164" spans="1:8" x14ac:dyDescent="0.3">
      <c r="A1164" s="31"/>
      <c r="B1164" s="44"/>
      <c r="C1164" s="51"/>
      <c r="D1164" s="92"/>
      <c r="E1164" s="92"/>
      <c r="G1164" s="31"/>
      <c r="H1164" s="31"/>
    </row>
    <row r="1165" spans="1:8" x14ac:dyDescent="0.3">
      <c r="A1165" s="31"/>
      <c r="B1165" s="44"/>
      <c r="C1165" s="51"/>
      <c r="D1165" s="92"/>
      <c r="E1165" s="92"/>
      <c r="G1165" s="31"/>
      <c r="H1165" s="31"/>
    </row>
    <row r="1166" spans="1:8" x14ac:dyDescent="0.3">
      <c r="A1166" s="31"/>
      <c r="B1166" s="44"/>
      <c r="C1166" s="50"/>
      <c r="D1166" s="92"/>
      <c r="E1166" s="92"/>
      <c r="G1166" s="31"/>
      <c r="H1166" s="31"/>
    </row>
    <row r="1167" spans="1:8" x14ac:dyDescent="0.3">
      <c r="A1167" s="31"/>
      <c r="B1167" s="44"/>
      <c r="C1167" s="50"/>
      <c r="D1167" s="92"/>
      <c r="E1167" s="92"/>
      <c r="G1167" s="31"/>
      <c r="H1167" s="31"/>
    </row>
    <row r="1168" spans="1:8" x14ac:dyDescent="0.3">
      <c r="A1168" s="31"/>
      <c r="B1168" s="44"/>
      <c r="C1168" s="50"/>
      <c r="D1168" s="92"/>
      <c r="E1168" s="92"/>
      <c r="G1168" s="31"/>
      <c r="H1168" s="31"/>
    </row>
    <row r="1169" spans="1:8" x14ac:dyDescent="0.3">
      <c r="A1169" s="31"/>
      <c r="B1169" s="44"/>
      <c r="C1169" s="50"/>
      <c r="D1169" s="92"/>
      <c r="E1169" s="92"/>
      <c r="G1169" s="31"/>
      <c r="H1169" s="31"/>
    </row>
    <row r="1170" spans="1:8" x14ac:dyDescent="0.3">
      <c r="A1170" s="31"/>
      <c r="B1170" s="44"/>
      <c r="C1170" s="50"/>
      <c r="D1170" s="92"/>
      <c r="E1170" s="92"/>
      <c r="G1170" s="31"/>
      <c r="H1170" s="31"/>
    </row>
    <row r="1171" spans="1:8" x14ac:dyDescent="0.3">
      <c r="A1171" s="31"/>
      <c r="B1171" s="44"/>
      <c r="C1171" s="50"/>
      <c r="D1171" s="92"/>
      <c r="E1171" s="92"/>
      <c r="G1171" s="31"/>
      <c r="H1171" s="31"/>
    </row>
    <row r="1172" spans="1:8" x14ac:dyDescent="0.3">
      <c r="A1172" s="31"/>
      <c r="B1172" s="44"/>
      <c r="C1172" s="50"/>
      <c r="D1172" s="92"/>
      <c r="E1172" s="92"/>
      <c r="G1172" s="31"/>
      <c r="H1172" s="31"/>
    </row>
    <row r="1173" spans="1:8" x14ac:dyDescent="0.3">
      <c r="A1173" s="31"/>
      <c r="B1173" s="44"/>
      <c r="C1173" s="50"/>
      <c r="D1173" s="92"/>
      <c r="E1173" s="92"/>
      <c r="G1173" s="31"/>
      <c r="H1173" s="31"/>
    </row>
    <row r="1174" spans="1:8" x14ac:dyDescent="0.3">
      <c r="A1174" s="31"/>
      <c r="B1174" s="44"/>
      <c r="C1174" s="50"/>
      <c r="D1174" s="92"/>
      <c r="E1174" s="92"/>
      <c r="G1174" s="31"/>
      <c r="H1174" s="31"/>
    </row>
    <row r="1175" spans="1:8" x14ac:dyDescent="0.3">
      <c r="A1175" s="31"/>
      <c r="B1175" s="44"/>
      <c r="C1175" s="50"/>
      <c r="D1175" s="92"/>
      <c r="E1175" s="92"/>
      <c r="G1175" s="31"/>
      <c r="H1175" s="31"/>
    </row>
    <row r="1176" spans="1:8" x14ac:dyDescent="0.3">
      <c r="A1176" s="31"/>
      <c r="B1176" s="44"/>
      <c r="C1176" s="50"/>
      <c r="D1176" s="92"/>
      <c r="E1176" s="92"/>
      <c r="G1176" s="31"/>
      <c r="H1176" s="31"/>
    </row>
    <row r="1177" spans="1:8" x14ac:dyDescent="0.3">
      <c r="A1177" s="31"/>
      <c r="B1177" s="44"/>
      <c r="C1177" s="50"/>
      <c r="D1177" s="92"/>
      <c r="E1177" s="92"/>
      <c r="G1177" s="31"/>
      <c r="H1177" s="31"/>
    </row>
    <row r="1178" spans="1:8" x14ac:dyDescent="0.3">
      <c r="A1178" s="31"/>
      <c r="B1178" s="44"/>
      <c r="C1178" s="50"/>
      <c r="D1178" s="92"/>
      <c r="E1178" s="92"/>
      <c r="G1178" s="31"/>
      <c r="H1178" s="31"/>
    </row>
    <row r="1179" spans="1:8" x14ac:dyDescent="0.3">
      <c r="A1179" s="31"/>
      <c r="B1179" s="44"/>
      <c r="C1179" s="50"/>
      <c r="D1179" s="92"/>
      <c r="E1179" s="92"/>
      <c r="G1179" s="31"/>
      <c r="H1179" s="31"/>
    </row>
    <row r="1180" spans="1:8" x14ac:dyDescent="0.3">
      <c r="A1180" s="31"/>
      <c r="B1180" s="44"/>
      <c r="C1180" s="50"/>
      <c r="D1180" s="92"/>
      <c r="E1180" s="92"/>
      <c r="G1180" s="31"/>
      <c r="H1180" s="31"/>
    </row>
    <row r="1181" spans="1:8" x14ac:dyDescent="0.3">
      <c r="A1181" s="31"/>
      <c r="B1181" s="44"/>
      <c r="C1181" s="50"/>
      <c r="D1181" s="92"/>
      <c r="E1181" s="92"/>
      <c r="G1181" s="31"/>
      <c r="H1181" s="31"/>
    </row>
    <row r="1182" spans="1:8" x14ac:dyDescent="0.3">
      <c r="A1182" s="31"/>
      <c r="B1182" s="44"/>
      <c r="C1182" s="50"/>
      <c r="D1182" s="92"/>
      <c r="E1182" s="92"/>
      <c r="G1182" s="31"/>
      <c r="H1182" s="31"/>
    </row>
    <row r="1183" spans="1:8" x14ac:dyDescent="0.3">
      <c r="A1183" s="31"/>
      <c r="B1183" s="44"/>
      <c r="C1183" s="50"/>
      <c r="D1183" s="92"/>
      <c r="E1183" s="92"/>
      <c r="G1183" s="31"/>
      <c r="H1183" s="31"/>
    </row>
    <row r="1184" spans="1:8" x14ac:dyDescent="0.3">
      <c r="A1184" s="31"/>
      <c r="B1184" s="44"/>
      <c r="C1184" s="50"/>
      <c r="D1184" s="92"/>
      <c r="E1184" s="92"/>
      <c r="G1184" s="31"/>
      <c r="H1184" s="31"/>
    </row>
    <row r="1185" spans="1:8" x14ac:dyDescent="0.3">
      <c r="A1185" s="31"/>
      <c r="B1185" s="44"/>
      <c r="C1185" s="50"/>
      <c r="D1185" s="92"/>
      <c r="E1185" s="92"/>
      <c r="G1185" s="31"/>
      <c r="H1185" s="31"/>
    </row>
    <row r="1186" spans="1:8" x14ac:dyDescent="0.3">
      <c r="A1186" s="31"/>
      <c r="B1186" s="44"/>
      <c r="C1186" s="50"/>
      <c r="D1186" s="92"/>
      <c r="E1186" s="92"/>
      <c r="G1186" s="31"/>
      <c r="H1186" s="31"/>
    </row>
    <row r="1187" spans="1:8" x14ac:dyDescent="0.3">
      <c r="A1187" s="31"/>
      <c r="B1187" s="44"/>
      <c r="C1187" s="50"/>
      <c r="D1187" s="92"/>
      <c r="E1187" s="92"/>
      <c r="G1187" s="31"/>
      <c r="H1187" s="31"/>
    </row>
    <row r="1188" spans="1:8" x14ac:dyDescent="0.3">
      <c r="A1188" s="31"/>
      <c r="B1188" s="44"/>
      <c r="C1188" s="50"/>
      <c r="D1188" s="92"/>
      <c r="E1188" s="92"/>
      <c r="G1188" s="31"/>
      <c r="H1188" s="31"/>
    </row>
    <row r="1189" spans="1:8" x14ac:dyDescent="0.3">
      <c r="A1189" s="31"/>
      <c r="B1189" s="44"/>
      <c r="C1189" s="50"/>
      <c r="D1189" s="92"/>
      <c r="E1189" s="92"/>
      <c r="G1189" s="31"/>
      <c r="H1189" s="31"/>
    </row>
    <row r="1190" spans="1:8" x14ac:dyDescent="0.3">
      <c r="A1190" s="31"/>
      <c r="B1190" s="44"/>
      <c r="C1190" s="50"/>
      <c r="D1190" s="92"/>
      <c r="E1190" s="92"/>
      <c r="G1190" s="31"/>
      <c r="H1190" s="31"/>
    </row>
    <row r="1191" spans="1:8" x14ac:dyDescent="0.3">
      <c r="A1191" s="31"/>
      <c r="B1191" s="44"/>
      <c r="C1191" s="50"/>
      <c r="D1191" s="92"/>
      <c r="E1191" s="92"/>
      <c r="G1191" s="31"/>
      <c r="H1191" s="31"/>
    </row>
    <row r="1192" spans="1:8" x14ac:dyDescent="0.3">
      <c r="A1192" s="31"/>
      <c r="B1192" s="44"/>
      <c r="C1192" s="50"/>
      <c r="D1192" s="92"/>
      <c r="E1192" s="92"/>
      <c r="G1192" s="31"/>
      <c r="H1192" s="31"/>
    </row>
    <row r="1193" spans="1:8" x14ac:dyDescent="0.3">
      <c r="A1193" s="31"/>
      <c r="B1193" s="44"/>
      <c r="C1193" s="50"/>
      <c r="D1193" s="92"/>
      <c r="E1193" s="92"/>
      <c r="G1193" s="31"/>
      <c r="H1193" s="31"/>
    </row>
    <row r="1194" spans="1:8" x14ac:dyDescent="0.3">
      <c r="A1194" s="31"/>
      <c r="B1194" s="44"/>
      <c r="C1194" s="50"/>
      <c r="D1194" s="92"/>
      <c r="E1194" s="92"/>
      <c r="G1194" s="31"/>
      <c r="H1194" s="31"/>
    </row>
    <row r="1195" spans="1:8" x14ac:dyDescent="0.3">
      <c r="A1195" s="31"/>
      <c r="B1195" s="44"/>
      <c r="C1195" s="50"/>
      <c r="D1195" s="92"/>
      <c r="E1195" s="92"/>
      <c r="G1195" s="31"/>
      <c r="H1195" s="31"/>
    </row>
    <row r="1196" spans="1:8" x14ac:dyDescent="0.3">
      <c r="A1196" s="31"/>
      <c r="B1196" s="44"/>
      <c r="C1196" s="50"/>
      <c r="D1196" s="92"/>
      <c r="E1196" s="92"/>
      <c r="G1196" s="31"/>
      <c r="H1196" s="31"/>
    </row>
    <row r="1197" spans="1:8" x14ac:dyDescent="0.3">
      <c r="A1197" s="31"/>
      <c r="B1197" s="44"/>
      <c r="C1197" s="50"/>
      <c r="D1197" s="92"/>
      <c r="E1197" s="92"/>
      <c r="G1197" s="31"/>
      <c r="H1197" s="31"/>
    </row>
    <row r="1198" spans="1:8" x14ac:dyDescent="0.3">
      <c r="A1198" s="31"/>
      <c r="B1198" s="44"/>
      <c r="C1198" s="50"/>
      <c r="D1198" s="92"/>
      <c r="E1198" s="92"/>
      <c r="G1198" s="31"/>
      <c r="H1198" s="31"/>
    </row>
    <row r="1199" spans="1:8" x14ac:dyDescent="0.3">
      <c r="A1199" s="31"/>
      <c r="B1199" s="44"/>
      <c r="C1199" s="50"/>
      <c r="D1199" s="92"/>
      <c r="E1199" s="92"/>
      <c r="G1199" s="31"/>
      <c r="H1199" s="31"/>
    </row>
    <row r="1200" spans="1:8" x14ac:dyDescent="0.3">
      <c r="A1200" s="31"/>
      <c r="B1200" s="44"/>
      <c r="C1200" s="50"/>
      <c r="D1200" s="92"/>
      <c r="E1200" s="92"/>
      <c r="G1200" s="31"/>
      <c r="H1200" s="31"/>
    </row>
    <row r="1201" spans="1:8" x14ac:dyDescent="0.3">
      <c r="A1201" s="31"/>
      <c r="B1201" s="44"/>
      <c r="C1201" s="50"/>
      <c r="D1201" s="92"/>
      <c r="E1201" s="92"/>
      <c r="G1201" s="31"/>
      <c r="H1201" s="31"/>
    </row>
    <row r="1202" spans="1:8" x14ac:dyDescent="0.3">
      <c r="A1202" s="31"/>
      <c r="B1202" s="44"/>
      <c r="C1202" s="50"/>
      <c r="D1202" s="92"/>
      <c r="E1202" s="92"/>
      <c r="G1202" s="31"/>
      <c r="H1202" s="31"/>
    </row>
    <row r="1203" spans="1:8" x14ac:dyDescent="0.3">
      <c r="A1203" s="31"/>
      <c r="B1203" s="44"/>
      <c r="C1203" s="50"/>
      <c r="D1203" s="92"/>
      <c r="E1203" s="92"/>
      <c r="G1203" s="31"/>
      <c r="H1203" s="31"/>
    </row>
    <row r="1204" spans="1:8" x14ac:dyDescent="0.3">
      <c r="A1204" s="31"/>
      <c r="B1204" s="44"/>
      <c r="C1204" s="50"/>
      <c r="D1204" s="92"/>
      <c r="E1204" s="92"/>
      <c r="G1204" s="31"/>
      <c r="H1204" s="31"/>
    </row>
    <row r="1205" spans="1:8" x14ac:dyDescent="0.3">
      <c r="A1205" s="31"/>
      <c r="B1205" s="44"/>
      <c r="C1205" s="51"/>
      <c r="D1205" s="92"/>
      <c r="E1205" s="92"/>
      <c r="G1205" s="31"/>
      <c r="H1205" s="31"/>
    </row>
    <row r="1206" spans="1:8" x14ac:dyDescent="0.3">
      <c r="A1206" s="31"/>
      <c r="B1206" s="44"/>
      <c r="C1206" s="50"/>
      <c r="D1206" s="92"/>
      <c r="E1206" s="92"/>
      <c r="G1206" s="31"/>
      <c r="H1206" s="31"/>
    </row>
    <row r="1207" spans="1:8" x14ac:dyDescent="0.3">
      <c r="A1207" s="31"/>
      <c r="B1207" s="44"/>
      <c r="C1207" s="50"/>
      <c r="D1207" s="92"/>
      <c r="E1207" s="92"/>
      <c r="G1207" s="31"/>
      <c r="H1207" s="31"/>
    </row>
    <row r="1208" spans="1:8" x14ac:dyDescent="0.3">
      <c r="A1208" s="31"/>
      <c r="B1208" s="44"/>
      <c r="C1208" s="50"/>
      <c r="D1208" s="92"/>
      <c r="E1208" s="92"/>
      <c r="G1208" s="31"/>
      <c r="H1208" s="31"/>
    </row>
    <row r="1209" spans="1:8" x14ac:dyDescent="0.3">
      <c r="A1209" s="31"/>
      <c r="B1209" s="44"/>
      <c r="C1209" s="50"/>
      <c r="D1209" s="92"/>
      <c r="E1209" s="92"/>
      <c r="G1209" s="31"/>
      <c r="H1209" s="31"/>
    </row>
    <row r="1210" spans="1:8" x14ac:dyDescent="0.3">
      <c r="A1210" s="31"/>
      <c r="B1210" s="44"/>
      <c r="C1210" s="50"/>
      <c r="D1210" s="92"/>
      <c r="E1210" s="92"/>
      <c r="G1210" s="31"/>
      <c r="H1210" s="31"/>
    </row>
    <row r="1211" spans="1:8" x14ac:dyDescent="0.3">
      <c r="A1211" s="31"/>
      <c r="B1211" s="44"/>
      <c r="C1211" s="50"/>
      <c r="D1211" s="92"/>
      <c r="E1211" s="92"/>
      <c r="G1211" s="31"/>
      <c r="H1211" s="31"/>
    </row>
    <row r="1212" spans="1:8" x14ac:dyDescent="0.3">
      <c r="A1212" s="31"/>
      <c r="B1212" s="44"/>
      <c r="C1212" s="50"/>
      <c r="D1212" s="92"/>
      <c r="E1212" s="92"/>
      <c r="G1212" s="31"/>
      <c r="H1212" s="31"/>
    </row>
    <row r="1213" spans="1:8" x14ac:dyDescent="0.3">
      <c r="A1213" s="31"/>
      <c r="B1213" s="44"/>
      <c r="C1213" s="50"/>
      <c r="D1213" s="92"/>
      <c r="E1213" s="92"/>
      <c r="G1213" s="31"/>
      <c r="H1213" s="31"/>
    </row>
    <row r="1214" spans="1:8" x14ac:dyDescent="0.3">
      <c r="A1214" s="31"/>
      <c r="B1214" s="44"/>
      <c r="C1214" s="50"/>
      <c r="D1214" s="92"/>
      <c r="E1214" s="92"/>
      <c r="G1214" s="31"/>
      <c r="H1214" s="31"/>
    </row>
    <row r="1215" spans="1:8" x14ac:dyDescent="0.3">
      <c r="A1215" s="31"/>
      <c r="B1215" s="44"/>
      <c r="C1215" s="50"/>
      <c r="D1215" s="92"/>
      <c r="E1215" s="92"/>
      <c r="G1215" s="31"/>
      <c r="H1215" s="31"/>
    </row>
    <row r="1216" spans="1:8" x14ac:dyDescent="0.3">
      <c r="A1216" s="31"/>
      <c r="B1216" s="44"/>
      <c r="C1216" s="50"/>
      <c r="D1216" s="92"/>
      <c r="E1216" s="92"/>
      <c r="G1216" s="31"/>
      <c r="H1216" s="31"/>
    </row>
    <row r="1217" spans="1:8" x14ac:dyDescent="0.3">
      <c r="A1217" s="31"/>
      <c r="B1217" s="44"/>
      <c r="C1217" s="50"/>
      <c r="D1217" s="92"/>
      <c r="E1217" s="92"/>
      <c r="G1217" s="31"/>
      <c r="H1217" s="31"/>
    </row>
    <row r="1218" spans="1:8" x14ac:dyDescent="0.3">
      <c r="A1218" s="31"/>
      <c r="B1218" s="44"/>
      <c r="C1218" s="50"/>
      <c r="D1218" s="92"/>
      <c r="E1218" s="92"/>
      <c r="G1218" s="31"/>
      <c r="H1218" s="31"/>
    </row>
    <row r="1219" spans="1:8" x14ac:dyDescent="0.3">
      <c r="A1219" s="31"/>
      <c r="B1219" s="44"/>
      <c r="C1219" s="50"/>
      <c r="D1219" s="92"/>
      <c r="E1219" s="92"/>
      <c r="G1219" s="31"/>
      <c r="H1219" s="31"/>
    </row>
    <row r="1220" spans="1:8" x14ac:dyDescent="0.3">
      <c r="A1220" s="31"/>
      <c r="B1220" s="44"/>
      <c r="C1220" s="50"/>
      <c r="D1220" s="92"/>
      <c r="E1220" s="92"/>
      <c r="G1220" s="31"/>
      <c r="H1220" s="31"/>
    </row>
    <row r="1221" spans="1:8" x14ac:dyDescent="0.3">
      <c r="A1221" s="31"/>
      <c r="B1221" s="44"/>
      <c r="C1221" s="50"/>
      <c r="D1221" s="92"/>
      <c r="E1221" s="92"/>
      <c r="G1221" s="31"/>
      <c r="H1221" s="31"/>
    </row>
    <row r="1222" spans="1:8" x14ac:dyDescent="0.3">
      <c r="A1222" s="31"/>
      <c r="B1222" s="44"/>
      <c r="C1222" s="50"/>
      <c r="D1222" s="92"/>
      <c r="E1222" s="92"/>
      <c r="G1222" s="31"/>
      <c r="H1222" s="31"/>
    </row>
    <row r="1223" spans="1:8" x14ac:dyDescent="0.3">
      <c r="A1223" s="31"/>
      <c r="B1223" s="44"/>
      <c r="C1223" s="51"/>
      <c r="D1223" s="92"/>
      <c r="E1223" s="92"/>
      <c r="G1223" s="31"/>
      <c r="H1223" s="31"/>
    </row>
    <row r="1224" spans="1:8" x14ac:dyDescent="0.3">
      <c r="A1224" s="31"/>
      <c r="B1224" s="44"/>
      <c r="C1224" s="50"/>
      <c r="D1224" s="92"/>
      <c r="E1224" s="92"/>
      <c r="G1224" s="31"/>
      <c r="H1224" s="31"/>
    </row>
    <row r="1225" spans="1:8" x14ac:dyDescent="0.3">
      <c r="A1225" s="31"/>
      <c r="B1225" s="44"/>
      <c r="C1225" s="50"/>
      <c r="D1225" s="92"/>
      <c r="E1225" s="92"/>
      <c r="G1225" s="31"/>
      <c r="H1225" s="31"/>
    </row>
    <row r="1226" spans="1:8" x14ac:dyDescent="0.3">
      <c r="A1226" s="31"/>
      <c r="B1226" s="44"/>
      <c r="C1226" s="50"/>
      <c r="D1226" s="92"/>
      <c r="E1226" s="92"/>
      <c r="G1226" s="31"/>
      <c r="H1226" s="31"/>
    </row>
    <row r="1227" spans="1:8" x14ac:dyDescent="0.3">
      <c r="A1227" s="31"/>
      <c r="B1227" s="44"/>
      <c r="C1227" s="50"/>
      <c r="D1227" s="92"/>
      <c r="E1227" s="92"/>
      <c r="G1227" s="31"/>
      <c r="H1227" s="31"/>
    </row>
    <row r="1228" spans="1:8" x14ac:dyDescent="0.3">
      <c r="A1228" s="31"/>
      <c r="B1228" s="44"/>
      <c r="C1228" s="50"/>
      <c r="D1228" s="92"/>
      <c r="E1228" s="92"/>
      <c r="G1228" s="31"/>
      <c r="H1228" s="31"/>
    </row>
    <row r="1229" spans="1:8" x14ac:dyDescent="0.3">
      <c r="A1229" s="31"/>
      <c r="B1229" s="44"/>
      <c r="C1229" s="50"/>
      <c r="D1229" s="92"/>
      <c r="E1229" s="92"/>
      <c r="G1229" s="31"/>
      <c r="H1229" s="31"/>
    </row>
    <row r="1230" spans="1:8" x14ac:dyDescent="0.3">
      <c r="A1230" s="31"/>
      <c r="B1230" s="44"/>
      <c r="C1230" s="50"/>
      <c r="D1230" s="92"/>
      <c r="E1230" s="92"/>
      <c r="G1230" s="31"/>
      <c r="H1230" s="31"/>
    </row>
    <row r="1231" spans="1:8" x14ac:dyDescent="0.3">
      <c r="A1231" s="31"/>
      <c r="B1231" s="44"/>
      <c r="C1231" s="50"/>
      <c r="D1231" s="92"/>
      <c r="E1231" s="92"/>
      <c r="G1231" s="31"/>
      <c r="H1231" s="31"/>
    </row>
    <row r="1232" spans="1:8" x14ac:dyDescent="0.3">
      <c r="A1232" s="31"/>
      <c r="B1232" s="44"/>
      <c r="C1232" s="50"/>
      <c r="D1232" s="92"/>
      <c r="E1232" s="92"/>
      <c r="G1232" s="31"/>
      <c r="H1232" s="31"/>
    </row>
    <row r="1233" spans="1:8" x14ac:dyDescent="0.3">
      <c r="A1233" s="31"/>
      <c r="B1233" s="44"/>
      <c r="C1233" s="51"/>
      <c r="D1233" s="92"/>
      <c r="E1233" s="92"/>
      <c r="G1233" s="31"/>
      <c r="H1233" s="31"/>
    </row>
    <row r="1234" spans="1:8" x14ac:dyDescent="0.3">
      <c r="A1234" s="31"/>
      <c r="B1234" s="44"/>
      <c r="C1234" s="51"/>
      <c r="D1234" s="92"/>
      <c r="E1234" s="92"/>
      <c r="G1234" s="31"/>
      <c r="H1234" s="31"/>
    </row>
    <row r="1235" spans="1:8" x14ac:dyDescent="0.3">
      <c r="A1235" s="31"/>
      <c r="B1235" s="44"/>
      <c r="C1235" s="51"/>
      <c r="D1235" s="92"/>
      <c r="E1235" s="92"/>
      <c r="G1235" s="31"/>
      <c r="H1235" s="31"/>
    </row>
    <row r="1236" spans="1:8" x14ac:dyDescent="0.3">
      <c r="A1236" s="31"/>
      <c r="B1236" s="44"/>
      <c r="C1236" s="51"/>
      <c r="D1236" s="92"/>
      <c r="E1236" s="92"/>
      <c r="G1236" s="31"/>
      <c r="H1236" s="31"/>
    </row>
    <row r="1237" spans="1:8" x14ac:dyDescent="0.3">
      <c r="A1237" s="31"/>
      <c r="B1237" s="44"/>
      <c r="C1237" s="51"/>
      <c r="D1237" s="92"/>
      <c r="E1237" s="92"/>
      <c r="G1237" s="31"/>
      <c r="H1237" s="31"/>
    </row>
    <row r="1238" spans="1:8" x14ac:dyDescent="0.3">
      <c r="A1238" s="31"/>
      <c r="B1238" s="44"/>
      <c r="C1238" s="50"/>
      <c r="D1238" s="92"/>
      <c r="E1238" s="92"/>
      <c r="G1238" s="31"/>
      <c r="H1238" s="31"/>
    </row>
    <row r="1239" spans="1:8" x14ac:dyDescent="0.3">
      <c r="A1239" s="31"/>
      <c r="B1239" s="44"/>
      <c r="C1239" s="51"/>
      <c r="D1239" s="92"/>
      <c r="E1239" s="92"/>
      <c r="G1239" s="31"/>
      <c r="H1239" s="31"/>
    </row>
    <row r="1240" spans="1:8" x14ac:dyDescent="0.3">
      <c r="A1240" s="31"/>
      <c r="B1240" s="44"/>
      <c r="C1240" s="51"/>
      <c r="D1240" s="92"/>
      <c r="E1240" s="92"/>
      <c r="G1240" s="31"/>
      <c r="H1240" s="31"/>
    </row>
    <row r="1241" spans="1:8" x14ac:dyDescent="0.3">
      <c r="A1241" s="31"/>
      <c r="B1241" s="44"/>
      <c r="C1241" s="51"/>
      <c r="D1241" s="92"/>
      <c r="E1241" s="92"/>
      <c r="G1241" s="31"/>
      <c r="H1241" s="31"/>
    </row>
    <row r="1242" spans="1:8" x14ac:dyDescent="0.3">
      <c r="A1242" s="31"/>
      <c r="B1242" s="44"/>
      <c r="C1242" s="51"/>
      <c r="D1242" s="92"/>
      <c r="E1242" s="92"/>
      <c r="G1242" s="31"/>
      <c r="H1242" s="31"/>
    </row>
    <row r="1243" spans="1:8" x14ac:dyDescent="0.3">
      <c r="A1243" s="31"/>
      <c r="B1243" s="44"/>
      <c r="C1243" s="51"/>
      <c r="D1243" s="92"/>
      <c r="E1243" s="92"/>
      <c r="G1243" s="31"/>
      <c r="H1243" s="31"/>
    </row>
    <row r="1244" spans="1:8" x14ac:dyDescent="0.3">
      <c r="A1244" s="31"/>
      <c r="B1244" s="44"/>
      <c r="C1244" s="50"/>
      <c r="D1244" s="92"/>
      <c r="E1244" s="92"/>
      <c r="G1244" s="31"/>
      <c r="H1244" s="31"/>
    </row>
    <row r="1245" spans="1:8" x14ac:dyDescent="0.3">
      <c r="A1245" s="31"/>
      <c r="B1245" s="44"/>
      <c r="C1245" s="50"/>
      <c r="D1245" s="92"/>
      <c r="E1245" s="92"/>
      <c r="G1245" s="31"/>
      <c r="H1245" s="31"/>
    </row>
    <row r="1246" spans="1:8" x14ac:dyDescent="0.3">
      <c r="A1246" s="31"/>
      <c r="B1246" s="44"/>
      <c r="C1246" s="50"/>
      <c r="D1246" s="92"/>
      <c r="E1246" s="92"/>
      <c r="G1246" s="31"/>
      <c r="H1246" s="31"/>
    </row>
    <row r="1247" spans="1:8" x14ac:dyDescent="0.3">
      <c r="A1247" s="31"/>
      <c r="B1247" s="44"/>
      <c r="C1247" s="50"/>
      <c r="D1247" s="92"/>
      <c r="E1247" s="92"/>
      <c r="G1247" s="31"/>
      <c r="H1247" s="31"/>
    </row>
    <row r="1248" spans="1:8" x14ac:dyDescent="0.3">
      <c r="A1248" s="31"/>
      <c r="B1248" s="44"/>
      <c r="C1248" s="50"/>
      <c r="D1248" s="92"/>
      <c r="E1248" s="92"/>
      <c r="G1248" s="31"/>
      <c r="H1248" s="31"/>
    </row>
    <row r="1249" spans="1:8" x14ac:dyDescent="0.3">
      <c r="A1249" s="31"/>
      <c r="B1249" s="44"/>
      <c r="C1249" s="50"/>
      <c r="D1249" s="92"/>
      <c r="E1249" s="92"/>
      <c r="G1249" s="31"/>
      <c r="H1249" s="31"/>
    </row>
    <row r="1250" spans="1:8" x14ac:dyDescent="0.3">
      <c r="A1250" s="31"/>
      <c r="B1250" s="31"/>
      <c r="C1250" s="43"/>
      <c r="D1250" s="92"/>
      <c r="E1250" s="92"/>
      <c r="G1250" s="31"/>
      <c r="H1250" s="31"/>
    </row>
    <row r="1251" spans="1:8" x14ac:dyDescent="0.3">
      <c r="A1251" s="31"/>
      <c r="B1251" s="31"/>
      <c r="C1251" s="43"/>
      <c r="D1251" s="92"/>
      <c r="E1251" s="92"/>
      <c r="G1251" s="31"/>
      <c r="H1251" s="31"/>
    </row>
    <row r="1252" spans="1:8" x14ac:dyDescent="0.3">
      <c r="A1252" s="31"/>
      <c r="B1252" s="31"/>
      <c r="C1252" s="43"/>
      <c r="D1252" s="92"/>
      <c r="E1252" s="92"/>
      <c r="G1252" s="31"/>
      <c r="H1252" s="31"/>
    </row>
    <row r="1253" spans="1:8" x14ac:dyDescent="0.3">
      <c r="A1253" s="31"/>
      <c r="B1253" s="31"/>
      <c r="C1253" s="43"/>
      <c r="D1253" s="92"/>
      <c r="E1253" s="92"/>
      <c r="G1253" s="31"/>
      <c r="H1253" s="31"/>
    </row>
    <row r="1254" spans="1:8" x14ac:dyDescent="0.3">
      <c r="A1254" s="31"/>
      <c r="B1254" s="31"/>
      <c r="C1254" s="43"/>
      <c r="D1254" s="92"/>
      <c r="E1254" s="92"/>
      <c r="G1254" s="31"/>
      <c r="H1254" s="31"/>
    </row>
    <row r="1255" spans="1:8" x14ac:dyDescent="0.3">
      <c r="A1255" s="31"/>
      <c r="B1255" s="31"/>
      <c r="C1255" s="43"/>
      <c r="D1255" s="92"/>
      <c r="E1255" s="92"/>
      <c r="G1255" s="31"/>
      <c r="H1255" s="31"/>
    </row>
    <row r="1256" spans="1:8" x14ac:dyDescent="0.3">
      <c r="A1256" s="31"/>
      <c r="B1256" s="31"/>
      <c r="C1256" s="52"/>
      <c r="D1256" s="92"/>
      <c r="E1256" s="92"/>
      <c r="G1256" s="31"/>
      <c r="H1256" s="31"/>
    </row>
    <row r="1257" spans="1:8" x14ac:dyDescent="0.3">
      <c r="A1257" s="31"/>
      <c r="B1257" s="31"/>
      <c r="C1257" s="43"/>
      <c r="D1257" s="92"/>
      <c r="E1257" s="92"/>
      <c r="G1257" s="31"/>
      <c r="H1257" s="31"/>
    </row>
    <row r="1258" spans="1:8" x14ac:dyDescent="0.3">
      <c r="A1258" s="31"/>
      <c r="B1258" s="31"/>
      <c r="C1258" s="43"/>
      <c r="D1258" s="92"/>
      <c r="E1258" s="92"/>
      <c r="G1258" s="31"/>
      <c r="H1258" s="31"/>
    </row>
    <row r="1259" spans="1:8" x14ac:dyDescent="0.3">
      <c r="A1259" s="31"/>
      <c r="B1259" s="31"/>
      <c r="E1259" s="92"/>
      <c r="G1259" s="31"/>
      <c r="H1259" s="31"/>
    </row>
    <row r="1260" spans="1:8" x14ac:dyDescent="0.3">
      <c r="A1260" s="31"/>
      <c r="B1260" s="31"/>
      <c r="E1260" s="92"/>
      <c r="G1260" s="31"/>
      <c r="H1260" s="31"/>
    </row>
    <row r="1261" spans="1:8" x14ac:dyDescent="0.3">
      <c r="A1261" s="31"/>
      <c r="B1261" s="31"/>
      <c r="C1261" s="53"/>
      <c r="E1261" s="92"/>
      <c r="G1261" s="31"/>
      <c r="H1261" s="31"/>
    </row>
    <row r="1262" spans="1:8" x14ac:dyDescent="0.3">
      <c r="A1262" s="31"/>
      <c r="B1262" s="31"/>
      <c r="E1262" s="92"/>
      <c r="G1262" s="31"/>
      <c r="H1262" s="31"/>
    </row>
    <row r="1263" spans="1:8" x14ac:dyDescent="0.3">
      <c r="A1263" s="31"/>
      <c r="B1263" s="31"/>
      <c r="E1263" s="92"/>
      <c r="G1263" s="31"/>
      <c r="H1263" s="31"/>
    </row>
    <row r="1264" spans="1:8" x14ac:dyDescent="0.3">
      <c r="A1264" s="31"/>
      <c r="B1264" s="31"/>
      <c r="E1264" s="92"/>
      <c r="G1264" s="31"/>
      <c r="H1264" s="31"/>
    </row>
    <row r="1265" spans="1:8" x14ac:dyDescent="0.3">
      <c r="A1265" s="31"/>
      <c r="B1265" s="31"/>
      <c r="E1265" s="92"/>
      <c r="G1265" s="31"/>
      <c r="H1265" s="31"/>
    </row>
    <row r="1266" spans="1:8" x14ac:dyDescent="0.3">
      <c r="A1266" s="31"/>
      <c r="B1266" s="31"/>
      <c r="C1266" s="43"/>
      <c r="D1266" s="92"/>
      <c r="E1266" s="92"/>
      <c r="G1266" s="31"/>
      <c r="H1266" s="31"/>
    </row>
    <row r="1267" spans="1:8" x14ac:dyDescent="0.3">
      <c r="A1267" s="31"/>
      <c r="B1267" s="31"/>
      <c r="C1267" s="43"/>
      <c r="D1267" s="92"/>
      <c r="E1267" s="92"/>
      <c r="G1267" s="31"/>
      <c r="H1267" s="31"/>
    </row>
    <row r="1268" spans="1:8" x14ac:dyDescent="0.3">
      <c r="A1268" s="31"/>
      <c r="B1268" s="31"/>
      <c r="C1268" s="43"/>
      <c r="D1268" s="92"/>
      <c r="E1268" s="92"/>
      <c r="G1268" s="31"/>
      <c r="H1268" s="31"/>
    </row>
    <row r="1269" spans="1:8" x14ac:dyDescent="0.3">
      <c r="A1269" s="31"/>
      <c r="B1269" s="31"/>
      <c r="C1269" s="43"/>
      <c r="D1269" s="92"/>
      <c r="E1269" s="92"/>
      <c r="G1269" s="31"/>
      <c r="H1269" s="31"/>
    </row>
    <row r="1270" spans="1:8" x14ac:dyDescent="0.3">
      <c r="A1270" s="31"/>
      <c r="B1270" s="31"/>
      <c r="C1270" s="43"/>
      <c r="D1270" s="92"/>
      <c r="E1270" s="92"/>
      <c r="G1270" s="31"/>
      <c r="H1270" s="31"/>
    </row>
    <row r="1271" spans="1:8" x14ac:dyDescent="0.3">
      <c r="A1271" s="31"/>
      <c r="B1271" s="31"/>
      <c r="C1271" s="43"/>
      <c r="D1271" s="92"/>
      <c r="E1271" s="92"/>
      <c r="G1271" s="31"/>
      <c r="H1271" s="31"/>
    </row>
    <row r="1272" spans="1:8" x14ac:dyDescent="0.3">
      <c r="A1272" s="31"/>
      <c r="B1272" s="31"/>
      <c r="C1272" s="43"/>
      <c r="D1272" s="92"/>
      <c r="E1272" s="92"/>
      <c r="G1272" s="31"/>
      <c r="H1272" s="31"/>
    </row>
    <row r="1273" spans="1:8" x14ac:dyDescent="0.3">
      <c r="A1273" s="31"/>
      <c r="B1273" s="31"/>
      <c r="C1273" s="43"/>
      <c r="D1273" s="92"/>
      <c r="E1273" s="92"/>
      <c r="G1273" s="31"/>
      <c r="H1273" s="31"/>
    </row>
    <row r="1274" spans="1:8" x14ac:dyDescent="0.3">
      <c r="A1274" s="31"/>
      <c r="B1274" s="31"/>
      <c r="C1274" s="43"/>
      <c r="D1274" s="92"/>
      <c r="E1274" s="92"/>
      <c r="G1274" s="31"/>
      <c r="H1274" s="31"/>
    </row>
    <row r="1275" spans="1:8" x14ac:dyDescent="0.3">
      <c r="A1275" s="31"/>
      <c r="B1275" s="31"/>
      <c r="C1275" s="43"/>
      <c r="D1275" s="92"/>
      <c r="E1275" s="92"/>
      <c r="G1275" s="31"/>
      <c r="H1275" s="31"/>
    </row>
    <row r="1276" spans="1:8" x14ac:dyDescent="0.3">
      <c r="A1276" s="31"/>
      <c r="B1276" s="31"/>
      <c r="C1276" s="43"/>
      <c r="D1276" s="92"/>
      <c r="E1276" s="92"/>
      <c r="G1276" s="31"/>
      <c r="H1276" s="31"/>
    </row>
    <row r="1277" spans="1:8" x14ac:dyDescent="0.3">
      <c r="A1277" s="31"/>
      <c r="B1277" s="31"/>
      <c r="C1277" s="43"/>
      <c r="D1277" s="92"/>
      <c r="E1277" s="92"/>
      <c r="G1277" s="31"/>
      <c r="H1277" s="31"/>
    </row>
    <row r="1278" spans="1:8" x14ac:dyDescent="0.3">
      <c r="A1278" s="31"/>
      <c r="B1278" s="31"/>
      <c r="C1278" s="43"/>
      <c r="D1278" s="92"/>
      <c r="E1278" s="92"/>
      <c r="G1278" s="31"/>
      <c r="H1278" s="31"/>
    </row>
    <row r="1279" spans="1:8" x14ac:dyDescent="0.3">
      <c r="A1279" s="31"/>
      <c r="B1279" s="31"/>
      <c r="C1279" s="43"/>
      <c r="D1279" s="92"/>
      <c r="E1279" s="92"/>
      <c r="G1279" s="31"/>
      <c r="H1279" s="31"/>
    </row>
    <row r="1280" spans="1:8" x14ac:dyDescent="0.3">
      <c r="A1280" s="31"/>
      <c r="B1280" s="31"/>
      <c r="C1280" s="43"/>
      <c r="D1280" s="92"/>
      <c r="E1280" s="92"/>
      <c r="G1280" s="31"/>
      <c r="H1280" s="31"/>
    </row>
    <row r="1281" spans="1:8" x14ac:dyDescent="0.3">
      <c r="A1281" s="31"/>
      <c r="B1281" s="31"/>
      <c r="C1281" s="43"/>
      <c r="D1281" s="92"/>
      <c r="E1281" s="92"/>
      <c r="G1281" s="31"/>
      <c r="H1281" s="31"/>
    </row>
    <row r="1282" spans="1:8" x14ac:dyDescent="0.3">
      <c r="A1282" s="31"/>
      <c r="B1282" s="31"/>
      <c r="C1282" s="43"/>
      <c r="D1282" s="92"/>
      <c r="E1282" s="92"/>
      <c r="G1282" s="31"/>
      <c r="H1282" s="31"/>
    </row>
    <row r="1283" spans="1:8" x14ac:dyDescent="0.3">
      <c r="A1283" s="31"/>
      <c r="B1283" s="31"/>
      <c r="C1283" s="43"/>
      <c r="D1283" s="92"/>
      <c r="E1283" s="92"/>
      <c r="G1283" s="31"/>
      <c r="H1283" s="31"/>
    </row>
    <row r="1284" spans="1:8" x14ac:dyDescent="0.3">
      <c r="A1284" s="31"/>
      <c r="B1284" s="31"/>
      <c r="C1284" s="43"/>
      <c r="D1284" s="92"/>
      <c r="E1284" s="92"/>
      <c r="G1284" s="31"/>
      <c r="H1284" s="31"/>
    </row>
    <row r="1285" spans="1:8" x14ac:dyDescent="0.3">
      <c r="A1285" s="31"/>
      <c r="B1285" s="31"/>
      <c r="C1285" s="43"/>
      <c r="D1285" s="92"/>
      <c r="E1285" s="92"/>
      <c r="G1285" s="31"/>
      <c r="H1285" s="31"/>
    </row>
    <row r="1286" spans="1:8" x14ac:dyDescent="0.3">
      <c r="A1286" s="31"/>
      <c r="B1286" s="31"/>
      <c r="C1286" s="43"/>
      <c r="D1286" s="92"/>
      <c r="E1286" s="92"/>
      <c r="G1286" s="31"/>
      <c r="H1286" s="31"/>
    </row>
    <row r="1287" spans="1:8" x14ac:dyDescent="0.3">
      <c r="A1287" s="31"/>
      <c r="B1287" s="31"/>
      <c r="C1287" s="43"/>
      <c r="D1287" s="92"/>
      <c r="E1287" s="92"/>
      <c r="G1287" s="31"/>
      <c r="H1287" s="31"/>
    </row>
    <row r="1288" spans="1:8" x14ac:dyDescent="0.3">
      <c r="A1288" s="31"/>
      <c r="B1288" s="31"/>
      <c r="C1288" s="43"/>
      <c r="D1288" s="92"/>
      <c r="E1288" s="92"/>
      <c r="G1288" s="31"/>
      <c r="H1288" s="31"/>
    </row>
    <row r="1289" spans="1:8" x14ac:dyDescent="0.3">
      <c r="A1289" s="31"/>
      <c r="B1289" s="31"/>
      <c r="C1289" s="43"/>
      <c r="D1289" s="92"/>
      <c r="E1289" s="92"/>
      <c r="G1289" s="31"/>
      <c r="H1289" s="31"/>
    </row>
    <row r="1290" spans="1:8" x14ac:dyDescent="0.3">
      <c r="A1290" s="31"/>
      <c r="B1290" s="31"/>
      <c r="C1290" s="43"/>
      <c r="D1290" s="92"/>
      <c r="E1290" s="92"/>
      <c r="G1290" s="31"/>
      <c r="H1290" s="31"/>
    </row>
    <row r="1291" spans="1:8" x14ac:dyDescent="0.3">
      <c r="A1291" s="31"/>
      <c r="B1291" s="31"/>
      <c r="C1291" s="43"/>
      <c r="D1291" s="92"/>
      <c r="E1291" s="92"/>
      <c r="G1291" s="31"/>
      <c r="H1291" s="31"/>
    </row>
    <row r="1292" spans="1:8" x14ac:dyDescent="0.3">
      <c r="A1292" s="31"/>
      <c r="B1292" s="31"/>
      <c r="C1292" s="43"/>
      <c r="D1292" s="92"/>
      <c r="E1292" s="92"/>
      <c r="G1292" s="31"/>
      <c r="H1292" s="31"/>
    </row>
    <row r="1293" spans="1:8" x14ac:dyDescent="0.3">
      <c r="A1293" s="31"/>
      <c r="B1293" s="31"/>
      <c r="C1293" s="43"/>
      <c r="D1293" s="92"/>
      <c r="E1293" s="92"/>
      <c r="G1293" s="31"/>
      <c r="H1293" s="31"/>
    </row>
    <row r="1294" spans="1:8" x14ac:dyDescent="0.3">
      <c r="A1294" s="31"/>
      <c r="B1294" s="31"/>
      <c r="C1294" s="43"/>
      <c r="D1294" s="92"/>
      <c r="E1294" s="92"/>
      <c r="G1294" s="31"/>
      <c r="H1294" s="31"/>
    </row>
    <row r="1295" spans="1:8" x14ac:dyDescent="0.3">
      <c r="A1295" s="31"/>
      <c r="B1295" s="31"/>
      <c r="C1295" s="43"/>
      <c r="D1295" s="92"/>
      <c r="E1295" s="92"/>
      <c r="G1295" s="31"/>
      <c r="H1295" s="31"/>
    </row>
    <row r="1296" spans="1:8" x14ac:dyDescent="0.3">
      <c r="A1296" s="31"/>
      <c r="B1296" s="31"/>
      <c r="C1296" s="43"/>
      <c r="D1296" s="92"/>
      <c r="E1296" s="92"/>
      <c r="G1296" s="31"/>
      <c r="H1296" s="31"/>
    </row>
    <row r="1297" spans="1:8" x14ac:dyDescent="0.3">
      <c r="A1297" s="31"/>
      <c r="B1297" s="31"/>
      <c r="C1297" s="43"/>
      <c r="D1297" s="92"/>
      <c r="E1297" s="92"/>
      <c r="G1297" s="31"/>
      <c r="H1297" s="31"/>
    </row>
    <row r="1298" spans="1:8" x14ac:dyDescent="0.3">
      <c r="A1298" s="31"/>
      <c r="B1298" s="31"/>
      <c r="C1298" s="43"/>
      <c r="D1298" s="92"/>
      <c r="E1298" s="92"/>
      <c r="G1298" s="31"/>
      <c r="H1298" s="31"/>
    </row>
    <row r="1299" spans="1:8" x14ac:dyDescent="0.3">
      <c r="A1299" s="31"/>
      <c r="B1299" s="31"/>
      <c r="C1299" s="43"/>
      <c r="D1299" s="92"/>
      <c r="E1299" s="92"/>
      <c r="G1299" s="31"/>
      <c r="H1299" s="31"/>
    </row>
    <row r="1300" spans="1:8" x14ac:dyDescent="0.3">
      <c r="A1300" s="31"/>
      <c r="B1300" s="31"/>
      <c r="C1300" s="43"/>
      <c r="D1300" s="92"/>
      <c r="E1300" s="92"/>
      <c r="G1300" s="31"/>
      <c r="H1300" s="31"/>
    </row>
    <row r="1301" spans="1:8" x14ac:dyDescent="0.3">
      <c r="A1301" s="31"/>
      <c r="B1301" s="31"/>
      <c r="C1301" s="43"/>
      <c r="D1301" s="92"/>
      <c r="E1301" s="92"/>
      <c r="G1301" s="31"/>
      <c r="H1301" s="31"/>
    </row>
    <row r="1302" spans="1:8" x14ac:dyDescent="0.3">
      <c r="A1302" s="31"/>
      <c r="B1302" s="31"/>
      <c r="C1302" s="43"/>
      <c r="D1302" s="92"/>
      <c r="E1302" s="92"/>
      <c r="G1302" s="31"/>
      <c r="H1302" s="31"/>
    </row>
    <row r="1303" spans="1:8" x14ac:dyDescent="0.3">
      <c r="A1303" s="31"/>
      <c r="B1303" s="31"/>
      <c r="C1303" s="43"/>
      <c r="D1303" s="92"/>
      <c r="E1303" s="92"/>
      <c r="G1303" s="31"/>
      <c r="H1303" s="31"/>
    </row>
    <row r="1304" spans="1:8" x14ac:dyDescent="0.3">
      <c r="A1304" s="31"/>
      <c r="B1304" s="31"/>
      <c r="C1304" s="43"/>
      <c r="D1304" s="92"/>
      <c r="E1304" s="92"/>
      <c r="G1304" s="31"/>
      <c r="H1304" s="31"/>
    </row>
    <row r="1305" spans="1:8" x14ac:dyDescent="0.3">
      <c r="A1305" s="31"/>
      <c r="B1305" s="31"/>
      <c r="C1305" s="43"/>
      <c r="D1305" s="92"/>
      <c r="E1305" s="92"/>
      <c r="G1305" s="31"/>
      <c r="H1305" s="31"/>
    </row>
    <row r="1306" spans="1:8" x14ac:dyDescent="0.3">
      <c r="A1306" s="31"/>
      <c r="B1306" s="31"/>
      <c r="C1306" s="43"/>
      <c r="D1306" s="92"/>
      <c r="E1306" s="92"/>
      <c r="G1306" s="31"/>
      <c r="H1306" s="31"/>
    </row>
    <row r="1307" spans="1:8" x14ac:dyDescent="0.3">
      <c r="A1307" s="31"/>
      <c r="B1307" s="31"/>
      <c r="C1307" s="43"/>
      <c r="D1307" s="92"/>
      <c r="E1307" s="92"/>
      <c r="G1307" s="31"/>
      <c r="H1307" s="31"/>
    </row>
    <row r="1308" spans="1:8" x14ac:dyDescent="0.3">
      <c r="A1308" s="31"/>
      <c r="B1308" s="31"/>
      <c r="C1308" s="43"/>
      <c r="D1308" s="92"/>
      <c r="E1308" s="92"/>
      <c r="G1308" s="31"/>
      <c r="H1308" s="31"/>
    </row>
    <row r="1309" spans="1:8" x14ac:dyDescent="0.3">
      <c r="A1309" s="31"/>
      <c r="B1309" s="31"/>
      <c r="C1309" s="43"/>
      <c r="D1309" s="92"/>
      <c r="E1309" s="92"/>
      <c r="G1309" s="31"/>
      <c r="H1309" s="31"/>
    </row>
    <row r="1310" spans="1:8" x14ac:dyDescent="0.3">
      <c r="A1310" s="31"/>
      <c r="B1310" s="31"/>
      <c r="C1310" s="43"/>
      <c r="D1310" s="92"/>
      <c r="E1310" s="92"/>
      <c r="G1310" s="31"/>
      <c r="H1310" s="31"/>
    </row>
    <row r="1311" spans="1:8" x14ac:dyDescent="0.3">
      <c r="A1311" s="31"/>
      <c r="B1311" s="31"/>
      <c r="C1311" s="43"/>
      <c r="D1311" s="92"/>
      <c r="E1311" s="92"/>
      <c r="G1311" s="31"/>
      <c r="H1311" s="31"/>
    </row>
    <row r="1312" spans="1:8" x14ac:dyDescent="0.3">
      <c r="A1312" s="31"/>
      <c r="B1312" s="31"/>
      <c r="C1312" s="43"/>
      <c r="D1312" s="92"/>
      <c r="E1312" s="92"/>
      <c r="G1312" s="31"/>
      <c r="H1312" s="31"/>
    </row>
    <row r="1313" spans="1:8" x14ac:dyDescent="0.3">
      <c r="A1313" s="31"/>
      <c r="B1313" s="31"/>
      <c r="C1313" s="43"/>
      <c r="D1313" s="92"/>
      <c r="E1313" s="92"/>
      <c r="G1313" s="31"/>
      <c r="H1313" s="31"/>
    </row>
    <row r="1314" spans="1:8" x14ac:dyDescent="0.3">
      <c r="A1314" s="31"/>
      <c r="B1314" s="31"/>
      <c r="C1314" s="43"/>
      <c r="D1314" s="92"/>
      <c r="E1314" s="92"/>
      <c r="G1314" s="31"/>
      <c r="H1314" s="31"/>
    </row>
    <row r="1315" spans="1:8" x14ac:dyDescent="0.3">
      <c r="A1315" s="31"/>
      <c r="B1315" s="31"/>
      <c r="C1315" s="43"/>
      <c r="D1315" s="92"/>
      <c r="E1315" s="92"/>
      <c r="G1315" s="31"/>
      <c r="H1315" s="31"/>
    </row>
    <row r="1316" spans="1:8" x14ac:dyDescent="0.3">
      <c r="A1316" s="31"/>
      <c r="B1316" s="31"/>
      <c r="C1316" s="43"/>
      <c r="D1316" s="92"/>
      <c r="E1316" s="92"/>
      <c r="G1316" s="31"/>
      <c r="H1316" s="31"/>
    </row>
    <row r="1317" spans="1:8" x14ac:dyDescent="0.3">
      <c r="A1317" s="31"/>
      <c r="B1317" s="31"/>
      <c r="C1317" s="43"/>
      <c r="D1317" s="92"/>
      <c r="E1317" s="92"/>
      <c r="G1317" s="31"/>
      <c r="H1317" s="31"/>
    </row>
    <row r="1318" spans="1:8" x14ac:dyDescent="0.3">
      <c r="A1318" s="31"/>
      <c r="B1318" s="31"/>
      <c r="C1318" s="43"/>
      <c r="D1318" s="92"/>
      <c r="E1318" s="92"/>
      <c r="G1318" s="31"/>
      <c r="H1318" s="31"/>
    </row>
    <row r="1319" spans="1:8" x14ac:dyDescent="0.3">
      <c r="A1319" s="31"/>
      <c r="B1319" s="31"/>
      <c r="C1319" s="43"/>
      <c r="D1319" s="92"/>
      <c r="E1319" s="92"/>
      <c r="G1319" s="31"/>
      <c r="H1319" s="31"/>
    </row>
    <row r="1320" spans="1:8" x14ac:dyDescent="0.3">
      <c r="A1320" s="31"/>
      <c r="B1320" s="31"/>
      <c r="C1320" s="43"/>
      <c r="D1320" s="92"/>
      <c r="E1320" s="92"/>
      <c r="G1320" s="31"/>
      <c r="H1320" s="31"/>
    </row>
    <row r="1321" spans="1:8" x14ac:dyDescent="0.3">
      <c r="A1321" s="31"/>
      <c r="B1321" s="31"/>
      <c r="C1321" s="43"/>
      <c r="D1321" s="92"/>
      <c r="E1321" s="92"/>
      <c r="G1321" s="31"/>
      <c r="H1321" s="31"/>
    </row>
    <row r="1322" spans="1:8" x14ac:dyDescent="0.3">
      <c r="A1322" s="31"/>
      <c r="B1322" s="31"/>
      <c r="C1322" s="43"/>
      <c r="D1322" s="92"/>
      <c r="E1322" s="92"/>
      <c r="G1322" s="31"/>
      <c r="H1322" s="31"/>
    </row>
    <row r="1323" spans="1:8" x14ac:dyDescent="0.3">
      <c r="A1323" s="31"/>
      <c r="B1323" s="31"/>
      <c r="C1323" s="43"/>
      <c r="D1323" s="92"/>
      <c r="E1323" s="92"/>
      <c r="G1323" s="31"/>
      <c r="H1323" s="31"/>
    </row>
    <row r="1324" spans="1:8" x14ac:dyDescent="0.3">
      <c r="A1324" s="31"/>
      <c r="B1324" s="31"/>
      <c r="C1324" s="43"/>
      <c r="D1324" s="92"/>
      <c r="E1324" s="92"/>
      <c r="G1324" s="31"/>
      <c r="H1324" s="31"/>
    </row>
    <row r="1325" spans="1:8" x14ac:dyDescent="0.3">
      <c r="A1325" s="31"/>
      <c r="B1325" s="31"/>
      <c r="C1325" s="43"/>
      <c r="D1325" s="92"/>
      <c r="E1325" s="92"/>
      <c r="G1325" s="31"/>
      <c r="H1325" s="31"/>
    </row>
    <row r="1326" spans="1:8" x14ac:dyDescent="0.3">
      <c r="A1326" s="31"/>
      <c r="B1326" s="31"/>
      <c r="C1326" s="43"/>
      <c r="D1326" s="92"/>
      <c r="E1326" s="92"/>
      <c r="G1326" s="31"/>
      <c r="H1326" s="31"/>
    </row>
    <row r="1327" spans="1:8" x14ac:dyDescent="0.3">
      <c r="A1327" s="31"/>
      <c r="B1327" s="31"/>
      <c r="C1327" s="43"/>
      <c r="D1327" s="92"/>
      <c r="E1327" s="92"/>
      <c r="G1327" s="31"/>
      <c r="H1327" s="31"/>
    </row>
    <row r="1328" spans="1:8" x14ac:dyDescent="0.3">
      <c r="A1328" s="31"/>
      <c r="B1328" s="31"/>
      <c r="C1328" s="43"/>
      <c r="D1328" s="92"/>
      <c r="E1328" s="92"/>
      <c r="G1328" s="31"/>
      <c r="H1328" s="31"/>
    </row>
    <row r="1329" spans="1:8" x14ac:dyDescent="0.3">
      <c r="A1329" s="31"/>
      <c r="B1329" s="31"/>
      <c r="C1329" s="43"/>
      <c r="D1329" s="92"/>
      <c r="E1329" s="92"/>
      <c r="G1329" s="31"/>
      <c r="H1329" s="31"/>
    </row>
    <row r="1330" spans="1:8" x14ac:dyDescent="0.3">
      <c r="A1330" s="31"/>
      <c r="B1330" s="31"/>
      <c r="C1330" s="43"/>
      <c r="D1330" s="92"/>
      <c r="E1330" s="92"/>
      <c r="G1330" s="31"/>
      <c r="H1330" s="31"/>
    </row>
    <row r="1331" spans="1:8" x14ac:dyDescent="0.3">
      <c r="A1331" s="31"/>
      <c r="B1331" s="31"/>
      <c r="C1331" s="43"/>
      <c r="D1331" s="92"/>
      <c r="E1331" s="92"/>
      <c r="G1331" s="31"/>
      <c r="H1331" s="31"/>
    </row>
    <row r="1332" spans="1:8" x14ac:dyDescent="0.3">
      <c r="A1332" s="31"/>
      <c r="B1332" s="31"/>
      <c r="C1332" s="43"/>
      <c r="D1332" s="92"/>
      <c r="E1332" s="92"/>
      <c r="G1332" s="31"/>
      <c r="H1332" s="31"/>
    </row>
    <row r="1333" spans="1:8" x14ac:dyDescent="0.3">
      <c r="A1333" s="31"/>
      <c r="B1333" s="31"/>
      <c r="C1333" s="43"/>
      <c r="D1333" s="92"/>
      <c r="E1333" s="92"/>
      <c r="G1333" s="31"/>
      <c r="H1333" s="31"/>
    </row>
    <row r="1334" spans="1:8" x14ac:dyDescent="0.3">
      <c r="A1334" s="31"/>
      <c r="B1334" s="31"/>
      <c r="C1334" s="43"/>
      <c r="D1334" s="92"/>
      <c r="E1334" s="92"/>
      <c r="G1334" s="31"/>
      <c r="H1334" s="31"/>
    </row>
    <row r="1335" spans="1:8" x14ac:dyDescent="0.3">
      <c r="A1335" s="31"/>
      <c r="B1335" s="31"/>
      <c r="C1335" s="43"/>
      <c r="D1335" s="92"/>
      <c r="E1335" s="92"/>
      <c r="G1335" s="31"/>
      <c r="H1335" s="31"/>
    </row>
    <row r="1336" spans="1:8" x14ac:dyDescent="0.3">
      <c r="A1336" s="31"/>
      <c r="B1336" s="31"/>
      <c r="C1336" s="43"/>
      <c r="D1336" s="92"/>
      <c r="E1336" s="92"/>
      <c r="G1336" s="31"/>
      <c r="H1336" s="31"/>
    </row>
    <row r="1337" spans="1:8" x14ac:dyDescent="0.3">
      <c r="A1337" s="31"/>
      <c r="B1337" s="31"/>
      <c r="C1337" s="43"/>
      <c r="D1337" s="92"/>
      <c r="E1337" s="92"/>
      <c r="G1337" s="31"/>
      <c r="H1337" s="31"/>
    </row>
    <row r="1338" spans="1:8" x14ac:dyDescent="0.3">
      <c r="A1338" s="31"/>
      <c r="B1338" s="31"/>
      <c r="C1338" s="43"/>
      <c r="D1338" s="92"/>
      <c r="E1338" s="92"/>
      <c r="G1338" s="31"/>
      <c r="H1338" s="31"/>
    </row>
    <row r="1339" spans="1:8" x14ac:dyDescent="0.3">
      <c r="A1339" s="31"/>
      <c r="B1339" s="31"/>
      <c r="C1339" s="43"/>
      <c r="D1339" s="92"/>
      <c r="E1339" s="92"/>
      <c r="G1339" s="31"/>
      <c r="H1339" s="31"/>
    </row>
    <row r="1340" spans="1:8" x14ac:dyDescent="0.3">
      <c r="A1340" s="31"/>
      <c r="B1340" s="31"/>
      <c r="C1340" s="43"/>
      <c r="D1340" s="92"/>
      <c r="E1340" s="92"/>
      <c r="G1340" s="31"/>
      <c r="H1340" s="31"/>
    </row>
    <row r="1341" spans="1:8" x14ac:dyDescent="0.3">
      <c r="A1341" s="31"/>
      <c r="B1341" s="31"/>
      <c r="C1341" s="43"/>
      <c r="D1341" s="92"/>
      <c r="E1341" s="92"/>
      <c r="G1341" s="31"/>
      <c r="H1341" s="31"/>
    </row>
    <row r="1342" spans="1:8" x14ac:dyDescent="0.3">
      <c r="A1342" s="31"/>
      <c r="B1342" s="31"/>
      <c r="C1342" s="43"/>
      <c r="D1342" s="92"/>
      <c r="E1342" s="92"/>
      <c r="G1342" s="31"/>
      <c r="H1342" s="31"/>
    </row>
    <row r="1343" spans="1:8" x14ac:dyDescent="0.3">
      <c r="A1343" s="31"/>
      <c r="B1343" s="31"/>
      <c r="C1343" s="43"/>
      <c r="D1343" s="92"/>
      <c r="E1343" s="92"/>
      <c r="G1343" s="31"/>
      <c r="H1343" s="31"/>
    </row>
    <row r="1344" spans="1:8" x14ac:dyDescent="0.3">
      <c r="A1344" s="31"/>
      <c r="B1344" s="31"/>
      <c r="C1344" s="43"/>
      <c r="D1344" s="92"/>
      <c r="E1344" s="92"/>
      <c r="G1344" s="31"/>
      <c r="H1344" s="31"/>
    </row>
    <row r="1345" spans="1:8" x14ac:dyDescent="0.3">
      <c r="A1345" s="31"/>
      <c r="B1345" s="31"/>
      <c r="C1345" s="43"/>
      <c r="D1345" s="92"/>
      <c r="E1345" s="92"/>
      <c r="G1345" s="31"/>
      <c r="H1345" s="31"/>
    </row>
    <row r="1346" spans="1:8" x14ac:dyDescent="0.3">
      <c r="A1346" s="31"/>
      <c r="B1346" s="31"/>
      <c r="C1346" s="43"/>
      <c r="D1346" s="92"/>
      <c r="E1346" s="92"/>
      <c r="G1346" s="31"/>
      <c r="H1346" s="31"/>
    </row>
    <row r="1347" spans="1:8" x14ac:dyDescent="0.3">
      <c r="A1347" s="31"/>
      <c r="B1347" s="31"/>
      <c r="C1347" s="43"/>
      <c r="D1347" s="92"/>
      <c r="E1347" s="92"/>
      <c r="G1347" s="31"/>
      <c r="H1347" s="31"/>
    </row>
    <row r="1348" spans="1:8" x14ac:dyDescent="0.3">
      <c r="A1348" s="31"/>
      <c r="B1348" s="31"/>
      <c r="C1348" s="43"/>
      <c r="D1348" s="92"/>
      <c r="E1348" s="92"/>
      <c r="G1348" s="31"/>
      <c r="H1348" s="31"/>
    </row>
    <row r="1349" spans="1:8" x14ac:dyDescent="0.3">
      <c r="A1349" s="31"/>
      <c r="B1349" s="31"/>
      <c r="C1349" s="43"/>
      <c r="D1349" s="92"/>
      <c r="E1349" s="92"/>
      <c r="G1349" s="31"/>
      <c r="H1349" s="31"/>
    </row>
    <row r="1350" spans="1:8" x14ac:dyDescent="0.3">
      <c r="A1350" s="31"/>
      <c r="B1350" s="31"/>
      <c r="C1350" s="43"/>
      <c r="D1350" s="92"/>
      <c r="E1350" s="92"/>
      <c r="G1350" s="31"/>
      <c r="H1350" s="31"/>
    </row>
    <row r="1351" spans="1:8" x14ac:dyDescent="0.3">
      <c r="A1351" s="31"/>
      <c r="B1351" s="31"/>
      <c r="C1351" s="43"/>
      <c r="D1351" s="92"/>
      <c r="E1351" s="92"/>
      <c r="G1351" s="31"/>
      <c r="H1351" s="31"/>
    </row>
    <row r="1352" spans="1:8" x14ac:dyDescent="0.3">
      <c r="A1352" s="31"/>
      <c r="B1352" s="31"/>
      <c r="C1352" s="43"/>
      <c r="D1352" s="92"/>
      <c r="E1352" s="92"/>
      <c r="G1352" s="31"/>
      <c r="H1352" s="31"/>
    </row>
    <row r="1353" spans="1:8" x14ac:dyDescent="0.3">
      <c r="A1353" s="31"/>
      <c r="B1353" s="31"/>
      <c r="C1353" s="43"/>
      <c r="D1353" s="92"/>
      <c r="E1353" s="92"/>
      <c r="G1353" s="31"/>
      <c r="H1353" s="31"/>
    </row>
    <row r="1354" spans="1:8" x14ac:dyDescent="0.3">
      <c r="A1354" s="31"/>
      <c r="B1354" s="31"/>
      <c r="C1354" s="43"/>
      <c r="D1354" s="92"/>
      <c r="E1354" s="92"/>
      <c r="G1354" s="31"/>
      <c r="H1354" s="31"/>
    </row>
    <row r="1355" spans="1:8" x14ac:dyDescent="0.3">
      <c r="A1355" s="31"/>
      <c r="B1355" s="31"/>
      <c r="C1355" s="43"/>
      <c r="D1355" s="92"/>
      <c r="E1355" s="92"/>
      <c r="G1355" s="31"/>
      <c r="H1355" s="31"/>
    </row>
    <row r="1356" spans="1:8" x14ac:dyDescent="0.3">
      <c r="A1356" s="31"/>
      <c r="B1356" s="31"/>
      <c r="C1356" s="43"/>
      <c r="D1356" s="92"/>
      <c r="E1356" s="92"/>
      <c r="G1356" s="31"/>
      <c r="H1356" s="31"/>
    </row>
    <row r="1357" spans="1:8" x14ac:dyDescent="0.3">
      <c r="A1357" s="31"/>
      <c r="B1357" s="31"/>
      <c r="C1357" s="43"/>
      <c r="D1357" s="92"/>
      <c r="E1357" s="92"/>
      <c r="G1357" s="31"/>
      <c r="H1357" s="31"/>
    </row>
    <row r="1358" spans="1:8" x14ac:dyDescent="0.3">
      <c r="A1358" s="31"/>
      <c r="B1358" s="31"/>
      <c r="C1358" s="43"/>
      <c r="D1358" s="92"/>
      <c r="E1358" s="92"/>
      <c r="G1358" s="31"/>
      <c r="H1358" s="31"/>
    </row>
    <row r="1359" spans="1:8" x14ac:dyDescent="0.3">
      <c r="A1359" s="31"/>
      <c r="B1359" s="31"/>
      <c r="C1359" s="43"/>
      <c r="D1359" s="92"/>
      <c r="E1359" s="92"/>
      <c r="G1359" s="31"/>
      <c r="H1359" s="31"/>
    </row>
    <row r="1360" spans="1:8" x14ac:dyDescent="0.3">
      <c r="A1360" s="31"/>
      <c r="B1360" s="31"/>
      <c r="C1360" s="43"/>
      <c r="D1360" s="92"/>
      <c r="E1360" s="92"/>
      <c r="G1360" s="31"/>
      <c r="H1360" s="31"/>
    </row>
    <row r="1361" spans="1:8" x14ac:dyDescent="0.3">
      <c r="A1361" s="31"/>
      <c r="B1361" s="31"/>
      <c r="C1361" s="43"/>
      <c r="D1361" s="92"/>
      <c r="E1361" s="92"/>
      <c r="G1361" s="31"/>
      <c r="H1361" s="31"/>
    </row>
    <row r="1362" spans="1:8" x14ac:dyDescent="0.3">
      <c r="A1362" s="31"/>
      <c r="B1362" s="31"/>
      <c r="C1362" s="43"/>
      <c r="D1362" s="92"/>
      <c r="E1362" s="92"/>
      <c r="G1362" s="31"/>
      <c r="H1362" s="31"/>
    </row>
    <row r="1363" spans="1:8" x14ac:dyDescent="0.3">
      <c r="A1363" s="31"/>
      <c r="B1363" s="31"/>
      <c r="C1363" s="43"/>
      <c r="D1363" s="92"/>
      <c r="E1363" s="92"/>
      <c r="G1363" s="31"/>
      <c r="H1363" s="31"/>
    </row>
    <row r="1364" spans="1:8" x14ac:dyDescent="0.3">
      <c r="A1364" s="31"/>
      <c r="B1364" s="31"/>
      <c r="C1364" s="43"/>
      <c r="D1364" s="92"/>
      <c r="E1364" s="92"/>
      <c r="G1364" s="31"/>
      <c r="H1364" s="31"/>
    </row>
    <row r="1365" spans="1:8" x14ac:dyDescent="0.3">
      <c r="A1365" s="31"/>
      <c r="B1365" s="31"/>
      <c r="C1365" s="43"/>
      <c r="D1365" s="92"/>
      <c r="E1365" s="92"/>
      <c r="G1365" s="31"/>
      <c r="H1365" s="31"/>
    </row>
    <row r="1366" spans="1:8" x14ac:dyDescent="0.3">
      <c r="A1366" s="31"/>
      <c r="B1366" s="31"/>
      <c r="C1366" s="43"/>
      <c r="D1366" s="92"/>
      <c r="E1366" s="92"/>
      <c r="G1366" s="31"/>
      <c r="H1366" s="31"/>
    </row>
    <row r="1367" spans="1:8" x14ac:dyDescent="0.3">
      <c r="A1367" s="31"/>
      <c r="B1367" s="31"/>
      <c r="C1367" s="43"/>
      <c r="D1367" s="92"/>
      <c r="E1367" s="92"/>
      <c r="G1367" s="31"/>
      <c r="H1367" s="31"/>
    </row>
    <row r="1368" spans="1:8" x14ac:dyDescent="0.3">
      <c r="A1368" s="31"/>
      <c r="B1368" s="31"/>
      <c r="C1368" s="43"/>
      <c r="D1368" s="92"/>
      <c r="E1368" s="92"/>
      <c r="G1368" s="31"/>
      <c r="H1368" s="31"/>
    </row>
    <row r="1369" spans="1:8" x14ac:dyDescent="0.3">
      <c r="A1369" s="31"/>
      <c r="B1369" s="31"/>
      <c r="C1369" s="43"/>
      <c r="D1369" s="92"/>
      <c r="E1369" s="92"/>
      <c r="G1369" s="31"/>
      <c r="H1369" s="31"/>
    </row>
    <row r="1370" spans="1:8" x14ac:dyDescent="0.3">
      <c r="A1370" s="31"/>
      <c r="B1370" s="31"/>
      <c r="C1370" s="43"/>
      <c r="D1370" s="92"/>
      <c r="E1370" s="92"/>
      <c r="G1370" s="31"/>
      <c r="H1370" s="31"/>
    </row>
    <row r="1371" spans="1:8" x14ac:dyDescent="0.3">
      <c r="A1371" s="31"/>
      <c r="B1371" s="31"/>
      <c r="C1371" s="43"/>
      <c r="D1371" s="92"/>
      <c r="E1371" s="92"/>
      <c r="G1371" s="31"/>
      <c r="H1371" s="31"/>
    </row>
    <row r="1372" spans="1:8" x14ac:dyDescent="0.3">
      <c r="A1372" s="31"/>
      <c r="B1372" s="31"/>
      <c r="C1372" s="43"/>
      <c r="D1372" s="92"/>
      <c r="E1372" s="92"/>
      <c r="G1372" s="31"/>
      <c r="H1372" s="31"/>
    </row>
    <row r="1373" spans="1:8" x14ac:dyDescent="0.3">
      <c r="A1373" s="31"/>
      <c r="B1373" s="31"/>
      <c r="C1373" s="43"/>
      <c r="D1373" s="92"/>
      <c r="E1373" s="92"/>
      <c r="G1373" s="31"/>
      <c r="H1373" s="31"/>
    </row>
  </sheetData>
  <autoFilter ref="A1:F1" xr:uid="{8F5AEFA3-F3FD-4C47-861A-A02FA27404B9}">
    <sortState xmlns:xlrd2="http://schemas.microsoft.com/office/spreadsheetml/2017/richdata2" ref="A2:F39">
      <sortCondition descending="1" ref="F1"/>
    </sortState>
  </autoFilter>
  <sortState xmlns:xlrd2="http://schemas.microsoft.com/office/spreadsheetml/2017/richdata2" ref="A1:E622">
    <sortCondition descending="1" ref="D1:D622"/>
  </sortState>
  <conditionalFormatting sqref="D38:D39 D1:D3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MHS - Retail Tracking File</vt:lpstr>
      <vt:lpstr>CPH Tracking File</vt:lpstr>
      <vt:lpstr>Customer Account Numbers</vt:lpstr>
    </vt:vector>
  </TitlesOfParts>
  <Company>McKesson Corp.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elus8mb</dc:creator>
  <cp:lastModifiedBy>Hu, Felicia</cp:lastModifiedBy>
  <cp:lastPrinted>2015-09-14T16:25:41Z</cp:lastPrinted>
  <dcterms:created xsi:type="dcterms:W3CDTF">2015-01-17T23:18:57Z</dcterms:created>
  <dcterms:modified xsi:type="dcterms:W3CDTF">2024-08-22T17:45:05Z</dcterms:modified>
</cp:coreProperties>
</file>